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1760"/>
  </bookViews>
  <sheets>
    <sheet name="Munka1" sheetId="1" r:id="rId1"/>
    <sheet name="Munka2" sheetId="2" r:id="rId2"/>
    <sheet name="Munka3" sheetId="3" r:id="rId3"/>
    <sheet name="Munka4" sheetId="4" r:id="rId4"/>
    <sheet name="Munka5" sheetId="5" r:id="rId5"/>
    <sheet name="Munka6" sheetId="6" r:id="rId6"/>
    <sheet name="Munka7" sheetId="7" r:id="rId7"/>
    <sheet name="Munka8" sheetId="8" r:id="rId8"/>
    <sheet name="Munka9" sheetId="9" r:id="rId9"/>
    <sheet name="Munka10" sheetId="10" r:id="rId10"/>
    <sheet name="Munka11" sheetId="11" r:id="rId11"/>
    <sheet name="Munka12" sheetId="12" r:id="rId12"/>
    <sheet name="Munka13" sheetId="13" r:id="rId13"/>
    <sheet name="Munka14" sheetId="14" r:id="rId14"/>
  </sheets>
  <definedNames>
    <definedName name="_xlnm.Print_Area" localSheetId="12">Munka13!$A$1:$G$99</definedName>
    <definedName name="_xlnm.Print_Area" localSheetId="6">Munka7!$A$1:$H$39</definedName>
    <definedName name="OLE_LINK1" localSheetId="12">Munka13!$A$1</definedName>
  </definedNames>
  <calcPr calcId="145621"/>
</workbook>
</file>

<file path=xl/calcChain.xml><?xml version="1.0" encoding="utf-8"?>
<calcChain xmlns="http://schemas.openxmlformats.org/spreadsheetml/2006/main">
  <c r="C13" i="14" l="1"/>
  <c r="D13" i="14"/>
  <c r="B13" i="14"/>
  <c r="G55" i="13"/>
  <c r="G33" i="13"/>
  <c r="G6" i="13"/>
  <c r="G7" i="13"/>
  <c r="G10" i="13"/>
  <c r="G9" i="13" s="1"/>
  <c r="G11" i="13"/>
  <c r="G12" i="13"/>
  <c r="G14" i="13"/>
  <c r="G16" i="13"/>
  <c r="G18" i="13"/>
  <c r="G20" i="13"/>
  <c r="G21" i="13"/>
  <c r="G23" i="13"/>
  <c r="G24" i="13"/>
  <c r="G25" i="13"/>
  <c r="G27" i="13"/>
  <c r="G29" i="13"/>
  <c r="G35" i="13"/>
  <c r="G46" i="13"/>
  <c r="G47" i="13"/>
  <c r="G49" i="13"/>
  <c r="G61" i="13"/>
  <c r="G62" i="13"/>
  <c r="G64" i="13"/>
  <c r="G69" i="13"/>
  <c r="I10" i="13"/>
  <c r="I24" i="13"/>
  <c r="I11" i="13"/>
  <c r="I17" i="13"/>
  <c r="G17" i="13" s="1"/>
  <c r="E44" i="12"/>
  <c r="D44" i="12"/>
  <c r="E43" i="12"/>
  <c r="C43" i="12"/>
  <c r="C44" i="12" s="1"/>
  <c r="D48" i="12"/>
  <c r="E48" i="12"/>
  <c r="C48" i="12"/>
  <c r="D37" i="12"/>
  <c r="E37" i="12"/>
  <c r="C37" i="12"/>
  <c r="D35" i="12"/>
  <c r="E35" i="12"/>
  <c r="D30" i="12"/>
  <c r="E30" i="12"/>
  <c r="C30" i="12"/>
  <c r="C35" i="12"/>
  <c r="D28" i="12"/>
  <c r="D38" i="12" s="1"/>
  <c r="E28" i="12"/>
  <c r="D29" i="12"/>
  <c r="E29" i="12"/>
  <c r="C29" i="12"/>
  <c r="C28" i="12"/>
  <c r="D11" i="12"/>
  <c r="E11" i="12"/>
  <c r="C11" i="12"/>
  <c r="D20" i="12"/>
  <c r="D23" i="12" s="1"/>
  <c r="E20" i="12"/>
  <c r="E23" i="12" s="1"/>
  <c r="C20" i="12"/>
  <c r="C23" i="12" s="1"/>
  <c r="D9" i="12"/>
  <c r="E9" i="12"/>
  <c r="D10" i="12"/>
  <c r="E10" i="12"/>
  <c r="D12" i="12"/>
  <c r="E12" i="12"/>
  <c r="D13" i="12"/>
  <c r="E13" i="12"/>
  <c r="D14" i="12"/>
  <c r="E14" i="12"/>
  <c r="D15" i="12"/>
  <c r="E15" i="12"/>
  <c r="D16" i="12"/>
  <c r="E16" i="12"/>
  <c r="D17" i="12"/>
  <c r="E17" i="12"/>
  <c r="C17" i="12"/>
  <c r="C16" i="12"/>
  <c r="C15" i="12"/>
  <c r="C14" i="12"/>
  <c r="C13" i="12"/>
  <c r="C12" i="12"/>
  <c r="C10" i="12"/>
  <c r="C9" i="12"/>
  <c r="D8" i="12"/>
  <c r="E8" i="12"/>
  <c r="C8" i="12"/>
  <c r="E19" i="3"/>
  <c r="E17" i="3"/>
  <c r="E12" i="3"/>
  <c r="E28" i="11"/>
  <c r="E29" i="11"/>
  <c r="E27" i="11"/>
  <c r="E26" i="11"/>
  <c r="E30" i="11" s="1"/>
  <c r="E14" i="11"/>
  <c r="E13" i="11"/>
  <c r="E12" i="11"/>
  <c r="E11" i="11"/>
  <c r="E16" i="11" s="1"/>
  <c r="E10" i="11"/>
  <c r="E9" i="11"/>
  <c r="B28" i="11"/>
  <c r="B30" i="11" s="1"/>
  <c r="B16" i="11"/>
  <c r="B18" i="11"/>
  <c r="B23" i="11"/>
  <c r="B22" i="11"/>
  <c r="B20" i="11"/>
  <c r="B19" i="11"/>
  <c r="B17" i="11"/>
  <c r="B15" i="11"/>
  <c r="B14" i="11"/>
  <c r="B13" i="11"/>
  <c r="B12" i="11"/>
  <c r="B11" i="11" s="1"/>
  <c r="B9" i="11"/>
  <c r="B7" i="9"/>
  <c r="B14" i="9"/>
  <c r="B13" i="9"/>
  <c r="B6" i="9" s="1"/>
  <c r="B8" i="9" s="1"/>
  <c r="B21" i="9"/>
  <c r="B22" i="9" s="1"/>
  <c r="B20" i="9"/>
  <c r="E12" i="8"/>
  <c r="E7" i="8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13" i="7"/>
  <c r="K39" i="7"/>
  <c r="K35" i="7"/>
  <c r="K28" i="7"/>
  <c r="K25" i="7"/>
  <c r="K19" i="7"/>
  <c r="K13" i="7"/>
  <c r="J35" i="7"/>
  <c r="J39" i="7" s="1"/>
  <c r="J28" i="7"/>
  <c r="J13" i="7"/>
  <c r="J19" i="7"/>
  <c r="J25" i="7" s="1"/>
  <c r="C11" i="6"/>
  <c r="F10" i="6"/>
  <c r="D11" i="6"/>
  <c r="E11" i="6"/>
  <c r="D14" i="5"/>
  <c r="F13" i="5"/>
  <c r="C14" i="5"/>
  <c r="F12" i="5"/>
  <c r="E14" i="5"/>
  <c r="F14" i="4"/>
  <c r="F11" i="4"/>
  <c r="F5" i="4"/>
  <c r="E14" i="4"/>
  <c r="D14" i="4"/>
  <c r="C14" i="4"/>
  <c r="E5" i="4"/>
  <c r="E31" i="11" l="1"/>
  <c r="B15" i="9"/>
  <c r="B24" i="11"/>
  <c r="B31" i="11" s="1"/>
  <c r="G5" i="13"/>
  <c r="C38" i="12"/>
  <c r="C45" i="12" s="1"/>
  <c r="C49" i="12" s="1"/>
  <c r="E38" i="12"/>
  <c r="E45" i="12" s="1"/>
  <c r="E49" i="12" s="1"/>
  <c r="D45" i="12"/>
  <c r="D49" i="12" s="1"/>
  <c r="D24" i="12"/>
  <c r="D27" i="12" s="1"/>
  <c r="E18" i="12"/>
  <c r="E24" i="12" s="1"/>
  <c r="E27" i="12" s="1"/>
  <c r="C18" i="12"/>
  <c r="C24" i="12" s="1"/>
  <c r="C27" i="12" s="1"/>
  <c r="D18" i="12"/>
  <c r="E16" i="3" l="1"/>
  <c r="E15" i="3"/>
  <c r="F15" i="3" s="1"/>
  <c r="E14" i="3"/>
  <c r="E13" i="3"/>
  <c r="E6" i="3"/>
  <c r="E7" i="3"/>
  <c r="E8" i="3"/>
  <c r="E9" i="3"/>
  <c r="E10" i="3"/>
  <c r="E11" i="3"/>
  <c r="F13" i="3"/>
  <c r="E18" i="3"/>
  <c r="F14" i="3"/>
  <c r="E5" i="3"/>
  <c r="H38" i="3"/>
  <c r="F30" i="3"/>
  <c r="C12" i="3"/>
  <c r="D12" i="3"/>
  <c r="F16" i="3"/>
  <c r="F33" i="3"/>
  <c r="F15" i="1"/>
  <c r="F16" i="1"/>
  <c r="F8" i="1"/>
  <c r="F9" i="1"/>
  <c r="F20" i="1"/>
  <c r="D7" i="1"/>
  <c r="E7" i="1"/>
  <c r="C7" i="1"/>
  <c r="F7" i="1" l="1"/>
  <c r="E26" i="8"/>
  <c r="E21" i="8"/>
  <c r="E21" i="6"/>
  <c r="D21" i="6"/>
  <c r="C21" i="6"/>
  <c r="F20" i="6"/>
  <c r="F19" i="6"/>
  <c r="F18" i="6"/>
  <c r="F8" i="6"/>
  <c r="F7" i="6"/>
  <c r="F6" i="6"/>
  <c r="F11" i="5"/>
  <c r="F10" i="5"/>
  <c r="F9" i="5"/>
  <c r="F8" i="5"/>
  <c r="F7" i="5"/>
  <c r="E11" i="4"/>
  <c r="F35" i="3"/>
  <c r="F34" i="3"/>
  <c r="F32" i="3"/>
  <c r="E31" i="3"/>
  <c r="E36" i="3" s="1"/>
  <c r="D31" i="3"/>
  <c r="D36" i="3" s="1"/>
  <c r="D38" i="3" s="1"/>
  <c r="C31" i="3"/>
  <c r="C36" i="3" s="1"/>
  <c r="C38" i="3" s="1"/>
  <c r="F29" i="3"/>
  <c r="F28" i="3"/>
  <c r="F27" i="3"/>
  <c r="F26" i="3"/>
  <c r="F25" i="3"/>
  <c r="F24" i="3"/>
  <c r="D17" i="3"/>
  <c r="D19" i="3" s="1"/>
  <c r="C17" i="3"/>
  <c r="C19" i="3" s="1"/>
  <c r="F11" i="3"/>
  <c r="F10" i="3"/>
  <c r="F9" i="3"/>
  <c r="F8" i="3"/>
  <c r="F7" i="3"/>
  <c r="F6" i="3"/>
  <c r="F5" i="3"/>
  <c r="E18" i="2"/>
  <c r="D18" i="2"/>
  <c r="C18" i="2"/>
  <c r="F16" i="2"/>
  <c r="E11" i="2"/>
  <c r="D11" i="2"/>
  <c r="C11" i="2"/>
  <c r="F10" i="2"/>
  <c r="F9" i="2"/>
  <c r="F8" i="2"/>
  <c r="F7" i="2"/>
  <c r="F6" i="2"/>
  <c r="C23" i="1"/>
  <c r="E14" i="1"/>
  <c r="E23" i="1" s="1"/>
  <c r="D14" i="1"/>
  <c r="C14" i="1"/>
  <c r="E11" i="1"/>
  <c r="D11" i="1"/>
  <c r="C11" i="1"/>
  <c r="F5" i="1"/>
  <c r="F21" i="6" l="1"/>
  <c r="F11" i="6"/>
  <c r="F14" i="5"/>
  <c r="F17" i="3"/>
  <c r="F19" i="3"/>
  <c r="F11" i="2"/>
  <c r="F18" i="2"/>
  <c r="E19" i="1"/>
  <c r="D19" i="1"/>
  <c r="F14" i="1"/>
  <c r="C19" i="1"/>
  <c r="E38" i="3"/>
  <c r="F38" i="3" s="1"/>
  <c r="F36" i="3"/>
  <c r="F31" i="3"/>
  <c r="F12" i="3"/>
  <c r="F19" i="1" l="1"/>
  <c r="F23" i="1"/>
</calcChain>
</file>

<file path=xl/sharedStrings.xml><?xml version="1.0" encoding="utf-8"?>
<sst xmlns="http://schemas.openxmlformats.org/spreadsheetml/2006/main" count="576" uniqueCount="407">
  <si>
    <t>E Ft.</t>
  </si>
  <si>
    <t>Sorsz.</t>
  </si>
  <si>
    <t>Megnevezés</t>
  </si>
  <si>
    <t>Eredeti előirányzat</t>
  </si>
  <si>
    <t>Módosított előirányzat</t>
  </si>
  <si>
    <t>Teljesítés</t>
  </si>
  <si>
    <t>%</t>
  </si>
  <si>
    <t>Intézményi működési bevételek</t>
  </si>
  <si>
    <t>Működési célú pe. Áht.kívül</t>
  </si>
  <si>
    <t>Helyi adók, pótlékok, egyéb sajátos</t>
  </si>
  <si>
    <t>Gépjárműadó</t>
  </si>
  <si>
    <t>Felhalmozási és tőkejell. bevét.</t>
  </si>
  <si>
    <t>Koncessziós díj</t>
  </si>
  <si>
    <t>Tárgyi e., imm. javak értékesítése</t>
  </si>
  <si>
    <t>Támogatások, átvett pénzeszk.</t>
  </si>
  <si>
    <t>Működési célú Tám. értékű bevétel</t>
  </si>
  <si>
    <t>Önk. Működési ktgvetési támogatása</t>
  </si>
  <si>
    <t>Kiegészítések</t>
  </si>
  <si>
    <t>Kölcsön visszatérülés</t>
  </si>
  <si>
    <t>Költségvetés összesen</t>
  </si>
  <si>
    <t>Előző évi pénzmaradvány</t>
  </si>
  <si>
    <t>Bevételek minösszesen</t>
  </si>
  <si>
    <t>Helyi adók</t>
  </si>
  <si>
    <t>Kommunális adó</t>
  </si>
  <si>
    <t>Iparűzési adó</t>
  </si>
  <si>
    <t>Pótlék, bírság</t>
  </si>
  <si>
    <t>Telekadó</t>
  </si>
  <si>
    <t>Építményadó</t>
  </si>
  <si>
    <t>Összesen:</t>
  </si>
  <si>
    <t>Átengedett központi adók</t>
  </si>
  <si>
    <t>Személyi juttatások</t>
  </si>
  <si>
    <t>Járulékok</t>
  </si>
  <si>
    <t>Dologi kiadások</t>
  </si>
  <si>
    <t>Szociális ellátás</t>
  </si>
  <si>
    <t>Tartalék</t>
  </si>
  <si>
    <t>Felhalmozási kiadás</t>
  </si>
  <si>
    <t>Felújítás</t>
  </si>
  <si>
    <t>Beruházás</t>
  </si>
  <si>
    <t>Kölcsön nyújtás</t>
  </si>
  <si>
    <t>Költségvetési kiadások</t>
  </si>
  <si>
    <t>Költségvetési kiadások összesen</t>
  </si>
  <si>
    <t>Működés célú kiadás ÁHB</t>
  </si>
  <si>
    <t>Műk. Célú pénzeszköz átadás ÁHK</t>
  </si>
  <si>
    <t>Hitel törlesztés</t>
  </si>
  <si>
    <t>ÁHB megelőlegezések visszafizetése</t>
  </si>
  <si>
    <t>Szakfeladat</t>
  </si>
  <si>
    <t>Összesen</t>
  </si>
  <si>
    <t>Felhalmozási kiadások Összesen</t>
  </si>
  <si>
    <t>Lakásfenntartási támogatás</t>
  </si>
  <si>
    <t>Átmeneti segély</t>
  </si>
  <si>
    <t>Bursa Hungarica</t>
  </si>
  <si>
    <t>Közgyógyellátás</t>
  </si>
  <si>
    <t>Ápolási díj</t>
  </si>
  <si>
    <t>Foglalkoztatást helyettesítő tám</t>
  </si>
  <si>
    <t>Nemesbüki Óvoda</t>
  </si>
  <si>
    <t>Függő, átfutó, kiegyenlítő kiadás</t>
  </si>
  <si>
    <t>Irányító szervtől kapott támogatás</t>
  </si>
  <si>
    <t>Működési bevétel</t>
  </si>
  <si>
    <t>Pénzmaradvány</t>
  </si>
  <si>
    <t>Pénzkészlet tárgyidőszak elején - Ft. költ. Bankszámlák egyenlege</t>
  </si>
  <si>
    <t>Pénzkészlet tárgyidőszak elején - Ft. pénztár betét egyenlege</t>
  </si>
  <si>
    <t>Pénzkészlet tárgyidőszak elején - Összesen</t>
  </si>
  <si>
    <t>Pénzkészlet tárgyidőszak végén - Ft. költ. Bankszámlák egyenlege</t>
  </si>
  <si>
    <t>Pénzkészlet tárgyidőszak végén - Ft. pénztár betét egyenlege</t>
  </si>
  <si>
    <t>Pénzkészlet tárgyidőszak végén - Összesen</t>
  </si>
  <si>
    <t>Nemesbük Község Önkormányzat</t>
  </si>
  <si>
    <t>egyszerűsített mérleg</t>
  </si>
  <si>
    <t>e Ft</t>
  </si>
  <si>
    <t>Sorszám</t>
  </si>
  <si>
    <t>A</t>
  </si>
  <si>
    <t>B</t>
  </si>
  <si>
    <t>C</t>
  </si>
  <si>
    <t>D</t>
  </si>
  <si>
    <t>E</t>
  </si>
  <si>
    <t>F</t>
  </si>
  <si>
    <t>G</t>
  </si>
  <si>
    <t>Eszközök</t>
  </si>
  <si>
    <t>Előző évi kv. beszám. záró adatai</t>
  </si>
  <si>
    <t xml:space="preserve">Auditálási eltérések (±) </t>
  </si>
  <si>
    <t>Előző év auditált egysz. beszám. záró adatai</t>
  </si>
  <si>
    <t>Tárgyévi kv-i beszám.</t>
  </si>
  <si>
    <t>Tárgyévi auditált egysz. beszám. záró adatai</t>
  </si>
  <si>
    <t>1.</t>
  </si>
  <si>
    <t>2.</t>
  </si>
  <si>
    <t>A.) Befektetett eszközök összesen</t>
  </si>
  <si>
    <t>3.</t>
  </si>
  <si>
    <t>I.    Immateriális javak</t>
  </si>
  <si>
    <t>4.</t>
  </si>
  <si>
    <t>II.   Tárgyi eszközök</t>
  </si>
  <si>
    <t>5.</t>
  </si>
  <si>
    <t>III.  Befektetett pénzügyi eszközök</t>
  </si>
  <si>
    <t>6.</t>
  </si>
  <si>
    <t>IV.  Üzemeltetésre, kezelésre áta. eszk.</t>
  </si>
  <si>
    <t>7.</t>
  </si>
  <si>
    <t>B.) Forgóeszközök összesen</t>
  </si>
  <si>
    <t>8.</t>
  </si>
  <si>
    <t>I.    Készletek</t>
  </si>
  <si>
    <t>9.</t>
  </si>
  <si>
    <t>II.   Követelések</t>
  </si>
  <si>
    <t>10.</t>
  </si>
  <si>
    <t>III.  Értékpapírok</t>
  </si>
  <si>
    <t>11.</t>
  </si>
  <si>
    <t>IV.  Pénzeszközök</t>
  </si>
  <si>
    <t>12.</t>
  </si>
  <si>
    <t>V.   Egyéb aktív pénzügyi elszám.</t>
  </si>
  <si>
    <t>13.</t>
  </si>
  <si>
    <t>Eszközök összesen</t>
  </si>
  <si>
    <t>14.</t>
  </si>
  <si>
    <t>Források</t>
  </si>
  <si>
    <t>15.</t>
  </si>
  <si>
    <t>D.) Saját tőke összesen</t>
  </si>
  <si>
    <t>16.</t>
  </si>
  <si>
    <t>1.   Tartós tőke</t>
  </si>
  <si>
    <t>17.</t>
  </si>
  <si>
    <t>2.   Tőkeváltozások</t>
  </si>
  <si>
    <t>18.</t>
  </si>
  <si>
    <t>3.  Mérlegszerinti eredmény</t>
  </si>
  <si>
    <t>19.</t>
  </si>
  <si>
    <t>E.) Tartalékok összesen</t>
  </si>
  <si>
    <t>20.</t>
  </si>
  <si>
    <t>I.    Költségvetési tartalékok</t>
  </si>
  <si>
    <t>21.</t>
  </si>
  <si>
    <t>II.   Vállalkozási tartalékok</t>
  </si>
  <si>
    <t>22.</t>
  </si>
  <si>
    <t>F.)  Kötelezettségek összesen</t>
  </si>
  <si>
    <t>23.</t>
  </si>
  <si>
    <t>I.    Hosszúlejáratú kötelezettségek</t>
  </si>
  <si>
    <t>24.</t>
  </si>
  <si>
    <t>II.   Rövidlejáratú kötelezettségek</t>
  </si>
  <si>
    <t>25.</t>
  </si>
  <si>
    <t>III.  Egyéb passzív pénzügyi elszám.</t>
  </si>
  <si>
    <t>26.</t>
  </si>
  <si>
    <t>Források összesen</t>
  </si>
  <si>
    <t xml:space="preserve">   e Ft</t>
  </si>
  <si>
    <t xml:space="preserve">1.)Költségvetési bankszámlák záró egyenlege                                          </t>
  </si>
  <si>
    <t xml:space="preserve">2.) Pénztárak, betétkönyvek záró egyenlege                                           </t>
  </si>
  <si>
    <t xml:space="preserve">      Záró pénzkészlet </t>
  </si>
  <si>
    <t xml:space="preserve">   e Ft   </t>
  </si>
  <si>
    <t xml:space="preserve">1.)Költségvetési bankszámlák záró egyenlege                                                   </t>
  </si>
  <si>
    <t xml:space="preserve">1.)Költségvetési bankszámlák záró egyenlege                                                     </t>
  </si>
  <si>
    <t xml:space="preserve">2.) Pénztárak, betétkönyvek záró egyenlege                                               </t>
  </si>
  <si>
    <t>1.)</t>
  </si>
  <si>
    <t>Vezető:</t>
  </si>
  <si>
    <t>1 fő</t>
  </si>
  <si>
    <t>Óvónő:</t>
  </si>
  <si>
    <t>2 fő</t>
  </si>
  <si>
    <t>Technikai:</t>
  </si>
  <si>
    <t>2.)</t>
  </si>
  <si>
    <t xml:space="preserve">Karbantartó: </t>
  </si>
  <si>
    <t>3.)</t>
  </si>
  <si>
    <t>Közcélú munkavégző:</t>
  </si>
  <si>
    <t>bevételeit – kiadásait bemutató mérleg.</t>
  </si>
  <si>
    <t>Bevételek</t>
  </si>
  <si>
    <t>Kiadások</t>
  </si>
  <si>
    <t>Működési célú bevételek</t>
  </si>
  <si>
    <t>Működési célú kiadások</t>
  </si>
  <si>
    <t>1.) Intézményi működ.bevételek</t>
  </si>
  <si>
    <t>1.) Személyi juttatások</t>
  </si>
  <si>
    <t>2.) Működési célú pe. ÁHT kívül</t>
  </si>
  <si>
    <t>2.) Járulékok</t>
  </si>
  <si>
    <t>3.) Önk.sajátos működ.bevételei</t>
  </si>
  <si>
    <t>3.) Dologi kiadások</t>
  </si>
  <si>
    <t>- iparűzési adó</t>
  </si>
  <si>
    <t>4.) Társ. és szocpol. juttatás</t>
  </si>
  <si>
    <t>- pótlékok, bírságok</t>
  </si>
  <si>
    <t>5.) Működ. célú pénzeszk. átad.</t>
  </si>
  <si>
    <t>- gépjárműadó</t>
  </si>
  <si>
    <t>7.) Támogatásértékű kiadás</t>
  </si>
  <si>
    <t>- telekadó</t>
  </si>
  <si>
    <t>Működési célú kiadások össz</t>
  </si>
  <si>
    <t>- építményadó</t>
  </si>
  <si>
    <t>- kommunális adó</t>
  </si>
  <si>
    <t>4.) Önkormányzatok költségvetési  támogatása (működési célú)</t>
  </si>
  <si>
    <t>5.) Működ. célú  átvett  pénzeszközök</t>
  </si>
  <si>
    <t>7.) Működ. célú pénzmaradvány</t>
  </si>
  <si>
    <t>Működési célú bevét. összesen</t>
  </si>
  <si>
    <t>Felhalmozási célú bevételek</t>
  </si>
  <si>
    <t>Felhalmozási célú kiadások</t>
  </si>
  <si>
    <t>1. Felhalmozási célú önk. támogatás</t>
  </si>
  <si>
    <t>1.) Beruházások</t>
  </si>
  <si>
    <t>2. Koncessziós díj</t>
  </si>
  <si>
    <t>2.) Felújítások</t>
  </si>
  <si>
    <t>3. Külcsön visszatérülése</t>
  </si>
  <si>
    <t>3.) Kölcsön nyújtás</t>
  </si>
  <si>
    <t>4.) Kölcsön törlesztés</t>
  </si>
  <si>
    <t>Felhalm. kiadások összesen</t>
  </si>
  <si>
    <t>Bevételek összesen</t>
  </si>
  <si>
    <t>Kiadások összesen</t>
  </si>
  <si>
    <t>Nemesbük Önkormányzat egyszerűsített éves pénzforgalmi jelentés</t>
  </si>
  <si>
    <t>Eredeti</t>
  </si>
  <si>
    <t>Módosított</t>
  </si>
  <si>
    <t>előirányzat</t>
  </si>
  <si>
    <t>Munkaadókat terhelő járulékok</t>
  </si>
  <si>
    <t>Dologi és egyéb folyó kiadások</t>
  </si>
  <si>
    <t>Működési célú támogatás értékű kiadások, egyéb támogatások</t>
  </si>
  <si>
    <t>Államháztartáson kívülre végleges működési pénzeszköz átadások</t>
  </si>
  <si>
    <t>kölcsönök nyújtása</t>
  </si>
  <si>
    <t>Hosszú lejáratú hitelek</t>
  </si>
  <si>
    <t>Rövid lejáratú hitelek</t>
  </si>
  <si>
    <t>Tartós hitelviszonyt megtestesítő értékppapírok kiadásai</t>
  </si>
  <si>
    <t>Forgatási célú hitelviszonyt megtestesítő értékpapírok kiadásai</t>
  </si>
  <si>
    <t>Pénzforgalom nélküli kiadások</t>
  </si>
  <si>
    <t xml:space="preserve">Önkormányzatok sajátos működési bevételei </t>
  </si>
  <si>
    <t>Működési célú támogatás értékű bevételek, egyéb támogatások</t>
  </si>
  <si>
    <t>Államháztartáson kívülről végleges működési pénzeszk. átvételek</t>
  </si>
  <si>
    <t>27.</t>
  </si>
  <si>
    <t>Felhalmozási és tőke jellegű bevételek</t>
  </si>
  <si>
    <t>28.</t>
  </si>
  <si>
    <t>29.</t>
  </si>
  <si>
    <t>Felhalmozási célú támogatás értékű bevételek, egyéb támogatások</t>
  </si>
  <si>
    <t>Államháztartáson kívülről végleges felhalmozási pénzeszk. átvételek</t>
  </si>
  <si>
    <t>31.</t>
  </si>
  <si>
    <t>Támogatás, kiegészítések</t>
  </si>
  <si>
    <t>32.</t>
  </si>
  <si>
    <t>33.</t>
  </si>
  <si>
    <t>Hosszú lejáratú kölcsönök visszatérülése</t>
  </si>
  <si>
    <t>34.</t>
  </si>
  <si>
    <t>Rövid lejáratú kölcsönök visszatérülése</t>
  </si>
  <si>
    <t>35.</t>
  </si>
  <si>
    <t>Hosszú  lejáratú hitelek felvétele</t>
  </si>
  <si>
    <t>37.</t>
  </si>
  <si>
    <t>Rövid lejáratú hitelek felvétele</t>
  </si>
  <si>
    <t>38.</t>
  </si>
  <si>
    <t>39.</t>
  </si>
  <si>
    <t>Tartós hitelviszonyt megtestesítő értékpapírok bevételei</t>
  </si>
  <si>
    <t>40.</t>
  </si>
  <si>
    <t>Forgatási célú hitelviszonyt megtestesítő értékpapírok bevételei</t>
  </si>
  <si>
    <t>41.</t>
  </si>
  <si>
    <t>42.</t>
  </si>
  <si>
    <t>43.</t>
  </si>
  <si>
    <t>Pénzforgalom nélküli bevételek</t>
  </si>
  <si>
    <t>44.</t>
  </si>
  <si>
    <t>Továbbadási (lebonyolítási) célú bevételek</t>
  </si>
  <si>
    <t>Önkormányzat vagyonkimutatása</t>
  </si>
  <si>
    <t>mérleg-fordulónap eFt</t>
  </si>
  <si>
    <t>ESZKÖZÖK</t>
  </si>
  <si>
    <t>A)</t>
  </si>
  <si>
    <t xml:space="preserve"> BEFEKTETETT ESZKÖZÖK</t>
  </si>
  <si>
    <t xml:space="preserve">I. </t>
  </si>
  <si>
    <t>Immateriális javak</t>
  </si>
  <si>
    <t>Korlátozottan forgalomképes immateriális javak</t>
  </si>
  <si>
    <t>Forgalomképes immateriális javak</t>
  </si>
  <si>
    <t>II.</t>
  </si>
  <si>
    <t>Tárgyi eszközök</t>
  </si>
  <si>
    <t>Ingatlanok és a kapcsolódó vagyoni értékű jogok</t>
  </si>
  <si>
    <t>Forgalomképtelen ingatlanok és a kapcsolódó vagyoni értékű jogok</t>
  </si>
  <si>
    <t>Helyi közutak és műtárgyaik</t>
  </si>
  <si>
    <t>Terek, parkok</t>
  </si>
  <si>
    <t>Köztemetők</t>
  </si>
  <si>
    <t>Vizek és közcélú (vízi közműnek nem minősülő) vízi létesítmények</t>
  </si>
  <si>
    <t>Egyéb az önkormányzat által forgalomképtelennek minősített ingatlanok és a kapcsolódó vagyoni értékű jogok</t>
  </si>
  <si>
    <t>Korlátozottan forgalomképes ingatlanok és a kapcsolódó vagyoni értékű jogok</t>
  </si>
  <si>
    <t>Közművek (víz, gáz, csatorna, távfűtés, világítás)</t>
  </si>
  <si>
    <t>Védett természeti területek</t>
  </si>
  <si>
    <t>A képviselőtestület és szervei, valamint hivatala ingatlanai</t>
  </si>
  <si>
    <t>A helyi önkormányzat felügyelete alá tartozó költségvetési szervek ingatlanai</t>
  </si>
  <si>
    <t>Műemlék ingatlanok</t>
  </si>
  <si>
    <t>Egyéb az önkormányzat által korlátozottan forgalomképesnek minősített ingatlanok és a kapcsolódó vagyoni értékű jogok (lakások, telkek, sportcélú ingatlanok, létesítmények)</t>
  </si>
  <si>
    <t>Forgalomképes ingatlanok és a kapcsolódó vagyoni értékű jogok </t>
  </si>
  <si>
    <t>Lakások</t>
  </si>
  <si>
    <t>Nem lakás céljára szolgáló helyiségek</t>
  </si>
  <si>
    <t>Telkek, földterületek</t>
  </si>
  <si>
    <t>Egyéb, az önkormányzat által forgalomképesnek minősített ingatlanok és a kapcsolódó vagyoni értékű jogok</t>
  </si>
  <si>
    <t>Gépek, berendezések és felszerelések </t>
  </si>
  <si>
    <t>Forgalomképtelen gépek, berendezések és felszerelések</t>
  </si>
  <si>
    <t>Korlátozottan forgalomképes gépek, berendezések és felszerelések</t>
  </si>
  <si>
    <t>Forgalomképes gépek, berendezések és felszerelések</t>
  </si>
  <si>
    <t>Járművek </t>
  </si>
  <si>
    <t>Korlátozottan forgalomképes járművek</t>
  </si>
  <si>
    <t>Forgalomképes járművek</t>
  </si>
  <si>
    <t>Beruházások, felújítások</t>
  </si>
  <si>
    <t>Forgalomképtelen eszköz létesítésére irányuló beruházások, felújítások</t>
  </si>
  <si>
    <t>Korlátozottan forgalomképes eszköz létesítésére irányuló beruházások, felújítások</t>
  </si>
  <si>
    <t>Forgalomképes eszköz létesítésére irányuló beruházások, felújítások</t>
  </si>
  <si>
    <t>Beruházásra adott előlegek </t>
  </si>
  <si>
    <t>Forgalomképtelen tárgyi eszközök létesítésére irányuló beruházásra adott előlegek</t>
  </si>
  <si>
    <t>Korlátozottan forgalomképes tárgyi eszköz létesítésére irányuló beruházásra adott előlegek</t>
  </si>
  <si>
    <t>Forgalomképes tárgyi eszköz létesítésére irányuló beruházásra adott előlegek</t>
  </si>
  <si>
    <t>Tárgyi eszközök értékhelyesbítése (forgalomképes)</t>
  </si>
  <si>
    <t>III.</t>
  </si>
  <si>
    <t>Befektetett pénzügyi eszközök</t>
  </si>
  <si>
    <t>Egyéb tartós részesedés</t>
  </si>
  <si>
    <t>Korlátozottan forgalomképes egyéb tartós részesedés</t>
  </si>
  <si>
    <t>Forgalomképes egyéb tartós részesedés</t>
  </si>
  <si>
    <t>Tartós hitelviszonyt megtestesítő értékpapír (forgalomképes) </t>
  </si>
  <si>
    <t>Tartósan adott kölcsön (forgalomképes)</t>
  </si>
  <si>
    <t>Hosszú lejáratú bankbetétek (forgalomképes)</t>
  </si>
  <si>
    <t>Egyéb hosszú lejáratú követelések (forgalomképes)</t>
  </si>
  <si>
    <t>Befektetett pénzügyi eszközök értékhelyesbítése (forgalomképes)</t>
  </si>
  <si>
    <t>IV.</t>
  </si>
  <si>
    <r>
      <t>Üzemeltetésre, kezelésre átadott, koncesszióba adott, vagyonkezelésbe vett eszközök</t>
    </r>
    <r>
      <rPr>
        <sz val="10"/>
        <color theme="1"/>
        <rFont val="Arial"/>
        <family val="2"/>
        <charset val="238"/>
      </rPr>
      <t> </t>
    </r>
  </si>
  <si>
    <t>Üzemeltetésre, kezelésre átadott, koncesszióba adott, vagyonkezelésbe vett forgalomképtelen eszközök</t>
  </si>
  <si>
    <t>Üzemeltetésre, kezelésre átadott, koncesszióba adott, vagyonkezelésbe vett  korlátozottan forgalomképes eszközök</t>
  </si>
  <si>
    <t>Üzemeltetésre, kezelésre átadott, koncesszióba adott, vagyonkezelésbe vett forgalomképes eszközök</t>
  </si>
  <si>
    <t>B.)</t>
  </si>
  <si>
    <t>FORGÓESZKÖZÖK</t>
  </si>
  <si>
    <t>I.</t>
  </si>
  <si>
    <t>Készletek (forgalomképes)</t>
  </si>
  <si>
    <t>Követelések (forgalomképes)</t>
  </si>
  <si>
    <r>
      <t>Ebből:</t>
    </r>
    <r>
      <rPr>
        <sz val="10"/>
        <color theme="1"/>
        <rFont val="Arial"/>
        <family val="2"/>
        <charset val="238"/>
      </rPr>
      <t> </t>
    </r>
  </si>
  <si>
    <t>Adósok</t>
  </si>
  <si>
    <t>Vevők</t>
  </si>
  <si>
    <t>Értékpapírok</t>
  </si>
  <si>
    <t>Egyéb részesedés (forgalomképes)</t>
  </si>
  <si>
    <t>Forgatási célú hitelviszonyt megtestesítő értékpapírok (forgalomképes)</t>
  </si>
  <si>
    <t>Pénzeszközök (forgalomképes)</t>
  </si>
  <si>
    <t>V.</t>
  </si>
  <si>
    <t>Egyéb aktív pénzügyi elszámolások (forgalomképes)</t>
  </si>
  <si>
    <t>FORRÁSOK</t>
  </si>
  <si>
    <t>F.)</t>
  </si>
  <si>
    <t>KÖTELEZETTSÉGEK</t>
  </si>
  <si>
    <t>Hosszú lejáratú kötelezettségek (forgalomképes)</t>
  </si>
  <si>
    <t>Rövid lejáratú kötelezettségek (forgalomképes)</t>
  </si>
  <si>
    <t>Egyéb passzív pénzügyi elszámolások (forgalomképes)</t>
  </si>
  <si>
    <t>KÖNYVVITELI MÉRLEGEN KÍVÜLI TÉTELEK</t>
  </si>
  <si>
    <t>KÖNYVVITELI MÉRLEGEN KÍVÜLI ESZKÖZÖK</t>
  </si>
  <si>
    <t>0-ra leírt, de használatban lévő eszközök állománya</t>
  </si>
  <si>
    <t>használaton kívüli eszközök állománya</t>
  </si>
  <si>
    <t>az önkormányzat tulajdonában lévő, a külön jogszabály alapján a szakmai nyilvántartásokban szereplő érték nélkül nyilvántartott eszközök állománya</t>
  </si>
  <si>
    <t>képzőművészeti alkotások</t>
  </si>
  <si>
    <t>régészeti leletek</t>
  </si>
  <si>
    <t>kép- és hangarchívumok</t>
  </si>
  <si>
    <t>gyűjtemények</t>
  </si>
  <si>
    <t>egyéb kulturális javak</t>
  </si>
  <si>
    <t>KÖNYVVITELI MÉRLEGEN KÍVÜLI FÜGGŐ KÖTELEZETTSÉGEK</t>
  </si>
  <si>
    <t>kezesség-, illetve garanciavállalással kapcsolatos függő kötelezettségek</t>
  </si>
  <si>
    <t>le nem zárt peres ügyekkel kapcsolatos függő kötelezettségek</t>
  </si>
  <si>
    <t>VAGYONKIMUTATÁS RÉSZLETEZETTSÉGE:</t>
  </si>
  <si>
    <t>Eszközök és kötelezettségek önállóan gazdálkodó költségvetési szervenként</t>
  </si>
  <si>
    <t>A III. alattiakat arab számokon belüli tételes megbontásban</t>
  </si>
  <si>
    <t>A IV: alattiakat arab számokon belüli, üzemeltetők szerinti megbontásban</t>
  </si>
  <si>
    <t>B/III. 1-2 pont alattiak tételes megbontásban</t>
  </si>
  <si>
    <t>F/I-II. alattiakat tételes megbontásban</t>
  </si>
  <si>
    <t>ezer Ft-ban</t>
  </si>
  <si>
    <t>Biztosított kedvezmény, mentesség összege adónemenként</t>
  </si>
  <si>
    <t>eredeti előirányzat</t>
  </si>
  <si>
    <t>módosított előirányzat</t>
  </si>
  <si>
    <t>teljesítés</t>
  </si>
  <si>
    <t>Hulladékszállítási díj</t>
  </si>
  <si>
    <t>Adókedvezmények összesen:</t>
  </si>
  <si>
    <t xml:space="preserve">Vezető (Polgármester): </t>
  </si>
  <si>
    <t>Napköziotthonos Óvoda:</t>
  </si>
  <si>
    <t>3 fő</t>
  </si>
  <si>
    <t xml:space="preserve">Közfoglalkoztatás: </t>
  </si>
  <si>
    <t>Önkormányzat:</t>
  </si>
  <si>
    <t xml:space="preserve">Összesen: </t>
  </si>
  <si>
    <t>2016.évi állami támogatás</t>
  </si>
  <si>
    <t>Közhatalmi bevételek</t>
  </si>
  <si>
    <t>Működési bevételek</t>
  </si>
  <si>
    <t>Orvosi rendelő</t>
  </si>
  <si>
    <t>Buszmegálló (pályázat)</t>
  </si>
  <si>
    <t>Irodabútor</t>
  </si>
  <si>
    <t>Számítógépek (műv.ház)</t>
  </si>
  <si>
    <t>DRV részvény</t>
  </si>
  <si>
    <t>Konyhafelszerelés (óvoda)</t>
  </si>
  <si>
    <t>101150</t>
  </si>
  <si>
    <t>Gyermekvédelmi tám</t>
  </si>
  <si>
    <t>Beruházások</t>
  </si>
  <si>
    <t>6 fő</t>
  </si>
  <si>
    <t>IKSZT munkatárs</t>
  </si>
  <si>
    <t>4 fő</t>
  </si>
  <si>
    <t>12 fő</t>
  </si>
  <si>
    <t>8.) Megelőlegezés</t>
  </si>
  <si>
    <t xml:space="preserve"> - egyéb műk. bevételek</t>
  </si>
  <si>
    <t>6.) Kölcsön visszatérülés</t>
  </si>
  <si>
    <t>8.) Megelőlegezés visszafizetése</t>
  </si>
  <si>
    <t>2015. év</t>
  </si>
  <si>
    <t>Nemesbük Község Önkormányzat 2015.évi Kiadásai címenként, kiemelt előirányzatonként</t>
  </si>
  <si>
    <t>Nemesbük Község Önkormányzat 2015.évi Kiadásai címenként, kiemelt előirányzatonként (Óvoda költségvetése nélkül)</t>
  </si>
  <si>
    <t>Nemesbük Önkormányzatának 2015. évi teljesített működési – felhalmozási célú</t>
  </si>
  <si>
    <t>2015. évi létszámkeret:</t>
  </si>
  <si>
    <t>Kimutatás az Önkormányzat 2015. évi pénzmaradványáról.</t>
  </si>
  <si>
    <t>Kimutatás a Nemesbüki Óvoda 2015. évi pénzmaradványáról.</t>
  </si>
  <si>
    <t>Kimutatás az Önkormányzat 2015. évi összesített pénzmaradványáról.</t>
  </si>
  <si>
    <t>Nemesbük Község Önkormányzatának 2015.évi pénzforgalom egyeztetése</t>
  </si>
  <si>
    <t>Nemesbüki Óvoda  2015.évi pénzforgalom egyeztetése</t>
  </si>
  <si>
    <t>2015. december 31.</t>
  </si>
  <si>
    <t>2015. évi bevételei címenként</t>
  </si>
  <si>
    <t>2015.évi kiadásai címenként</t>
  </si>
  <si>
    <t>2015. évi teljesítése</t>
  </si>
  <si>
    <t>Társadalmi és szociálpolitikai juttatások</t>
  </si>
  <si>
    <t>Felhalmozási kiadások 2015.évi</t>
  </si>
  <si>
    <t>2015.évi adóbevételek alakulása Nemesbük</t>
  </si>
  <si>
    <t xml:space="preserve">Nemesbük Község Önkormányzat 2015.évi beszámoló bevételei címenként, kiemelt előirányzatonként </t>
  </si>
  <si>
    <t>2015. december 31. állapot szerint</t>
  </si>
  <si>
    <t>KIMUTATÁS A KÖZVETETT TÁMOGATÁSOKRÓL 2015.</t>
  </si>
  <si>
    <t>Költségvetési pénzforgalmi kiadások összesen</t>
  </si>
  <si>
    <t>Finanszírozási kiadások összesen</t>
  </si>
  <si>
    <t>Pénzforgalmi kiadások</t>
  </si>
  <si>
    <t>Költségvetési pénzforgalmi bevételek összesen</t>
  </si>
  <si>
    <t>Finanszírozási bevételek összesen</t>
  </si>
  <si>
    <t>Pénzforgalmi bevételek összesen</t>
  </si>
  <si>
    <t>Megelőlegezés</t>
  </si>
  <si>
    <t>1. melléklet a  9/2016.(IV.29.) önkormányzati rendelethez</t>
  </si>
  <si>
    <t>2. melléklet a 9/2016.(IV.29.) önkormányzati rendelethez</t>
  </si>
  <si>
    <t>3. melléklet a   9/2016.(IV.29.) önkormányzati rendelethez</t>
  </si>
  <si>
    <t>4. melléklet a   9/2016.(IV.29.) önkormányzati rendelethez</t>
  </si>
  <si>
    <t>5. melléklet a   9/2016.(IV.29.) önkormányzati rendelethez</t>
  </si>
  <si>
    <t>6. melléklet a    9/2016.(IV. 29.) önkormányzati rendelethez</t>
  </si>
  <si>
    <t>7. melléklet a   9/2016.(IV.29.) önk. rendelethez</t>
  </si>
  <si>
    <t>8. melléklet a 9/2016 (IV.29.) önk. rendelethez</t>
  </si>
  <si>
    <t>9. melléklet a 9/2016. (IV. 29.) önkormányzati rendelethez</t>
  </si>
  <si>
    <t>10. melléklet  a   9/2016.(IV.  29.) önk. rendelethez</t>
  </si>
  <si>
    <t>11.  melléklet a a   9/2016.(IV.  29.) önk. rendelethez</t>
  </si>
  <si>
    <t>12. melléklet a   9/2016.(IV.  29.) önk. rendelethez</t>
  </si>
  <si>
    <t>13. melléklet a   9/2016.(IV.  29.) önk. rendelethez</t>
  </si>
  <si>
    <t>14. melléklet a   9/2016.(IV.  29.) önk.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</si>
</sst>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8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b/>
      <u/>
      <sz val="18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charset val="238"/>
    </font>
    <font>
      <sz val="12"/>
      <name val="Times New Roman"/>
      <family val="1"/>
      <charset val="238"/>
    </font>
    <font>
      <sz val="12"/>
      <name val="Times New Roman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theme="1"/>
      <name val="Garamond"/>
      <family val="1"/>
      <charset val="238"/>
    </font>
    <font>
      <b/>
      <sz val="12"/>
      <color theme="1"/>
      <name val="Garamond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u/>
      <sz val="12"/>
      <color theme="1"/>
      <name val="Garamond"/>
      <family val="1"/>
      <charset val="238"/>
    </font>
    <font>
      <sz val="10"/>
      <name val="Arial"/>
      <family val="2"/>
      <charset val="238"/>
    </font>
    <font>
      <sz val="12"/>
      <name val="Arial CE"/>
      <family val="2"/>
      <charset val="238"/>
    </font>
    <font>
      <b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b/>
      <i/>
      <sz val="11"/>
      <color indexed="8"/>
      <name val="Georgia"/>
      <family val="1"/>
      <charset val="238"/>
    </font>
    <font>
      <b/>
      <i/>
      <sz val="11"/>
      <name val="Georgia"/>
      <family val="1"/>
      <charset val="238"/>
    </font>
    <font>
      <sz val="11"/>
      <color indexed="8"/>
      <name val="Georgia"/>
      <family val="1"/>
      <charset val="238"/>
    </font>
    <font>
      <sz val="10"/>
      <name val="Arial CE"/>
      <charset val="238"/>
    </font>
    <font>
      <sz val="11"/>
      <name val="Georgia"/>
      <family val="1"/>
      <charset val="238"/>
    </font>
    <font>
      <sz val="11"/>
      <name val="Arial"/>
      <family val="2"/>
      <charset val="238"/>
    </font>
    <font>
      <b/>
      <i/>
      <u/>
      <sz val="11"/>
      <name val="Georgia"/>
      <family val="1"/>
      <charset val="238"/>
    </font>
    <font>
      <b/>
      <i/>
      <sz val="13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8"/>
      <color theme="0"/>
      <name val="Arial"/>
      <family val="2"/>
      <charset val="238"/>
    </font>
    <font>
      <b/>
      <sz val="10"/>
      <color theme="0"/>
      <name val="Times New Roman"/>
      <family val="1"/>
      <charset val="238"/>
    </font>
    <font>
      <sz val="10"/>
      <color theme="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indexed="5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8" fillId="0" borderId="0"/>
    <xf numFmtId="0" fontId="10" fillId="0" borderId="0"/>
    <xf numFmtId="9" fontId="8" fillId="0" borderId="0" applyFont="0" applyFill="0" applyBorder="0" applyAlignment="0" applyProtection="0"/>
    <xf numFmtId="0" fontId="28" fillId="0" borderId="0"/>
    <xf numFmtId="0" fontId="9" fillId="0" borderId="0"/>
    <xf numFmtId="0" fontId="9" fillId="0" borderId="0"/>
    <xf numFmtId="0" fontId="28" fillId="0" borderId="0"/>
    <xf numFmtId="0" fontId="41" fillId="0" borderId="0"/>
  </cellStyleXfs>
  <cellXfs count="198">
    <xf numFmtId="0" fontId="0" fillId="0" borderId="0" xfId="0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3" fontId="4" fillId="0" borderId="0" xfId="0" applyNumberFormat="1" applyFont="1"/>
    <xf numFmtId="3" fontId="3" fillId="0" borderId="0" xfId="0" applyNumberFormat="1" applyFont="1"/>
    <xf numFmtId="3" fontId="3" fillId="0" borderId="2" xfId="0" applyNumberFormat="1" applyFont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right"/>
    </xf>
    <xf numFmtId="1" fontId="4" fillId="0" borderId="0" xfId="0" applyNumberFormat="1" applyFont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4" fillId="0" borderId="0" xfId="0" applyNumberFormat="1" applyFont="1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/>
    <xf numFmtId="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/>
    <xf numFmtId="3" fontId="4" fillId="0" borderId="0" xfId="0" applyNumberFormat="1" applyFont="1" applyFill="1" applyBorder="1" applyAlignment="1"/>
    <xf numFmtId="0" fontId="8" fillId="0" borderId="0" xfId="1"/>
    <xf numFmtId="0" fontId="9" fillId="0" borderId="0" xfId="1" applyFont="1"/>
    <xf numFmtId="0" fontId="12" fillId="0" borderId="0" xfId="2" applyFont="1" applyAlignment="1">
      <alignment horizontal="center"/>
    </xf>
    <xf numFmtId="0" fontId="13" fillId="0" borderId="3" xfId="2" applyFont="1" applyBorder="1" applyAlignment="1">
      <alignment horizontal="center"/>
    </xf>
    <xf numFmtId="0" fontId="13" fillId="0" borderId="3" xfId="1" applyFont="1" applyBorder="1" applyAlignment="1">
      <alignment horizontal="center"/>
    </xf>
    <xf numFmtId="0" fontId="15" fillId="0" borderId="0" xfId="1" applyFont="1" applyAlignment="1">
      <alignment horizontal="center"/>
    </xf>
    <xf numFmtId="0" fontId="16" fillId="0" borderId="0" xfId="1" applyFont="1"/>
    <xf numFmtId="0" fontId="14" fillId="0" borderId="0" xfId="2" applyFont="1" applyBorder="1" applyAlignment="1">
      <alignment horizontal="center" vertical="center" wrapText="1"/>
    </xf>
    <xf numFmtId="0" fontId="14" fillId="0" borderId="0" xfId="2" applyFont="1"/>
    <xf numFmtId="3" fontId="14" fillId="0" borderId="0" xfId="2" applyNumberFormat="1" applyFont="1"/>
    <xf numFmtId="0" fontId="17" fillId="0" borderId="0" xfId="2" applyFont="1"/>
    <xf numFmtId="3" fontId="17" fillId="0" borderId="0" xfId="2" applyNumberFormat="1" applyFont="1"/>
    <xf numFmtId="3" fontId="9" fillId="0" borderId="0" xfId="2" applyNumberFormat="1" applyFont="1"/>
    <xf numFmtId="3" fontId="17" fillId="0" borderId="0" xfId="1" applyNumberFormat="1" applyFont="1"/>
    <xf numFmtId="0" fontId="17" fillId="0" borderId="0" xfId="1" applyFont="1"/>
    <xf numFmtId="0" fontId="14" fillId="0" borderId="0" xfId="1" applyFont="1"/>
    <xf numFmtId="3" fontId="14" fillId="0" borderId="0" xfId="1" applyNumberFormat="1" applyFont="1"/>
    <xf numFmtId="3" fontId="9" fillId="0" borderId="0" xfId="1" applyNumberFormat="1" applyFont="1"/>
    <xf numFmtId="3" fontId="18" fillId="0" borderId="0" xfId="1" applyNumberFormat="1" applyFont="1"/>
    <xf numFmtId="3" fontId="19" fillId="0" borderId="0" xfId="1" applyNumberFormat="1" applyFont="1"/>
    <xf numFmtId="3" fontId="20" fillId="0" borderId="0" xfId="1" applyNumberFormat="1" applyFont="1"/>
    <xf numFmtId="9" fontId="17" fillId="0" borderId="0" xfId="3" applyFont="1"/>
    <xf numFmtId="0" fontId="11" fillId="0" borderId="0" xfId="2" applyFont="1" applyAlignment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0" fillId="0" borderId="0" xfId="0"/>
    <xf numFmtId="0" fontId="22" fillId="0" borderId="0" xfId="0" applyFont="1" applyBorder="1" applyAlignment="1">
      <alignment horizontal="right"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right" vertical="center" wrapText="1"/>
    </xf>
    <xf numFmtId="0" fontId="27" fillId="0" borderId="0" xfId="0" applyFont="1" applyBorder="1" applyAlignment="1">
      <alignment vertical="center" wrapText="1"/>
    </xf>
    <xf numFmtId="0" fontId="27" fillId="0" borderId="0" xfId="0" applyFont="1" applyBorder="1" applyAlignment="1">
      <alignment horizontal="right" vertical="center" wrapText="1"/>
    </xf>
    <xf numFmtId="0" fontId="29" fillId="0" borderId="0" xfId="6" applyFont="1"/>
    <xf numFmtId="0" fontId="9" fillId="0" borderId="0" xfId="6"/>
    <xf numFmtId="0" fontId="13" fillId="0" borderId="3" xfId="5" applyFont="1" applyBorder="1" applyAlignment="1">
      <alignment horizontal="center"/>
    </xf>
    <xf numFmtId="0" fontId="14" fillId="0" borderId="3" xfId="5" applyFont="1" applyBorder="1" applyAlignment="1">
      <alignment horizontal="center"/>
    </xf>
    <xf numFmtId="0" fontId="17" fillId="0" borderId="0" xfId="6" applyFont="1" applyAlignment="1">
      <alignment horizontal="center"/>
    </xf>
    <xf numFmtId="0" fontId="17" fillId="0" borderId="0" xfId="5" applyFont="1"/>
    <xf numFmtId="3" fontId="17" fillId="0" borderId="0" xfId="6" applyNumberFormat="1" applyFont="1"/>
    <xf numFmtId="3" fontId="17" fillId="0" borderId="0" xfId="5" applyNumberFormat="1" applyFont="1"/>
    <xf numFmtId="0" fontId="14" fillId="0" borderId="0" xfId="5" applyFont="1"/>
    <xf numFmtId="3" fontId="14" fillId="0" borderId="0" xfId="5" applyNumberFormat="1" applyFont="1"/>
    <xf numFmtId="0" fontId="17" fillId="0" borderId="0" xfId="6" applyFont="1"/>
    <xf numFmtId="0" fontId="14" fillId="0" borderId="0" xfId="6" applyFont="1"/>
    <xf numFmtId="3" fontId="14" fillId="0" borderId="0" xfId="6" applyNumberFormat="1" applyFont="1"/>
    <xf numFmtId="0" fontId="14" fillId="0" borderId="0" xfId="6" applyFont="1" applyAlignment="1">
      <alignment wrapText="1"/>
    </xf>
    <xf numFmtId="3" fontId="14" fillId="0" borderId="0" xfId="6" applyNumberFormat="1" applyFont="1" applyAlignment="1">
      <alignment vertical="center"/>
    </xf>
    <xf numFmtId="0" fontId="17" fillId="0" borderId="0" xfId="6" applyFont="1" applyAlignment="1">
      <alignment wrapText="1"/>
    </xf>
    <xf numFmtId="0" fontId="33" fillId="0" borderId="10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right" vertical="center" wrapText="1"/>
    </xf>
    <xf numFmtId="0" fontId="33" fillId="0" borderId="11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right" vertical="center" wrapText="1"/>
    </xf>
    <xf numFmtId="0" fontId="34" fillId="0" borderId="14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vertical="center" wrapText="1"/>
    </xf>
    <xf numFmtId="0" fontId="34" fillId="0" borderId="12" xfId="0" applyFont="1" applyBorder="1" applyAlignment="1">
      <alignment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5" fillId="0" borderId="0" xfId="0" applyFont="1" applyAlignment="1">
      <alignment vertical="center"/>
    </xf>
    <xf numFmtId="0" fontId="34" fillId="0" borderId="17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right" vertical="center" wrapText="1"/>
    </xf>
    <xf numFmtId="0" fontId="34" fillId="0" borderId="18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12" xfId="0" applyFont="1" applyBorder="1" applyAlignment="1">
      <alignment vertical="center" wrapText="1"/>
    </xf>
    <xf numFmtId="0" fontId="35" fillId="0" borderId="13" xfId="0" applyFont="1" applyBorder="1" applyAlignment="1">
      <alignment horizontal="right" vertical="center" wrapText="1"/>
    </xf>
    <xf numFmtId="0" fontId="34" fillId="0" borderId="0" xfId="0" applyNumberFormat="1" applyFont="1" applyAlignment="1">
      <alignment horizontal="center" vertical="center" wrapText="1"/>
    </xf>
    <xf numFmtId="0" fontId="34" fillId="0" borderId="0" xfId="0" applyNumberFormat="1" applyFont="1" applyAlignment="1">
      <alignment vertical="center" wrapText="1"/>
    </xf>
    <xf numFmtId="0" fontId="28" fillId="0" borderId="0" xfId="4"/>
    <xf numFmtId="0" fontId="28" fillId="0" borderId="0" xfId="7"/>
    <xf numFmtId="0" fontId="38" fillId="3" borderId="21" xfId="7" applyFont="1" applyFill="1" applyBorder="1" applyAlignment="1">
      <alignment horizontal="center" wrapText="1"/>
    </xf>
    <xf numFmtId="0" fontId="39" fillId="3" borderId="22" xfId="7" applyFont="1" applyFill="1" applyBorder="1" applyAlignment="1">
      <alignment horizontal="center" wrapText="1"/>
    </xf>
    <xf numFmtId="0" fontId="39" fillId="3" borderId="23" xfId="7" applyFont="1" applyFill="1" applyBorder="1" applyAlignment="1">
      <alignment horizontal="center" wrapText="1"/>
    </xf>
    <xf numFmtId="0" fontId="40" fillId="0" borderId="24" xfId="8" applyFont="1" applyFill="1" applyBorder="1" applyAlignment="1">
      <alignment vertical="center" wrapText="1"/>
    </xf>
    <xf numFmtId="0" fontId="42" fillId="0" borderId="3" xfId="7" applyFont="1" applyFill="1" applyBorder="1"/>
    <xf numFmtId="0" fontId="42" fillId="0" borderId="24" xfId="7" applyFont="1" applyFill="1" applyBorder="1" applyAlignment="1">
      <alignment wrapText="1"/>
    </xf>
    <xf numFmtId="0" fontId="43" fillId="0" borderId="25" xfId="7" applyFont="1" applyBorder="1"/>
    <xf numFmtId="0" fontId="44" fillId="3" borderId="26" xfId="7" applyFont="1" applyFill="1" applyBorder="1"/>
    <xf numFmtId="3" fontId="45" fillId="3" borderId="27" xfId="7" applyNumberFormat="1" applyFont="1" applyFill="1" applyBorder="1"/>
    <xf numFmtId="0" fontId="0" fillId="0" borderId="0" xfId="0" applyFont="1"/>
    <xf numFmtId="0" fontId="1" fillId="0" borderId="0" xfId="0" applyFont="1"/>
    <xf numFmtId="1" fontId="3" fillId="0" borderId="0" xfId="0" applyNumberFormat="1" applyFont="1" applyAlignment="1">
      <alignment horizontal="center"/>
    </xf>
    <xf numFmtId="0" fontId="3" fillId="0" borderId="0" xfId="0" applyFont="1" applyBorder="1"/>
    <xf numFmtId="1" fontId="3" fillId="0" borderId="0" xfId="0" applyNumberFormat="1" applyFont="1" applyBorder="1" applyAlignment="1">
      <alignment horizontal="center"/>
    </xf>
    <xf numFmtId="0" fontId="1" fillId="0" borderId="0" xfId="0" applyFont="1" applyBorder="1"/>
    <xf numFmtId="3" fontId="0" fillId="0" borderId="0" xfId="0" applyNumberFormat="1"/>
    <xf numFmtId="3" fontId="47" fillId="0" borderId="0" xfId="0" applyNumberFormat="1" applyFont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9" fontId="4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3" fontId="1" fillId="0" borderId="0" xfId="0" applyNumberFormat="1" applyFont="1"/>
    <xf numFmtId="3" fontId="48" fillId="0" borderId="0" xfId="2" applyNumberFormat="1" applyFont="1"/>
    <xf numFmtId="3" fontId="49" fillId="0" borderId="0" xfId="2" applyNumberFormat="1" applyFont="1"/>
    <xf numFmtId="0" fontId="46" fillId="0" borderId="0" xfId="0" applyFont="1"/>
    <xf numFmtId="3" fontId="49" fillId="0" borderId="0" xfId="2" applyNumberFormat="1" applyFont="1" applyFill="1"/>
    <xf numFmtId="3" fontId="49" fillId="0" borderId="0" xfId="1" applyNumberFormat="1" applyFont="1"/>
    <xf numFmtId="3" fontId="48" fillId="0" borderId="0" xfId="1" applyNumberFormat="1" applyFont="1"/>
    <xf numFmtId="3" fontId="22" fillId="0" borderId="0" xfId="0" applyNumberFormat="1" applyFont="1" applyAlignment="1">
      <alignment vertical="center"/>
    </xf>
    <xf numFmtId="3" fontId="21" fillId="0" borderId="0" xfId="0" applyNumberFormat="1" applyFont="1" applyBorder="1" applyAlignment="1">
      <alignment horizontal="right" vertical="center" wrapText="1"/>
    </xf>
    <xf numFmtId="0" fontId="21" fillId="0" borderId="0" xfId="0" applyFont="1" applyFill="1" applyBorder="1" applyAlignment="1">
      <alignment vertical="center" wrapText="1"/>
    </xf>
    <xf numFmtId="3" fontId="22" fillId="0" borderId="0" xfId="0" applyNumberFormat="1" applyFont="1" applyBorder="1" applyAlignment="1">
      <alignment horizontal="right" vertical="center" wrapText="1"/>
    </xf>
    <xf numFmtId="0" fontId="2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right"/>
    </xf>
    <xf numFmtId="0" fontId="3" fillId="0" borderId="2" xfId="0" applyFont="1" applyBorder="1" applyAlignment="1"/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/>
    <xf numFmtId="0" fontId="3" fillId="0" borderId="0" xfId="0" applyFont="1" applyBorder="1" applyAlignment="1">
      <alignment horizontal="left"/>
    </xf>
    <xf numFmtId="0" fontId="4" fillId="0" borderId="2" xfId="0" applyFont="1" applyBorder="1" applyAlignment="1"/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/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/>
    <xf numFmtId="0" fontId="3" fillId="0" borderId="0" xfId="0" applyFont="1" applyBorder="1" applyAlignment="1">
      <alignment horizontal="center"/>
    </xf>
    <xf numFmtId="0" fontId="9" fillId="0" borderId="0" xfId="1" applyFont="1" applyAlignment="1">
      <alignment horizontal="right"/>
    </xf>
    <xf numFmtId="0" fontId="14" fillId="0" borderId="3" xfId="2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textRotation="90"/>
    </xf>
    <xf numFmtId="0" fontId="9" fillId="0" borderId="6" xfId="1" applyFont="1" applyBorder="1" applyAlignment="1">
      <alignment horizontal="center" textRotation="90"/>
    </xf>
    <xf numFmtId="0" fontId="9" fillId="0" borderId="7" xfId="1" applyFont="1" applyBorder="1" applyAlignment="1">
      <alignment horizontal="center" textRotation="90"/>
    </xf>
    <xf numFmtId="0" fontId="14" fillId="0" borderId="3" xfId="2" applyFont="1" applyBorder="1" applyAlignment="1">
      <alignment horizontal="center" vertical="center"/>
    </xf>
    <xf numFmtId="0" fontId="11" fillId="0" borderId="0" xfId="2" applyFont="1" applyAlignment="1">
      <alignment horizontal="center"/>
    </xf>
    <xf numFmtId="3" fontId="4" fillId="0" borderId="0" xfId="0" applyNumberFormat="1" applyFont="1" applyBorder="1" applyAlignment="1"/>
    <xf numFmtId="3" fontId="4" fillId="0" borderId="0" xfId="0" applyNumberFormat="1" applyFont="1" applyFill="1" applyBorder="1" applyAlignment="1"/>
    <xf numFmtId="3" fontId="4" fillId="0" borderId="0" xfId="0" applyNumberFormat="1" applyFont="1" applyBorder="1" applyAlignment="1">
      <alignment horizontal="right"/>
    </xf>
    <xf numFmtId="0" fontId="25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9" fillId="0" borderId="0" xfId="5" applyFont="1" applyAlignment="1">
      <alignment horizontal="right"/>
    </xf>
    <xf numFmtId="0" fontId="11" fillId="0" borderId="0" xfId="5" applyFont="1" applyAlignment="1">
      <alignment horizontal="center"/>
    </xf>
    <xf numFmtId="0" fontId="11" fillId="0" borderId="4" xfId="5" applyFont="1" applyBorder="1" applyAlignment="1">
      <alignment horizontal="right"/>
    </xf>
    <xf numFmtId="0" fontId="17" fillId="0" borderId="5" xfId="6" applyFont="1" applyBorder="1" applyAlignment="1">
      <alignment horizontal="center" textRotation="90"/>
    </xf>
    <xf numFmtId="0" fontId="17" fillId="0" borderId="6" xfId="6" applyFont="1" applyBorder="1" applyAlignment="1">
      <alignment horizontal="center" textRotation="90"/>
    </xf>
    <xf numFmtId="0" fontId="17" fillId="0" borderId="7" xfId="6" applyFont="1" applyBorder="1" applyAlignment="1">
      <alignment horizontal="center" textRotation="90"/>
    </xf>
    <xf numFmtId="0" fontId="14" fillId="0" borderId="3" xfId="5" applyFont="1" applyBorder="1" applyAlignment="1">
      <alignment horizontal="center" vertical="center"/>
    </xf>
    <xf numFmtId="0" fontId="14" fillId="0" borderId="3" xfId="6" applyFont="1" applyBorder="1" applyAlignment="1">
      <alignment horizontal="center" vertical="center"/>
    </xf>
    <xf numFmtId="0" fontId="14" fillId="0" borderId="3" xfId="5" applyFont="1" applyBorder="1" applyAlignment="1">
      <alignment horizontal="center"/>
    </xf>
    <xf numFmtId="0" fontId="34" fillId="0" borderId="9" xfId="0" applyFont="1" applyBorder="1" applyAlignment="1">
      <alignment vertical="center" wrapText="1"/>
    </xf>
    <xf numFmtId="0" fontId="34" fillId="0" borderId="15" xfId="0" applyFont="1" applyBorder="1" applyAlignment="1">
      <alignment vertical="center" wrapText="1"/>
    </xf>
    <xf numFmtId="0" fontId="31" fillId="0" borderId="0" xfId="0" applyFont="1" applyAlignment="1">
      <alignment horizontal="right" vertical="center"/>
    </xf>
    <xf numFmtId="0" fontId="30" fillId="0" borderId="12" xfId="0" applyFont="1" applyBorder="1" applyAlignment="1">
      <alignment horizontal="center" vertical="center"/>
    </xf>
    <xf numFmtId="0" fontId="33" fillId="0" borderId="8" xfId="0" applyFont="1" applyBorder="1" applyAlignment="1">
      <alignment vertical="center" wrapText="1"/>
    </xf>
    <xf numFmtId="0" fontId="33" fillId="0" borderId="9" xfId="0" applyFont="1" applyBorder="1" applyAlignment="1">
      <alignment vertical="center" wrapText="1"/>
    </xf>
    <xf numFmtId="0" fontId="33" fillId="0" borderId="15" xfId="0" applyFont="1" applyBorder="1" applyAlignment="1">
      <alignment vertical="center" wrapText="1"/>
    </xf>
    <xf numFmtId="0" fontId="37" fillId="0" borderId="8" xfId="0" applyFont="1" applyBorder="1" applyAlignment="1">
      <alignment vertical="center" wrapText="1"/>
    </xf>
    <xf numFmtId="0" fontId="37" fillId="0" borderId="9" xfId="0" applyFont="1" applyBorder="1" applyAlignment="1">
      <alignment vertical="center" wrapText="1"/>
    </xf>
    <xf numFmtId="0" fontId="37" fillId="0" borderId="15" xfId="0" applyFont="1" applyBorder="1" applyAlignment="1">
      <alignment vertical="center" wrapText="1"/>
    </xf>
    <xf numFmtId="0" fontId="37" fillId="2" borderId="8" xfId="0" applyFont="1" applyFill="1" applyBorder="1" applyAlignment="1">
      <alignment vertical="center" wrapText="1"/>
    </xf>
    <xf numFmtId="0" fontId="37" fillId="2" borderId="9" xfId="0" applyFont="1" applyFill="1" applyBorder="1" applyAlignment="1">
      <alignment vertical="center" wrapText="1"/>
    </xf>
    <xf numFmtId="0" fontId="37" fillId="2" borderId="15" xfId="0" applyFont="1" applyFill="1" applyBorder="1" applyAlignment="1">
      <alignment vertical="center" wrapText="1"/>
    </xf>
    <xf numFmtId="0" fontId="36" fillId="0" borderId="18" xfId="0" applyFont="1" applyBorder="1" applyAlignment="1">
      <alignment vertical="center" wrapText="1"/>
    </xf>
    <xf numFmtId="0" fontId="36" fillId="0" borderId="20" xfId="0" applyFont="1" applyBorder="1" applyAlignment="1">
      <alignment vertical="center" wrapText="1"/>
    </xf>
    <xf numFmtId="0" fontId="33" fillId="0" borderId="12" xfId="0" applyFont="1" applyBorder="1" applyAlignment="1">
      <alignment vertical="center" wrapText="1"/>
    </xf>
    <xf numFmtId="0" fontId="33" fillId="0" borderId="16" xfId="0" applyFont="1" applyBorder="1" applyAlignment="1">
      <alignment vertical="center" wrapText="1"/>
    </xf>
    <xf numFmtId="0" fontId="30" fillId="2" borderId="8" xfId="0" applyFont="1" applyFill="1" applyBorder="1" applyAlignment="1">
      <alignment vertical="center" wrapText="1"/>
    </xf>
    <xf numFmtId="0" fontId="30" fillId="2" borderId="9" xfId="0" applyFont="1" applyFill="1" applyBorder="1" applyAlignment="1">
      <alignment vertical="center" wrapText="1"/>
    </xf>
    <xf numFmtId="0" fontId="30" fillId="2" borderId="15" xfId="0" applyFont="1" applyFill="1" applyBorder="1" applyAlignment="1">
      <alignment vertical="center" wrapText="1"/>
    </xf>
    <xf numFmtId="0" fontId="34" fillId="0" borderId="12" xfId="0" applyFont="1" applyBorder="1" applyAlignment="1">
      <alignment vertical="center" wrapText="1"/>
    </xf>
    <xf numFmtId="0" fontId="34" fillId="0" borderId="16" xfId="0" applyFont="1" applyBorder="1" applyAlignment="1">
      <alignment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7" fillId="0" borderId="0" xfId="7" applyFont="1" applyAlignment="1">
      <alignment horizontal="center"/>
    </xf>
    <xf numFmtId="0" fontId="28" fillId="0" borderId="0" xfId="7" applyFont="1" applyAlignment="1">
      <alignment horizontal="right"/>
    </xf>
  </cellXfs>
  <cellStyles count="9">
    <cellStyle name="Normál" xfId="0" builtinId="0"/>
    <cellStyle name="Normál 2" xfId="1"/>
    <cellStyle name="Normál 2 2" xfId="7"/>
    <cellStyle name="Normál 3" xfId="4"/>
    <cellStyle name="Normál_beszám. 99. év" xfId="2"/>
    <cellStyle name="Normál_beszám. 99. év 2" xfId="5"/>
    <cellStyle name="Normál_Kiss Anita" xfId="6"/>
    <cellStyle name="Normál_Munka1" xfId="8"/>
    <cellStyle name="Százalék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70" zoomScaleNormal="70" workbookViewId="0">
      <selection activeCell="D21" sqref="D21"/>
    </sheetView>
  </sheetViews>
  <sheetFormatPr defaultRowHeight="15" x14ac:dyDescent="0.25"/>
  <cols>
    <col min="1" max="1" width="9.85546875" customWidth="1"/>
    <col min="2" max="2" width="71.85546875" customWidth="1"/>
    <col min="3" max="4" width="19.42578125" customWidth="1"/>
    <col min="5" max="6" width="17.42578125" customWidth="1"/>
  </cols>
  <sheetData>
    <row r="1" spans="1:6" ht="23.25" x14ac:dyDescent="0.35">
      <c r="A1" s="135" t="s">
        <v>393</v>
      </c>
      <c r="B1" s="135"/>
      <c r="C1" s="135"/>
      <c r="D1" s="135"/>
      <c r="E1" s="135"/>
      <c r="F1" s="135"/>
    </row>
    <row r="2" spans="1:6" ht="48" customHeight="1" x14ac:dyDescent="0.35">
      <c r="A2" s="136" t="s">
        <v>383</v>
      </c>
      <c r="B2" s="136"/>
      <c r="C2" s="136"/>
      <c r="D2" s="136"/>
      <c r="E2" s="136"/>
      <c r="F2" s="136"/>
    </row>
    <row r="3" spans="1:6" ht="23.25" x14ac:dyDescent="0.35">
      <c r="A3" s="137" t="s">
        <v>0</v>
      </c>
      <c r="B3" s="137"/>
      <c r="C3" s="137"/>
      <c r="D3" s="137"/>
      <c r="E3" s="137"/>
      <c r="F3" s="137"/>
    </row>
    <row r="4" spans="1:6" ht="46.5" x14ac:dyDescent="0.25">
      <c r="A4" s="1" t="s">
        <v>1</v>
      </c>
      <c r="B4" s="1" t="s">
        <v>2</v>
      </c>
      <c r="C4" s="2" t="s">
        <v>3</v>
      </c>
      <c r="D4" s="2" t="s">
        <v>4</v>
      </c>
      <c r="E4" s="2" t="s">
        <v>5</v>
      </c>
      <c r="F4" s="2" t="s">
        <v>6</v>
      </c>
    </row>
    <row r="5" spans="1:6" ht="23.25" x14ac:dyDescent="0.35">
      <c r="A5" s="3">
        <v>1</v>
      </c>
      <c r="B5" s="4" t="s">
        <v>7</v>
      </c>
      <c r="C5" s="5">
        <v>2500</v>
      </c>
      <c r="D5" s="5">
        <v>2500</v>
      </c>
      <c r="E5" s="5">
        <v>2650</v>
      </c>
      <c r="F5" s="5">
        <f>E5/D5*100</f>
        <v>106</v>
      </c>
    </row>
    <row r="6" spans="1:6" ht="23.25" x14ac:dyDescent="0.35">
      <c r="A6" s="3">
        <v>2</v>
      </c>
      <c r="B6" s="4" t="s">
        <v>8</v>
      </c>
      <c r="C6" s="6"/>
      <c r="D6" s="5"/>
      <c r="E6" s="5"/>
      <c r="F6" s="5"/>
    </row>
    <row r="7" spans="1:6" ht="23.25" x14ac:dyDescent="0.35">
      <c r="A7" s="3">
        <v>3</v>
      </c>
      <c r="B7" s="4" t="s">
        <v>347</v>
      </c>
      <c r="C7" s="5">
        <f>C8+C9</f>
        <v>17400</v>
      </c>
      <c r="D7" s="5">
        <f t="shared" ref="D7:E7" si="0">D8+D9</f>
        <v>21900</v>
      </c>
      <c r="E7" s="5">
        <f t="shared" si="0"/>
        <v>21361</v>
      </c>
      <c r="F7" s="5">
        <f t="shared" ref="F7:F23" si="1">E7/D7*100</f>
        <v>97.538812785388131</v>
      </c>
    </row>
    <row r="8" spans="1:6" ht="23.25" x14ac:dyDescent="0.35">
      <c r="A8" s="7"/>
      <c r="B8" s="7" t="s">
        <v>9</v>
      </c>
      <c r="C8" s="6">
        <v>13900</v>
      </c>
      <c r="D8" s="6">
        <v>17400</v>
      </c>
      <c r="E8" s="6">
        <v>16699</v>
      </c>
      <c r="F8" s="5">
        <f t="shared" si="1"/>
        <v>95.97126436781609</v>
      </c>
    </row>
    <row r="9" spans="1:6" ht="23.25" x14ac:dyDescent="0.35">
      <c r="A9" s="7"/>
      <c r="B9" s="7" t="s">
        <v>10</v>
      </c>
      <c r="C9" s="6">
        <v>3500</v>
      </c>
      <c r="D9" s="6">
        <v>4500</v>
      </c>
      <c r="E9" s="6">
        <v>4662</v>
      </c>
      <c r="F9" s="5">
        <f t="shared" si="1"/>
        <v>103.60000000000001</v>
      </c>
    </row>
    <row r="10" spans="1:6" s="111" customFormat="1" ht="23.25" x14ac:dyDescent="0.35">
      <c r="A10" s="3">
        <v>4</v>
      </c>
      <c r="B10" s="4" t="s">
        <v>348</v>
      </c>
      <c r="C10" s="5"/>
      <c r="D10" s="5"/>
      <c r="E10" s="5">
        <v>356</v>
      </c>
      <c r="F10" s="5"/>
    </row>
    <row r="11" spans="1:6" ht="23.25" x14ac:dyDescent="0.35">
      <c r="A11" s="3">
        <v>5</v>
      </c>
      <c r="B11" s="8" t="s">
        <v>11</v>
      </c>
      <c r="C11" s="5">
        <f>SUM(C12:C13)</f>
        <v>0</v>
      </c>
      <c r="D11" s="5">
        <f>SUM(D12:D13)</f>
        <v>0</v>
      </c>
      <c r="E11" s="5">
        <f>SUM(E12:E13)</f>
        <v>0</v>
      </c>
      <c r="F11" s="5"/>
    </row>
    <row r="12" spans="1:6" ht="23.25" x14ac:dyDescent="0.35">
      <c r="A12" s="7"/>
      <c r="B12" s="7" t="s">
        <v>12</v>
      </c>
      <c r="C12" s="6"/>
      <c r="D12" s="6"/>
      <c r="E12" s="6"/>
      <c r="F12" s="5"/>
    </row>
    <row r="13" spans="1:6" ht="23.25" x14ac:dyDescent="0.35">
      <c r="A13" s="7"/>
      <c r="B13" s="7" t="s">
        <v>13</v>
      </c>
      <c r="C13" s="9"/>
      <c r="D13" s="6"/>
      <c r="E13" s="6"/>
      <c r="F13" s="5"/>
    </row>
    <row r="14" spans="1:6" ht="23.25" x14ac:dyDescent="0.35">
      <c r="A14" s="3">
        <v>6</v>
      </c>
      <c r="B14" s="4" t="s">
        <v>14</v>
      </c>
      <c r="C14" s="5">
        <f>SUM(C15:C17)</f>
        <v>44475</v>
      </c>
      <c r="D14" s="5">
        <f>SUM(D15:D17)</f>
        <v>52954</v>
      </c>
      <c r="E14" s="5">
        <f>SUM(E15:E17)</f>
        <v>51003</v>
      </c>
      <c r="F14" s="5">
        <f t="shared" si="1"/>
        <v>96.315670204328285</v>
      </c>
    </row>
    <row r="15" spans="1:6" ht="23.25" x14ac:dyDescent="0.35">
      <c r="A15" s="7"/>
      <c r="B15" s="7" t="s">
        <v>15</v>
      </c>
      <c r="C15" s="6">
        <v>2761</v>
      </c>
      <c r="D15" s="6">
        <v>9659</v>
      </c>
      <c r="E15" s="6">
        <v>7708</v>
      </c>
      <c r="F15" s="5">
        <f t="shared" si="1"/>
        <v>79.801221658556784</v>
      </c>
    </row>
    <row r="16" spans="1:6" ht="23.25" x14ac:dyDescent="0.35">
      <c r="A16" s="7"/>
      <c r="B16" s="7" t="s">
        <v>16</v>
      </c>
      <c r="C16" s="6">
        <v>41714</v>
      </c>
      <c r="D16" s="6">
        <v>43295</v>
      </c>
      <c r="E16" s="6">
        <v>43295</v>
      </c>
      <c r="F16" s="5">
        <f t="shared" si="1"/>
        <v>100</v>
      </c>
    </row>
    <row r="17" spans="1:6" ht="23.25" x14ac:dyDescent="0.35">
      <c r="A17" s="7"/>
      <c r="B17" s="7" t="s">
        <v>17</v>
      </c>
      <c r="C17" s="6"/>
      <c r="D17" s="6"/>
      <c r="E17" s="6"/>
      <c r="F17" s="5"/>
    </row>
    <row r="18" spans="1:6" ht="23.25" x14ac:dyDescent="0.35">
      <c r="A18" s="3">
        <v>7</v>
      </c>
      <c r="B18" s="4" t="s">
        <v>18</v>
      </c>
      <c r="C18" s="5"/>
      <c r="D18" s="5"/>
      <c r="E18" s="5">
        <v>194</v>
      </c>
      <c r="F18" s="5"/>
    </row>
    <row r="19" spans="1:6" ht="23.25" x14ac:dyDescent="0.35">
      <c r="A19" s="3">
        <v>8</v>
      </c>
      <c r="B19" s="4" t="s">
        <v>19</v>
      </c>
      <c r="C19" s="5">
        <f>SUM(C5,C7,C14,C11,C6)</f>
        <v>64375</v>
      </c>
      <c r="D19" s="5">
        <f>SUM(D5,D7,D14,D11,D6)</f>
        <v>77354</v>
      </c>
      <c r="E19" s="5">
        <f>SUM(E5,E7,E14,E11,E6)</f>
        <v>75014</v>
      </c>
      <c r="F19" s="5">
        <f t="shared" si="1"/>
        <v>96.974946350544258</v>
      </c>
    </row>
    <row r="20" spans="1:6" ht="23.25" x14ac:dyDescent="0.35">
      <c r="A20" s="3">
        <v>9</v>
      </c>
      <c r="B20" s="4" t="s">
        <v>20</v>
      </c>
      <c r="C20" s="5">
        <v>11944</v>
      </c>
      <c r="D20" s="5">
        <v>38453</v>
      </c>
      <c r="E20" s="5">
        <v>38326</v>
      </c>
      <c r="F20" s="5">
        <f t="shared" si="1"/>
        <v>99.669726679322807</v>
      </c>
    </row>
    <row r="21" spans="1:6" ht="23.25" x14ac:dyDescent="0.35">
      <c r="A21" s="3">
        <v>10</v>
      </c>
      <c r="B21" s="4" t="s">
        <v>346</v>
      </c>
      <c r="C21" s="10"/>
      <c r="D21" s="5"/>
      <c r="E21" s="5">
        <v>1609</v>
      </c>
      <c r="F21" s="5"/>
    </row>
    <row r="22" spans="1:6" ht="23.25" x14ac:dyDescent="0.35">
      <c r="A22" s="7"/>
      <c r="B22" s="7"/>
      <c r="C22" s="7"/>
      <c r="D22" s="7"/>
      <c r="E22" s="7"/>
      <c r="F22" s="5"/>
    </row>
    <row r="23" spans="1:6" ht="23.25" x14ac:dyDescent="0.35">
      <c r="A23" s="138" t="s">
        <v>21</v>
      </c>
      <c r="B23" s="138"/>
      <c r="C23" s="11">
        <f>SUM(C5,C7,C11,C14,C20,C21)</f>
        <v>76319</v>
      </c>
      <c r="D23" s="11">
        <v>115807</v>
      </c>
      <c r="E23" s="11">
        <f>SUM(E5,E7,E11,E14,E20,E18,E6,E21,E10)</f>
        <v>115499</v>
      </c>
      <c r="F23" s="5">
        <f t="shared" si="1"/>
        <v>99.734040256633875</v>
      </c>
    </row>
    <row r="24" spans="1:6" ht="23.25" x14ac:dyDescent="0.35">
      <c r="A24" s="7"/>
      <c r="B24" s="7"/>
      <c r="C24" s="7"/>
      <c r="D24" s="7"/>
      <c r="E24" s="7"/>
      <c r="F24" s="7"/>
    </row>
    <row r="25" spans="1:6" ht="23.25" x14ac:dyDescent="0.35">
      <c r="A25" s="139"/>
      <c r="B25" s="139"/>
      <c r="C25" s="139"/>
      <c r="D25" s="139"/>
      <c r="E25" s="139"/>
      <c r="F25" s="139"/>
    </row>
    <row r="26" spans="1:6" ht="23.25" x14ac:dyDescent="0.35">
      <c r="A26" s="12"/>
      <c r="B26" s="12"/>
      <c r="C26" s="12"/>
      <c r="D26" s="12"/>
      <c r="E26" s="12"/>
      <c r="F26" s="12"/>
    </row>
  </sheetData>
  <mergeCells count="5">
    <mergeCell ref="A1:F1"/>
    <mergeCell ref="A2:F2"/>
    <mergeCell ref="A3:F3"/>
    <mergeCell ref="A23:B23"/>
    <mergeCell ref="A25:F25"/>
  </mergeCells>
  <pageMargins left="0.7" right="0.7" top="0.75" bottom="0.75" header="0.3" footer="0.3"/>
  <pageSetup paperSize="9" scale="5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zoomScale="145" zoomScaleNormal="145" workbookViewId="0">
      <selection sqref="A1:C1"/>
    </sheetView>
  </sheetViews>
  <sheetFormatPr defaultRowHeight="15" x14ac:dyDescent="0.25"/>
  <cols>
    <col min="2" max="2" width="40.42578125" customWidth="1"/>
  </cols>
  <sheetData>
    <row r="1" spans="1:3" ht="15.75" x14ac:dyDescent="0.25">
      <c r="A1" s="159" t="s">
        <v>402</v>
      </c>
      <c r="B1" s="159"/>
      <c r="C1" s="159"/>
    </row>
    <row r="2" spans="1:3" ht="15.75" x14ac:dyDescent="0.25">
      <c r="A2" s="52"/>
    </row>
    <row r="3" spans="1:3" ht="15.75" x14ac:dyDescent="0.25">
      <c r="A3" s="53" t="s">
        <v>370</v>
      </c>
    </row>
    <row r="4" spans="1:3" ht="15.75" x14ac:dyDescent="0.25">
      <c r="A4" s="51"/>
    </row>
    <row r="5" spans="1:3" ht="15.75" x14ac:dyDescent="0.25">
      <c r="A5" s="51"/>
    </row>
    <row r="6" spans="1:3" s="111" customFormat="1" ht="15.75" x14ac:dyDescent="0.25">
      <c r="A6" s="52" t="s">
        <v>141</v>
      </c>
      <c r="B6" s="52" t="s">
        <v>341</v>
      </c>
      <c r="C6" s="111" t="s">
        <v>358</v>
      </c>
    </row>
    <row r="7" spans="1:3" ht="15.75" x14ac:dyDescent="0.25">
      <c r="A7" s="51" t="s">
        <v>142</v>
      </c>
      <c r="C7" s="51" t="s">
        <v>143</v>
      </c>
    </row>
    <row r="8" spans="1:3" ht="15.75" x14ac:dyDescent="0.25">
      <c r="A8" s="51" t="s">
        <v>144</v>
      </c>
      <c r="C8" s="51" t="s">
        <v>342</v>
      </c>
    </row>
    <row r="9" spans="1:3" ht="15.75" x14ac:dyDescent="0.25">
      <c r="A9" s="51" t="s">
        <v>146</v>
      </c>
      <c r="C9" s="51" t="s">
        <v>145</v>
      </c>
    </row>
    <row r="10" spans="1:3" ht="15.75" x14ac:dyDescent="0.25">
      <c r="A10" s="51"/>
    </row>
    <row r="11" spans="1:3" s="111" customFormat="1" ht="15.75" x14ac:dyDescent="0.25">
      <c r="A11" s="52" t="s">
        <v>147</v>
      </c>
      <c r="B11" s="52" t="s">
        <v>344</v>
      </c>
      <c r="C11" s="52" t="s">
        <v>360</v>
      </c>
    </row>
    <row r="12" spans="1:3" ht="15.75" x14ac:dyDescent="0.25">
      <c r="A12" s="51" t="s">
        <v>340</v>
      </c>
      <c r="C12" s="51" t="s">
        <v>143</v>
      </c>
    </row>
    <row r="13" spans="1:3" s="54" customFormat="1" ht="15.75" x14ac:dyDescent="0.25">
      <c r="A13" s="51" t="s">
        <v>359</v>
      </c>
      <c r="C13" s="51" t="s">
        <v>143</v>
      </c>
    </row>
    <row r="14" spans="1:3" ht="15.75" x14ac:dyDescent="0.25">
      <c r="A14" s="51" t="s">
        <v>148</v>
      </c>
      <c r="C14" s="51" t="s">
        <v>145</v>
      </c>
    </row>
    <row r="15" spans="1:3" ht="15.75" x14ac:dyDescent="0.25">
      <c r="A15" s="51"/>
    </row>
    <row r="16" spans="1:3" s="111" customFormat="1" ht="15.75" x14ac:dyDescent="0.25">
      <c r="A16" s="52" t="s">
        <v>149</v>
      </c>
      <c r="B16" s="52" t="s">
        <v>343</v>
      </c>
      <c r="C16" s="111" t="s">
        <v>145</v>
      </c>
    </row>
    <row r="17" spans="1:3" ht="15.75" x14ac:dyDescent="0.25">
      <c r="A17" s="51" t="s">
        <v>150</v>
      </c>
      <c r="C17" s="51" t="s">
        <v>145</v>
      </c>
    </row>
    <row r="18" spans="1:3" ht="15.75" x14ac:dyDescent="0.25">
      <c r="A18" s="51"/>
    </row>
    <row r="19" spans="1:3" s="110" customFormat="1" ht="15.75" x14ac:dyDescent="0.25">
      <c r="A19" s="51" t="s">
        <v>345</v>
      </c>
      <c r="C19" s="110" t="s">
        <v>361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opLeftCell="A4" zoomScaleNormal="100" workbookViewId="0">
      <selection sqref="A1:E1"/>
    </sheetView>
  </sheetViews>
  <sheetFormatPr defaultRowHeight="15.75" customHeight="1" x14ac:dyDescent="0.25"/>
  <cols>
    <col min="1" max="1" width="34.42578125" customWidth="1"/>
    <col min="4" max="4" width="34.42578125" customWidth="1"/>
  </cols>
  <sheetData>
    <row r="1" spans="1:5" ht="15.75" customHeight="1" x14ac:dyDescent="0.25">
      <c r="A1" s="161" t="s">
        <v>403</v>
      </c>
      <c r="B1" s="161"/>
      <c r="C1" s="161"/>
      <c r="D1" s="161"/>
      <c r="E1" s="161"/>
    </row>
    <row r="2" spans="1:5" ht="15.75" customHeight="1" x14ac:dyDescent="0.25">
      <c r="A2" s="160"/>
      <c r="B2" s="160"/>
      <c r="C2" s="160"/>
      <c r="D2" s="160"/>
      <c r="E2" s="160"/>
    </row>
    <row r="3" spans="1:5" ht="15.75" customHeight="1" x14ac:dyDescent="0.25">
      <c r="A3" s="160" t="s">
        <v>369</v>
      </c>
      <c r="B3" s="160"/>
      <c r="C3" s="160"/>
      <c r="D3" s="160"/>
      <c r="E3" s="160"/>
    </row>
    <row r="4" spans="1:5" ht="15.75" customHeight="1" x14ac:dyDescent="0.25">
      <c r="A4" s="160" t="s">
        <v>151</v>
      </c>
      <c r="B4" s="160"/>
      <c r="C4" s="160"/>
      <c r="D4" s="160"/>
      <c r="E4" s="160"/>
    </row>
    <row r="5" spans="1:5" ht="15.75" customHeight="1" x14ac:dyDescent="0.25">
      <c r="A5" s="160"/>
      <c r="B5" s="160"/>
      <c r="C5" s="160"/>
      <c r="D5" s="160"/>
      <c r="E5" s="160"/>
    </row>
    <row r="6" spans="1:5" ht="15.75" customHeight="1" x14ac:dyDescent="0.25">
      <c r="A6" s="160"/>
      <c r="B6" s="160"/>
      <c r="C6" s="160"/>
      <c r="D6" s="160"/>
      <c r="E6" s="160"/>
    </row>
    <row r="7" spans="1:5" ht="15.75" customHeight="1" x14ac:dyDescent="0.25">
      <c r="A7" s="58" t="s">
        <v>152</v>
      </c>
      <c r="B7" s="59"/>
      <c r="C7" s="59"/>
      <c r="D7" s="58" t="s">
        <v>153</v>
      </c>
      <c r="E7" s="55"/>
    </row>
    <row r="8" spans="1:5" ht="15.75" customHeight="1" x14ac:dyDescent="0.25">
      <c r="A8" s="58" t="s">
        <v>154</v>
      </c>
      <c r="B8" s="59"/>
      <c r="C8" s="59"/>
      <c r="D8" s="58" t="s">
        <v>155</v>
      </c>
      <c r="E8" s="55"/>
    </row>
    <row r="9" spans="1:5" ht="15.75" customHeight="1" x14ac:dyDescent="0.25">
      <c r="A9" s="56" t="s">
        <v>156</v>
      </c>
      <c r="B9" s="131">
        <f>Munka1!E5</f>
        <v>2650</v>
      </c>
      <c r="C9" s="57"/>
      <c r="D9" s="56" t="s">
        <v>157</v>
      </c>
      <c r="E9" s="131">
        <f>Munka3!E5</f>
        <v>20634</v>
      </c>
    </row>
    <row r="10" spans="1:5" ht="15.75" customHeight="1" x14ac:dyDescent="0.25">
      <c r="A10" s="56" t="s">
        <v>158</v>
      </c>
      <c r="B10" s="57"/>
      <c r="C10" s="57"/>
      <c r="D10" s="56" t="s">
        <v>159</v>
      </c>
      <c r="E10" s="131">
        <f>Munka3!E6</f>
        <v>5211</v>
      </c>
    </row>
    <row r="11" spans="1:5" ht="15.75" customHeight="1" x14ac:dyDescent="0.25">
      <c r="A11" s="56" t="s">
        <v>160</v>
      </c>
      <c r="B11" s="131">
        <f>SUM(B12:B18)</f>
        <v>21717</v>
      </c>
      <c r="C11" s="57"/>
      <c r="D11" s="56" t="s">
        <v>161</v>
      </c>
      <c r="E11" s="131">
        <f>Munka3!E7</f>
        <v>24376</v>
      </c>
    </row>
    <row r="12" spans="1:5" ht="15.75" customHeight="1" x14ac:dyDescent="0.25">
      <c r="A12" s="56" t="s">
        <v>162</v>
      </c>
      <c r="B12" s="131">
        <f>Munka2!E7</f>
        <v>2087</v>
      </c>
      <c r="C12" s="57"/>
      <c r="D12" s="56" t="s">
        <v>163</v>
      </c>
      <c r="E12" s="131">
        <f>Munka3!E10</f>
        <v>3516</v>
      </c>
    </row>
    <row r="13" spans="1:5" ht="15.75" customHeight="1" x14ac:dyDescent="0.25">
      <c r="A13" s="56" t="s">
        <v>164</v>
      </c>
      <c r="B13" s="131">
        <f>Munka2!E8</f>
        <v>337</v>
      </c>
      <c r="C13" s="57"/>
      <c r="D13" s="56" t="s">
        <v>165</v>
      </c>
      <c r="E13" s="131">
        <f>Munka3!E8</f>
        <v>6965</v>
      </c>
    </row>
    <row r="14" spans="1:5" ht="15.75" customHeight="1" x14ac:dyDescent="0.25">
      <c r="A14" s="56" t="s">
        <v>166</v>
      </c>
      <c r="B14" s="131">
        <f>Munka2!E16</f>
        <v>4662</v>
      </c>
      <c r="C14" s="57"/>
      <c r="D14" s="56" t="s">
        <v>167</v>
      </c>
      <c r="E14" s="131">
        <f>Munka3!E9</f>
        <v>5236</v>
      </c>
    </row>
    <row r="15" spans="1:5" ht="15.75" customHeight="1" x14ac:dyDescent="0.25">
      <c r="A15" s="56" t="s">
        <v>168</v>
      </c>
      <c r="B15" s="131">
        <f>Munka2!E9</f>
        <v>4758</v>
      </c>
      <c r="C15" s="57"/>
      <c r="D15" s="132" t="s">
        <v>365</v>
      </c>
      <c r="E15">
        <v>1492</v>
      </c>
    </row>
    <row r="16" spans="1:5" ht="15.75" customHeight="1" x14ac:dyDescent="0.25">
      <c r="A16" s="56" t="s">
        <v>170</v>
      </c>
      <c r="B16" s="131">
        <f>Munka2!E10</f>
        <v>6180</v>
      </c>
      <c r="C16" s="57"/>
      <c r="D16" s="56" t="s">
        <v>169</v>
      </c>
      <c r="E16" s="131">
        <f>SUM(E9:E15)</f>
        <v>67430</v>
      </c>
    </row>
    <row r="17" spans="1:5" ht="15.75" customHeight="1" x14ac:dyDescent="0.25">
      <c r="A17" s="56" t="s">
        <v>171</v>
      </c>
      <c r="B17" s="131">
        <f>Munka2!E6</f>
        <v>3337</v>
      </c>
      <c r="C17" s="57"/>
      <c r="D17" s="56"/>
      <c r="E17" s="57"/>
    </row>
    <row r="18" spans="1:5" s="54" customFormat="1" ht="15.75" customHeight="1" x14ac:dyDescent="0.25">
      <c r="A18" s="56" t="s">
        <v>363</v>
      </c>
      <c r="B18" s="131">
        <f>Munka1!E10</f>
        <v>356</v>
      </c>
      <c r="C18" s="57"/>
      <c r="D18" s="56"/>
      <c r="E18" s="57"/>
    </row>
    <row r="19" spans="1:5" ht="15.75" customHeight="1" x14ac:dyDescent="0.25">
      <c r="A19" s="56" t="s">
        <v>172</v>
      </c>
      <c r="B19" s="131">
        <f>Munka1!E16</f>
        <v>43295</v>
      </c>
      <c r="C19" s="57"/>
      <c r="D19" s="56"/>
      <c r="E19" s="57"/>
    </row>
    <row r="20" spans="1:5" ht="15.75" customHeight="1" x14ac:dyDescent="0.25">
      <c r="A20" s="56" t="s">
        <v>173</v>
      </c>
      <c r="B20" s="131">
        <f>Munka1!E15</f>
        <v>7708</v>
      </c>
      <c r="C20" s="57"/>
      <c r="D20" s="56"/>
      <c r="E20" s="57"/>
    </row>
    <row r="21" spans="1:5" ht="15.75" customHeight="1" x14ac:dyDescent="0.25">
      <c r="A21" s="56" t="s">
        <v>364</v>
      </c>
      <c r="B21" s="131"/>
      <c r="C21" s="57"/>
      <c r="D21" s="56"/>
      <c r="E21" s="57"/>
    </row>
    <row r="22" spans="1:5" ht="15.75" customHeight="1" x14ac:dyDescent="0.25">
      <c r="A22" s="56" t="s">
        <v>174</v>
      </c>
      <c r="B22" s="131">
        <f>Munka1!E20</f>
        <v>38326</v>
      </c>
      <c r="C22" s="57"/>
      <c r="D22" s="56"/>
      <c r="E22" s="57"/>
    </row>
    <row r="23" spans="1:5" ht="15.75" customHeight="1" x14ac:dyDescent="0.25">
      <c r="A23" s="56" t="s">
        <v>362</v>
      </c>
      <c r="B23" s="131">
        <f>Munka1!E21</f>
        <v>1609</v>
      </c>
      <c r="C23" s="57"/>
      <c r="D23" s="56"/>
      <c r="E23" s="57"/>
    </row>
    <row r="24" spans="1:5" ht="15.75" customHeight="1" x14ac:dyDescent="0.25">
      <c r="A24" s="56" t="s">
        <v>175</v>
      </c>
      <c r="B24" s="131">
        <f>B23+B22+B20+B19+B11+B9+B21</f>
        <v>115305</v>
      </c>
      <c r="C24" s="57"/>
      <c r="D24" s="54"/>
      <c r="E24" s="54"/>
    </row>
    <row r="25" spans="1:5" ht="15.75" customHeight="1" x14ac:dyDescent="0.25">
      <c r="A25" s="58" t="s">
        <v>176</v>
      </c>
      <c r="B25" s="57"/>
      <c r="C25" s="57"/>
      <c r="D25" s="58" t="s">
        <v>177</v>
      </c>
      <c r="E25" s="57"/>
    </row>
    <row r="26" spans="1:5" ht="15.75" customHeight="1" x14ac:dyDescent="0.25">
      <c r="A26" s="56" t="s">
        <v>178</v>
      </c>
      <c r="B26" s="57"/>
      <c r="C26" s="57"/>
      <c r="D26" s="56" t="s">
        <v>179</v>
      </c>
      <c r="E26" s="131">
        <f>Munka3!E14</f>
        <v>2344</v>
      </c>
    </row>
    <row r="27" spans="1:5" ht="15.75" customHeight="1" x14ac:dyDescent="0.25">
      <c r="A27" s="56" t="s">
        <v>180</v>
      </c>
      <c r="B27" s="57"/>
      <c r="C27" s="57"/>
      <c r="D27" s="56" t="s">
        <v>181</v>
      </c>
      <c r="E27" s="131">
        <f>Munka3!E13</f>
        <v>13763</v>
      </c>
    </row>
    <row r="28" spans="1:5" ht="15.75" customHeight="1" x14ac:dyDescent="0.25">
      <c r="A28" s="56" t="s">
        <v>182</v>
      </c>
      <c r="B28" s="131">
        <f>Munka1!E18</f>
        <v>194</v>
      </c>
      <c r="C28" s="57"/>
      <c r="D28" s="56" t="s">
        <v>183</v>
      </c>
      <c r="E28" s="131">
        <f>Munka3!E16</f>
        <v>100</v>
      </c>
    </row>
    <row r="29" spans="1:5" ht="15.75" customHeight="1" x14ac:dyDescent="0.25">
      <c r="A29" s="56"/>
      <c r="B29" s="57"/>
      <c r="C29" s="57"/>
      <c r="D29" s="56" t="s">
        <v>184</v>
      </c>
      <c r="E29" s="131">
        <f>Munka3!E15</f>
        <v>23720</v>
      </c>
    </row>
    <row r="30" spans="1:5" ht="15.75" customHeight="1" x14ac:dyDescent="0.25">
      <c r="A30" s="56" t="s">
        <v>176</v>
      </c>
      <c r="B30" s="131">
        <f>SUM(B28:B29)</f>
        <v>194</v>
      </c>
      <c r="C30" s="57"/>
      <c r="D30" s="56" t="s">
        <v>185</v>
      </c>
      <c r="E30" s="131">
        <f>SUM(E26:E29)</f>
        <v>39927</v>
      </c>
    </row>
    <row r="31" spans="1:5" ht="15.75" customHeight="1" x14ac:dyDescent="0.25">
      <c r="A31" s="58" t="s">
        <v>186</v>
      </c>
      <c r="B31" s="133">
        <f>B30+B24</f>
        <v>115499</v>
      </c>
      <c r="C31" s="57"/>
      <c r="D31" s="58" t="s">
        <v>187</v>
      </c>
      <c r="E31" s="133">
        <f>E30+E16</f>
        <v>107357</v>
      </c>
    </row>
  </sheetData>
  <mergeCells count="6">
    <mergeCell ref="A4:E4"/>
    <mergeCell ref="A5:E5"/>
    <mergeCell ref="A6:E6"/>
    <mergeCell ref="A1:E1"/>
    <mergeCell ref="A2:E2"/>
    <mergeCell ref="A3:E3"/>
  </mergeCells>
  <pageMargins left="0.7" right="0.7" top="0.75" bottom="0.75" header="0.3" footer="0.3"/>
  <pageSetup paperSize="9" scale="90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opLeftCell="A19" zoomScaleNormal="100" workbookViewId="0">
      <selection activeCell="D44" sqref="D44"/>
    </sheetView>
  </sheetViews>
  <sheetFormatPr defaultRowHeight="15" x14ac:dyDescent="0.25"/>
  <cols>
    <col min="2" max="2" width="55.140625" customWidth="1"/>
  </cols>
  <sheetData>
    <row r="1" spans="1:5" ht="15.75" x14ac:dyDescent="0.25">
      <c r="A1" s="60"/>
      <c r="B1" s="162" t="s">
        <v>404</v>
      </c>
      <c r="C1" s="162"/>
      <c r="D1" s="162"/>
      <c r="E1" s="162"/>
    </row>
    <row r="2" spans="1:5" ht="15.75" x14ac:dyDescent="0.25">
      <c r="A2" s="60"/>
      <c r="B2" s="163" t="s">
        <v>188</v>
      </c>
      <c r="C2" s="163"/>
      <c r="D2" s="163"/>
      <c r="E2" s="163"/>
    </row>
    <row r="3" spans="1:5" ht="15.75" x14ac:dyDescent="0.25">
      <c r="A3" s="60"/>
      <c r="B3" s="163" t="s">
        <v>366</v>
      </c>
      <c r="C3" s="163"/>
      <c r="D3" s="163"/>
      <c r="E3" s="163"/>
    </row>
    <row r="4" spans="1:5" ht="15.75" x14ac:dyDescent="0.25">
      <c r="A4" s="61"/>
      <c r="B4" s="164" t="s">
        <v>67</v>
      </c>
      <c r="C4" s="164"/>
      <c r="D4" s="164"/>
      <c r="E4" s="164"/>
    </row>
    <row r="5" spans="1:5" x14ac:dyDescent="0.25">
      <c r="A5" s="165" t="s">
        <v>68</v>
      </c>
      <c r="B5" s="62" t="s">
        <v>69</v>
      </c>
      <c r="C5" s="62" t="s">
        <v>70</v>
      </c>
      <c r="D5" s="62" t="s">
        <v>71</v>
      </c>
      <c r="E5" s="62" t="s">
        <v>72</v>
      </c>
    </row>
    <row r="6" spans="1:5" x14ac:dyDescent="0.25">
      <c r="A6" s="166"/>
      <c r="B6" s="168" t="s">
        <v>2</v>
      </c>
      <c r="C6" s="63" t="s">
        <v>189</v>
      </c>
      <c r="D6" s="63" t="s">
        <v>190</v>
      </c>
      <c r="E6" s="169" t="s">
        <v>5</v>
      </c>
    </row>
    <row r="7" spans="1:5" x14ac:dyDescent="0.25">
      <c r="A7" s="167"/>
      <c r="B7" s="168"/>
      <c r="C7" s="170" t="s">
        <v>191</v>
      </c>
      <c r="D7" s="170"/>
      <c r="E7" s="169"/>
    </row>
    <row r="8" spans="1:5" x14ac:dyDescent="0.25">
      <c r="A8" s="64" t="s">
        <v>82</v>
      </c>
      <c r="B8" s="65" t="s">
        <v>30</v>
      </c>
      <c r="C8" s="66">
        <f>Munka3!C5</f>
        <v>18823</v>
      </c>
      <c r="D8" s="66">
        <f>Munka3!D5</f>
        <v>20546</v>
      </c>
      <c r="E8" s="66">
        <f>Munka3!E5</f>
        <v>20634</v>
      </c>
    </row>
    <row r="9" spans="1:5" x14ac:dyDescent="0.25">
      <c r="A9" s="64" t="s">
        <v>83</v>
      </c>
      <c r="B9" s="65" t="s">
        <v>192</v>
      </c>
      <c r="C9" s="66">
        <f>Munka3!C6</f>
        <v>4780</v>
      </c>
      <c r="D9" s="66">
        <f>Munka3!D6</f>
        <v>5245</v>
      </c>
      <c r="E9" s="66">
        <f>Munka3!E6</f>
        <v>5211</v>
      </c>
    </row>
    <row r="10" spans="1:5" x14ac:dyDescent="0.25">
      <c r="A10" s="64" t="s">
        <v>85</v>
      </c>
      <c r="B10" s="65" t="s">
        <v>193</v>
      </c>
      <c r="C10" s="66">
        <f>Munka3!C7</f>
        <v>31804</v>
      </c>
      <c r="D10" s="66">
        <f>Munka3!D7</f>
        <v>32454</v>
      </c>
      <c r="E10" s="66">
        <f>Munka3!E7</f>
        <v>24376</v>
      </c>
    </row>
    <row r="11" spans="1:5" s="54" customFormat="1" x14ac:dyDescent="0.25">
      <c r="A11" s="64" t="s">
        <v>87</v>
      </c>
      <c r="B11" s="65" t="s">
        <v>33</v>
      </c>
      <c r="C11" s="66">
        <f>Munka3!C10</f>
        <v>2595</v>
      </c>
      <c r="D11" s="66">
        <f>Munka3!D10</f>
        <v>3526</v>
      </c>
      <c r="E11" s="66">
        <f>Munka3!E10</f>
        <v>3516</v>
      </c>
    </row>
    <row r="12" spans="1:5" x14ac:dyDescent="0.25">
      <c r="A12" s="64" t="s">
        <v>89</v>
      </c>
      <c r="B12" s="65" t="s">
        <v>194</v>
      </c>
      <c r="C12" s="66">
        <f>Munka3!C8</f>
        <v>2875</v>
      </c>
      <c r="D12" s="66">
        <f>Munka3!D8</f>
        <v>7120</v>
      </c>
      <c r="E12" s="66">
        <f>Munka3!E8</f>
        <v>6965</v>
      </c>
    </row>
    <row r="13" spans="1:5" x14ac:dyDescent="0.25">
      <c r="A13" s="64" t="s">
        <v>91</v>
      </c>
      <c r="B13" s="65" t="s">
        <v>195</v>
      </c>
      <c r="C13" s="66">
        <f>Munka3!C9</f>
        <v>485</v>
      </c>
      <c r="D13" s="66">
        <f>Munka3!D9</f>
        <v>5381</v>
      </c>
      <c r="E13" s="66">
        <f>Munka3!E9</f>
        <v>5236</v>
      </c>
    </row>
    <row r="14" spans="1:5" s="54" customFormat="1" x14ac:dyDescent="0.25">
      <c r="A14" s="64" t="s">
        <v>93</v>
      </c>
      <c r="B14" s="65" t="s">
        <v>37</v>
      </c>
      <c r="C14" s="66">
        <f>Munka3!C14</f>
        <v>0</v>
      </c>
      <c r="D14" s="66">
        <f>Munka3!D14</f>
        <v>1920</v>
      </c>
      <c r="E14" s="66">
        <f>Munka3!E14</f>
        <v>2344</v>
      </c>
    </row>
    <row r="15" spans="1:5" x14ac:dyDescent="0.25">
      <c r="A15" s="64" t="s">
        <v>95</v>
      </c>
      <c r="B15" s="65" t="s">
        <v>36</v>
      </c>
      <c r="C15" s="66">
        <f>Munka3!C13</f>
        <v>2324</v>
      </c>
      <c r="D15" s="66">
        <f>Munka3!D13</f>
        <v>14324</v>
      </c>
      <c r="E15" s="66">
        <f>Munka3!E13</f>
        <v>13763</v>
      </c>
    </row>
    <row r="16" spans="1:5" x14ac:dyDescent="0.25">
      <c r="A16" s="64" t="s">
        <v>97</v>
      </c>
      <c r="B16" s="65" t="s">
        <v>196</v>
      </c>
      <c r="C16" s="66">
        <f>Munka3!C16</f>
        <v>0</v>
      </c>
      <c r="D16" s="66">
        <f>Munka3!D16</f>
        <v>300</v>
      </c>
      <c r="E16" s="66">
        <f>Munka3!E16</f>
        <v>100</v>
      </c>
    </row>
    <row r="17" spans="1:5" x14ac:dyDescent="0.25">
      <c r="A17" s="64" t="s">
        <v>99</v>
      </c>
      <c r="B17" s="65" t="s">
        <v>34</v>
      </c>
      <c r="C17" s="66">
        <f>Munka3!C11</f>
        <v>12633</v>
      </c>
      <c r="D17" s="66">
        <f>Munka3!D11</f>
        <v>1271</v>
      </c>
      <c r="E17" s="66">
        <f>Munka3!E11</f>
        <v>0</v>
      </c>
    </row>
    <row r="18" spans="1:5" x14ac:dyDescent="0.25">
      <c r="A18" s="64" t="s">
        <v>101</v>
      </c>
      <c r="B18" s="68" t="s">
        <v>386</v>
      </c>
      <c r="C18" s="69">
        <f>SUM(C8:C17)</f>
        <v>76319</v>
      </c>
      <c r="D18" s="69">
        <f t="shared" ref="D18:E18" si="0">SUM(D8:D17)</f>
        <v>92087</v>
      </c>
      <c r="E18" s="69">
        <f t="shared" si="0"/>
        <v>82145</v>
      </c>
    </row>
    <row r="19" spans="1:5" x14ac:dyDescent="0.25">
      <c r="A19" s="64" t="s">
        <v>103</v>
      </c>
      <c r="B19" s="65" t="s">
        <v>197</v>
      </c>
      <c r="C19" s="67"/>
      <c r="D19" s="67"/>
      <c r="E19" s="67"/>
    </row>
    <row r="20" spans="1:5" x14ac:dyDescent="0.25">
      <c r="A20" s="64" t="s">
        <v>105</v>
      </c>
      <c r="B20" s="65" t="s">
        <v>198</v>
      </c>
      <c r="C20" s="67">
        <f>Munka3!C15</f>
        <v>0</v>
      </c>
      <c r="D20" s="67">
        <f>Munka3!D15</f>
        <v>23720</v>
      </c>
      <c r="E20" s="67">
        <f>Munka3!E15</f>
        <v>23720</v>
      </c>
    </row>
    <row r="21" spans="1:5" x14ac:dyDescent="0.25">
      <c r="A21" s="64" t="s">
        <v>107</v>
      </c>
      <c r="B21" s="65" t="s">
        <v>199</v>
      </c>
      <c r="C21" s="67"/>
      <c r="D21" s="67"/>
      <c r="E21" s="67"/>
    </row>
    <row r="22" spans="1:5" x14ac:dyDescent="0.25">
      <c r="A22" s="64" t="s">
        <v>109</v>
      </c>
      <c r="B22" s="65" t="s">
        <v>200</v>
      </c>
      <c r="C22" s="67"/>
      <c r="D22" s="67"/>
      <c r="E22" s="67"/>
    </row>
    <row r="23" spans="1:5" x14ac:dyDescent="0.25">
      <c r="A23" s="64" t="s">
        <v>111</v>
      </c>
      <c r="B23" s="68" t="s">
        <v>387</v>
      </c>
      <c r="C23" s="69">
        <f>SUM(C19:C22)</f>
        <v>0</v>
      </c>
      <c r="D23" s="69">
        <f t="shared" ref="D23:E23" si="1">SUM(D19:D22)</f>
        <v>23720</v>
      </c>
      <c r="E23" s="69">
        <f t="shared" si="1"/>
        <v>23720</v>
      </c>
    </row>
    <row r="24" spans="1:5" x14ac:dyDescent="0.25">
      <c r="A24" s="64" t="s">
        <v>113</v>
      </c>
      <c r="B24" s="68" t="s">
        <v>388</v>
      </c>
      <c r="C24" s="69">
        <f>C23+C18</f>
        <v>76319</v>
      </c>
      <c r="D24" s="69">
        <f t="shared" ref="D24:E24" si="2">D23+D18</f>
        <v>115807</v>
      </c>
      <c r="E24" s="69">
        <f t="shared" si="2"/>
        <v>105865</v>
      </c>
    </row>
    <row r="25" spans="1:5" x14ac:dyDescent="0.25">
      <c r="A25" s="64" t="s">
        <v>115</v>
      </c>
      <c r="B25" s="65" t="s">
        <v>201</v>
      </c>
      <c r="C25" s="66"/>
      <c r="D25" s="67"/>
      <c r="E25" s="66"/>
    </row>
    <row r="26" spans="1:5" x14ac:dyDescent="0.25">
      <c r="A26" s="64" t="s">
        <v>117</v>
      </c>
      <c r="B26" s="70" t="s">
        <v>44</v>
      </c>
      <c r="C26" s="66"/>
      <c r="D26" s="66"/>
      <c r="E26" s="66">
        <v>1492</v>
      </c>
    </row>
    <row r="27" spans="1:5" x14ac:dyDescent="0.25">
      <c r="A27" s="64" t="s">
        <v>119</v>
      </c>
      <c r="B27" s="71" t="s">
        <v>187</v>
      </c>
      <c r="C27" s="72">
        <f>C24</f>
        <v>76319</v>
      </c>
      <c r="D27" s="72">
        <f t="shared" ref="D27" si="3">D24</f>
        <v>115807</v>
      </c>
      <c r="E27" s="72">
        <f>E24+E26</f>
        <v>107357</v>
      </c>
    </row>
    <row r="28" spans="1:5" x14ac:dyDescent="0.25">
      <c r="A28" s="64" t="s">
        <v>121</v>
      </c>
      <c r="B28" s="70" t="s">
        <v>7</v>
      </c>
      <c r="C28" s="66">
        <f>Munka1!C5</f>
        <v>2500</v>
      </c>
      <c r="D28" s="66">
        <f>Munka1!D5</f>
        <v>2500</v>
      </c>
      <c r="E28" s="66">
        <f>Munka1!E5</f>
        <v>2650</v>
      </c>
    </row>
    <row r="29" spans="1:5" x14ac:dyDescent="0.25">
      <c r="A29" s="64" t="s">
        <v>123</v>
      </c>
      <c r="B29" s="70" t="s">
        <v>202</v>
      </c>
      <c r="C29" s="66">
        <f>Munka1!C7+Munka1!C10</f>
        <v>17400</v>
      </c>
      <c r="D29" s="66">
        <f>Munka1!D7+Munka1!D10</f>
        <v>21900</v>
      </c>
      <c r="E29" s="66">
        <f>Munka1!E7+Munka1!E10</f>
        <v>21717</v>
      </c>
    </row>
    <row r="30" spans="1:5" x14ac:dyDescent="0.25">
      <c r="A30" s="64" t="s">
        <v>125</v>
      </c>
      <c r="B30" s="70" t="s">
        <v>203</v>
      </c>
      <c r="C30" s="66">
        <f>Munka1!C15</f>
        <v>2761</v>
      </c>
      <c r="D30" s="66">
        <f>Munka1!D15</f>
        <v>9659</v>
      </c>
      <c r="E30" s="66">
        <f>Munka1!E15</f>
        <v>7708</v>
      </c>
    </row>
    <row r="31" spans="1:5" x14ac:dyDescent="0.25">
      <c r="A31" s="64" t="s">
        <v>127</v>
      </c>
      <c r="B31" s="70" t="s">
        <v>204</v>
      </c>
      <c r="C31" s="66"/>
      <c r="D31" s="66"/>
      <c r="E31" s="66"/>
    </row>
    <row r="32" spans="1:5" x14ac:dyDescent="0.25">
      <c r="A32" s="64" t="s">
        <v>129</v>
      </c>
      <c r="B32" s="70" t="s">
        <v>206</v>
      </c>
      <c r="C32" s="66"/>
      <c r="D32" s="66"/>
      <c r="E32" s="66"/>
    </row>
    <row r="33" spans="1:5" x14ac:dyDescent="0.25">
      <c r="A33" s="64" t="s">
        <v>205</v>
      </c>
      <c r="B33" s="70" t="s">
        <v>209</v>
      </c>
      <c r="C33" s="66"/>
      <c r="D33" s="66"/>
      <c r="E33" s="66"/>
    </row>
    <row r="34" spans="1:5" x14ac:dyDescent="0.25">
      <c r="A34" s="64" t="s">
        <v>207</v>
      </c>
      <c r="B34" s="70" t="s">
        <v>210</v>
      </c>
    </row>
    <row r="35" spans="1:5" x14ac:dyDescent="0.25">
      <c r="A35" s="64" t="s">
        <v>208</v>
      </c>
      <c r="B35" s="70" t="s">
        <v>212</v>
      </c>
      <c r="C35" s="66">
        <f>Munka1!C16</f>
        <v>41714</v>
      </c>
      <c r="D35" s="66">
        <f>Munka1!D16</f>
        <v>43295</v>
      </c>
      <c r="E35" s="66">
        <f>Munka1!E16</f>
        <v>43295</v>
      </c>
    </row>
    <row r="36" spans="1:5" x14ac:dyDescent="0.25">
      <c r="A36" s="64" t="s">
        <v>211</v>
      </c>
      <c r="B36" s="70" t="s">
        <v>215</v>
      </c>
      <c r="C36" s="66"/>
      <c r="D36" s="66"/>
      <c r="E36" s="66"/>
    </row>
    <row r="37" spans="1:5" x14ac:dyDescent="0.25">
      <c r="A37" s="64" t="s">
        <v>213</v>
      </c>
      <c r="B37" s="70" t="s">
        <v>217</v>
      </c>
      <c r="C37" s="66">
        <f>Munka1!C18</f>
        <v>0</v>
      </c>
      <c r="D37" s="66">
        <f>Munka1!D18</f>
        <v>0</v>
      </c>
      <c r="E37" s="66">
        <f>Munka1!E18</f>
        <v>194</v>
      </c>
    </row>
    <row r="38" spans="1:5" x14ac:dyDescent="0.25">
      <c r="A38" s="64" t="s">
        <v>214</v>
      </c>
      <c r="B38" s="73" t="s">
        <v>389</v>
      </c>
      <c r="C38" s="74">
        <f>SUM(C28:C37)</f>
        <v>64375</v>
      </c>
      <c r="D38" s="74">
        <f t="shared" ref="D38:E38" si="4">SUM(D28:D37)</f>
        <v>77354</v>
      </c>
      <c r="E38" s="74">
        <f t="shared" si="4"/>
        <v>75564</v>
      </c>
    </row>
    <row r="39" spans="1:5" x14ac:dyDescent="0.25">
      <c r="A39" s="64" t="s">
        <v>216</v>
      </c>
      <c r="B39" s="75" t="s">
        <v>219</v>
      </c>
      <c r="C39" s="66"/>
      <c r="D39" s="66"/>
      <c r="E39" s="66"/>
    </row>
    <row r="40" spans="1:5" x14ac:dyDescent="0.25">
      <c r="A40" s="64" t="s">
        <v>218</v>
      </c>
      <c r="B40" s="70" t="s">
        <v>221</v>
      </c>
      <c r="C40" s="66"/>
      <c r="D40" s="66"/>
      <c r="E40" s="66"/>
    </row>
    <row r="41" spans="1:5" x14ac:dyDescent="0.25">
      <c r="A41" s="64" t="s">
        <v>220</v>
      </c>
      <c r="B41" s="70" t="s">
        <v>224</v>
      </c>
      <c r="C41" s="66"/>
      <c r="D41" s="66"/>
      <c r="E41" s="66"/>
    </row>
    <row r="42" spans="1:5" x14ac:dyDescent="0.25">
      <c r="A42" s="64" t="s">
        <v>222</v>
      </c>
      <c r="B42" s="70" t="s">
        <v>226</v>
      </c>
      <c r="C42" s="66"/>
      <c r="D42" s="66"/>
      <c r="E42" s="66"/>
    </row>
    <row r="43" spans="1:5" s="54" customFormat="1" x14ac:dyDescent="0.25">
      <c r="A43" s="64"/>
      <c r="B43" s="70" t="s">
        <v>20</v>
      </c>
      <c r="C43" s="66">
        <f>Munka1!C20</f>
        <v>11944</v>
      </c>
      <c r="D43" s="66">
        <v>38453</v>
      </c>
      <c r="E43" s="66">
        <f>Munka1!E20</f>
        <v>38326</v>
      </c>
    </row>
    <row r="44" spans="1:5" x14ac:dyDescent="0.25">
      <c r="A44" s="64" t="s">
        <v>223</v>
      </c>
      <c r="B44" s="71" t="s">
        <v>390</v>
      </c>
      <c r="C44" s="72">
        <f>SUM(C39:C43)</f>
        <v>11944</v>
      </c>
      <c r="D44" s="72">
        <f t="shared" ref="D44:E44" si="5">SUM(D39:D43)</f>
        <v>38453</v>
      </c>
      <c r="E44" s="72">
        <f t="shared" si="5"/>
        <v>38326</v>
      </c>
    </row>
    <row r="45" spans="1:5" x14ac:dyDescent="0.25">
      <c r="A45" s="64" t="s">
        <v>225</v>
      </c>
      <c r="B45" s="71" t="s">
        <v>391</v>
      </c>
      <c r="C45" s="72">
        <f>C44+C38</f>
        <v>76319</v>
      </c>
      <c r="D45" s="72">
        <f t="shared" ref="D45:E45" si="6">D44+D38</f>
        <v>115807</v>
      </c>
      <c r="E45" s="72">
        <f t="shared" si="6"/>
        <v>113890</v>
      </c>
    </row>
    <row r="46" spans="1:5" x14ac:dyDescent="0.25">
      <c r="A46" s="64" t="s">
        <v>227</v>
      </c>
      <c r="B46" s="70" t="s">
        <v>230</v>
      </c>
      <c r="C46" s="66"/>
      <c r="D46" s="66"/>
      <c r="E46" s="66"/>
    </row>
    <row r="47" spans="1:5" x14ac:dyDescent="0.25">
      <c r="A47" s="64" t="s">
        <v>228</v>
      </c>
      <c r="B47" s="70" t="s">
        <v>232</v>
      </c>
      <c r="C47" s="66"/>
      <c r="D47" s="66"/>
      <c r="E47" s="66"/>
    </row>
    <row r="48" spans="1:5" x14ac:dyDescent="0.25">
      <c r="A48" s="64" t="s">
        <v>229</v>
      </c>
      <c r="B48" s="70" t="s">
        <v>392</v>
      </c>
      <c r="C48" s="66">
        <f>Munka1!C21</f>
        <v>0</v>
      </c>
      <c r="D48" s="66">
        <f>Munka1!D21</f>
        <v>0</v>
      </c>
      <c r="E48" s="66">
        <f>Munka1!E21</f>
        <v>1609</v>
      </c>
    </row>
    <row r="49" spans="1:5" x14ac:dyDescent="0.25">
      <c r="A49" s="64" t="s">
        <v>231</v>
      </c>
      <c r="B49" s="71" t="s">
        <v>186</v>
      </c>
      <c r="C49" s="72">
        <f>C45+C48</f>
        <v>76319</v>
      </c>
      <c r="D49" s="72">
        <f t="shared" ref="D49:E49" si="7">D45+D48</f>
        <v>115807</v>
      </c>
      <c r="E49" s="72">
        <f t="shared" si="7"/>
        <v>115499</v>
      </c>
    </row>
  </sheetData>
  <mergeCells count="8">
    <mergeCell ref="B1:E1"/>
    <mergeCell ref="B2:E2"/>
    <mergeCell ref="B3:E3"/>
    <mergeCell ref="B4:E4"/>
    <mergeCell ref="A5:A7"/>
    <mergeCell ref="B6:B7"/>
    <mergeCell ref="E6:E7"/>
    <mergeCell ref="C7:D7"/>
  </mergeCells>
  <pageMargins left="0.7" right="0.7" top="0.75" bottom="0.75" header="0.3" footer="0.3"/>
  <pageSetup paperSize="9" scale="9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zoomScaleNormal="100" zoomScaleSheetLayoutView="40" workbookViewId="0">
      <selection sqref="A1:G1"/>
    </sheetView>
  </sheetViews>
  <sheetFormatPr defaultRowHeight="15" x14ac:dyDescent="0.25"/>
  <cols>
    <col min="1" max="4" width="5.85546875" customWidth="1"/>
    <col min="5" max="5" width="14.42578125" customWidth="1"/>
    <col min="6" max="6" width="60.5703125" customWidth="1"/>
    <col min="9" max="10" width="9.140625" style="126"/>
  </cols>
  <sheetData>
    <row r="1" spans="1:9" x14ac:dyDescent="0.25">
      <c r="A1" s="173" t="s">
        <v>405</v>
      </c>
      <c r="B1" s="173"/>
      <c r="C1" s="173"/>
      <c r="D1" s="173"/>
      <c r="E1" s="173"/>
      <c r="F1" s="173"/>
      <c r="G1" s="173"/>
    </row>
    <row r="2" spans="1:9" ht="15.75" thickBot="1" x14ac:dyDescent="0.3">
      <c r="A2" s="174" t="s">
        <v>384</v>
      </c>
      <c r="B2" s="174"/>
      <c r="C2" s="174"/>
      <c r="D2" s="174"/>
      <c r="E2" s="174"/>
      <c r="F2" s="174"/>
      <c r="G2" s="174"/>
    </row>
    <row r="3" spans="1:9" ht="39" thickBot="1" x14ac:dyDescent="0.3">
      <c r="A3" s="193" t="s">
        <v>233</v>
      </c>
      <c r="B3" s="194"/>
      <c r="C3" s="194"/>
      <c r="D3" s="194"/>
      <c r="E3" s="194"/>
      <c r="F3" s="195"/>
      <c r="G3" s="76" t="s">
        <v>234</v>
      </c>
    </row>
    <row r="4" spans="1:9" ht="15.75" thickBot="1" x14ac:dyDescent="0.3">
      <c r="A4" s="188" t="s">
        <v>235</v>
      </c>
      <c r="B4" s="189"/>
      <c r="C4" s="189"/>
      <c r="D4" s="189"/>
      <c r="E4" s="189"/>
      <c r="F4" s="190"/>
      <c r="G4" s="77"/>
    </row>
    <row r="5" spans="1:9" ht="15.75" thickBot="1" x14ac:dyDescent="0.3">
      <c r="A5" s="78" t="s">
        <v>236</v>
      </c>
      <c r="B5" s="176" t="s">
        <v>237</v>
      </c>
      <c r="C5" s="176"/>
      <c r="D5" s="176"/>
      <c r="E5" s="176"/>
      <c r="F5" s="177"/>
      <c r="G5" s="79">
        <f>G6+G9+G46+G55</f>
        <v>909151</v>
      </c>
    </row>
    <row r="6" spans="1:9" ht="15.75" thickBot="1" x14ac:dyDescent="0.3">
      <c r="A6" s="80"/>
      <c r="B6" s="81" t="s">
        <v>238</v>
      </c>
      <c r="C6" s="176" t="s">
        <v>239</v>
      </c>
      <c r="D6" s="176"/>
      <c r="E6" s="176"/>
      <c r="F6" s="177"/>
      <c r="G6" s="79">
        <f>I6+J6</f>
        <v>274</v>
      </c>
      <c r="I6" s="126">
        <v>274</v>
      </c>
    </row>
    <row r="7" spans="1:9" ht="15.75" thickBot="1" x14ac:dyDescent="0.3">
      <c r="A7" s="80"/>
      <c r="B7" s="82"/>
      <c r="C7" s="97">
        <v>1</v>
      </c>
      <c r="D7" s="171" t="s">
        <v>240</v>
      </c>
      <c r="E7" s="171"/>
      <c r="F7" s="172"/>
      <c r="G7" s="79">
        <f>I7+J7</f>
        <v>274</v>
      </c>
      <c r="I7" s="126">
        <v>274</v>
      </c>
    </row>
    <row r="8" spans="1:9" ht="15.75" thickBot="1" x14ac:dyDescent="0.3">
      <c r="A8" s="80"/>
      <c r="B8" s="82"/>
      <c r="C8" s="97">
        <v>2</v>
      </c>
      <c r="D8" s="171" t="s">
        <v>241</v>
      </c>
      <c r="E8" s="171"/>
      <c r="F8" s="172"/>
      <c r="G8" s="79"/>
    </row>
    <row r="9" spans="1:9" ht="15.75" thickBot="1" x14ac:dyDescent="0.3">
      <c r="A9" s="80"/>
      <c r="B9" s="81" t="s">
        <v>242</v>
      </c>
      <c r="C9" s="186" t="s">
        <v>243</v>
      </c>
      <c r="D9" s="186"/>
      <c r="E9" s="186"/>
      <c r="F9" s="187"/>
      <c r="G9" s="79">
        <f>G10+G29+G33+G36</f>
        <v>408501</v>
      </c>
    </row>
    <row r="10" spans="1:9" ht="15.75" thickBot="1" x14ac:dyDescent="0.3">
      <c r="A10" s="80"/>
      <c r="B10" s="82"/>
      <c r="C10" s="82" t="s">
        <v>82</v>
      </c>
      <c r="D10" s="171" t="s">
        <v>244</v>
      </c>
      <c r="E10" s="171"/>
      <c r="F10" s="172"/>
      <c r="G10" s="79">
        <f>I10+J10</f>
        <v>403880</v>
      </c>
      <c r="I10" s="126">
        <f>I11+I17+I24</f>
        <v>403880</v>
      </c>
    </row>
    <row r="11" spans="1:9" ht="15.75" thickBot="1" x14ac:dyDescent="0.3">
      <c r="A11" s="80"/>
      <c r="B11" s="82"/>
      <c r="C11" s="82"/>
      <c r="D11" s="98">
        <v>1</v>
      </c>
      <c r="E11" s="171" t="s">
        <v>245</v>
      </c>
      <c r="F11" s="172"/>
      <c r="G11" s="79">
        <f>I11+J11</f>
        <v>245267</v>
      </c>
      <c r="I11" s="126">
        <f>SUM(I12:I16)</f>
        <v>245267</v>
      </c>
    </row>
    <row r="12" spans="1:9" ht="15.75" thickBot="1" x14ac:dyDescent="0.3">
      <c r="A12" s="80"/>
      <c r="B12" s="82"/>
      <c r="C12" s="82"/>
      <c r="D12" s="83"/>
      <c r="E12" s="98">
        <v>1</v>
      </c>
      <c r="F12" s="84" t="s">
        <v>246</v>
      </c>
      <c r="G12" s="79">
        <f>I12+J12</f>
        <v>0</v>
      </c>
    </row>
    <row r="13" spans="1:9" ht="15.75" thickBot="1" x14ac:dyDescent="0.3">
      <c r="A13" s="80"/>
      <c r="B13" s="82"/>
      <c r="C13" s="82"/>
      <c r="D13" s="83"/>
      <c r="E13" s="98">
        <v>2</v>
      </c>
      <c r="F13" s="84" t="s">
        <v>247</v>
      </c>
      <c r="G13" s="79"/>
    </row>
    <row r="14" spans="1:9" ht="15.75" thickBot="1" x14ac:dyDescent="0.3">
      <c r="A14" s="80"/>
      <c r="B14" s="82"/>
      <c r="C14" s="82"/>
      <c r="D14" s="83"/>
      <c r="E14" s="98">
        <v>3</v>
      </c>
      <c r="F14" s="84" t="s">
        <v>248</v>
      </c>
      <c r="G14" s="79">
        <f>I14+J14</f>
        <v>367</v>
      </c>
      <c r="I14" s="126">
        <v>367</v>
      </c>
    </row>
    <row r="15" spans="1:9" ht="15.75" thickBot="1" x14ac:dyDescent="0.3">
      <c r="A15" s="80"/>
      <c r="B15" s="82"/>
      <c r="C15" s="82"/>
      <c r="D15" s="83"/>
      <c r="E15" s="98">
        <v>4</v>
      </c>
      <c r="F15" s="84" t="s">
        <v>249</v>
      </c>
      <c r="G15" s="79"/>
    </row>
    <row r="16" spans="1:9" ht="26.25" thickBot="1" x14ac:dyDescent="0.3">
      <c r="A16" s="80"/>
      <c r="B16" s="82"/>
      <c r="C16" s="82"/>
      <c r="D16" s="83"/>
      <c r="E16" s="98">
        <v>5</v>
      </c>
      <c r="F16" s="84" t="s">
        <v>250</v>
      </c>
      <c r="G16" s="79">
        <f>I16+J16</f>
        <v>244900</v>
      </c>
      <c r="I16" s="126">
        <v>244900</v>
      </c>
    </row>
    <row r="17" spans="1:10" ht="15.75" thickBot="1" x14ac:dyDescent="0.3">
      <c r="A17" s="80"/>
      <c r="B17" s="82"/>
      <c r="C17" s="82"/>
      <c r="D17" s="98">
        <v>2</v>
      </c>
      <c r="E17" s="191" t="s">
        <v>251</v>
      </c>
      <c r="F17" s="192"/>
      <c r="G17" s="79">
        <f>I17+J17</f>
        <v>127401</v>
      </c>
      <c r="I17" s="126">
        <f>SUM(I18:I23)</f>
        <v>127401</v>
      </c>
    </row>
    <row r="18" spans="1:10" ht="15.75" thickBot="1" x14ac:dyDescent="0.3">
      <c r="A18" s="80"/>
      <c r="B18" s="82"/>
      <c r="C18" s="82"/>
      <c r="D18" s="83"/>
      <c r="E18" s="98">
        <v>1</v>
      </c>
      <c r="F18" s="84" t="s">
        <v>252</v>
      </c>
      <c r="G18" s="79">
        <f>I18+J18</f>
        <v>0</v>
      </c>
    </row>
    <row r="19" spans="1:10" ht="15.75" thickBot="1" x14ac:dyDescent="0.3">
      <c r="A19" s="80"/>
      <c r="B19" s="82"/>
      <c r="C19" s="82"/>
      <c r="D19" s="83"/>
      <c r="E19" s="98">
        <v>2</v>
      </c>
      <c r="F19" s="84" t="s">
        <v>253</v>
      </c>
      <c r="G19" s="79"/>
    </row>
    <row r="20" spans="1:10" ht="15.75" thickBot="1" x14ac:dyDescent="0.3">
      <c r="A20" s="80"/>
      <c r="B20" s="82"/>
      <c r="C20" s="82"/>
      <c r="D20" s="83"/>
      <c r="E20" s="98">
        <v>3</v>
      </c>
      <c r="F20" s="84" t="s">
        <v>254</v>
      </c>
      <c r="G20" s="79">
        <f>I20+J20</f>
        <v>7401</v>
      </c>
      <c r="I20" s="126">
        <v>7401</v>
      </c>
    </row>
    <row r="21" spans="1:10" ht="26.25" thickBot="1" x14ac:dyDescent="0.3">
      <c r="A21" s="80"/>
      <c r="B21" s="82"/>
      <c r="C21" s="82"/>
      <c r="D21" s="83"/>
      <c r="E21" s="98">
        <v>4</v>
      </c>
      <c r="F21" s="84" t="s">
        <v>255</v>
      </c>
      <c r="G21" s="79">
        <f>I21+J21</f>
        <v>64381</v>
      </c>
      <c r="I21" s="126">
        <v>64381</v>
      </c>
    </row>
    <row r="22" spans="1:10" ht="15.75" thickBot="1" x14ac:dyDescent="0.3">
      <c r="A22" s="80"/>
      <c r="B22" s="82"/>
      <c r="C22" s="82"/>
      <c r="D22" s="83"/>
      <c r="E22" s="98">
        <v>5</v>
      </c>
      <c r="F22" s="84" t="s">
        <v>256</v>
      </c>
      <c r="G22" s="79"/>
    </row>
    <row r="23" spans="1:10" ht="39" thickBot="1" x14ac:dyDescent="0.3">
      <c r="A23" s="80"/>
      <c r="B23" s="82"/>
      <c r="C23" s="82"/>
      <c r="D23" s="83"/>
      <c r="E23" s="98">
        <v>6</v>
      </c>
      <c r="F23" s="84" t="s">
        <v>257</v>
      </c>
      <c r="G23" s="79">
        <f>I23+J23</f>
        <v>55619</v>
      </c>
      <c r="I23" s="126">
        <v>55619</v>
      </c>
    </row>
    <row r="24" spans="1:10" ht="15.75" thickBot="1" x14ac:dyDescent="0.3">
      <c r="A24" s="80"/>
      <c r="B24" s="82"/>
      <c r="C24" s="82"/>
      <c r="D24" s="98">
        <v>3</v>
      </c>
      <c r="E24" s="191" t="s">
        <v>258</v>
      </c>
      <c r="F24" s="192"/>
      <c r="G24" s="79">
        <f>I24+J24</f>
        <v>31212</v>
      </c>
      <c r="I24" s="126">
        <f>SUM(I25:I28)</f>
        <v>31212</v>
      </c>
    </row>
    <row r="25" spans="1:10" ht="15.75" thickBot="1" x14ac:dyDescent="0.3">
      <c r="A25" s="80"/>
      <c r="B25" s="82"/>
      <c r="C25" s="82"/>
      <c r="D25" s="83"/>
      <c r="E25" s="98">
        <v>1</v>
      </c>
      <c r="F25" s="84" t="s">
        <v>259</v>
      </c>
      <c r="G25" s="79">
        <f>I25+J25</f>
        <v>850</v>
      </c>
      <c r="I25" s="126">
        <v>850</v>
      </c>
    </row>
    <row r="26" spans="1:10" ht="15.75" thickBot="1" x14ac:dyDescent="0.3">
      <c r="A26" s="80"/>
      <c r="B26" s="82"/>
      <c r="C26" s="82"/>
      <c r="D26" s="83"/>
      <c r="E26" s="98">
        <v>2</v>
      </c>
      <c r="F26" s="84" t="s">
        <v>260</v>
      </c>
      <c r="G26" s="79"/>
    </row>
    <row r="27" spans="1:10" ht="15.75" thickBot="1" x14ac:dyDescent="0.3">
      <c r="A27" s="80"/>
      <c r="B27" s="82"/>
      <c r="C27" s="82"/>
      <c r="D27" s="83"/>
      <c r="E27" s="98">
        <v>3</v>
      </c>
      <c r="F27" s="84" t="s">
        <v>261</v>
      </c>
      <c r="G27" s="79">
        <f>I27+J27</f>
        <v>30362</v>
      </c>
      <c r="I27" s="126">
        <v>30362</v>
      </c>
    </row>
    <row r="28" spans="1:10" ht="26.25" thickBot="1" x14ac:dyDescent="0.3">
      <c r="A28" s="80"/>
      <c r="B28" s="82"/>
      <c r="C28" s="82"/>
      <c r="D28" s="83"/>
      <c r="E28" s="98">
        <v>4</v>
      </c>
      <c r="F28" s="84" t="s">
        <v>262</v>
      </c>
      <c r="G28" s="79"/>
    </row>
    <row r="29" spans="1:10" ht="15.75" thickBot="1" x14ac:dyDescent="0.3">
      <c r="A29" s="80"/>
      <c r="B29" s="82"/>
      <c r="C29" s="82" t="s">
        <v>83</v>
      </c>
      <c r="D29" s="191" t="s">
        <v>263</v>
      </c>
      <c r="E29" s="191"/>
      <c r="F29" s="192"/>
      <c r="G29" s="79">
        <f>I29+J29</f>
        <v>1366</v>
      </c>
      <c r="I29" s="126">
        <v>1345</v>
      </c>
      <c r="J29" s="126">
        <v>21</v>
      </c>
    </row>
    <row r="30" spans="1:10" ht="15.75" thickBot="1" x14ac:dyDescent="0.3">
      <c r="A30" s="80"/>
      <c r="B30" s="82"/>
      <c r="C30" s="82"/>
      <c r="D30" s="98">
        <v>1</v>
      </c>
      <c r="E30" s="171" t="s">
        <v>264</v>
      </c>
      <c r="F30" s="172"/>
      <c r="G30" s="79"/>
    </row>
    <row r="31" spans="1:10" ht="15.75" thickBot="1" x14ac:dyDescent="0.3">
      <c r="A31" s="80"/>
      <c r="B31" s="82"/>
      <c r="C31" s="82"/>
      <c r="D31" s="98">
        <v>2</v>
      </c>
      <c r="E31" s="171" t="s">
        <v>265</v>
      </c>
      <c r="F31" s="172"/>
      <c r="G31" s="79">
        <v>1111</v>
      </c>
      <c r="I31" s="126">
        <v>1090</v>
      </c>
      <c r="J31" s="126">
        <v>21</v>
      </c>
    </row>
    <row r="32" spans="1:10" ht="15.75" thickBot="1" x14ac:dyDescent="0.3">
      <c r="A32" s="80"/>
      <c r="B32" s="82"/>
      <c r="C32" s="82"/>
      <c r="D32" s="98">
        <v>3</v>
      </c>
      <c r="E32" s="171" t="s">
        <v>266</v>
      </c>
      <c r="F32" s="172"/>
      <c r="G32" s="79"/>
    </row>
    <row r="33" spans="1:9" ht="15.75" thickBot="1" x14ac:dyDescent="0.3">
      <c r="A33" s="80"/>
      <c r="B33" s="82"/>
      <c r="C33" s="82" t="s">
        <v>85</v>
      </c>
      <c r="D33" s="191" t="s">
        <v>267</v>
      </c>
      <c r="E33" s="191"/>
      <c r="F33" s="192"/>
      <c r="G33" s="79">
        <f>SUM(G34:G35)</f>
        <v>255</v>
      </c>
    </row>
    <row r="34" spans="1:9" ht="15.75" thickBot="1" x14ac:dyDescent="0.3">
      <c r="A34" s="80"/>
      <c r="B34" s="82"/>
      <c r="C34" s="82"/>
      <c r="D34" s="98">
        <v>1</v>
      </c>
      <c r="E34" s="171" t="s">
        <v>268</v>
      </c>
      <c r="F34" s="172"/>
      <c r="G34" s="79"/>
    </row>
    <row r="35" spans="1:9" ht="15.75" thickBot="1" x14ac:dyDescent="0.3">
      <c r="A35" s="85"/>
      <c r="B35" s="86"/>
      <c r="C35" s="86"/>
      <c r="D35" s="98">
        <v>2</v>
      </c>
      <c r="E35" s="171" t="s">
        <v>269</v>
      </c>
      <c r="F35" s="172"/>
      <c r="G35" s="79">
        <f>I35+J35</f>
        <v>255</v>
      </c>
      <c r="I35" s="126">
        <v>255</v>
      </c>
    </row>
    <row r="36" spans="1:9" ht="15.75" thickBot="1" x14ac:dyDescent="0.3">
      <c r="A36" s="80"/>
      <c r="B36" s="82"/>
      <c r="C36" s="82" t="s">
        <v>87</v>
      </c>
      <c r="D36" s="171" t="s">
        <v>270</v>
      </c>
      <c r="E36" s="171"/>
      <c r="F36" s="172"/>
      <c r="G36" s="79">
        <v>3000</v>
      </c>
      <c r="I36" s="126">
        <v>3000</v>
      </c>
    </row>
    <row r="37" spans="1:9" ht="15.75" thickBot="1" x14ac:dyDescent="0.3">
      <c r="A37" s="80"/>
      <c r="B37" s="82"/>
      <c r="C37" s="82"/>
      <c r="D37" s="98">
        <v>1</v>
      </c>
      <c r="E37" s="171" t="s">
        <v>271</v>
      </c>
      <c r="F37" s="172"/>
      <c r="G37" s="79"/>
    </row>
    <row r="38" spans="1:9" ht="15.75" thickBot="1" x14ac:dyDescent="0.3">
      <c r="A38" s="80"/>
      <c r="B38" s="82"/>
      <c r="C38" s="82"/>
      <c r="D38" s="98">
        <v>2</v>
      </c>
      <c r="E38" s="171" t="s">
        <v>272</v>
      </c>
      <c r="F38" s="172"/>
      <c r="G38" s="79">
        <v>3000</v>
      </c>
      <c r="I38" s="126">
        <v>3000</v>
      </c>
    </row>
    <row r="39" spans="1:9" ht="15.75" thickBot="1" x14ac:dyDescent="0.3">
      <c r="A39" s="80"/>
      <c r="B39" s="82"/>
      <c r="C39" s="82"/>
      <c r="D39" s="98">
        <v>3</v>
      </c>
      <c r="E39" s="171" t="s">
        <v>273</v>
      </c>
      <c r="F39" s="172"/>
      <c r="G39" s="79"/>
    </row>
    <row r="40" spans="1:9" ht="15.75" thickBot="1" x14ac:dyDescent="0.3">
      <c r="A40" s="80"/>
      <c r="B40" s="82"/>
      <c r="C40" s="82" t="s">
        <v>89</v>
      </c>
      <c r="D40" s="191" t="s">
        <v>274</v>
      </c>
      <c r="E40" s="191"/>
      <c r="F40" s="192"/>
      <c r="G40" s="79"/>
    </row>
    <row r="41" spans="1:9" ht="15.75" thickBot="1" x14ac:dyDescent="0.3">
      <c r="A41" s="80"/>
      <c r="B41" s="82"/>
      <c r="C41" s="82"/>
      <c r="D41" s="98">
        <v>1</v>
      </c>
      <c r="E41" s="171" t="s">
        <v>275</v>
      </c>
      <c r="F41" s="172"/>
      <c r="G41" s="79"/>
    </row>
    <row r="42" spans="1:9" ht="24" customHeight="1" thickBot="1" x14ac:dyDescent="0.3">
      <c r="A42" s="80"/>
      <c r="B42" s="82"/>
      <c r="C42" s="82"/>
      <c r="D42" s="98">
        <v>2</v>
      </c>
      <c r="E42" s="171" t="s">
        <v>276</v>
      </c>
      <c r="F42" s="172"/>
      <c r="G42" s="79"/>
    </row>
    <row r="43" spans="1:9" ht="15.75" thickBot="1" x14ac:dyDescent="0.3">
      <c r="A43" s="80"/>
      <c r="B43" s="82"/>
      <c r="C43" s="82"/>
      <c r="D43" s="98">
        <v>3</v>
      </c>
      <c r="E43" s="171" t="s">
        <v>277</v>
      </c>
      <c r="F43" s="172"/>
      <c r="G43" s="79"/>
    </row>
    <row r="44" spans="1:9" ht="15.75" thickBot="1" x14ac:dyDescent="0.3">
      <c r="A44" s="85"/>
      <c r="B44" s="86"/>
      <c r="C44" s="86" t="s">
        <v>91</v>
      </c>
      <c r="D44" s="191" t="s">
        <v>278</v>
      </c>
      <c r="E44" s="191"/>
      <c r="F44" s="192"/>
      <c r="G44" s="79"/>
    </row>
    <row r="45" spans="1:9" ht="15.75" thickBot="1" x14ac:dyDescent="0.3">
      <c r="A45" s="87"/>
    </row>
    <row r="46" spans="1:9" ht="15.75" thickBot="1" x14ac:dyDescent="0.3">
      <c r="A46" s="88"/>
      <c r="B46" s="89" t="s">
        <v>279</v>
      </c>
      <c r="C46" s="176" t="s">
        <v>280</v>
      </c>
      <c r="D46" s="176"/>
      <c r="E46" s="176"/>
      <c r="F46" s="177"/>
      <c r="G46" s="79">
        <f>I46+J46</f>
        <v>110</v>
      </c>
      <c r="I46" s="126">
        <v>110</v>
      </c>
    </row>
    <row r="47" spans="1:9" ht="15.75" thickBot="1" x14ac:dyDescent="0.3">
      <c r="A47" s="80"/>
      <c r="B47" s="82"/>
      <c r="C47" s="82" t="s">
        <v>82</v>
      </c>
      <c r="D47" s="171" t="s">
        <v>281</v>
      </c>
      <c r="E47" s="171"/>
      <c r="F47" s="172"/>
      <c r="G47" s="79">
        <f>I47+J47</f>
        <v>110</v>
      </c>
      <c r="I47" s="126">
        <v>110</v>
      </c>
    </row>
    <row r="48" spans="1:9" ht="15.75" thickBot="1" x14ac:dyDescent="0.3">
      <c r="A48" s="80"/>
      <c r="B48" s="82"/>
      <c r="C48" s="82"/>
      <c r="D48" s="98">
        <v>1</v>
      </c>
      <c r="E48" s="171" t="s">
        <v>282</v>
      </c>
      <c r="F48" s="172"/>
      <c r="G48" s="79"/>
    </row>
    <row r="49" spans="1:10" ht="15.75" thickBot="1" x14ac:dyDescent="0.3">
      <c r="A49" s="80"/>
      <c r="B49" s="82"/>
      <c r="C49" s="82"/>
      <c r="D49" s="98">
        <v>2</v>
      </c>
      <c r="E49" s="171" t="s">
        <v>283</v>
      </c>
      <c r="F49" s="172"/>
      <c r="G49" s="79">
        <f>I49+J49</f>
        <v>110</v>
      </c>
      <c r="I49" s="126">
        <v>110</v>
      </c>
    </row>
    <row r="50" spans="1:10" ht="15.75" thickBot="1" x14ac:dyDescent="0.3">
      <c r="A50" s="80"/>
      <c r="B50" s="82"/>
      <c r="C50" s="82" t="s">
        <v>83</v>
      </c>
      <c r="D50" s="191" t="s">
        <v>284</v>
      </c>
      <c r="E50" s="191"/>
      <c r="F50" s="192"/>
      <c r="G50" s="79"/>
    </row>
    <row r="51" spans="1:10" ht="15.75" thickBot="1" x14ac:dyDescent="0.3">
      <c r="A51" s="80"/>
      <c r="B51" s="82"/>
      <c r="C51" s="82" t="s">
        <v>85</v>
      </c>
      <c r="D51" s="171" t="s">
        <v>285</v>
      </c>
      <c r="E51" s="171"/>
      <c r="F51" s="172"/>
      <c r="G51" s="79"/>
    </row>
    <row r="52" spans="1:10" ht="15.75" thickBot="1" x14ac:dyDescent="0.3">
      <c r="A52" s="80"/>
      <c r="B52" s="82"/>
      <c r="C52" s="82" t="s">
        <v>87</v>
      </c>
      <c r="D52" s="171" t="s">
        <v>286</v>
      </c>
      <c r="E52" s="171"/>
      <c r="F52" s="172"/>
      <c r="G52" s="79"/>
    </row>
    <row r="53" spans="1:10" ht="15.75" thickBot="1" x14ac:dyDescent="0.3">
      <c r="A53" s="80"/>
      <c r="B53" s="82"/>
      <c r="C53" s="82" t="s">
        <v>89</v>
      </c>
      <c r="D53" s="171" t="s">
        <v>287</v>
      </c>
      <c r="E53" s="171"/>
      <c r="F53" s="172"/>
      <c r="G53" s="79"/>
    </row>
    <row r="54" spans="1:10" ht="15.75" thickBot="1" x14ac:dyDescent="0.3">
      <c r="A54" s="80"/>
      <c r="B54" s="82"/>
      <c r="C54" s="82" t="s">
        <v>91</v>
      </c>
      <c r="D54" s="171" t="s">
        <v>288</v>
      </c>
      <c r="E54" s="171"/>
      <c r="F54" s="172"/>
      <c r="G54" s="79"/>
    </row>
    <row r="55" spans="1:10" ht="15.75" thickBot="1" x14ac:dyDescent="0.3">
      <c r="A55" s="80"/>
      <c r="B55" s="81" t="s">
        <v>289</v>
      </c>
      <c r="C55" s="186" t="s">
        <v>290</v>
      </c>
      <c r="D55" s="186"/>
      <c r="E55" s="186"/>
      <c r="F55" s="187"/>
      <c r="G55" s="79">
        <f>SUM(G56:G58)</f>
        <v>500266</v>
      </c>
    </row>
    <row r="56" spans="1:10" ht="25.5" customHeight="1" thickBot="1" x14ac:dyDescent="0.3">
      <c r="A56" s="80"/>
      <c r="B56" s="82"/>
      <c r="C56" s="82" t="s">
        <v>82</v>
      </c>
      <c r="D56" s="171" t="s">
        <v>291</v>
      </c>
      <c r="E56" s="171"/>
      <c r="F56" s="172"/>
      <c r="G56" s="79"/>
    </row>
    <row r="57" spans="1:10" ht="25.5" customHeight="1" thickBot="1" x14ac:dyDescent="0.3">
      <c r="A57" s="80"/>
      <c r="B57" s="82"/>
      <c r="C57" s="82" t="s">
        <v>83</v>
      </c>
      <c r="D57" s="171" t="s">
        <v>292</v>
      </c>
      <c r="E57" s="171"/>
      <c r="F57" s="172"/>
      <c r="G57" s="79">
        <v>500266</v>
      </c>
    </row>
    <row r="58" spans="1:10" ht="25.5" customHeight="1" thickBot="1" x14ac:dyDescent="0.3">
      <c r="A58" s="80"/>
      <c r="B58" s="82"/>
      <c r="C58" s="82" t="s">
        <v>85</v>
      </c>
      <c r="D58" s="171" t="s">
        <v>293</v>
      </c>
      <c r="E58" s="171"/>
      <c r="F58" s="172"/>
      <c r="G58" s="79"/>
    </row>
    <row r="59" spans="1:10" x14ac:dyDescent="0.25">
      <c r="A59" s="80"/>
      <c r="B59" s="82"/>
      <c r="C59" s="82"/>
      <c r="D59" s="83"/>
      <c r="E59" s="83"/>
      <c r="F59" s="83"/>
      <c r="G59" s="90"/>
    </row>
    <row r="60" spans="1:10" ht="15.75" thickBot="1" x14ac:dyDescent="0.3">
      <c r="A60" s="78" t="s">
        <v>294</v>
      </c>
      <c r="B60" s="186" t="s">
        <v>295</v>
      </c>
      <c r="C60" s="186"/>
      <c r="D60" s="186"/>
      <c r="E60" s="186"/>
      <c r="F60" s="187"/>
      <c r="G60" s="79"/>
    </row>
    <row r="61" spans="1:10" ht="15.75" thickBot="1" x14ac:dyDescent="0.3">
      <c r="A61" s="80"/>
      <c r="B61" s="81" t="s">
        <v>296</v>
      </c>
      <c r="C61" s="176" t="s">
        <v>297</v>
      </c>
      <c r="D61" s="176"/>
      <c r="E61" s="176"/>
      <c r="F61" s="177"/>
      <c r="G61" s="79">
        <f>I61+J61</f>
        <v>130</v>
      </c>
      <c r="J61" s="126">
        <v>130</v>
      </c>
    </row>
    <row r="62" spans="1:10" ht="15.75" thickBot="1" x14ac:dyDescent="0.3">
      <c r="A62" s="80"/>
      <c r="B62" s="81" t="s">
        <v>242</v>
      </c>
      <c r="C62" s="176" t="s">
        <v>298</v>
      </c>
      <c r="D62" s="176"/>
      <c r="E62" s="176"/>
      <c r="F62" s="177"/>
      <c r="G62" s="79">
        <f>I62+J62</f>
        <v>5647</v>
      </c>
      <c r="I62" s="126">
        <v>5102</v>
      </c>
      <c r="J62" s="126">
        <v>545</v>
      </c>
    </row>
    <row r="63" spans="1:10" ht="15.75" thickBot="1" x14ac:dyDescent="0.3">
      <c r="A63" s="80"/>
      <c r="B63" s="81"/>
      <c r="C63" s="184" t="s">
        <v>299</v>
      </c>
      <c r="D63" s="184"/>
      <c r="E63" s="184"/>
      <c r="F63" s="185"/>
      <c r="G63" s="79"/>
    </row>
    <row r="64" spans="1:10" ht="15.75" thickBot="1" x14ac:dyDescent="0.3">
      <c r="A64" s="80"/>
      <c r="B64" s="82"/>
      <c r="C64" s="91" t="s">
        <v>82</v>
      </c>
      <c r="D64" s="171" t="s">
        <v>300</v>
      </c>
      <c r="E64" s="171"/>
      <c r="F64" s="84"/>
      <c r="G64" s="79">
        <f>I64+J64</f>
        <v>5102</v>
      </c>
      <c r="I64" s="126">
        <v>5102</v>
      </c>
    </row>
    <row r="65" spans="1:10" ht="15.75" thickBot="1" x14ac:dyDescent="0.3">
      <c r="A65" s="80"/>
      <c r="B65" s="82"/>
      <c r="C65" s="82" t="s">
        <v>83</v>
      </c>
      <c r="D65" s="171" t="s">
        <v>301</v>
      </c>
      <c r="E65" s="171"/>
      <c r="F65" s="84"/>
      <c r="G65" s="79"/>
    </row>
    <row r="66" spans="1:10" ht="15.75" thickBot="1" x14ac:dyDescent="0.3">
      <c r="A66" s="80"/>
      <c r="B66" s="81" t="s">
        <v>279</v>
      </c>
      <c r="C66" s="186" t="s">
        <v>302</v>
      </c>
      <c r="D66" s="186"/>
      <c r="E66" s="186"/>
      <c r="F66" s="187"/>
      <c r="G66" s="79"/>
    </row>
    <row r="67" spans="1:10" ht="15.75" thickBot="1" x14ac:dyDescent="0.3">
      <c r="A67" s="80"/>
      <c r="B67" s="82"/>
      <c r="C67" s="82" t="s">
        <v>82</v>
      </c>
      <c r="D67" s="171" t="s">
        <v>303</v>
      </c>
      <c r="E67" s="171"/>
      <c r="F67" s="172"/>
      <c r="G67" s="79"/>
    </row>
    <row r="68" spans="1:10" ht="15.75" thickBot="1" x14ac:dyDescent="0.3">
      <c r="A68" s="80"/>
      <c r="B68" s="82"/>
      <c r="C68" s="82" t="s">
        <v>83</v>
      </c>
      <c r="D68" s="171" t="s">
        <v>304</v>
      </c>
      <c r="E68" s="171"/>
      <c r="F68" s="172"/>
      <c r="G68" s="79"/>
    </row>
    <row r="69" spans="1:10" ht="15.75" thickBot="1" x14ac:dyDescent="0.3">
      <c r="A69" s="80"/>
      <c r="B69" s="81" t="s">
        <v>289</v>
      </c>
      <c r="C69" s="186" t="s">
        <v>305</v>
      </c>
      <c r="D69" s="186"/>
      <c r="E69" s="186"/>
      <c r="F69" s="187"/>
      <c r="G69" s="79">
        <f>I69+J69</f>
        <v>13524</v>
      </c>
      <c r="I69" s="126">
        <v>12856</v>
      </c>
      <c r="J69" s="126">
        <v>668</v>
      </c>
    </row>
    <row r="70" spans="1:10" ht="15.75" thickBot="1" x14ac:dyDescent="0.3">
      <c r="A70" s="80"/>
      <c r="B70" s="81" t="s">
        <v>306</v>
      </c>
      <c r="C70" s="176" t="s">
        <v>307</v>
      </c>
      <c r="D70" s="176"/>
      <c r="E70" s="176"/>
      <c r="F70" s="177"/>
      <c r="G70" s="79"/>
      <c r="I70" s="126">
        <v>0</v>
      </c>
    </row>
    <row r="71" spans="1:10" ht="15.75" thickBot="1" x14ac:dyDescent="0.3">
      <c r="A71" s="85"/>
      <c r="B71" s="86"/>
      <c r="C71" s="86"/>
      <c r="D71" s="84"/>
      <c r="E71" s="84"/>
      <c r="F71" s="84"/>
      <c r="G71" s="79"/>
    </row>
    <row r="72" spans="1:10" ht="15.75" thickBot="1" x14ac:dyDescent="0.3">
      <c r="A72" s="188" t="s">
        <v>308</v>
      </c>
      <c r="B72" s="189"/>
      <c r="C72" s="189"/>
      <c r="D72" s="189"/>
      <c r="E72" s="189"/>
      <c r="F72" s="190"/>
      <c r="G72" s="79"/>
    </row>
    <row r="73" spans="1:10" ht="15.75" thickBot="1" x14ac:dyDescent="0.3">
      <c r="A73" s="92" t="s">
        <v>309</v>
      </c>
      <c r="B73" s="176" t="s">
        <v>310</v>
      </c>
      <c r="C73" s="176"/>
      <c r="D73" s="176"/>
      <c r="E73" s="176"/>
      <c r="F73" s="177"/>
      <c r="G73" s="79">
        <v>1739</v>
      </c>
      <c r="I73" s="126">
        <v>1739</v>
      </c>
    </row>
    <row r="74" spans="1:10" ht="15.75" thickBot="1" x14ac:dyDescent="0.3">
      <c r="A74" s="80"/>
      <c r="B74" s="81" t="s">
        <v>296</v>
      </c>
      <c r="C74" s="176" t="s">
        <v>311</v>
      </c>
      <c r="D74" s="176"/>
      <c r="E74" s="176"/>
      <c r="F74" s="177"/>
      <c r="G74" s="79"/>
    </row>
    <row r="75" spans="1:10" ht="15.75" thickBot="1" x14ac:dyDescent="0.3">
      <c r="A75" s="80"/>
      <c r="B75" s="81" t="s">
        <v>242</v>
      </c>
      <c r="C75" s="176" t="s">
        <v>312</v>
      </c>
      <c r="D75" s="176"/>
      <c r="E75" s="176"/>
      <c r="F75" s="177"/>
      <c r="G75" s="79">
        <v>1609</v>
      </c>
      <c r="I75" s="126">
        <v>1609</v>
      </c>
    </row>
    <row r="76" spans="1:10" ht="15.75" thickBot="1" x14ac:dyDescent="0.3">
      <c r="A76" s="80"/>
      <c r="B76" s="81" t="s">
        <v>279</v>
      </c>
      <c r="C76" s="176" t="s">
        <v>313</v>
      </c>
      <c r="D76" s="176"/>
      <c r="E76" s="176"/>
      <c r="F76" s="177"/>
      <c r="G76" s="79">
        <v>130</v>
      </c>
      <c r="I76" s="126">
        <v>130</v>
      </c>
    </row>
    <row r="77" spans="1:10" ht="15.75" thickBot="1" x14ac:dyDescent="0.3">
      <c r="A77" s="93"/>
      <c r="B77" s="94"/>
      <c r="C77" s="94"/>
      <c r="D77" s="95"/>
      <c r="E77" s="95"/>
      <c r="F77" s="95"/>
      <c r="G77" s="96"/>
    </row>
    <row r="78" spans="1:10" ht="15.75" thickBot="1" x14ac:dyDescent="0.3">
      <c r="A78" s="181" t="s">
        <v>314</v>
      </c>
      <c r="B78" s="182"/>
      <c r="C78" s="182"/>
      <c r="D78" s="182"/>
      <c r="E78" s="182"/>
      <c r="F78" s="183"/>
      <c r="G78" s="79"/>
    </row>
    <row r="79" spans="1:10" ht="15.75" thickBot="1" x14ac:dyDescent="0.3">
      <c r="A79" s="93"/>
      <c r="B79" s="94"/>
      <c r="C79" s="94"/>
      <c r="D79" s="95"/>
      <c r="E79" s="95"/>
      <c r="F79" s="95"/>
      <c r="G79" s="96"/>
    </row>
    <row r="80" spans="1:10" ht="15.75" thickBot="1" x14ac:dyDescent="0.3">
      <c r="A80" s="175" t="s">
        <v>315</v>
      </c>
      <c r="B80" s="176"/>
      <c r="C80" s="176"/>
      <c r="D80" s="176"/>
      <c r="E80" s="176"/>
      <c r="F80" s="177"/>
      <c r="G80" s="79"/>
    </row>
    <row r="81" spans="1:7" ht="15.75" thickBot="1" x14ac:dyDescent="0.3">
      <c r="A81" s="80"/>
      <c r="B81" s="171" t="s">
        <v>316</v>
      </c>
      <c r="C81" s="171"/>
      <c r="D81" s="171"/>
      <c r="E81" s="171"/>
      <c r="F81" s="172"/>
      <c r="G81" s="79">
        <v>102527</v>
      </c>
    </row>
    <row r="82" spans="1:7" ht="15.75" thickBot="1" x14ac:dyDescent="0.3">
      <c r="A82" s="80"/>
      <c r="B82" s="171" t="s">
        <v>317</v>
      </c>
      <c r="C82" s="171"/>
      <c r="D82" s="171"/>
      <c r="E82" s="171"/>
      <c r="F82" s="172"/>
      <c r="G82" s="79"/>
    </row>
    <row r="83" spans="1:7" ht="24.75" customHeight="1" thickBot="1" x14ac:dyDescent="0.3">
      <c r="A83" s="80"/>
      <c r="B83" s="171" t="s">
        <v>318</v>
      </c>
      <c r="C83" s="171"/>
      <c r="D83" s="171"/>
      <c r="E83" s="171"/>
      <c r="F83" s="172"/>
      <c r="G83" s="79"/>
    </row>
    <row r="84" spans="1:7" ht="15.75" thickBot="1" x14ac:dyDescent="0.3">
      <c r="A84" s="80"/>
      <c r="B84" s="82"/>
      <c r="C84" s="171" t="s">
        <v>319</v>
      </c>
      <c r="D84" s="171"/>
      <c r="E84" s="171"/>
      <c r="F84" s="172"/>
      <c r="G84" s="79"/>
    </row>
    <row r="85" spans="1:7" ht="15.75" thickBot="1" x14ac:dyDescent="0.3">
      <c r="A85" s="80"/>
      <c r="B85" s="82"/>
      <c r="C85" s="171" t="s">
        <v>320</v>
      </c>
      <c r="D85" s="171"/>
      <c r="E85" s="171"/>
      <c r="F85" s="172"/>
      <c r="G85" s="79"/>
    </row>
    <row r="86" spans="1:7" ht="15.75" thickBot="1" x14ac:dyDescent="0.3">
      <c r="A86" s="80"/>
      <c r="B86" s="82"/>
      <c r="C86" s="171" t="s">
        <v>321</v>
      </c>
      <c r="D86" s="171"/>
      <c r="E86" s="171"/>
      <c r="F86" s="172"/>
      <c r="G86" s="79"/>
    </row>
    <row r="87" spans="1:7" ht="15.75" thickBot="1" x14ac:dyDescent="0.3">
      <c r="A87" s="80"/>
      <c r="B87" s="82"/>
      <c r="C87" s="171" t="s">
        <v>322</v>
      </c>
      <c r="D87" s="171"/>
      <c r="E87" s="171"/>
      <c r="F87" s="84"/>
      <c r="G87" s="79"/>
    </row>
    <row r="88" spans="1:7" ht="15.75" thickBot="1" x14ac:dyDescent="0.3">
      <c r="A88" s="80"/>
      <c r="B88" s="82"/>
      <c r="C88" s="171" t="s">
        <v>323</v>
      </c>
      <c r="D88" s="171"/>
      <c r="E88" s="171"/>
      <c r="F88" s="172"/>
      <c r="G88" s="79"/>
    </row>
    <row r="89" spans="1:7" ht="15.75" thickBot="1" x14ac:dyDescent="0.3">
      <c r="A89" s="93"/>
      <c r="B89" s="94"/>
      <c r="C89" s="94"/>
      <c r="D89" s="95"/>
      <c r="E89" s="95"/>
      <c r="F89" s="95"/>
      <c r="G89" s="96"/>
    </row>
    <row r="90" spans="1:7" ht="15.75" thickBot="1" x14ac:dyDescent="0.3">
      <c r="A90" s="175" t="s">
        <v>324</v>
      </c>
      <c r="B90" s="176"/>
      <c r="C90" s="176"/>
      <c r="D90" s="176"/>
      <c r="E90" s="176"/>
      <c r="F90" s="177"/>
      <c r="G90" s="79"/>
    </row>
    <row r="91" spans="1:7" ht="15.75" thickBot="1" x14ac:dyDescent="0.3">
      <c r="A91" s="80"/>
      <c r="B91" s="171" t="s">
        <v>325</v>
      </c>
      <c r="C91" s="171"/>
      <c r="D91" s="171"/>
      <c r="E91" s="171"/>
      <c r="F91" s="172"/>
      <c r="G91" s="79"/>
    </row>
    <row r="92" spans="1:7" ht="15.75" thickBot="1" x14ac:dyDescent="0.3">
      <c r="A92" s="80"/>
      <c r="B92" s="171" t="s">
        <v>326</v>
      </c>
      <c r="C92" s="171"/>
      <c r="D92" s="171"/>
      <c r="E92" s="171"/>
      <c r="F92" s="172"/>
      <c r="G92" s="79"/>
    </row>
    <row r="93" spans="1:7" ht="15.75" thickBot="1" x14ac:dyDescent="0.3">
      <c r="A93" s="93"/>
      <c r="B93" s="94"/>
      <c r="C93" s="94"/>
      <c r="D93" s="95"/>
      <c r="E93" s="95"/>
      <c r="F93" s="95"/>
      <c r="G93" s="96"/>
    </row>
    <row r="94" spans="1:7" ht="15.75" thickBot="1" x14ac:dyDescent="0.3">
      <c r="A94" s="178" t="s">
        <v>327</v>
      </c>
      <c r="B94" s="179"/>
      <c r="C94" s="179"/>
      <c r="D94" s="179"/>
      <c r="E94" s="179"/>
      <c r="F94" s="180"/>
      <c r="G94" s="79"/>
    </row>
    <row r="95" spans="1:7" ht="15.75" thickBot="1" x14ac:dyDescent="0.3">
      <c r="A95" s="80"/>
      <c r="B95" s="171" t="s">
        <v>328</v>
      </c>
      <c r="C95" s="171"/>
      <c r="D95" s="171"/>
      <c r="E95" s="171"/>
      <c r="F95" s="172"/>
      <c r="G95" s="79"/>
    </row>
    <row r="96" spans="1:7" ht="15.75" thickBot="1" x14ac:dyDescent="0.3">
      <c r="A96" s="80"/>
      <c r="B96" s="171" t="s">
        <v>329</v>
      </c>
      <c r="C96" s="171"/>
      <c r="D96" s="171"/>
      <c r="E96" s="171"/>
      <c r="F96" s="172"/>
      <c r="G96" s="79"/>
    </row>
    <row r="97" spans="1:7" ht="15.75" thickBot="1" x14ac:dyDescent="0.3">
      <c r="A97" s="80"/>
      <c r="B97" s="171" t="s">
        <v>330</v>
      </c>
      <c r="C97" s="171"/>
      <c r="D97" s="171"/>
      <c r="E97" s="171"/>
      <c r="F97" s="172"/>
      <c r="G97" s="79"/>
    </row>
    <row r="98" spans="1:7" ht="15.75" thickBot="1" x14ac:dyDescent="0.3">
      <c r="A98" s="80"/>
      <c r="B98" s="171" t="s">
        <v>331</v>
      </c>
      <c r="C98" s="171"/>
      <c r="D98" s="171"/>
      <c r="E98" s="171"/>
      <c r="F98" s="172"/>
      <c r="G98" s="79"/>
    </row>
    <row r="99" spans="1:7" ht="15.75" thickBot="1" x14ac:dyDescent="0.3">
      <c r="A99" s="85"/>
      <c r="B99" s="171" t="s">
        <v>332</v>
      </c>
      <c r="C99" s="171"/>
      <c r="D99" s="171"/>
      <c r="E99" s="171"/>
      <c r="F99" s="172"/>
      <c r="G99" s="79"/>
    </row>
  </sheetData>
  <mergeCells count="77">
    <mergeCell ref="D8:F8"/>
    <mergeCell ref="A3:F3"/>
    <mergeCell ref="A4:F4"/>
    <mergeCell ref="B5:F5"/>
    <mergeCell ref="C6:F6"/>
    <mergeCell ref="D7:F7"/>
    <mergeCell ref="E35:F35"/>
    <mergeCell ref="C9:F9"/>
    <mergeCell ref="D10:F10"/>
    <mergeCell ref="E11:F11"/>
    <mergeCell ref="E17:F17"/>
    <mergeCell ref="E24:F24"/>
    <mergeCell ref="D29:F29"/>
    <mergeCell ref="E30:F30"/>
    <mergeCell ref="E31:F31"/>
    <mergeCell ref="E32:F32"/>
    <mergeCell ref="D33:F33"/>
    <mergeCell ref="E34:F34"/>
    <mergeCell ref="E48:F48"/>
    <mergeCell ref="D36:F36"/>
    <mergeCell ref="E37:F37"/>
    <mergeCell ref="E38:F38"/>
    <mergeCell ref="E39:F39"/>
    <mergeCell ref="D40:F40"/>
    <mergeCell ref="E41:F41"/>
    <mergeCell ref="E42:F42"/>
    <mergeCell ref="E43:F43"/>
    <mergeCell ref="D44:F44"/>
    <mergeCell ref="C46:F46"/>
    <mergeCell ref="D47:F47"/>
    <mergeCell ref="C61:F61"/>
    <mergeCell ref="E49:F49"/>
    <mergeCell ref="D50:F50"/>
    <mergeCell ref="D51:F51"/>
    <mergeCell ref="D52:F52"/>
    <mergeCell ref="D53:F53"/>
    <mergeCell ref="D54:F54"/>
    <mergeCell ref="C55:F55"/>
    <mergeCell ref="D56:F56"/>
    <mergeCell ref="D57:F57"/>
    <mergeCell ref="D58:F58"/>
    <mergeCell ref="B60:F60"/>
    <mergeCell ref="C74:F74"/>
    <mergeCell ref="C62:F62"/>
    <mergeCell ref="C63:F63"/>
    <mergeCell ref="D64:E64"/>
    <mergeCell ref="D65:E65"/>
    <mergeCell ref="C66:F66"/>
    <mergeCell ref="D67:F67"/>
    <mergeCell ref="D68:F68"/>
    <mergeCell ref="C69:F69"/>
    <mergeCell ref="C70:F70"/>
    <mergeCell ref="A72:F72"/>
    <mergeCell ref="B73:F73"/>
    <mergeCell ref="C88:F88"/>
    <mergeCell ref="C75:F75"/>
    <mergeCell ref="C76:F76"/>
    <mergeCell ref="A78:F78"/>
    <mergeCell ref="A80:F80"/>
    <mergeCell ref="B81:F81"/>
    <mergeCell ref="B82:F82"/>
    <mergeCell ref="B97:F97"/>
    <mergeCell ref="B98:F98"/>
    <mergeCell ref="B99:F99"/>
    <mergeCell ref="A1:G1"/>
    <mergeCell ref="A2:G2"/>
    <mergeCell ref="A90:F90"/>
    <mergeCell ref="B91:F91"/>
    <mergeCell ref="B92:F92"/>
    <mergeCell ref="A94:F94"/>
    <mergeCell ref="B95:F95"/>
    <mergeCell ref="B96:F96"/>
    <mergeCell ref="B83:F83"/>
    <mergeCell ref="C84:F84"/>
    <mergeCell ref="C85:F85"/>
    <mergeCell ref="C86:F86"/>
    <mergeCell ref="C87:E87"/>
  </mergeCells>
  <pageMargins left="0.7" right="0.7" top="0.75" bottom="0.75" header="0.3" footer="0.3"/>
  <pageSetup paperSize="9" scale="81" orientation="portrait" verticalDpi="0" r:id="rId1"/>
  <colBreaks count="1" manualBreakCount="1">
    <brk id="7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zoomScaleNormal="100" workbookViewId="0">
      <selection activeCell="D4" sqref="D4"/>
    </sheetView>
  </sheetViews>
  <sheetFormatPr defaultRowHeight="15" x14ac:dyDescent="0.25"/>
  <cols>
    <col min="1" max="4" width="26" customWidth="1"/>
  </cols>
  <sheetData>
    <row r="1" spans="1:4" x14ac:dyDescent="0.25">
      <c r="A1" s="197" t="s">
        <v>406</v>
      </c>
      <c r="B1" s="197"/>
      <c r="C1" s="197"/>
      <c r="D1" s="197"/>
    </row>
    <row r="3" spans="1:4" s="54" customFormat="1" x14ac:dyDescent="0.25">
      <c r="A3" s="196" t="s">
        <v>385</v>
      </c>
      <c r="B3" s="196"/>
      <c r="C3" s="196"/>
      <c r="D3" s="196"/>
    </row>
    <row r="4" spans="1:4" ht="15.75" thickBot="1" x14ac:dyDescent="0.3">
      <c r="A4" s="99"/>
      <c r="B4" s="100"/>
      <c r="C4" s="99"/>
      <c r="D4" s="100" t="s">
        <v>333</v>
      </c>
    </row>
    <row r="5" spans="1:4" ht="57.75" x14ac:dyDescent="0.25">
      <c r="A5" s="101" t="s">
        <v>334</v>
      </c>
      <c r="B5" s="102" t="s">
        <v>335</v>
      </c>
      <c r="C5" s="102" t="s">
        <v>336</v>
      </c>
      <c r="D5" s="103" t="s">
        <v>337</v>
      </c>
    </row>
    <row r="6" spans="1:4" x14ac:dyDescent="0.25">
      <c r="A6" s="104" t="s">
        <v>10</v>
      </c>
      <c r="B6" s="105">
        <v>500</v>
      </c>
      <c r="C6" s="105">
        <v>500</v>
      </c>
      <c r="D6" s="105">
        <v>500</v>
      </c>
    </row>
    <row r="7" spans="1:4" x14ac:dyDescent="0.25">
      <c r="A7" s="104" t="s">
        <v>338</v>
      </c>
      <c r="B7" s="105">
        <v>495</v>
      </c>
      <c r="C7" s="105">
        <v>495</v>
      </c>
      <c r="D7" s="105">
        <v>556</v>
      </c>
    </row>
    <row r="8" spans="1:4" x14ac:dyDescent="0.25">
      <c r="A8" s="104"/>
      <c r="B8" s="105"/>
      <c r="C8" s="105"/>
      <c r="D8" s="105"/>
    </row>
    <row r="9" spans="1:4" x14ac:dyDescent="0.25">
      <c r="A9" s="106"/>
      <c r="B9" s="105"/>
      <c r="C9" s="105"/>
      <c r="D9" s="105"/>
    </row>
    <row r="10" spans="1:4" x14ac:dyDescent="0.25">
      <c r="A10" s="104"/>
      <c r="B10" s="105"/>
      <c r="C10" s="105"/>
      <c r="D10" s="105"/>
    </row>
    <row r="11" spans="1:4" x14ac:dyDescent="0.25">
      <c r="A11" s="104"/>
      <c r="B11" s="105"/>
      <c r="C11" s="105"/>
      <c r="D11" s="105"/>
    </row>
    <row r="12" spans="1:4" x14ac:dyDescent="0.25">
      <c r="A12" s="107"/>
      <c r="B12" s="105"/>
      <c r="C12" s="105"/>
      <c r="D12" s="105"/>
    </row>
    <row r="13" spans="1:4" ht="17.25" thickBot="1" x14ac:dyDescent="0.3">
      <c r="A13" s="108" t="s">
        <v>339</v>
      </c>
      <c r="B13" s="109">
        <f>SUM(B6:B12)</f>
        <v>995</v>
      </c>
      <c r="C13" s="109">
        <f t="shared" ref="C13:D13" si="0">SUM(C6:C12)</f>
        <v>995</v>
      </c>
      <c r="D13" s="109">
        <f t="shared" si="0"/>
        <v>1056</v>
      </c>
    </row>
  </sheetData>
  <mergeCells count="2">
    <mergeCell ref="A3:D3"/>
    <mergeCell ref="A1:D1"/>
  </mergeCells>
  <pageMargins left="0.7" right="0.7" top="0.75" bottom="0.75" header="0.3" footer="0.3"/>
  <pageSetup paperSize="9" scale="8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zoomScaleNormal="100" workbookViewId="0">
      <selection activeCell="A2" sqref="A2:F2"/>
    </sheetView>
  </sheetViews>
  <sheetFormatPr defaultRowHeight="15" x14ac:dyDescent="0.25"/>
  <cols>
    <col min="1" max="6" width="20.85546875" customWidth="1"/>
  </cols>
  <sheetData>
    <row r="1" spans="1:6" ht="23.25" x14ac:dyDescent="0.35">
      <c r="A1" s="135" t="s">
        <v>394</v>
      </c>
      <c r="B1" s="135"/>
      <c r="C1" s="135"/>
      <c r="D1" s="135"/>
      <c r="E1" s="135"/>
      <c r="F1" s="135"/>
    </row>
    <row r="2" spans="1:6" ht="23.25" x14ac:dyDescent="0.25">
      <c r="A2" s="144" t="s">
        <v>382</v>
      </c>
      <c r="B2" s="144"/>
      <c r="C2" s="144"/>
      <c r="D2" s="144"/>
      <c r="E2" s="144"/>
      <c r="F2" s="144"/>
    </row>
    <row r="3" spans="1:6" ht="23.25" x14ac:dyDescent="0.35">
      <c r="A3" s="142" t="s">
        <v>22</v>
      </c>
      <c r="B3" s="142"/>
      <c r="C3" s="137" t="s">
        <v>0</v>
      </c>
      <c r="D3" s="137"/>
      <c r="E3" s="137"/>
      <c r="F3" s="137"/>
    </row>
    <row r="4" spans="1:6" ht="23.25" x14ac:dyDescent="0.35">
      <c r="A4" s="8"/>
      <c r="B4" s="8"/>
      <c r="C4" s="13"/>
      <c r="D4" s="13"/>
      <c r="E4" s="13"/>
      <c r="F4" s="13"/>
    </row>
    <row r="5" spans="1:6" ht="46.5" x14ac:dyDescent="0.25">
      <c r="A5" s="140" t="s">
        <v>2</v>
      </c>
      <c r="B5" s="140"/>
      <c r="C5" s="2" t="s">
        <v>3</v>
      </c>
      <c r="D5" s="2" t="s">
        <v>4</v>
      </c>
      <c r="E5" s="2" t="s">
        <v>5</v>
      </c>
      <c r="F5" s="2" t="s">
        <v>6</v>
      </c>
    </row>
    <row r="6" spans="1:6" ht="23.25" x14ac:dyDescent="0.35">
      <c r="A6" s="143" t="s">
        <v>23</v>
      </c>
      <c r="B6" s="143"/>
      <c r="C6" s="6">
        <v>5500</v>
      </c>
      <c r="D6" s="6">
        <v>4500</v>
      </c>
      <c r="E6" s="6">
        <v>3337</v>
      </c>
      <c r="F6" s="14">
        <f t="shared" ref="F6:F11" si="0">E6/D6*100</f>
        <v>74.155555555555551</v>
      </c>
    </row>
    <row r="7" spans="1:6" ht="23.25" x14ac:dyDescent="0.35">
      <c r="A7" s="141" t="s">
        <v>24</v>
      </c>
      <c r="B7" s="141"/>
      <c r="C7" s="6">
        <v>1000</v>
      </c>
      <c r="D7" s="6">
        <v>2000</v>
      </c>
      <c r="E7" s="6">
        <v>2087</v>
      </c>
      <c r="F7" s="14">
        <f t="shared" si="0"/>
        <v>104.35000000000001</v>
      </c>
    </row>
    <row r="8" spans="1:6" ht="23.25" x14ac:dyDescent="0.35">
      <c r="A8" s="145" t="s">
        <v>25</v>
      </c>
      <c r="B8" s="145"/>
      <c r="C8" s="6">
        <v>490</v>
      </c>
      <c r="D8" s="6">
        <v>300</v>
      </c>
      <c r="E8" s="6">
        <v>337</v>
      </c>
      <c r="F8" s="14">
        <f t="shared" si="0"/>
        <v>112.33333333333333</v>
      </c>
    </row>
    <row r="9" spans="1:6" ht="23.25" x14ac:dyDescent="0.35">
      <c r="A9" s="145" t="s">
        <v>26</v>
      </c>
      <c r="B9" s="145"/>
      <c r="C9" s="6">
        <v>2000</v>
      </c>
      <c r="D9" s="6">
        <v>4500</v>
      </c>
      <c r="E9" s="6">
        <v>4758</v>
      </c>
      <c r="F9" s="14">
        <f t="shared" si="0"/>
        <v>105.73333333333332</v>
      </c>
    </row>
    <row r="10" spans="1:6" ht="23.25" x14ac:dyDescent="0.35">
      <c r="A10" s="145" t="s">
        <v>27</v>
      </c>
      <c r="B10" s="145"/>
      <c r="C10" s="6">
        <v>5000</v>
      </c>
      <c r="D10" s="6">
        <v>6100</v>
      </c>
      <c r="E10" s="6">
        <v>6180</v>
      </c>
      <c r="F10" s="14">
        <f t="shared" si="0"/>
        <v>101.31147540983608</v>
      </c>
    </row>
    <row r="11" spans="1:6" ht="23.25" x14ac:dyDescent="0.35">
      <c r="A11" s="138" t="s">
        <v>28</v>
      </c>
      <c r="B11" s="138"/>
      <c r="C11" s="11">
        <f>SUM(C6:C10)</f>
        <v>13990</v>
      </c>
      <c r="D11" s="11">
        <f>SUM(D6:D10)</f>
        <v>17400</v>
      </c>
      <c r="E11" s="11">
        <f>SUM(E6:E10)</f>
        <v>16699</v>
      </c>
      <c r="F11" s="15">
        <f t="shared" si="0"/>
        <v>95.97126436781609</v>
      </c>
    </row>
    <row r="12" spans="1:6" ht="23.25" x14ac:dyDescent="0.35">
      <c r="A12" s="141"/>
      <c r="B12" s="141"/>
      <c r="C12" s="7"/>
      <c r="D12" s="7"/>
      <c r="E12" s="7"/>
      <c r="F12" s="7"/>
    </row>
    <row r="13" spans="1:6" ht="23.25" x14ac:dyDescent="0.35">
      <c r="A13" s="142" t="s">
        <v>29</v>
      </c>
      <c r="B13" s="142"/>
      <c r="C13" s="137" t="s">
        <v>0</v>
      </c>
      <c r="D13" s="137"/>
      <c r="E13" s="137"/>
      <c r="F13" s="137"/>
    </row>
    <row r="14" spans="1:6" ht="23.25" x14ac:dyDescent="0.35">
      <c r="A14" s="8"/>
      <c r="B14" s="8"/>
      <c r="C14" s="13"/>
      <c r="D14" s="13"/>
      <c r="E14" s="13"/>
      <c r="F14" s="13"/>
    </row>
    <row r="15" spans="1:6" ht="46.5" x14ac:dyDescent="0.25">
      <c r="A15" s="140" t="s">
        <v>2</v>
      </c>
      <c r="B15" s="140"/>
      <c r="C15" s="2" t="s">
        <v>3</v>
      </c>
      <c r="D15" s="2" t="s">
        <v>4</v>
      </c>
      <c r="E15" s="2" t="s">
        <v>5</v>
      </c>
      <c r="F15" s="2" t="s">
        <v>6</v>
      </c>
    </row>
    <row r="16" spans="1:6" ht="23.25" x14ac:dyDescent="0.35">
      <c r="A16" s="141" t="s">
        <v>10</v>
      </c>
      <c r="B16" s="141"/>
      <c r="C16" s="6">
        <v>1600</v>
      </c>
      <c r="D16" s="6">
        <v>4500</v>
      </c>
      <c r="E16" s="6">
        <v>4662</v>
      </c>
      <c r="F16" s="6">
        <f>E16/D16*100</f>
        <v>103.60000000000001</v>
      </c>
    </row>
    <row r="17" spans="1:6" ht="23.25" x14ac:dyDescent="0.35">
      <c r="A17" s="141"/>
      <c r="B17" s="141"/>
      <c r="C17" s="7"/>
      <c r="D17" s="7"/>
      <c r="E17" s="7"/>
      <c r="F17" s="16"/>
    </row>
    <row r="18" spans="1:6" ht="23.25" x14ac:dyDescent="0.35">
      <c r="A18" s="138" t="s">
        <v>28</v>
      </c>
      <c r="B18" s="138"/>
      <c r="C18" s="11">
        <f>SUM(C16:C17)</f>
        <v>1600</v>
      </c>
      <c r="D18" s="11">
        <f>SUM(D16:D17)</f>
        <v>4500</v>
      </c>
      <c r="E18" s="11">
        <f>SUM(E16:E17)</f>
        <v>4662</v>
      </c>
      <c r="F18" s="11">
        <f>E18/D18*100</f>
        <v>103.60000000000001</v>
      </c>
    </row>
    <row r="19" spans="1:6" ht="23.25" x14ac:dyDescent="0.35">
      <c r="A19" s="7"/>
      <c r="B19" s="7"/>
      <c r="C19" s="7"/>
      <c r="D19" s="7"/>
      <c r="E19" s="7"/>
      <c r="F19" s="7"/>
    </row>
  </sheetData>
  <mergeCells count="18">
    <mergeCell ref="C13:F13"/>
    <mergeCell ref="A7:B7"/>
    <mergeCell ref="A8:B8"/>
    <mergeCell ref="A9:B9"/>
    <mergeCell ref="A10:B10"/>
    <mergeCell ref="A11:B11"/>
    <mergeCell ref="A6:B6"/>
    <mergeCell ref="A1:F1"/>
    <mergeCell ref="A2:F2"/>
    <mergeCell ref="A3:B3"/>
    <mergeCell ref="C3:F3"/>
    <mergeCell ref="A5:B5"/>
    <mergeCell ref="A15:B15"/>
    <mergeCell ref="A16:B16"/>
    <mergeCell ref="A17:B17"/>
    <mergeCell ref="A18:B18"/>
    <mergeCell ref="A12:B12"/>
    <mergeCell ref="A13:B13"/>
  </mergeCells>
  <pageMargins left="0.7" right="0.7" top="0.75" bottom="0.75" header="0.3" footer="0.3"/>
  <pageSetup paperSize="9" scale="6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opLeftCell="A4" zoomScaleNormal="100" workbookViewId="0">
      <selection activeCell="A2" sqref="A2:F2"/>
    </sheetView>
  </sheetViews>
  <sheetFormatPr defaultRowHeight="15" x14ac:dyDescent="0.25"/>
  <cols>
    <col min="2" max="2" width="57.42578125" customWidth="1"/>
    <col min="3" max="5" width="18.7109375" customWidth="1"/>
    <col min="6" max="6" width="14.5703125" customWidth="1"/>
    <col min="8" max="8" width="11.85546875" bestFit="1" customWidth="1"/>
  </cols>
  <sheetData>
    <row r="1" spans="1:6" ht="23.25" x14ac:dyDescent="0.35">
      <c r="A1" s="135" t="s">
        <v>395</v>
      </c>
      <c r="B1" s="135"/>
      <c r="C1" s="135"/>
      <c r="D1" s="135"/>
      <c r="E1" s="135"/>
      <c r="F1" s="135"/>
    </row>
    <row r="2" spans="1:6" ht="48.75" customHeight="1" x14ac:dyDescent="0.25">
      <c r="A2" s="146" t="s">
        <v>367</v>
      </c>
      <c r="B2" s="146"/>
      <c r="C2" s="146"/>
      <c r="D2" s="146"/>
      <c r="E2" s="146"/>
      <c r="F2" s="146"/>
    </row>
    <row r="3" spans="1:6" ht="23.25" x14ac:dyDescent="0.35">
      <c r="A3" s="137" t="s">
        <v>0</v>
      </c>
      <c r="B3" s="137"/>
      <c r="C3" s="137"/>
      <c r="D3" s="137"/>
      <c r="E3" s="137"/>
      <c r="F3" s="137"/>
    </row>
    <row r="4" spans="1:6" ht="46.5" x14ac:dyDescent="0.25">
      <c r="A4" s="1" t="s">
        <v>1</v>
      </c>
      <c r="B4" s="1" t="s">
        <v>2</v>
      </c>
      <c r="C4" s="2" t="s">
        <v>3</v>
      </c>
      <c r="D4" s="2" t="s">
        <v>4</v>
      </c>
      <c r="E4" s="2" t="s">
        <v>5</v>
      </c>
      <c r="F4" s="2" t="s">
        <v>6</v>
      </c>
    </row>
    <row r="5" spans="1:6" ht="23.25" x14ac:dyDescent="0.35">
      <c r="A5" s="18">
        <v>1</v>
      </c>
      <c r="B5" s="7" t="s">
        <v>30</v>
      </c>
      <c r="C5" s="6">
        <v>18823</v>
      </c>
      <c r="D5" s="6">
        <v>20546</v>
      </c>
      <c r="E5" s="6">
        <f>E24+H24</f>
        <v>20634</v>
      </c>
      <c r="F5" s="14">
        <f t="shared" ref="F5:F17" si="0">E5/D5*100</f>
        <v>100.42830721308285</v>
      </c>
    </row>
    <row r="6" spans="1:6" ht="23.25" x14ac:dyDescent="0.35">
      <c r="A6" s="18">
        <v>2</v>
      </c>
      <c r="B6" s="7" t="s">
        <v>31</v>
      </c>
      <c r="C6" s="6">
        <v>4780</v>
      </c>
      <c r="D6" s="6">
        <v>5245</v>
      </c>
      <c r="E6" s="6">
        <f t="shared" ref="E6:E16" si="1">E25+H25</f>
        <v>5211</v>
      </c>
      <c r="F6" s="14">
        <f t="shared" si="0"/>
        <v>99.351763584366054</v>
      </c>
    </row>
    <row r="7" spans="1:6" ht="23.25" x14ac:dyDescent="0.35">
      <c r="A7" s="18">
        <v>3</v>
      </c>
      <c r="B7" s="7" t="s">
        <v>32</v>
      </c>
      <c r="C7" s="6">
        <v>31804</v>
      </c>
      <c r="D7" s="6">
        <v>32454</v>
      </c>
      <c r="E7" s="6">
        <f t="shared" si="1"/>
        <v>24376</v>
      </c>
      <c r="F7" s="14">
        <f t="shared" si="0"/>
        <v>75.109385591914716</v>
      </c>
    </row>
    <row r="8" spans="1:6" ht="23.25" x14ac:dyDescent="0.35">
      <c r="A8" s="18">
        <v>4</v>
      </c>
      <c r="B8" s="7" t="s">
        <v>41</v>
      </c>
      <c r="C8" s="6">
        <v>2875</v>
      </c>
      <c r="D8" s="6">
        <v>7120</v>
      </c>
      <c r="E8" s="6">
        <f t="shared" si="1"/>
        <v>6965</v>
      </c>
      <c r="F8" s="14">
        <f t="shared" si="0"/>
        <v>97.823033707865164</v>
      </c>
    </row>
    <row r="9" spans="1:6" ht="23.25" x14ac:dyDescent="0.35">
      <c r="A9" s="18">
        <v>5</v>
      </c>
      <c r="B9" s="7" t="s">
        <v>42</v>
      </c>
      <c r="C9" s="6">
        <v>485</v>
      </c>
      <c r="D9" s="6">
        <v>5381</v>
      </c>
      <c r="E9" s="6">
        <f t="shared" si="1"/>
        <v>5236</v>
      </c>
      <c r="F9" s="14">
        <f t="shared" si="0"/>
        <v>97.305333581118745</v>
      </c>
    </row>
    <row r="10" spans="1:6" ht="23.25" x14ac:dyDescent="0.35">
      <c r="A10" s="18">
        <v>6</v>
      </c>
      <c r="B10" s="7" t="s">
        <v>33</v>
      </c>
      <c r="C10" s="6">
        <v>2595</v>
      </c>
      <c r="D10" s="6">
        <v>3526</v>
      </c>
      <c r="E10" s="6">
        <f t="shared" si="1"/>
        <v>3516</v>
      </c>
      <c r="F10" s="14">
        <f t="shared" si="0"/>
        <v>99.71639251276234</v>
      </c>
    </row>
    <row r="11" spans="1:6" ht="23.25" x14ac:dyDescent="0.35">
      <c r="A11" s="18"/>
      <c r="B11" s="7" t="s">
        <v>34</v>
      </c>
      <c r="C11" s="6">
        <v>12633</v>
      </c>
      <c r="D11" s="6">
        <v>1271</v>
      </c>
      <c r="E11" s="6">
        <f t="shared" si="1"/>
        <v>0</v>
      </c>
      <c r="F11" s="14">
        <f t="shared" si="0"/>
        <v>0</v>
      </c>
    </row>
    <row r="12" spans="1:6" ht="23.25" x14ac:dyDescent="0.35">
      <c r="A12" s="18">
        <v>7</v>
      </c>
      <c r="B12" s="4" t="s">
        <v>35</v>
      </c>
      <c r="C12" s="5">
        <f t="shared" ref="C12:E12" si="2">SUM(C13:C16)</f>
        <v>2324</v>
      </c>
      <c r="D12" s="5">
        <f t="shared" si="2"/>
        <v>40264</v>
      </c>
      <c r="E12" s="5">
        <f t="shared" si="2"/>
        <v>39927</v>
      </c>
      <c r="F12" s="112">
        <f t="shared" si="0"/>
        <v>99.163024041327247</v>
      </c>
    </row>
    <row r="13" spans="1:6" ht="23.25" x14ac:dyDescent="0.35">
      <c r="A13" s="18"/>
      <c r="B13" s="7" t="s">
        <v>36</v>
      </c>
      <c r="C13" s="6">
        <v>2324</v>
      </c>
      <c r="D13" s="6">
        <v>14324</v>
      </c>
      <c r="E13" s="6">
        <f t="shared" si="1"/>
        <v>13763</v>
      </c>
      <c r="F13" s="14">
        <f t="shared" si="0"/>
        <v>96.083496230103322</v>
      </c>
    </row>
    <row r="14" spans="1:6" ht="23.25" x14ac:dyDescent="0.35">
      <c r="A14" s="18"/>
      <c r="B14" s="7" t="s">
        <v>37</v>
      </c>
      <c r="C14" s="6"/>
      <c r="D14" s="6">
        <v>1920</v>
      </c>
      <c r="E14" s="6">
        <f t="shared" si="1"/>
        <v>2344</v>
      </c>
      <c r="F14" s="14">
        <f t="shared" si="0"/>
        <v>122.08333333333334</v>
      </c>
    </row>
    <row r="15" spans="1:6" ht="23.25" x14ac:dyDescent="0.35">
      <c r="A15" s="18"/>
      <c r="B15" s="7" t="s">
        <v>43</v>
      </c>
      <c r="C15" s="6"/>
      <c r="D15" s="6">
        <v>23720</v>
      </c>
      <c r="E15" s="6">
        <f t="shared" si="1"/>
        <v>23720</v>
      </c>
      <c r="F15" s="14">
        <f t="shared" si="0"/>
        <v>100</v>
      </c>
    </row>
    <row r="16" spans="1:6" ht="23.25" x14ac:dyDescent="0.35">
      <c r="A16" s="18">
        <v>9</v>
      </c>
      <c r="B16" s="7" t="s">
        <v>38</v>
      </c>
      <c r="C16" s="6"/>
      <c r="D16" s="6">
        <v>300</v>
      </c>
      <c r="E16" s="6">
        <f t="shared" si="1"/>
        <v>100</v>
      </c>
      <c r="F16" s="14">
        <f t="shared" si="0"/>
        <v>33.333333333333329</v>
      </c>
    </row>
    <row r="17" spans="1:8" s="115" customFormat="1" ht="23.25" x14ac:dyDescent="0.35">
      <c r="A17" s="23"/>
      <c r="B17" s="113" t="s">
        <v>39</v>
      </c>
      <c r="C17" s="22">
        <f>SUM(C5:C12,)</f>
        <v>76319</v>
      </c>
      <c r="D17" s="22">
        <f>SUM(D5:D12,)</f>
        <v>115807</v>
      </c>
      <c r="E17" s="22">
        <f>SUM(E5:E12,)</f>
        <v>105865</v>
      </c>
      <c r="F17" s="114">
        <f t="shared" si="0"/>
        <v>91.415026725500184</v>
      </c>
    </row>
    <row r="18" spans="1:8" ht="23.25" x14ac:dyDescent="0.35">
      <c r="A18" s="18">
        <v>10</v>
      </c>
      <c r="B18" s="7" t="s">
        <v>44</v>
      </c>
      <c r="C18" s="22"/>
      <c r="D18" s="22"/>
      <c r="E18" s="6">
        <f t="shared" ref="E18" si="3">E37</f>
        <v>1492</v>
      </c>
      <c r="F18" s="14"/>
    </row>
    <row r="19" spans="1:8" s="54" customFormat="1" ht="23.25" x14ac:dyDescent="0.35">
      <c r="A19" s="138" t="s">
        <v>40</v>
      </c>
      <c r="B19" s="138"/>
      <c r="C19" s="11">
        <f>SUM(C17)</f>
        <v>76319</v>
      </c>
      <c r="D19" s="11">
        <f>SUM(D17,D18)</f>
        <v>115807</v>
      </c>
      <c r="E19" s="11">
        <f>SUM(E17,E18)</f>
        <v>107357</v>
      </c>
      <c r="F19" s="15">
        <f>E19/D19*100</f>
        <v>92.703377170637353</v>
      </c>
    </row>
    <row r="20" spans="1:8" ht="23.25" x14ac:dyDescent="0.35">
      <c r="A20" s="135"/>
      <c r="B20" s="135"/>
      <c r="C20" s="135"/>
      <c r="D20" s="135"/>
      <c r="E20" s="135"/>
      <c r="F20" s="135"/>
    </row>
    <row r="21" spans="1:8" ht="48" customHeight="1" x14ac:dyDescent="0.25">
      <c r="A21" s="146" t="s">
        <v>368</v>
      </c>
      <c r="B21" s="146"/>
      <c r="C21" s="146"/>
      <c r="D21" s="146"/>
      <c r="E21" s="146"/>
      <c r="F21" s="146"/>
    </row>
    <row r="22" spans="1:8" ht="23.25" x14ac:dyDescent="0.35">
      <c r="A22" s="137" t="s">
        <v>0</v>
      </c>
      <c r="B22" s="137"/>
      <c r="C22" s="137"/>
      <c r="D22" s="137"/>
      <c r="E22" s="137"/>
      <c r="F22" s="137"/>
    </row>
    <row r="23" spans="1:8" ht="46.5" x14ac:dyDescent="0.25">
      <c r="A23" s="1" t="s">
        <v>1</v>
      </c>
      <c r="B23" s="1" t="s">
        <v>2</v>
      </c>
      <c r="C23" s="2" t="s">
        <v>3</v>
      </c>
      <c r="D23" s="2" t="s">
        <v>4</v>
      </c>
      <c r="E23" s="2" t="s">
        <v>5</v>
      </c>
      <c r="F23" s="2" t="s">
        <v>6</v>
      </c>
    </row>
    <row r="24" spans="1:8" ht="23.25" x14ac:dyDescent="0.35">
      <c r="A24" s="18">
        <v>1</v>
      </c>
      <c r="B24" s="7" t="s">
        <v>30</v>
      </c>
      <c r="C24" s="6">
        <v>6220</v>
      </c>
      <c r="D24" s="6">
        <v>7943</v>
      </c>
      <c r="E24" s="6">
        <v>8038</v>
      </c>
      <c r="F24" s="14">
        <f t="shared" ref="F24:F33" si="4">E24/D24*100</f>
        <v>101.19602165428678</v>
      </c>
      <c r="H24" s="117">
        <v>12596</v>
      </c>
    </row>
    <row r="25" spans="1:8" ht="23.25" x14ac:dyDescent="0.35">
      <c r="A25" s="18">
        <v>2</v>
      </c>
      <c r="B25" s="7" t="s">
        <v>31</v>
      </c>
      <c r="C25" s="6">
        <v>1580</v>
      </c>
      <c r="D25" s="6">
        <v>2045</v>
      </c>
      <c r="E25" s="6">
        <v>1823</v>
      </c>
      <c r="F25" s="14">
        <f t="shared" si="4"/>
        <v>89.14425427872861</v>
      </c>
      <c r="H25" s="117">
        <v>3388</v>
      </c>
    </row>
    <row r="26" spans="1:8" ht="23.25" x14ac:dyDescent="0.35">
      <c r="A26" s="18">
        <v>3</v>
      </c>
      <c r="B26" s="7" t="s">
        <v>32</v>
      </c>
      <c r="C26" s="6">
        <v>25220</v>
      </c>
      <c r="D26" s="6">
        <v>25870</v>
      </c>
      <c r="E26" s="6">
        <v>17436</v>
      </c>
      <c r="F26" s="14">
        <f t="shared" si="4"/>
        <v>67.39853111712408</v>
      </c>
      <c r="H26" s="117">
        <v>6940</v>
      </c>
    </row>
    <row r="27" spans="1:8" ht="23.25" x14ac:dyDescent="0.35">
      <c r="A27" s="18">
        <v>4</v>
      </c>
      <c r="B27" s="7" t="s">
        <v>41</v>
      </c>
      <c r="C27" s="6">
        <v>2875</v>
      </c>
      <c r="D27" s="6">
        <v>7120</v>
      </c>
      <c r="E27" s="6">
        <v>6965</v>
      </c>
      <c r="F27" s="14">
        <f t="shared" si="4"/>
        <v>97.823033707865164</v>
      </c>
      <c r="H27" s="117"/>
    </row>
    <row r="28" spans="1:8" ht="23.25" x14ac:dyDescent="0.35">
      <c r="A28" s="18">
        <v>5</v>
      </c>
      <c r="B28" s="7" t="s">
        <v>42</v>
      </c>
      <c r="C28" s="6">
        <v>485</v>
      </c>
      <c r="D28" s="6">
        <v>5381</v>
      </c>
      <c r="E28" s="6">
        <v>5236</v>
      </c>
      <c r="F28" s="14">
        <f t="shared" si="4"/>
        <v>97.305333581118745</v>
      </c>
      <c r="H28" s="117"/>
    </row>
    <row r="29" spans="1:8" ht="23.25" x14ac:dyDescent="0.35">
      <c r="A29" s="18">
        <v>6</v>
      </c>
      <c r="B29" s="7" t="s">
        <v>33</v>
      </c>
      <c r="C29" s="6">
        <v>2595</v>
      </c>
      <c r="D29" s="6">
        <v>3526</v>
      </c>
      <c r="E29" s="6">
        <v>3516</v>
      </c>
      <c r="F29" s="14">
        <f t="shared" si="4"/>
        <v>99.71639251276234</v>
      </c>
      <c r="H29" s="117"/>
    </row>
    <row r="30" spans="1:8" ht="23.25" x14ac:dyDescent="0.35">
      <c r="A30" s="18"/>
      <c r="B30" s="7" t="s">
        <v>34</v>
      </c>
      <c r="C30" s="6">
        <v>12633</v>
      </c>
      <c r="D30" s="6">
        <v>1271</v>
      </c>
      <c r="E30" s="6">
        <v>0</v>
      </c>
      <c r="F30" s="14">
        <f t="shared" si="4"/>
        <v>0</v>
      </c>
      <c r="H30" s="117"/>
    </row>
    <row r="31" spans="1:8" ht="23.25" x14ac:dyDescent="0.35">
      <c r="A31" s="18">
        <v>7</v>
      </c>
      <c r="B31" s="4" t="s">
        <v>35</v>
      </c>
      <c r="C31" s="5">
        <f>SUM(C32:C35)</f>
        <v>635</v>
      </c>
      <c r="D31" s="5">
        <f>SUM(D32:D35)</f>
        <v>38575</v>
      </c>
      <c r="E31" s="5">
        <f>SUM(E32:E35)</f>
        <v>38949</v>
      </c>
      <c r="F31" s="112">
        <f t="shared" si="4"/>
        <v>100.96953985742061</v>
      </c>
      <c r="H31" s="117"/>
    </row>
    <row r="32" spans="1:8" ht="23.25" x14ac:dyDescent="0.35">
      <c r="A32" s="18"/>
      <c r="B32" s="7" t="s">
        <v>36</v>
      </c>
      <c r="C32" s="6">
        <v>635</v>
      </c>
      <c r="D32" s="6">
        <v>12635</v>
      </c>
      <c r="E32" s="6">
        <v>13763</v>
      </c>
      <c r="F32" s="14">
        <f t="shared" si="4"/>
        <v>108.92758211317768</v>
      </c>
      <c r="H32" s="117"/>
    </row>
    <row r="33" spans="1:8" ht="23.25" x14ac:dyDescent="0.35">
      <c r="A33" s="18"/>
      <c r="B33" s="7" t="s">
        <v>37</v>
      </c>
      <c r="C33" s="6"/>
      <c r="D33" s="6">
        <v>1920</v>
      </c>
      <c r="E33" s="6">
        <v>1366</v>
      </c>
      <c r="F33" s="14">
        <f t="shared" si="4"/>
        <v>71.145833333333329</v>
      </c>
      <c r="H33" s="117">
        <v>978</v>
      </c>
    </row>
    <row r="34" spans="1:8" ht="23.25" x14ac:dyDescent="0.35">
      <c r="A34" s="18"/>
      <c r="B34" s="7" t="s">
        <v>43</v>
      </c>
      <c r="C34" s="6"/>
      <c r="D34" s="6">
        <v>23720</v>
      </c>
      <c r="E34" s="6">
        <v>23720</v>
      </c>
      <c r="F34" s="14">
        <f>E34/D34*100</f>
        <v>100</v>
      </c>
      <c r="H34" s="117"/>
    </row>
    <row r="35" spans="1:8" ht="23.25" x14ac:dyDescent="0.35">
      <c r="A35" s="18">
        <v>9</v>
      </c>
      <c r="B35" s="7" t="s">
        <v>38</v>
      </c>
      <c r="C35" s="6"/>
      <c r="D35" s="6">
        <v>300</v>
      </c>
      <c r="E35" s="6">
        <v>100</v>
      </c>
      <c r="F35" s="14">
        <f>E35/D35*100</f>
        <v>33.333333333333329</v>
      </c>
      <c r="H35" s="117"/>
    </row>
    <row r="36" spans="1:8" s="111" customFormat="1" ht="23.25" x14ac:dyDescent="0.35">
      <c r="A36" s="3"/>
      <c r="B36" s="4" t="s">
        <v>39</v>
      </c>
      <c r="C36" s="5">
        <f>SUM(C24:C31,)</f>
        <v>52243</v>
      </c>
      <c r="D36" s="5">
        <f>SUM(D24:D31,)</f>
        <v>91731</v>
      </c>
      <c r="E36" s="5">
        <f>SUM(E24:E31,)</f>
        <v>81963</v>
      </c>
      <c r="F36" s="112">
        <f>E36/D36*100</f>
        <v>89.351473329626842</v>
      </c>
      <c r="H36" s="117"/>
    </row>
    <row r="37" spans="1:8" ht="23.25" x14ac:dyDescent="0.35">
      <c r="A37" s="18">
        <v>10</v>
      </c>
      <c r="B37" s="7" t="s">
        <v>44</v>
      </c>
      <c r="C37" s="6"/>
      <c r="D37" s="6"/>
      <c r="E37" s="6">
        <v>1492</v>
      </c>
      <c r="F37" s="14"/>
      <c r="H37" s="117"/>
    </row>
    <row r="38" spans="1:8" ht="23.25" x14ac:dyDescent="0.35">
      <c r="A38" s="138" t="s">
        <v>40</v>
      </c>
      <c r="B38" s="138"/>
      <c r="C38" s="11">
        <f>SUM(C36)</f>
        <v>52243</v>
      </c>
      <c r="D38" s="11">
        <f>SUM(D36,D37)</f>
        <v>91731</v>
      </c>
      <c r="E38" s="11">
        <f>SUM(E36,E37)</f>
        <v>83455</v>
      </c>
      <c r="F38" s="15">
        <f>E38/D38*100</f>
        <v>90.977968189597846</v>
      </c>
      <c r="H38" s="117">
        <f>SUM(H24:H37)</f>
        <v>23902</v>
      </c>
    </row>
    <row r="39" spans="1:8" ht="23.25" x14ac:dyDescent="0.35">
      <c r="A39" s="139"/>
      <c r="B39" s="139"/>
      <c r="C39" s="139"/>
      <c r="D39" s="139"/>
      <c r="E39" s="139"/>
      <c r="F39" s="139"/>
    </row>
    <row r="40" spans="1:8" ht="23.25" x14ac:dyDescent="0.35">
      <c r="A40" s="7"/>
      <c r="B40" s="7"/>
      <c r="C40" s="7"/>
      <c r="D40" s="7"/>
      <c r="E40" s="7"/>
      <c r="F40" s="7"/>
    </row>
  </sheetData>
  <mergeCells count="9">
    <mergeCell ref="A21:F21"/>
    <mergeCell ref="A22:F22"/>
    <mergeCell ref="A38:B38"/>
    <mergeCell ref="A39:F39"/>
    <mergeCell ref="A1:F1"/>
    <mergeCell ref="A2:F2"/>
    <mergeCell ref="A3:F3"/>
    <mergeCell ref="A20:F20"/>
    <mergeCell ref="A19:B19"/>
  </mergeCells>
  <pageMargins left="0.7" right="0.7" top="0.75" bottom="0.75" header="0.3" footer="0.3"/>
  <pageSetup paperSize="9" scale="5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zoomScaleNormal="100" workbookViewId="0">
      <selection activeCell="A2" sqref="A2:F2"/>
    </sheetView>
  </sheetViews>
  <sheetFormatPr defaultRowHeight="15" x14ac:dyDescent="0.25"/>
  <cols>
    <col min="1" max="1" width="26.85546875" customWidth="1"/>
    <col min="2" max="2" width="40" customWidth="1"/>
    <col min="3" max="4" width="20.5703125" customWidth="1"/>
    <col min="5" max="6" width="17.7109375" customWidth="1"/>
  </cols>
  <sheetData>
    <row r="1" spans="1:6" ht="23.25" x14ac:dyDescent="0.35">
      <c r="A1" s="135" t="s">
        <v>396</v>
      </c>
      <c r="B1" s="135"/>
      <c r="C1" s="135"/>
      <c r="D1" s="135"/>
      <c r="E1" s="135"/>
      <c r="F1" s="135"/>
    </row>
    <row r="2" spans="1:6" ht="23.25" x14ac:dyDescent="0.25">
      <c r="A2" s="144" t="s">
        <v>381</v>
      </c>
      <c r="B2" s="144"/>
      <c r="C2" s="144"/>
      <c r="D2" s="144"/>
      <c r="E2" s="144"/>
      <c r="F2" s="144"/>
    </row>
    <row r="3" spans="1:6" ht="23.25" x14ac:dyDescent="0.35">
      <c r="A3" s="137" t="s">
        <v>0</v>
      </c>
      <c r="B3" s="137"/>
      <c r="C3" s="137"/>
      <c r="D3" s="137"/>
      <c r="E3" s="137"/>
      <c r="F3" s="137"/>
    </row>
    <row r="4" spans="1:6" ht="46.5" x14ac:dyDescent="0.25">
      <c r="A4" s="1" t="s">
        <v>45</v>
      </c>
      <c r="B4" s="1" t="s">
        <v>2</v>
      </c>
      <c r="C4" s="2" t="s">
        <v>3</v>
      </c>
      <c r="D4" s="2" t="s">
        <v>4</v>
      </c>
      <c r="E4" s="2" t="s">
        <v>5</v>
      </c>
      <c r="F4" s="2" t="s">
        <v>6</v>
      </c>
    </row>
    <row r="5" spans="1:6" s="54" customFormat="1" ht="23.25" x14ac:dyDescent="0.25">
      <c r="A5" s="120" t="s">
        <v>37</v>
      </c>
      <c r="B5" s="118"/>
      <c r="C5" s="119"/>
      <c r="D5" s="17">
        <v>1920</v>
      </c>
      <c r="E5" s="17">
        <f>SUM(E6:E10)</f>
        <v>2344</v>
      </c>
      <c r="F5" s="121">
        <f>E5/D5</f>
        <v>1.2208333333333334</v>
      </c>
    </row>
    <row r="6" spans="1:6" s="54" customFormat="1" ht="23.25" x14ac:dyDescent="0.35">
      <c r="A6" s="118"/>
      <c r="B6" s="7" t="s">
        <v>350</v>
      </c>
      <c r="C6" s="119"/>
      <c r="D6" s="119"/>
      <c r="E6" s="119">
        <v>687</v>
      </c>
      <c r="F6" s="119"/>
    </row>
    <row r="7" spans="1:6" s="54" customFormat="1" ht="23.25" x14ac:dyDescent="0.25">
      <c r="A7" s="118"/>
      <c r="B7" s="118" t="s">
        <v>351</v>
      </c>
      <c r="C7" s="119"/>
      <c r="D7" s="119"/>
      <c r="E7" s="119">
        <v>403</v>
      </c>
      <c r="F7" s="119"/>
    </row>
    <row r="8" spans="1:6" s="54" customFormat="1" ht="23.25" x14ac:dyDescent="0.25">
      <c r="A8" s="118"/>
      <c r="B8" s="118" t="s">
        <v>352</v>
      </c>
      <c r="C8" s="119"/>
      <c r="D8" s="119"/>
      <c r="E8" s="119">
        <v>176</v>
      </c>
      <c r="F8" s="119"/>
    </row>
    <row r="9" spans="1:6" s="54" customFormat="1" ht="23.25" x14ac:dyDescent="0.25">
      <c r="A9" s="118"/>
      <c r="B9" s="118" t="s">
        <v>353</v>
      </c>
      <c r="C9" s="119"/>
      <c r="D9" s="119"/>
      <c r="E9" s="119">
        <v>100</v>
      </c>
      <c r="F9" s="119"/>
    </row>
    <row r="10" spans="1:6" s="54" customFormat="1" ht="23.25" x14ac:dyDescent="0.25">
      <c r="A10" s="118"/>
      <c r="B10" s="118" t="s">
        <v>354</v>
      </c>
      <c r="C10" s="119"/>
      <c r="D10" s="119"/>
      <c r="E10" s="119">
        <v>978</v>
      </c>
      <c r="F10" s="119"/>
    </row>
    <row r="11" spans="1:6" ht="23.25" x14ac:dyDescent="0.35">
      <c r="A11" s="147" t="s">
        <v>36</v>
      </c>
      <c r="B11" s="147"/>
      <c r="C11" s="5">
        <v>2324</v>
      </c>
      <c r="D11" s="5">
        <v>14324</v>
      </c>
      <c r="E11" s="5">
        <f>SUM(E12:E13)</f>
        <v>13763</v>
      </c>
      <c r="F11" s="121">
        <f>E11/D11</f>
        <v>0.96083496230103327</v>
      </c>
    </row>
    <row r="12" spans="1:6" ht="23.25" x14ac:dyDescent="0.35">
      <c r="A12" s="19"/>
      <c r="B12" s="20" t="s">
        <v>349</v>
      </c>
      <c r="C12" s="6"/>
      <c r="D12" s="6"/>
      <c r="E12" s="6">
        <v>13700</v>
      </c>
      <c r="F12" s="6"/>
    </row>
    <row r="13" spans="1:6" ht="23.25" x14ac:dyDescent="0.35">
      <c r="A13" s="18"/>
      <c r="B13" s="7" t="s">
        <v>350</v>
      </c>
      <c r="C13" s="6"/>
      <c r="D13" s="6"/>
      <c r="E13" s="6">
        <v>63</v>
      </c>
      <c r="F13" s="6"/>
    </row>
    <row r="14" spans="1:6" ht="23.25" x14ac:dyDescent="0.35">
      <c r="A14" s="138" t="s">
        <v>47</v>
      </c>
      <c r="B14" s="138"/>
      <c r="C14" s="11">
        <f>C11</f>
        <v>2324</v>
      </c>
      <c r="D14" s="11">
        <f>D11+D5</f>
        <v>16244</v>
      </c>
      <c r="E14" s="11">
        <f>E11+E5</f>
        <v>16107</v>
      </c>
      <c r="F14" s="121">
        <f>E14/D14</f>
        <v>0.99156611672001971</v>
      </c>
    </row>
    <row r="15" spans="1:6" ht="23.25" x14ac:dyDescent="0.35">
      <c r="A15" s="21"/>
      <c r="B15" s="21"/>
      <c r="C15" s="22"/>
      <c r="D15" s="22"/>
      <c r="E15" s="22"/>
      <c r="F15" s="6"/>
    </row>
    <row r="16" spans="1:6" ht="23.25" x14ac:dyDescent="0.35">
      <c r="A16" s="21"/>
      <c r="B16" s="21"/>
      <c r="C16" s="22"/>
      <c r="D16" s="22"/>
      <c r="E16" s="22"/>
      <c r="F16" s="6"/>
    </row>
    <row r="17" spans="1:6" ht="23.25" x14ac:dyDescent="0.35">
      <c r="A17" s="21"/>
      <c r="B17" s="21"/>
      <c r="C17" s="22"/>
      <c r="D17" s="22"/>
      <c r="E17" s="22"/>
      <c r="F17" s="6"/>
    </row>
  </sheetData>
  <mergeCells count="5">
    <mergeCell ref="A14:B14"/>
    <mergeCell ref="A1:F1"/>
    <mergeCell ref="A2:F2"/>
    <mergeCell ref="A3:F3"/>
    <mergeCell ref="A11:B11"/>
  </mergeCells>
  <pageMargins left="0.7" right="0.7" top="0.75" bottom="0.75" header="0.3" footer="0.3"/>
  <pageSetup paperSize="9" scale="6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zoomScale="85" zoomScaleNormal="85" workbookViewId="0">
      <selection activeCell="A2" sqref="A2:F2"/>
    </sheetView>
  </sheetViews>
  <sheetFormatPr defaultRowHeight="15" x14ac:dyDescent="0.25"/>
  <cols>
    <col min="1" max="1" width="15.28515625" customWidth="1"/>
    <col min="2" max="2" width="59.28515625" customWidth="1"/>
    <col min="3" max="5" width="20" customWidth="1"/>
    <col min="6" max="6" width="15.140625" customWidth="1"/>
  </cols>
  <sheetData>
    <row r="1" spans="1:6" ht="23.25" x14ac:dyDescent="0.35">
      <c r="A1" s="135" t="s">
        <v>397</v>
      </c>
      <c r="B1" s="135"/>
      <c r="C1" s="135"/>
      <c r="D1" s="135"/>
      <c r="E1" s="135"/>
      <c r="F1" s="135"/>
    </row>
    <row r="2" spans="1:6" ht="23.25" x14ac:dyDescent="0.25">
      <c r="A2" s="144" t="s">
        <v>380</v>
      </c>
      <c r="B2" s="144"/>
      <c r="C2" s="144"/>
      <c r="D2" s="144"/>
      <c r="E2" s="144"/>
      <c r="F2" s="144"/>
    </row>
    <row r="3" spans="1:6" ht="23.25" x14ac:dyDescent="0.35">
      <c r="A3" s="148" t="s">
        <v>379</v>
      </c>
      <c r="B3" s="148"/>
      <c r="C3" s="148"/>
      <c r="D3" s="148"/>
      <c r="E3" s="148"/>
      <c r="F3" s="148"/>
    </row>
    <row r="4" spans="1:6" ht="23.25" x14ac:dyDescent="0.35">
      <c r="A4" s="137" t="s">
        <v>0</v>
      </c>
      <c r="B4" s="137"/>
      <c r="C4" s="137"/>
      <c r="D4" s="137"/>
      <c r="E4" s="137"/>
      <c r="F4" s="137"/>
    </row>
    <row r="5" spans="1:6" ht="46.5" x14ac:dyDescent="0.25">
      <c r="A5" s="1" t="s">
        <v>1</v>
      </c>
      <c r="B5" s="1" t="s">
        <v>2</v>
      </c>
      <c r="C5" s="2" t="s">
        <v>3</v>
      </c>
      <c r="D5" s="2" t="s">
        <v>4</v>
      </c>
      <c r="E5" s="2" t="s">
        <v>5</v>
      </c>
      <c r="F5" s="2" t="s">
        <v>6</v>
      </c>
    </row>
    <row r="6" spans="1:6" ht="23.25" x14ac:dyDescent="0.35">
      <c r="A6" s="24"/>
      <c r="B6" s="24"/>
      <c r="C6" s="24"/>
      <c r="D6" s="24"/>
      <c r="E6" s="6"/>
      <c r="F6" s="14"/>
    </row>
    <row r="7" spans="1:6" ht="23.25" x14ac:dyDescent="0.35">
      <c r="A7" s="122">
        <v>106020</v>
      </c>
      <c r="B7" s="7" t="s">
        <v>48</v>
      </c>
      <c r="C7" s="6">
        <v>360</v>
      </c>
      <c r="D7" s="6">
        <v>682</v>
      </c>
      <c r="E7" s="6">
        <v>809</v>
      </c>
      <c r="F7" s="14">
        <f t="shared" ref="F7:F13" si="0">E7/D7*100</f>
        <v>118.6217008797654</v>
      </c>
    </row>
    <row r="8" spans="1:6" ht="23.25" x14ac:dyDescent="0.35">
      <c r="A8" s="122">
        <v>105010</v>
      </c>
      <c r="B8" s="7" t="s">
        <v>53</v>
      </c>
      <c r="C8" s="6">
        <v>548</v>
      </c>
      <c r="D8" s="6">
        <v>820</v>
      </c>
      <c r="E8" s="6">
        <v>755</v>
      </c>
      <c r="F8" s="14">
        <f t="shared" si="0"/>
        <v>92.073170731707322</v>
      </c>
    </row>
    <row r="9" spans="1:6" ht="23.25" x14ac:dyDescent="0.35">
      <c r="A9" s="122">
        <v>107060</v>
      </c>
      <c r="B9" s="7" t="s">
        <v>49</v>
      </c>
      <c r="C9" s="6">
        <v>1200</v>
      </c>
      <c r="D9" s="6">
        <v>1450</v>
      </c>
      <c r="E9" s="6">
        <v>1393</v>
      </c>
      <c r="F9" s="14">
        <f t="shared" si="0"/>
        <v>96.068965517241381</v>
      </c>
    </row>
    <row r="10" spans="1:6" ht="23.25" x14ac:dyDescent="0.35">
      <c r="A10" s="122" t="s">
        <v>355</v>
      </c>
      <c r="B10" s="7" t="s">
        <v>51</v>
      </c>
      <c r="C10" s="6">
        <v>25</v>
      </c>
      <c r="D10" s="6">
        <v>25</v>
      </c>
      <c r="E10" s="6">
        <v>25</v>
      </c>
      <c r="F10" s="14">
        <f>E10/D10*100</f>
        <v>100</v>
      </c>
    </row>
    <row r="11" spans="1:6" ht="23.25" x14ac:dyDescent="0.35">
      <c r="A11" s="122" t="s">
        <v>355</v>
      </c>
      <c r="B11" s="7" t="s">
        <v>52</v>
      </c>
      <c r="C11" s="6">
        <v>212</v>
      </c>
      <c r="D11" s="6">
        <v>212</v>
      </c>
      <c r="E11" s="6">
        <v>109</v>
      </c>
      <c r="F11" s="14">
        <f t="shared" si="0"/>
        <v>51.415094339622648</v>
      </c>
    </row>
    <row r="12" spans="1:6" s="54" customFormat="1" ht="23.25" x14ac:dyDescent="0.35">
      <c r="A12" s="122"/>
      <c r="B12" s="7" t="s">
        <v>356</v>
      </c>
      <c r="C12" s="6"/>
      <c r="D12" s="6">
        <v>237</v>
      </c>
      <c r="E12" s="6">
        <v>325</v>
      </c>
      <c r="F12" s="14">
        <f t="shared" si="0"/>
        <v>137.13080168776369</v>
      </c>
    </row>
    <row r="13" spans="1:6" s="54" customFormat="1" ht="23.25" x14ac:dyDescent="0.35">
      <c r="A13" s="122"/>
      <c r="B13" s="7" t="s">
        <v>50</v>
      </c>
      <c r="C13" s="6">
        <v>250</v>
      </c>
      <c r="D13" s="6">
        <v>100</v>
      </c>
      <c r="E13" s="6">
        <v>100</v>
      </c>
      <c r="F13" s="14">
        <f t="shared" si="0"/>
        <v>100</v>
      </c>
    </row>
    <row r="14" spans="1:6" ht="23.25" x14ac:dyDescent="0.35">
      <c r="A14" s="138" t="s">
        <v>28</v>
      </c>
      <c r="B14" s="138"/>
      <c r="C14" s="11">
        <f>SUM(C6:C13)</f>
        <v>2595</v>
      </c>
      <c r="D14" s="11">
        <f>SUM(D6:D13)</f>
        <v>3526</v>
      </c>
      <c r="E14" s="11">
        <f>SUM(E6:E13)</f>
        <v>3516</v>
      </c>
      <c r="F14" s="14">
        <f>E14/D14*100</f>
        <v>99.71639251276234</v>
      </c>
    </row>
  </sheetData>
  <mergeCells count="5">
    <mergeCell ref="A1:F1"/>
    <mergeCell ref="A2:F2"/>
    <mergeCell ref="A3:F3"/>
    <mergeCell ref="A4:F4"/>
    <mergeCell ref="A14:B14"/>
  </mergeCells>
  <pageMargins left="0.7" right="0.7" top="0.75" bottom="0.75" header="0.3" footer="0.3"/>
  <pageSetup paperSize="9" scale="58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="70" zoomScaleNormal="70" workbookViewId="0">
      <selection activeCell="A2" sqref="A2:F2"/>
    </sheetView>
  </sheetViews>
  <sheetFormatPr defaultRowHeight="15" x14ac:dyDescent="0.25"/>
  <cols>
    <col min="2" max="2" width="53.140625" customWidth="1"/>
    <col min="3" max="6" width="18.42578125" customWidth="1"/>
  </cols>
  <sheetData>
    <row r="1" spans="1:6" ht="23.25" x14ac:dyDescent="0.35">
      <c r="A1" s="135" t="s">
        <v>398</v>
      </c>
      <c r="B1" s="135"/>
      <c r="C1" s="135"/>
      <c r="D1" s="135"/>
      <c r="E1" s="135"/>
      <c r="F1" s="135"/>
    </row>
    <row r="2" spans="1:6" ht="23.25" x14ac:dyDescent="0.25">
      <c r="A2" s="144" t="s">
        <v>54</v>
      </c>
      <c r="B2" s="144"/>
      <c r="C2" s="144"/>
      <c r="D2" s="144"/>
      <c r="E2" s="144"/>
      <c r="F2" s="144"/>
    </row>
    <row r="3" spans="1:6" ht="23.25" x14ac:dyDescent="0.25">
      <c r="A3" s="144" t="s">
        <v>378</v>
      </c>
      <c r="B3" s="144"/>
      <c r="C3" s="144"/>
      <c r="D3" s="144"/>
      <c r="E3" s="144"/>
      <c r="F3" s="144"/>
    </row>
    <row r="4" spans="1:6" ht="23.25" x14ac:dyDescent="0.35">
      <c r="A4" s="137" t="s">
        <v>0</v>
      </c>
      <c r="B4" s="137"/>
      <c r="C4" s="137"/>
      <c r="D4" s="137"/>
      <c r="E4" s="137"/>
      <c r="F4" s="137"/>
    </row>
    <row r="5" spans="1:6" ht="46.5" x14ac:dyDescent="0.25">
      <c r="A5" s="1" t="s">
        <v>1</v>
      </c>
      <c r="B5" s="1" t="s">
        <v>2</v>
      </c>
      <c r="C5" s="2" t="s">
        <v>3</v>
      </c>
      <c r="D5" s="2" t="s">
        <v>4</v>
      </c>
      <c r="E5" s="2" t="s">
        <v>5</v>
      </c>
      <c r="F5" s="2" t="s">
        <v>6</v>
      </c>
    </row>
    <row r="6" spans="1:6" ht="23.25" x14ac:dyDescent="0.35">
      <c r="A6" s="18">
        <v>1</v>
      </c>
      <c r="B6" s="7" t="s">
        <v>30</v>
      </c>
      <c r="C6" s="6">
        <v>12603</v>
      </c>
      <c r="D6" s="6">
        <v>13488</v>
      </c>
      <c r="E6" s="6">
        <v>12596</v>
      </c>
      <c r="F6" s="6">
        <f>E6/D6*100</f>
        <v>93.386714116251483</v>
      </c>
    </row>
    <row r="7" spans="1:6" ht="23.25" x14ac:dyDescent="0.35">
      <c r="A7" s="18">
        <v>2</v>
      </c>
      <c r="B7" s="7" t="s">
        <v>31</v>
      </c>
      <c r="C7" s="6">
        <v>3200</v>
      </c>
      <c r="D7" s="6">
        <v>3400</v>
      </c>
      <c r="E7" s="6">
        <v>3388</v>
      </c>
      <c r="F7" s="6">
        <f>E7/D7*100</f>
        <v>99.647058823529406</v>
      </c>
    </row>
    <row r="8" spans="1:6" ht="23.25" x14ac:dyDescent="0.35">
      <c r="A8" s="18">
        <v>3</v>
      </c>
      <c r="B8" s="7" t="s">
        <v>32</v>
      </c>
      <c r="C8" s="6">
        <v>6584</v>
      </c>
      <c r="D8" s="6">
        <v>7084</v>
      </c>
      <c r="E8" s="6">
        <v>6940</v>
      </c>
      <c r="F8" s="6">
        <f>E8/D8*100</f>
        <v>97.967250141163191</v>
      </c>
    </row>
    <row r="9" spans="1:6" ht="23.25" x14ac:dyDescent="0.35">
      <c r="A9" s="18">
        <v>4</v>
      </c>
      <c r="B9" s="7" t="s">
        <v>55</v>
      </c>
      <c r="C9" s="6"/>
      <c r="D9" s="6"/>
      <c r="E9" s="6"/>
      <c r="F9" s="6"/>
    </row>
    <row r="10" spans="1:6" s="54" customFormat="1" ht="23.25" x14ac:dyDescent="0.35">
      <c r="A10" s="18">
        <v>5</v>
      </c>
      <c r="B10" s="7" t="s">
        <v>357</v>
      </c>
      <c r="C10" s="6">
        <v>1689</v>
      </c>
      <c r="D10" s="6">
        <v>978</v>
      </c>
      <c r="E10" s="6">
        <v>978</v>
      </c>
      <c r="F10" s="6">
        <f>E10/D10*100</f>
        <v>100</v>
      </c>
    </row>
    <row r="11" spans="1:6" ht="23.25" x14ac:dyDescent="0.35">
      <c r="A11" s="138" t="s">
        <v>46</v>
      </c>
      <c r="B11" s="138"/>
      <c r="C11" s="11">
        <f>SUM(C6:C10)</f>
        <v>24076</v>
      </c>
      <c r="D11" s="11">
        <f>SUM(D6:D10)</f>
        <v>24950</v>
      </c>
      <c r="E11" s="11">
        <f>SUM(E6:E10)</f>
        <v>23902</v>
      </c>
      <c r="F11" s="11">
        <f>E11/D11*100</f>
        <v>95.799599198396791</v>
      </c>
    </row>
    <row r="12" spans="1:6" ht="23.25" x14ac:dyDescent="0.35">
      <c r="A12" s="7"/>
      <c r="B12" s="7"/>
      <c r="C12" s="7"/>
      <c r="D12" s="7"/>
      <c r="E12" s="7"/>
      <c r="F12" s="7"/>
    </row>
    <row r="13" spans="1:6" ht="23.25" x14ac:dyDescent="0.35">
      <c r="A13" s="7"/>
      <c r="B13" s="7"/>
      <c r="C13" s="7"/>
      <c r="D13" s="7"/>
      <c r="E13" s="7"/>
      <c r="F13" s="7"/>
    </row>
    <row r="14" spans="1:6" ht="23.25" x14ac:dyDescent="0.25">
      <c r="A14" s="144" t="s">
        <v>54</v>
      </c>
      <c r="B14" s="144"/>
      <c r="C14" s="144"/>
      <c r="D14" s="144"/>
      <c r="E14" s="144"/>
      <c r="F14" s="144"/>
    </row>
    <row r="15" spans="1:6" ht="23.25" x14ac:dyDescent="0.25">
      <c r="A15" s="144" t="s">
        <v>377</v>
      </c>
      <c r="B15" s="144"/>
      <c r="C15" s="144"/>
      <c r="D15" s="144"/>
      <c r="E15" s="144"/>
      <c r="F15" s="144"/>
    </row>
    <row r="16" spans="1:6" ht="23.25" x14ac:dyDescent="0.35">
      <c r="A16" s="137" t="s">
        <v>0</v>
      </c>
      <c r="B16" s="137"/>
      <c r="C16" s="137"/>
      <c r="D16" s="137"/>
      <c r="E16" s="137"/>
      <c r="F16" s="137"/>
    </row>
    <row r="17" spans="1:6" ht="46.5" x14ac:dyDescent="0.25">
      <c r="A17" s="1" t="s">
        <v>1</v>
      </c>
      <c r="B17" s="1" t="s">
        <v>2</v>
      </c>
      <c r="C17" s="2" t="s">
        <v>3</v>
      </c>
      <c r="D17" s="2" t="s">
        <v>4</v>
      </c>
      <c r="E17" s="2" t="s">
        <v>5</v>
      </c>
      <c r="F17" s="2" t="s">
        <v>6</v>
      </c>
    </row>
    <row r="18" spans="1:6" ht="23.25" x14ac:dyDescent="0.35">
      <c r="A18" s="18">
        <v>1</v>
      </c>
      <c r="B18" s="7" t="s">
        <v>56</v>
      </c>
      <c r="C18" s="6">
        <v>20227</v>
      </c>
      <c r="D18" s="6">
        <v>21227</v>
      </c>
      <c r="E18" s="6">
        <v>21086</v>
      </c>
      <c r="F18" s="6">
        <f>E18/D18*100</f>
        <v>99.335751637066011</v>
      </c>
    </row>
    <row r="19" spans="1:6" ht="23.25" x14ac:dyDescent="0.35">
      <c r="A19" s="18">
        <v>2</v>
      </c>
      <c r="B19" s="7" t="s">
        <v>57</v>
      </c>
      <c r="C19" s="6">
        <v>2500</v>
      </c>
      <c r="D19" s="6">
        <v>2500</v>
      </c>
      <c r="E19" s="6">
        <v>2650</v>
      </c>
      <c r="F19" s="6">
        <f>E19/D19*100</f>
        <v>106</v>
      </c>
    </row>
    <row r="20" spans="1:6" ht="23.25" x14ac:dyDescent="0.35">
      <c r="A20" s="18">
        <v>3</v>
      </c>
      <c r="B20" s="7" t="s">
        <v>58</v>
      </c>
      <c r="C20" s="6">
        <v>1349</v>
      </c>
      <c r="D20" s="6">
        <v>1223</v>
      </c>
      <c r="E20" s="6">
        <v>1223</v>
      </c>
      <c r="F20" s="6">
        <f>E20/D20*100</f>
        <v>100</v>
      </c>
    </row>
    <row r="21" spans="1:6" ht="23.25" x14ac:dyDescent="0.35">
      <c r="A21" s="138" t="s">
        <v>46</v>
      </c>
      <c r="B21" s="138"/>
      <c r="C21" s="11">
        <f>SUM(C18:C20)</f>
        <v>24076</v>
      </c>
      <c r="D21" s="11">
        <f>SUM(D18:D20)</f>
        <v>24950</v>
      </c>
      <c r="E21" s="11">
        <f>SUM(E18:E20)</f>
        <v>24959</v>
      </c>
      <c r="F21" s="11">
        <f>E21/D21*100</f>
        <v>100.03607214428858</v>
      </c>
    </row>
  </sheetData>
  <mergeCells count="9">
    <mergeCell ref="A15:F15"/>
    <mergeCell ref="A16:F16"/>
    <mergeCell ref="A21:B21"/>
    <mergeCell ref="A1:F1"/>
    <mergeCell ref="A2:F2"/>
    <mergeCell ref="A3:F3"/>
    <mergeCell ref="A4:F4"/>
    <mergeCell ref="A11:B11"/>
    <mergeCell ref="A14:F14"/>
  </mergeCells>
  <pageMargins left="0.7" right="0.7" top="0.75" bottom="0.75" header="0.3" footer="0.3"/>
  <pageSetup paperSize="9" scale="64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zoomScaleNormal="100" workbookViewId="0">
      <selection sqref="A1:H1"/>
    </sheetView>
  </sheetViews>
  <sheetFormatPr defaultRowHeight="15" x14ac:dyDescent="0.25"/>
  <cols>
    <col min="2" max="2" width="36" customWidth="1"/>
    <col min="10" max="11" width="9.140625" style="126"/>
  </cols>
  <sheetData>
    <row r="1" spans="1:11" ht="15.75" x14ac:dyDescent="0.25">
      <c r="A1" s="149" t="s">
        <v>399</v>
      </c>
      <c r="B1" s="149"/>
      <c r="C1" s="149"/>
      <c r="D1" s="149"/>
      <c r="E1" s="149"/>
      <c r="F1" s="149"/>
      <c r="G1" s="149"/>
      <c r="H1" s="149"/>
    </row>
    <row r="2" spans="1:11" ht="15.75" x14ac:dyDescent="0.25">
      <c r="A2" s="27"/>
      <c r="B2" s="155" t="s">
        <v>65</v>
      </c>
      <c r="C2" s="155"/>
      <c r="D2" s="155"/>
      <c r="E2" s="155"/>
      <c r="F2" s="155"/>
      <c r="G2" s="155"/>
      <c r="H2" s="155"/>
    </row>
    <row r="3" spans="1:11" ht="15.75" x14ac:dyDescent="0.25">
      <c r="A3" s="27"/>
      <c r="B3" s="155" t="s">
        <v>66</v>
      </c>
      <c r="C3" s="155"/>
      <c r="D3" s="155"/>
      <c r="E3" s="155"/>
      <c r="F3" s="155"/>
      <c r="G3" s="155"/>
      <c r="H3" s="155"/>
    </row>
    <row r="4" spans="1:11" ht="15.75" x14ac:dyDescent="0.25">
      <c r="A4" s="27"/>
      <c r="B4" s="155" t="s">
        <v>376</v>
      </c>
      <c r="C4" s="155"/>
      <c r="D4" s="155"/>
      <c r="E4" s="155"/>
      <c r="F4" s="155"/>
      <c r="G4" s="155"/>
      <c r="H4" s="155"/>
    </row>
    <row r="5" spans="1:11" ht="15.75" x14ac:dyDescent="0.25">
      <c r="A5" s="27"/>
      <c r="B5" s="26"/>
      <c r="C5" s="26"/>
      <c r="D5" s="26"/>
      <c r="E5" s="26"/>
      <c r="F5" s="26"/>
      <c r="G5" s="26"/>
      <c r="H5" s="26"/>
    </row>
    <row r="6" spans="1:11" ht="15.75" x14ac:dyDescent="0.25">
      <c r="A6" s="27"/>
      <c r="B6" s="28"/>
      <c r="C6" s="28"/>
      <c r="D6" s="28"/>
      <c r="E6" s="28"/>
      <c r="F6" s="28"/>
      <c r="G6" s="28"/>
      <c r="H6" s="28"/>
    </row>
    <row r="7" spans="1:11" ht="15.75" x14ac:dyDescent="0.25">
      <c r="A7" s="27"/>
      <c r="B7" s="28"/>
      <c r="C7" s="28"/>
      <c r="D7" s="28"/>
      <c r="E7" s="28"/>
      <c r="F7" s="28"/>
      <c r="G7" s="28"/>
      <c r="H7" s="48" t="s">
        <v>67</v>
      </c>
    </row>
    <row r="8" spans="1:11" x14ac:dyDescent="0.25">
      <c r="A8" s="151" t="s">
        <v>68</v>
      </c>
      <c r="B8" s="29" t="s">
        <v>69</v>
      </c>
      <c r="C8" s="29" t="s">
        <v>70</v>
      </c>
      <c r="D8" s="29" t="s">
        <v>71</v>
      </c>
      <c r="E8" s="30" t="s">
        <v>72</v>
      </c>
      <c r="F8" s="30" t="s">
        <v>73</v>
      </c>
      <c r="G8" s="30" t="s">
        <v>74</v>
      </c>
      <c r="H8" s="30" t="s">
        <v>75</v>
      </c>
    </row>
    <row r="9" spans="1:11" x14ac:dyDescent="0.25">
      <c r="A9" s="152"/>
      <c r="B9" s="154" t="s">
        <v>76</v>
      </c>
      <c r="C9" s="150" t="s">
        <v>77</v>
      </c>
      <c r="D9" s="150" t="s">
        <v>78</v>
      </c>
      <c r="E9" s="150" t="s">
        <v>79</v>
      </c>
      <c r="F9" s="150" t="s">
        <v>80</v>
      </c>
      <c r="G9" s="150" t="s">
        <v>78</v>
      </c>
      <c r="H9" s="150" t="s">
        <v>81</v>
      </c>
    </row>
    <row r="10" spans="1:11" x14ac:dyDescent="0.25">
      <c r="A10" s="152"/>
      <c r="B10" s="154"/>
      <c r="C10" s="150"/>
      <c r="D10" s="150"/>
      <c r="E10" s="150"/>
      <c r="F10" s="150"/>
      <c r="G10" s="150"/>
      <c r="H10" s="150"/>
    </row>
    <row r="11" spans="1:11" x14ac:dyDescent="0.25">
      <c r="A11" s="153"/>
      <c r="B11" s="154"/>
      <c r="C11" s="150"/>
      <c r="D11" s="150"/>
      <c r="E11" s="150"/>
      <c r="F11" s="150"/>
      <c r="G11" s="150"/>
      <c r="H11" s="150"/>
    </row>
    <row r="12" spans="1:11" x14ac:dyDescent="0.25">
      <c r="A12" s="31" t="s">
        <v>82</v>
      </c>
      <c r="B12" s="32" t="s">
        <v>76</v>
      </c>
      <c r="C12" s="33"/>
      <c r="D12" s="33"/>
      <c r="E12" s="33"/>
      <c r="F12" s="33"/>
      <c r="G12" s="33"/>
      <c r="H12" s="33"/>
    </row>
    <row r="13" spans="1:11" x14ac:dyDescent="0.25">
      <c r="A13" s="31" t="s">
        <v>83</v>
      </c>
      <c r="B13" s="34" t="s">
        <v>84</v>
      </c>
      <c r="C13" s="35">
        <v>926473</v>
      </c>
      <c r="D13" s="35">
        <v>0</v>
      </c>
      <c r="E13" s="35">
        <v>926473</v>
      </c>
      <c r="F13" s="123">
        <f>J13+K13</f>
        <v>911076</v>
      </c>
      <c r="G13" s="35">
        <v>0</v>
      </c>
      <c r="H13" s="35">
        <v>911076</v>
      </c>
      <c r="J13" s="124">
        <f>SUM(J14:J17)</f>
        <v>911055</v>
      </c>
      <c r="K13" s="124">
        <f>SUM(K14:K17)</f>
        <v>21</v>
      </c>
    </row>
    <row r="14" spans="1:11" x14ac:dyDescent="0.25">
      <c r="A14" s="31" t="s">
        <v>85</v>
      </c>
      <c r="B14" s="36" t="s">
        <v>86</v>
      </c>
      <c r="C14" s="37">
        <v>456</v>
      </c>
      <c r="D14" s="37"/>
      <c r="E14" s="37">
        <v>456</v>
      </c>
      <c r="F14" s="116">
        <f t="shared" ref="F14:F39" si="0">J14+K14</f>
        <v>274</v>
      </c>
      <c r="G14" s="37"/>
      <c r="H14" s="37">
        <v>274</v>
      </c>
      <c r="J14" s="125">
        <v>274</v>
      </c>
    </row>
    <row r="15" spans="1:11" x14ac:dyDescent="0.25">
      <c r="A15" s="31" t="s">
        <v>87</v>
      </c>
      <c r="B15" s="36" t="s">
        <v>88</v>
      </c>
      <c r="C15" s="37">
        <v>926007</v>
      </c>
      <c r="D15" s="37"/>
      <c r="E15" s="37">
        <v>926007</v>
      </c>
      <c r="F15" s="116">
        <f t="shared" si="0"/>
        <v>399035</v>
      </c>
      <c r="G15" s="37"/>
      <c r="H15" s="37">
        <v>399035</v>
      </c>
      <c r="J15" s="125">
        <v>399014</v>
      </c>
      <c r="K15" s="127">
        <v>21</v>
      </c>
    </row>
    <row r="16" spans="1:11" x14ac:dyDescent="0.25">
      <c r="A16" s="31" t="s">
        <v>89</v>
      </c>
      <c r="B16" s="36" t="s">
        <v>90</v>
      </c>
      <c r="C16" s="37">
        <v>10</v>
      </c>
      <c r="D16" s="37"/>
      <c r="E16" s="37">
        <v>10</v>
      </c>
      <c r="F16" s="116">
        <f t="shared" si="0"/>
        <v>110</v>
      </c>
      <c r="G16" s="47"/>
      <c r="H16" s="37">
        <v>110</v>
      </c>
      <c r="J16" s="125">
        <v>110</v>
      </c>
    </row>
    <row r="17" spans="1:11" x14ac:dyDescent="0.25">
      <c r="A17" s="31" t="s">
        <v>91</v>
      </c>
      <c r="B17" s="36" t="s">
        <v>92</v>
      </c>
      <c r="C17" s="37"/>
      <c r="D17" s="37"/>
      <c r="E17" s="37"/>
      <c r="F17" s="116">
        <f t="shared" si="0"/>
        <v>511657</v>
      </c>
      <c r="G17" s="37"/>
      <c r="H17" s="37">
        <v>511657</v>
      </c>
      <c r="J17" s="125">
        <v>511657</v>
      </c>
    </row>
    <row r="18" spans="1:11" ht="15.75" x14ac:dyDescent="0.25">
      <c r="A18" s="27"/>
      <c r="B18" s="36"/>
      <c r="C18" s="37"/>
      <c r="D18" s="38"/>
      <c r="E18" s="37"/>
      <c r="F18" s="116">
        <f t="shared" si="0"/>
        <v>0</v>
      </c>
      <c r="G18" s="37"/>
      <c r="H18" s="37">
        <v>0</v>
      </c>
      <c r="J18" s="125"/>
    </row>
    <row r="19" spans="1:11" x14ac:dyDescent="0.25">
      <c r="A19" s="31" t="s">
        <v>93</v>
      </c>
      <c r="B19" s="34" t="s">
        <v>94</v>
      </c>
      <c r="C19" s="35">
        <v>18479</v>
      </c>
      <c r="D19" s="35">
        <v>0</v>
      </c>
      <c r="E19" s="35">
        <v>18479</v>
      </c>
      <c r="F19" s="123">
        <f t="shared" si="0"/>
        <v>19871</v>
      </c>
      <c r="G19" s="35">
        <v>0</v>
      </c>
      <c r="H19" s="35">
        <v>19871</v>
      </c>
      <c r="J19" s="124">
        <f>SUM(J20:J24)</f>
        <v>17958</v>
      </c>
      <c r="K19" s="124">
        <f>SUM(K20:K24)</f>
        <v>1913</v>
      </c>
    </row>
    <row r="20" spans="1:11" x14ac:dyDescent="0.25">
      <c r="A20" s="31" t="s">
        <v>95</v>
      </c>
      <c r="B20" s="36" t="s">
        <v>96</v>
      </c>
      <c r="C20" s="39">
        <v>130</v>
      </c>
      <c r="D20" s="39"/>
      <c r="E20" s="39">
        <v>130</v>
      </c>
      <c r="F20" s="116">
        <f t="shared" si="0"/>
        <v>130</v>
      </c>
      <c r="G20" s="39"/>
      <c r="H20" s="37">
        <v>130</v>
      </c>
      <c r="J20" s="128"/>
      <c r="K20" s="126">
        <v>130</v>
      </c>
    </row>
    <row r="21" spans="1:11" x14ac:dyDescent="0.25">
      <c r="A21" s="31" t="s">
        <v>97</v>
      </c>
      <c r="B21" s="36" t="s">
        <v>98</v>
      </c>
      <c r="C21" s="39">
        <v>4568</v>
      </c>
      <c r="D21" s="39"/>
      <c r="E21" s="39">
        <v>4568</v>
      </c>
      <c r="F21" s="116">
        <f t="shared" si="0"/>
        <v>6217</v>
      </c>
      <c r="G21" s="39"/>
      <c r="H21" s="37">
        <v>6217</v>
      </c>
      <c r="J21" s="128">
        <v>5102</v>
      </c>
      <c r="K21" s="127">
        <v>1115</v>
      </c>
    </row>
    <row r="22" spans="1:11" x14ac:dyDescent="0.25">
      <c r="A22" s="31" t="s">
        <v>99</v>
      </c>
      <c r="B22" s="36" t="s">
        <v>100</v>
      </c>
      <c r="C22" s="39"/>
      <c r="D22" s="39"/>
      <c r="E22" s="39"/>
      <c r="F22" s="116">
        <f t="shared" si="0"/>
        <v>0</v>
      </c>
      <c r="G22" s="39"/>
      <c r="H22" s="37">
        <v>0</v>
      </c>
      <c r="J22" s="128"/>
    </row>
    <row r="23" spans="1:11" x14ac:dyDescent="0.25">
      <c r="A23" s="31" t="s">
        <v>101</v>
      </c>
      <c r="B23" s="36" t="s">
        <v>102</v>
      </c>
      <c r="C23" s="39">
        <v>12860</v>
      </c>
      <c r="D23" s="39"/>
      <c r="E23" s="39">
        <v>12860</v>
      </c>
      <c r="F23" s="116">
        <f t="shared" si="0"/>
        <v>13524</v>
      </c>
      <c r="G23" s="39"/>
      <c r="H23" s="37">
        <v>13524</v>
      </c>
      <c r="J23" s="128">
        <v>12856</v>
      </c>
      <c r="K23" s="127">
        <v>668</v>
      </c>
    </row>
    <row r="24" spans="1:11" x14ac:dyDescent="0.25">
      <c r="A24" s="31" t="s">
        <v>103</v>
      </c>
      <c r="B24" s="40" t="s">
        <v>104</v>
      </c>
      <c r="C24" s="39">
        <v>921</v>
      </c>
      <c r="D24" s="39"/>
      <c r="E24" s="39">
        <v>921</v>
      </c>
      <c r="F24" s="116">
        <f t="shared" si="0"/>
        <v>0</v>
      </c>
      <c r="G24" s="39"/>
      <c r="H24" s="37">
        <v>0</v>
      </c>
      <c r="J24" s="128"/>
    </row>
    <row r="25" spans="1:11" x14ac:dyDescent="0.25">
      <c r="A25" s="31" t="s">
        <v>105</v>
      </c>
      <c r="B25" s="41" t="s">
        <v>106</v>
      </c>
      <c r="C25" s="42">
        <v>944952</v>
      </c>
      <c r="D25" s="42"/>
      <c r="E25" s="42">
        <v>944952</v>
      </c>
      <c r="F25" s="123">
        <f t="shared" si="0"/>
        <v>930947</v>
      </c>
      <c r="G25" s="42"/>
      <c r="H25" s="42">
        <v>930947</v>
      </c>
      <c r="J25" s="129">
        <f>J19+J13</f>
        <v>929013</v>
      </c>
      <c r="K25" s="129">
        <f>K19+K13</f>
        <v>1934</v>
      </c>
    </row>
    <row r="26" spans="1:11" ht="15.75" x14ac:dyDescent="0.25">
      <c r="A26" s="27"/>
      <c r="B26" s="40"/>
      <c r="C26" s="39"/>
      <c r="D26" s="43"/>
      <c r="E26" s="39"/>
      <c r="F26" s="116">
        <f t="shared" si="0"/>
        <v>0</v>
      </c>
      <c r="G26" s="43"/>
      <c r="H26" s="39">
        <v>0</v>
      </c>
      <c r="J26" s="128"/>
    </row>
    <row r="27" spans="1:11" ht="19.5" x14ac:dyDescent="0.35">
      <c r="A27" s="31" t="s">
        <v>107</v>
      </c>
      <c r="B27" s="32" t="s">
        <v>108</v>
      </c>
      <c r="C27" s="44"/>
      <c r="D27" s="45"/>
      <c r="E27" s="44"/>
      <c r="F27" s="116">
        <f t="shared" si="0"/>
        <v>0</v>
      </c>
      <c r="G27" s="46"/>
      <c r="H27" s="44">
        <v>0</v>
      </c>
      <c r="J27" s="128"/>
    </row>
    <row r="28" spans="1:11" x14ac:dyDescent="0.25">
      <c r="A28" s="31" t="s">
        <v>109</v>
      </c>
      <c r="B28" s="41" t="s">
        <v>110</v>
      </c>
      <c r="C28" s="42">
        <v>941762</v>
      </c>
      <c r="D28" s="42">
        <v>0</v>
      </c>
      <c r="E28" s="42">
        <v>941762</v>
      </c>
      <c r="F28" s="123">
        <f t="shared" si="0"/>
        <v>917403</v>
      </c>
      <c r="G28" s="42">
        <v>0</v>
      </c>
      <c r="H28" s="42">
        <v>917403</v>
      </c>
      <c r="J28" s="129">
        <f>SUM(J29:J31)</f>
        <v>916759</v>
      </c>
      <c r="K28" s="129">
        <f>SUM(K29:K31)</f>
        <v>644</v>
      </c>
    </row>
    <row r="29" spans="1:11" x14ac:dyDescent="0.25">
      <c r="A29" s="31" t="s">
        <v>111</v>
      </c>
      <c r="B29" s="40" t="s">
        <v>112</v>
      </c>
      <c r="C29" s="39">
        <v>996088</v>
      </c>
      <c r="D29" s="39"/>
      <c r="E29" s="39">
        <v>996088</v>
      </c>
      <c r="F29" s="116">
        <f t="shared" si="0"/>
        <v>996088</v>
      </c>
      <c r="G29" s="39"/>
      <c r="H29" s="37">
        <v>996088</v>
      </c>
      <c r="J29" s="128">
        <v>994991</v>
      </c>
      <c r="K29" s="126">
        <v>1097</v>
      </c>
    </row>
    <row r="30" spans="1:11" x14ac:dyDescent="0.25">
      <c r="A30" s="31" t="s">
        <v>113</v>
      </c>
      <c r="B30" s="40" t="s">
        <v>114</v>
      </c>
      <c r="C30" s="39">
        <v>-29399</v>
      </c>
      <c r="D30" s="39"/>
      <c r="E30" s="39">
        <v>-29399</v>
      </c>
      <c r="F30" s="116">
        <f t="shared" si="0"/>
        <v>-66379</v>
      </c>
      <c r="G30" s="39"/>
      <c r="H30" s="37">
        <v>-66379</v>
      </c>
      <c r="J30" s="128">
        <v>-66909</v>
      </c>
      <c r="K30" s="126">
        <v>530</v>
      </c>
    </row>
    <row r="31" spans="1:11" ht="15.75" x14ac:dyDescent="0.25">
      <c r="A31" s="31" t="s">
        <v>115</v>
      </c>
      <c r="B31" s="40" t="s">
        <v>116</v>
      </c>
      <c r="C31" s="39">
        <v>-24927</v>
      </c>
      <c r="D31" s="43"/>
      <c r="E31" s="39">
        <v>-24927</v>
      </c>
      <c r="F31" s="116">
        <f t="shared" si="0"/>
        <v>-12306</v>
      </c>
      <c r="G31" s="39"/>
      <c r="H31" s="37">
        <v>-12306</v>
      </c>
      <c r="J31" s="128">
        <v>-11323</v>
      </c>
      <c r="K31" s="126">
        <v>-983</v>
      </c>
    </row>
    <row r="32" spans="1:11" x14ac:dyDescent="0.25">
      <c r="A32" s="31" t="s">
        <v>117</v>
      </c>
      <c r="B32" s="41" t="s">
        <v>118</v>
      </c>
      <c r="C32" s="42">
        <v>0</v>
      </c>
      <c r="D32" s="42"/>
      <c r="E32" s="42">
        <v>0</v>
      </c>
      <c r="F32" s="116">
        <f t="shared" si="0"/>
        <v>0</v>
      </c>
      <c r="G32" s="42"/>
      <c r="H32" s="42">
        <v>0</v>
      </c>
      <c r="J32" s="129"/>
    </row>
    <row r="33" spans="1:11" x14ac:dyDescent="0.25">
      <c r="A33" s="31" t="s">
        <v>119</v>
      </c>
      <c r="B33" s="40" t="s">
        <v>120</v>
      </c>
      <c r="C33" s="39"/>
      <c r="D33" s="39"/>
      <c r="E33" s="39"/>
      <c r="F33" s="116">
        <f t="shared" si="0"/>
        <v>0</v>
      </c>
      <c r="G33" s="39"/>
      <c r="H33" s="37">
        <v>0</v>
      </c>
      <c r="J33" s="128"/>
    </row>
    <row r="34" spans="1:11" x14ac:dyDescent="0.25">
      <c r="A34" s="31" t="s">
        <v>121</v>
      </c>
      <c r="B34" s="40" t="s">
        <v>122</v>
      </c>
      <c r="C34" s="39"/>
      <c r="D34" s="39"/>
      <c r="E34" s="39"/>
      <c r="F34" s="116">
        <f t="shared" si="0"/>
        <v>0</v>
      </c>
      <c r="G34" s="39"/>
      <c r="H34" s="37">
        <v>0</v>
      </c>
      <c r="J34" s="128"/>
    </row>
    <row r="35" spans="1:11" x14ac:dyDescent="0.25">
      <c r="A35" s="31" t="s">
        <v>123</v>
      </c>
      <c r="B35" s="41" t="s">
        <v>124</v>
      </c>
      <c r="C35" s="42">
        <v>3190</v>
      </c>
      <c r="D35" s="42">
        <v>0</v>
      </c>
      <c r="E35" s="42">
        <v>3190</v>
      </c>
      <c r="F35" s="123">
        <f t="shared" si="0"/>
        <v>13544</v>
      </c>
      <c r="G35" s="42">
        <v>0</v>
      </c>
      <c r="H35" s="42">
        <v>13544</v>
      </c>
      <c r="J35" s="129">
        <f>SUM(J36:J38)</f>
        <v>12254</v>
      </c>
      <c r="K35" s="129">
        <f>SUM(K36:K38)</f>
        <v>1290</v>
      </c>
    </row>
    <row r="36" spans="1:11" x14ac:dyDescent="0.25">
      <c r="A36" s="31" t="s">
        <v>125</v>
      </c>
      <c r="B36" s="40" t="s">
        <v>126</v>
      </c>
      <c r="C36" s="39">
        <v>0</v>
      </c>
      <c r="D36" s="39"/>
      <c r="E36" s="39">
        <v>0</v>
      </c>
      <c r="F36" s="116">
        <f t="shared" si="0"/>
        <v>0</v>
      </c>
      <c r="G36" s="39"/>
      <c r="H36" s="37">
        <v>0</v>
      </c>
      <c r="J36" s="128"/>
    </row>
    <row r="37" spans="1:11" x14ac:dyDescent="0.25">
      <c r="A37" s="31" t="s">
        <v>127</v>
      </c>
      <c r="B37" s="40" t="s">
        <v>128</v>
      </c>
      <c r="C37" s="39">
        <v>300</v>
      </c>
      <c r="D37" s="39"/>
      <c r="E37" s="39">
        <v>300</v>
      </c>
      <c r="F37" s="116">
        <f t="shared" si="0"/>
        <v>1739</v>
      </c>
      <c r="G37" s="39"/>
      <c r="H37" s="37">
        <v>1739</v>
      </c>
      <c r="J37" s="128">
        <v>1739</v>
      </c>
    </row>
    <row r="38" spans="1:11" x14ac:dyDescent="0.25">
      <c r="A38" s="31" t="s">
        <v>129</v>
      </c>
      <c r="B38" s="40" t="s">
        <v>130</v>
      </c>
      <c r="C38" s="39">
        <v>2890</v>
      </c>
      <c r="D38" s="39"/>
      <c r="E38" s="39">
        <v>2890</v>
      </c>
      <c r="F38" s="116">
        <f t="shared" si="0"/>
        <v>11805</v>
      </c>
      <c r="G38" s="39"/>
      <c r="H38" s="37">
        <v>11805</v>
      </c>
      <c r="J38" s="128">
        <v>10515</v>
      </c>
      <c r="K38" s="126">
        <v>1290</v>
      </c>
    </row>
    <row r="39" spans="1:11" x14ac:dyDescent="0.25">
      <c r="A39" s="31" t="s">
        <v>131</v>
      </c>
      <c r="B39" s="41" t="s">
        <v>132</v>
      </c>
      <c r="C39" s="42">
        <v>944952</v>
      </c>
      <c r="D39" s="42">
        <v>0</v>
      </c>
      <c r="E39" s="42">
        <v>944952</v>
      </c>
      <c r="F39" s="123">
        <f t="shared" si="0"/>
        <v>930947</v>
      </c>
      <c r="G39" s="42">
        <v>0</v>
      </c>
      <c r="H39" s="42">
        <v>930947</v>
      </c>
      <c r="J39" s="129">
        <f>J35+J28+J32</f>
        <v>929013</v>
      </c>
      <c r="K39" s="129">
        <f>K35+K28+K32</f>
        <v>1934</v>
      </c>
    </row>
    <row r="40" spans="1:11" ht="15.75" x14ac:dyDescent="0.25">
      <c r="A40" s="27"/>
      <c r="B40" s="40"/>
      <c r="C40" s="43"/>
      <c r="D40" s="43"/>
      <c r="E40" s="43"/>
      <c r="F40" s="43"/>
      <c r="G40" s="43"/>
      <c r="H40" s="43"/>
    </row>
  </sheetData>
  <mergeCells count="12">
    <mergeCell ref="A1:H1"/>
    <mergeCell ref="E9:E11"/>
    <mergeCell ref="F9:F11"/>
    <mergeCell ref="G9:G11"/>
    <mergeCell ref="H9:H11"/>
    <mergeCell ref="A8:A11"/>
    <mergeCell ref="B9:B11"/>
    <mergeCell ref="C9:C11"/>
    <mergeCell ref="D9:D11"/>
    <mergeCell ref="B2:H2"/>
    <mergeCell ref="B3:H3"/>
    <mergeCell ref="B4:H4"/>
  </mergeCells>
  <pageMargins left="0.7" right="0.7" top="0.75" bottom="0.75" header="0.3" footer="0.3"/>
  <pageSetup paperSize="9" scale="87" orientation="portrait" verticalDpi="0" r:id="rId1"/>
  <colBreaks count="1" manualBreakCount="1">
    <brk id="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zoomScale="85" zoomScaleNormal="85" workbookViewId="0">
      <selection activeCell="A2" sqref="A2:F2"/>
    </sheetView>
  </sheetViews>
  <sheetFormatPr defaultRowHeight="15" x14ac:dyDescent="0.25"/>
  <cols>
    <col min="1" max="6" width="26.140625" customWidth="1"/>
  </cols>
  <sheetData>
    <row r="1" spans="1:6" ht="23.25" x14ac:dyDescent="0.35">
      <c r="A1" s="135" t="s">
        <v>400</v>
      </c>
      <c r="B1" s="135"/>
      <c r="C1" s="135"/>
      <c r="D1" s="135"/>
      <c r="E1" s="135"/>
      <c r="F1" s="135"/>
    </row>
    <row r="2" spans="1:6" ht="23.25" x14ac:dyDescent="0.35">
      <c r="A2" s="148" t="s">
        <v>374</v>
      </c>
      <c r="B2" s="148"/>
      <c r="C2" s="148"/>
      <c r="D2" s="148"/>
      <c r="E2" s="148"/>
      <c r="F2" s="148"/>
    </row>
    <row r="3" spans="1:6" ht="23.25" x14ac:dyDescent="0.35">
      <c r="A3" s="137" t="s">
        <v>0</v>
      </c>
      <c r="B3" s="137"/>
      <c r="C3" s="137"/>
      <c r="D3" s="137"/>
      <c r="E3" s="137"/>
      <c r="F3" s="137"/>
    </row>
    <row r="4" spans="1:6" ht="23.25" x14ac:dyDescent="0.35">
      <c r="A4" s="137"/>
      <c r="B4" s="137"/>
      <c r="C4" s="137"/>
      <c r="D4" s="137"/>
      <c r="E4" s="137"/>
      <c r="F4" s="137"/>
    </row>
    <row r="5" spans="1:6" ht="23.25" x14ac:dyDescent="0.35">
      <c r="A5" s="141" t="s">
        <v>59</v>
      </c>
      <c r="B5" s="141"/>
      <c r="C5" s="141"/>
      <c r="D5" s="141"/>
      <c r="E5" s="156">
        <v>12318</v>
      </c>
      <c r="F5" s="156"/>
    </row>
    <row r="6" spans="1:6" ht="23.25" x14ac:dyDescent="0.35">
      <c r="A6" s="141" t="s">
        <v>60</v>
      </c>
      <c r="B6" s="141"/>
      <c r="C6" s="141"/>
      <c r="D6" s="141"/>
      <c r="E6" s="157">
        <v>364</v>
      </c>
      <c r="F6" s="157"/>
    </row>
    <row r="7" spans="1:6" ht="23.25" x14ac:dyDescent="0.35">
      <c r="A7" s="141" t="s">
        <v>61</v>
      </c>
      <c r="B7" s="141"/>
      <c r="C7" s="141"/>
      <c r="D7" s="141"/>
      <c r="E7" s="156">
        <f>SUM(E5:F6)</f>
        <v>12682</v>
      </c>
      <c r="F7" s="156"/>
    </row>
    <row r="8" spans="1:6" ht="23.25" x14ac:dyDescent="0.35">
      <c r="A8" s="141"/>
      <c r="B8" s="141"/>
      <c r="C8" s="141"/>
      <c r="D8" s="141"/>
      <c r="E8" s="141"/>
      <c r="F8" s="141"/>
    </row>
    <row r="9" spans="1:6" ht="23.25" x14ac:dyDescent="0.35">
      <c r="A9" s="141"/>
      <c r="B9" s="141"/>
      <c r="C9" s="141"/>
      <c r="D9" s="141"/>
      <c r="E9" s="141"/>
      <c r="F9" s="141"/>
    </row>
    <row r="10" spans="1:6" ht="23.25" x14ac:dyDescent="0.35">
      <c r="A10" s="141" t="s">
        <v>62</v>
      </c>
      <c r="B10" s="141"/>
      <c r="C10" s="141"/>
      <c r="D10" s="141"/>
      <c r="F10" s="25">
        <v>12853</v>
      </c>
    </row>
    <row r="11" spans="1:6" ht="23.25" x14ac:dyDescent="0.35">
      <c r="A11" s="141" t="s">
        <v>63</v>
      </c>
      <c r="B11" s="141"/>
      <c r="C11" s="141"/>
      <c r="D11" s="141"/>
      <c r="F11" s="25">
        <v>3</v>
      </c>
    </row>
    <row r="12" spans="1:6" ht="23.25" x14ac:dyDescent="0.35">
      <c r="A12" s="141" t="s">
        <v>64</v>
      </c>
      <c r="B12" s="141"/>
      <c r="C12" s="141"/>
      <c r="D12" s="141"/>
      <c r="E12" s="156">
        <f>SUM(F10:F11)</f>
        <v>12856</v>
      </c>
      <c r="F12" s="156"/>
    </row>
    <row r="13" spans="1:6" ht="23.25" x14ac:dyDescent="0.35">
      <c r="A13" s="7"/>
      <c r="B13" s="7"/>
      <c r="C13" s="7"/>
      <c r="D13" s="7"/>
      <c r="E13" s="7"/>
      <c r="F13" s="7"/>
    </row>
    <row r="14" spans="1:6" ht="23.25" x14ac:dyDescent="0.35">
      <c r="A14" s="141"/>
      <c r="B14" s="141"/>
      <c r="C14" s="141"/>
      <c r="D14" s="141"/>
      <c r="E14" s="141"/>
      <c r="F14" s="141"/>
    </row>
    <row r="15" spans="1:6" ht="23.25" x14ac:dyDescent="0.35">
      <c r="A15" s="135"/>
      <c r="B15" s="135"/>
      <c r="C15" s="135"/>
      <c r="D15" s="135"/>
      <c r="E15" s="135"/>
      <c r="F15" s="135"/>
    </row>
    <row r="16" spans="1:6" ht="23.25" x14ac:dyDescent="0.35">
      <c r="A16" s="148" t="s">
        <v>375</v>
      </c>
      <c r="B16" s="148"/>
      <c r="C16" s="148"/>
      <c r="D16" s="148"/>
      <c r="E16" s="148"/>
      <c r="F16" s="148"/>
    </row>
    <row r="17" spans="1:6" ht="23.25" x14ac:dyDescent="0.35">
      <c r="A17" s="137" t="s">
        <v>0</v>
      </c>
      <c r="B17" s="137"/>
      <c r="C17" s="137"/>
      <c r="D17" s="137"/>
      <c r="E17" s="137"/>
      <c r="F17" s="137"/>
    </row>
    <row r="18" spans="1:6" ht="23.25" x14ac:dyDescent="0.35">
      <c r="A18" s="137"/>
      <c r="B18" s="137"/>
      <c r="C18" s="137"/>
      <c r="D18" s="137"/>
      <c r="E18" s="137"/>
      <c r="F18" s="137"/>
    </row>
    <row r="19" spans="1:6" ht="23.25" x14ac:dyDescent="0.35">
      <c r="A19" s="141" t="s">
        <v>59</v>
      </c>
      <c r="B19" s="141"/>
      <c r="C19" s="141"/>
      <c r="D19" s="141"/>
      <c r="E19" s="156">
        <v>41</v>
      </c>
      <c r="F19" s="156"/>
    </row>
    <row r="20" spans="1:6" ht="23.25" x14ac:dyDescent="0.35">
      <c r="A20" s="141" t="s">
        <v>60</v>
      </c>
      <c r="B20" s="141"/>
      <c r="C20" s="141"/>
      <c r="D20" s="141"/>
      <c r="E20" s="158">
        <v>137</v>
      </c>
      <c r="F20" s="158"/>
    </row>
    <row r="21" spans="1:6" ht="23.25" x14ac:dyDescent="0.35">
      <c r="A21" s="141" t="s">
        <v>61</v>
      </c>
      <c r="B21" s="141"/>
      <c r="C21" s="141"/>
      <c r="D21" s="141"/>
      <c r="E21" s="156">
        <f>SUM(E19:F20)</f>
        <v>178</v>
      </c>
      <c r="F21" s="156"/>
    </row>
    <row r="22" spans="1:6" ht="23.25" x14ac:dyDescent="0.35">
      <c r="A22" s="141"/>
      <c r="B22" s="141"/>
      <c r="C22" s="141"/>
      <c r="D22" s="141"/>
      <c r="E22" s="141"/>
      <c r="F22" s="141"/>
    </row>
    <row r="23" spans="1:6" ht="23.25" x14ac:dyDescent="0.35">
      <c r="A23" s="141"/>
      <c r="B23" s="141"/>
      <c r="C23" s="141"/>
      <c r="D23" s="141"/>
      <c r="E23" s="141"/>
      <c r="F23" s="141"/>
    </row>
    <row r="24" spans="1:6" ht="23.25" x14ac:dyDescent="0.35">
      <c r="A24" s="141" t="s">
        <v>62</v>
      </c>
      <c r="B24" s="141"/>
      <c r="C24" s="141"/>
      <c r="D24" s="141"/>
      <c r="E24" s="156">
        <v>657</v>
      </c>
      <c r="F24" s="156"/>
    </row>
    <row r="25" spans="1:6" ht="23.25" x14ac:dyDescent="0.35">
      <c r="A25" s="141" t="s">
        <v>63</v>
      </c>
      <c r="B25" s="141"/>
      <c r="C25" s="141"/>
      <c r="D25" s="141"/>
      <c r="E25" s="157">
        <v>11</v>
      </c>
      <c r="F25" s="157"/>
    </row>
    <row r="26" spans="1:6" ht="23.25" x14ac:dyDescent="0.35">
      <c r="A26" s="141" t="s">
        <v>64</v>
      </c>
      <c r="B26" s="141"/>
      <c r="C26" s="141"/>
      <c r="D26" s="141"/>
      <c r="E26" s="156">
        <f>SUM(E24:F25)</f>
        <v>668</v>
      </c>
      <c r="F26" s="156"/>
    </row>
    <row r="27" spans="1:6" ht="23.25" x14ac:dyDescent="0.35">
      <c r="A27" s="7"/>
      <c r="B27" s="7"/>
      <c r="C27" s="7"/>
      <c r="D27" s="7"/>
      <c r="E27" s="7"/>
      <c r="F27" s="7"/>
    </row>
    <row r="28" spans="1:6" ht="23.25" x14ac:dyDescent="0.35">
      <c r="A28" s="7"/>
      <c r="B28" s="7"/>
      <c r="C28" s="7"/>
      <c r="D28" s="7"/>
      <c r="E28" s="7"/>
      <c r="F28" s="7"/>
    </row>
  </sheetData>
  <mergeCells count="35">
    <mergeCell ref="A1:F1"/>
    <mergeCell ref="A2:F2"/>
    <mergeCell ref="A3:F3"/>
    <mergeCell ref="A4:F4"/>
    <mergeCell ref="A5:D5"/>
    <mergeCell ref="A10:D10"/>
    <mergeCell ref="E5:F5"/>
    <mergeCell ref="A11:D11"/>
    <mergeCell ref="E6:F6"/>
    <mergeCell ref="A12:D12"/>
    <mergeCell ref="E12:F12"/>
    <mergeCell ref="A9:F9"/>
    <mergeCell ref="A6:D6"/>
    <mergeCell ref="A7:D7"/>
    <mergeCell ref="E7:F7"/>
    <mergeCell ref="A8:F8"/>
    <mergeCell ref="A23:F23"/>
    <mergeCell ref="A14:F14"/>
    <mergeCell ref="A15:F15"/>
    <mergeCell ref="A16:F16"/>
    <mergeCell ref="A17:F17"/>
    <mergeCell ref="A18:F18"/>
    <mergeCell ref="A19:D19"/>
    <mergeCell ref="E19:F19"/>
    <mergeCell ref="A20:D20"/>
    <mergeCell ref="E20:F20"/>
    <mergeCell ref="A21:D21"/>
    <mergeCell ref="E21:F21"/>
    <mergeCell ref="A22:F22"/>
    <mergeCell ref="A24:D24"/>
    <mergeCell ref="E24:F24"/>
    <mergeCell ref="A25:D25"/>
    <mergeCell ref="E25:F25"/>
    <mergeCell ref="A26:D26"/>
    <mergeCell ref="E26:F26"/>
  </mergeCells>
  <pageMargins left="0.7" right="0.7" top="0.75" bottom="0.75" header="0.3" footer="0.3"/>
  <pageSetup paperSize="9" scale="5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zoomScale="130" zoomScaleNormal="130" workbookViewId="0">
      <selection activeCell="A2" sqref="A2:XFD2"/>
    </sheetView>
  </sheetViews>
  <sheetFormatPr defaultRowHeight="15" x14ac:dyDescent="0.25"/>
  <cols>
    <col min="1" max="1" width="77.85546875" customWidth="1"/>
  </cols>
  <sheetData>
    <row r="1" spans="1:2" ht="15.75" x14ac:dyDescent="0.25">
      <c r="A1" s="134" t="s">
        <v>401</v>
      </c>
    </row>
    <row r="2" spans="1:2" ht="15.75" x14ac:dyDescent="0.25">
      <c r="A2" s="49"/>
    </row>
    <row r="3" spans="1:2" ht="15.75" x14ac:dyDescent="0.25">
      <c r="A3" s="49" t="s">
        <v>373</v>
      </c>
    </row>
    <row r="4" spans="1:2" ht="15.75" x14ac:dyDescent="0.25">
      <c r="A4" s="50"/>
    </row>
    <row r="5" spans="1:2" ht="15.75" x14ac:dyDescent="0.25">
      <c r="B5" s="50" t="s">
        <v>133</v>
      </c>
    </row>
    <row r="6" spans="1:2" ht="15.75" x14ac:dyDescent="0.25">
      <c r="A6" s="50" t="s">
        <v>134</v>
      </c>
      <c r="B6" s="130">
        <f>B13+B20</f>
        <v>13510</v>
      </c>
    </row>
    <row r="7" spans="1:2" ht="15.75" x14ac:dyDescent="0.25">
      <c r="A7" s="50" t="s">
        <v>135</v>
      </c>
      <c r="B7" s="130">
        <f>B14+B21</f>
        <v>14</v>
      </c>
    </row>
    <row r="8" spans="1:2" ht="15.75" x14ac:dyDescent="0.25">
      <c r="A8" s="50" t="s">
        <v>136</v>
      </c>
      <c r="B8" s="130">
        <f>SUM(B6:B7)</f>
        <v>13524</v>
      </c>
    </row>
    <row r="9" spans="1:2" ht="15.75" x14ac:dyDescent="0.25">
      <c r="A9" s="49"/>
    </row>
    <row r="10" spans="1:2" ht="15.75" x14ac:dyDescent="0.25">
      <c r="A10" s="49" t="s">
        <v>371</v>
      </c>
    </row>
    <row r="11" spans="1:2" ht="15.75" x14ac:dyDescent="0.25">
      <c r="A11" s="50"/>
    </row>
    <row r="12" spans="1:2" ht="15.75" x14ac:dyDescent="0.25">
      <c r="B12" s="50" t="s">
        <v>137</v>
      </c>
    </row>
    <row r="13" spans="1:2" ht="15.75" x14ac:dyDescent="0.25">
      <c r="A13" s="50" t="s">
        <v>138</v>
      </c>
      <c r="B13" s="130">
        <f>Munka8!F10</f>
        <v>12853</v>
      </c>
    </row>
    <row r="14" spans="1:2" ht="15.75" x14ac:dyDescent="0.25">
      <c r="A14" s="50" t="s">
        <v>135</v>
      </c>
      <c r="B14" s="130">
        <f>Munka8!F11</f>
        <v>3</v>
      </c>
    </row>
    <row r="15" spans="1:2" ht="15.75" x14ac:dyDescent="0.25">
      <c r="A15" s="50" t="s">
        <v>136</v>
      </c>
      <c r="B15" s="130">
        <f>SUM(B13:B14)</f>
        <v>12856</v>
      </c>
    </row>
    <row r="16" spans="1:2" ht="15.75" x14ac:dyDescent="0.25">
      <c r="A16" s="50"/>
    </row>
    <row r="17" spans="1:2" ht="15.75" x14ac:dyDescent="0.25">
      <c r="A17" s="49" t="s">
        <v>372</v>
      </c>
    </row>
    <row r="18" spans="1:2" ht="15.75" x14ac:dyDescent="0.25">
      <c r="A18" s="50"/>
    </row>
    <row r="19" spans="1:2" ht="15.75" x14ac:dyDescent="0.25">
      <c r="B19" s="50" t="s">
        <v>133</v>
      </c>
    </row>
    <row r="20" spans="1:2" ht="15.75" x14ac:dyDescent="0.25">
      <c r="A20" s="50" t="s">
        <v>139</v>
      </c>
      <c r="B20" s="130">
        <f>Munka8!E24</f>
        <v>657</v>
      </c>
    </row>
    <row r="21" spans="1:2" ht="15.75" x14ac:dyDescent="0.25">
      <c r="A21" s="50" t="s">
        <v>140</v>
      </c>
      <c r="B21" s="130">
        <f>Munka8!E25</f>
        <v>11</v>
      </c>
    </row>
    <row r="22" spans="1:2" ht="15.75" x14ac:dyDescent="0.25">
      <c r="A22" s="50" t="s">
        <v>136</v>
      </c>
      <c r="B22" s="130">
        <f>B20+B21</f>
        <v>668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3</vt:i4>
      </vt:variant>
    </vt:vector>
  </HeadingPairs>
  <TitlesOfParts>
    <vt:vector size="17" baseType="lpstr">
      <vt:lpstr>Munka1</vt:lpstr>
      <vt:lpstr>Munka2</vt:lpstr>
      <vt:lpstr>Munka3</vt:lpstr>
      <vt:lpstr>Munka4</vt:lpstr>
      <vt:lpstr>Munka5</vt:lpstr>
      <vt:lpstr>Munka6</vt:lpstr>
      <vt:lpstr>Munka7</vt:lpstr>
      <vt:lpstr>Munka8</vt:lpstr>
      <vt:lpstr>Munka9</vt:lpstr>
      <vt:lpstr>Munka10</vt:lpstr>
      <vt:lpstr>Munka11</vt:lpstr>
      <vt:lpstr>Munka12</vt:lpstr>
      <vt:lpstr>Munka13</vt:lpstr>
      <vt:lpstr>Munka14</vt:lpstr>
      <vt:lpstr>Munka13!Nyomtatási_terület</vt:lpstr>
      <vt:lpstr>Munka7!Nyomtatási_terület</vt:lpstr>
      <vt:lpstr>Munka13!OLE_LINK1</vt:lpstr>
    </vt:vector>
  </TitlesOfParts>
  <Company>Sármelléki Közös Önkormányzati Hivatal Nemesbük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Klima Péter</dc:creator>
  <cp:lastModifiedBy>Heni</cp:lastModifiedBy>
  <cp:lastPrinted>2016-04-22T06:40:18Z</cp:lastPrinted>
  <dcterms:created xsi:type="dcterms:W3CDTF">2016-04-21T07:08:11Z</dcterms:created>
  <dcterms:modified xsi:type="dcterms:W3CDTF">2016-04-22T06:46:15Z</dcterms:modified>
</cp:coreProperties>
</file>