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4"/>
  </bookViews>
  <sheets>
    <sheet name="KIADÁS" sheetId="1" r:id="rId1"/>
    <sheet name="BEVÉTEL" sheetId="2" r:id="rId2"/>
    <sheet name="Felhalm. kiad." sheetId="3" r:id="rId3"/>
    <sheet name="Tartalék" sheetId="4" r:id="rId4"/>
    <sheet name="AJMK" sheetId="5" r:id="rId5"/>
  </sheets>
  <externalReferences>
    <externalReference r:id="rId8"/>
  </externalReferences>
  <definedNames>
    <definedName name="_xlnm.Print_Area" localSheetId="1">'BEVÉTEL'!$A$1:$L$69</definedName>
  </definedNames>
  <calcPr fullCalcOnLoad="1"/>
</workbook>
</file>

<file path=xl/sharedStrings.xml><?xml version="1.0" encoding="utf-8"?>
<sst xmlns="http://schemas.openxmlformats.org/spreadsheetml/2006/main" count="322" uniqueCount="279">
  <si>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</si>
  <si>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</si>
  <si>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</si>
  <si>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</si>
  <si>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</si>
  <si>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</si>
  <si>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</si>
  <si>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</si>
  <si>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</si>
  <si>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</si>
  <si>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</si>
  <si>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</si>
  <si>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B1-7. Költségvetési bevételek</t>
  </si>
  <si>
    <t>B4. Működési bevételek</t>
  </si>
  <si>
    <t xml:space="preserve">      B402. Szolgáltatások ellenértéke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</si>
  <si>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</si>
  <si>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</si>
  <si>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</si>
  <si>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</si>
  <si>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</si>
  <si>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</si>
  <si>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</si>
  <si>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K6. Beruházások</t>
  </si>
  <si>
    <t xml:space="preserve">Központi, irányító szervi támogatás </t>
  </si>
  <si>
    <t>Állami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</si>
  <si>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</si>
  <si>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</si>
  <si>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</si>
  <si>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</si>
  <si>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</si>
  <si>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</si>
  <si>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</si>
  <si>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</si>
  <si>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</si>
  <si>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</si>
  <si>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</si>
  <si>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</si>
  <si>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</si>
  <si>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</si>
  <si>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</si>
  <si>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</si>
  <si>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</si>
  <si>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</si>
  <si>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</si>
  <si>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</si>
  <si>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</si>
  <si>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</si>
  <si>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</si>
  <si>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</si>
  <si>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</si>
  <si>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</si>
  <si>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</si>
  <si>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</si>
  <si>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</si>
  <si>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</si>
  <si>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</si>
  <si>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</si>
  <si>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</si>
  <si>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</si>
  <si>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</si>
  <si>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</si>
  <si>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</si>
  <si>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</si>
  <si>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</si>
  <si>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</si>
  <si>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</si>
  <si>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</si>
  <si>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</si>
  <si>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</si>
  <si>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</si>
  <si>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</si>
  <si>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</si>
  <si>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</si>
  <si>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</si>
  <si>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</si>
  <si>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</si>
  <si>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</si>
  <si>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</si>
  <si>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</si>
  <si>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</si>
  <si>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</si>
  <si>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</si>
  <si>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</si>
  <si>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</si>
  <si>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</si>
  <si>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</si>
  <si>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</si>
  <si>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</si>
  <si>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</si>
  <si>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</si>
  <si>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</si>
  <si>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</si>
  <si>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</si>
  <si>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</si>
  <si>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</si>
  <si>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</si>
  <si>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</si>
  <si>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</si>
  <si>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</si>
  <si>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</si>
  <si>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</si>
  <si>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</si>
  <si>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</si>
  <si>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</si>
  <si>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</si>
  <si>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</si>
  <si>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</si>
  <si>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</si>
  <si>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</si>
  <si>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</si>
  <si>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</si>
  <si>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</si>
  <si>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</si>
  <si>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</si>
  <si>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</si>
  <si>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</si>
  <si>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</si>
  <si>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</si>
  <si>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</si>
  <si>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</si>
  <si>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</si>
  <si>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</si>
  <si>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</si>
  <si>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</si>
  <si>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</si>
  <si>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</si>
  <si>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</si>
  <si>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</si>
  <si>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</si>
  <si>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</si>
  <si>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</si>
  <si>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</si>
  <si>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</si>
  <si>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</si>
  <si>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</si>
  <si>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</si>
  <si>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</si>
  <si>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</si>
  <si>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</si>
  <si>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</si>
  <si>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</si>
  <si>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</si>
  <si>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</si>
  <si>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</si>
  <si>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</si>
  <si>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</si>
  <si>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</si>
  <si>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</si>
  <si>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</si>
  <si>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</si>
  <si>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</si>
  <si>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</si>
  <si>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</si>
  <si>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</si>
  <si>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</si>
  <si>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</si>
  <si>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</si>
  <si>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>Közvilágítás korszerűsítése</t>
  </si>
  <si>
    <t>K84. Egyéb felhalmozási célú támogatások áh.belülre</t>
  </si>
  <si>
    <t>Közvilágítás kiépítése (Mátyás K. u., Kerekdombi kerékpárút)</t>
  </si>
  <si>
    <t xml:space="preserve">      B8131. Előző évi maradvány</t>
  </si>
  <si>
    <t>B12. Elvonások és befizetések bevételei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</si>
  <si>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</si>
  <si>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</si>
  <si>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</si>
  <si>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</si>
  <si>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</si>
  <si>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</si>
  <si>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</si>
  <si>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</si>
  <si>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</si>
  <si>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</si>
  <si>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</si>
  <si>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Eredeti előirányzat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</si>
  <si>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</si>
  <si>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</si>
  <si>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</si>
  <si>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</si>
  <si>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</si>
  <si>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Volt TSZ kp. régi épületében lakás kialakítása</t>
  </si>
  <si>
    <t>Céltartalék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</si>
  <si>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</si>
  <si>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</si>
  <si>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</si>
  <si>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</si>
  <si>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</si>
  <si>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</si>
  <si>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</si>
  <si>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</si>
  <si>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</si>
  <si>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</si>
  <si>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</si>
  <si>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</si>
  <si>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</si>
  <si>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</si>
  <si>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</si>
  <si>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AZ ÖNKORMÁNYZAT 2019. ÉVI BEVÉTELI ELŐIRÁNYZATAI</t>
  </si>
  <si>
    <t>AZ ÖNKORMÁNYZAT 2019. ÉVI KIADÁSI ELŐIRÁNYZATAI</t>
  </si>
  <si>
    <t>2019. ÉVI FELÚJÍTÁSOK ÉS FELHALMOZÁSOK FELADATONKÉNT</t>
  </si>
  <si>
    <t>2019. ÉVI TARTALÉKOK</t>
  </si>
  <si>
    <t>2019. ÉVI KÖLTSÉGVETÉSE</t>
  </si>
  <si>
    <t xml:space="preserve">           SOUNDCRATFSiImpact keverőpult + kellékek</t>
  </si>
  <si>
    <t xml:space="preserve">           VSE - Sportcentrum üzemeltetés</t>
  </si>
  <si>
    <t>Bölcsőde fejlesztési program</t>
  </si>
  <si>
    <t xml:space="preserve">           Gyimesfelsőlok támogatása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</si>
  <si>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</si>
  <si>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</si>
  <si>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</si>
  <si>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Szabolcska út járdaépítés (közmunka keretében)</t>
  </si>
  <si>
    <t>Honvéd utca - Hősök útja közötti útszakasz javítása</t>
  </si>
  <si>
    <t>Termálvíz átalakítása a Sportcentumnál</t>
  </si>
  <si>
    <t>Vízibázis épületénél csónaktároló, tűzgyújtóhely építése; fűtés; ergométer beszerzése</t>
  </si>
  <si>
    <t>0622/68 hrsz-ú ingatlan vásárlása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</si>
  <si>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</si>
  <si>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</si>
  <si>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</si>
  <si>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 xml:space="preserve">B64. Működési célú visszatérítendő támogatások, kölcsönök visszatérülése áh-on kívülről </t>
  </si>
  <si>
    <t>VSE pályázati önerő - Sportcsarnok pályázat saját erő</t>
  </si>
  <si>
    <t xml:space="preserve">                                     - Sportfejlesztési program</t>
  </si>
  <si>
    <t xml:space="preserve">                                     - Sportliget V. ütem saját erő </t>
  </si>
  <si>
    <t xml:space="preserve">           Tárgyi eszköz beszerzések (pl. rolók, karnisok, rendezvények kellékei)</t>
  </si>
  <si>
    <t xml:space="preserve">           EFOP-3.7.3-16-2017-00225 pályázat beruházási kiadása</t>
  </si>
  <si>
    <t xml:space="preserve">           EFOP-3.3.2-16-2016-00287 pályázat beruházási kiadása</t>
  </si>
  <si>
    <t>Eltérő tantervű tagozat épületének energetikai korszerűsítése</t>
  </si>
  <si>
    <t>2140 hrsz-ú ingatlan vásárlása (József Attila utca 4.)</t>
  </si>
  <si>
    <t>2247 hrsz-ú ingatlan vásárlása (Bajcsy Zsilinszky utca 24.)</t>
  </si>
  <si>
    <t>2246 hrsz-ú ingatlan vásárlása (Bajcsy Zsilinszky utca 26.)</t>
  </si>
  <si>
    <t>TOP-1.1.1-16-BK1-2017-00007</t>
  </si>
  <si>
    <t>Iparterület fejlesztése</t>
  </si>
  <si>
    <t>TOP-3.2.1-15-BK1-2016-00009</t>
  </si>
  <si>
    <t>TOP-3.2.1-BK1--2017-00011</t>
  </si>
  <si>
    <t xml:space="preserve">Arany J. úti Óvoda energetikai felújítása 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</si>
  <si>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</si>
  <si>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</si>
  <si>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</si>
  <si>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</si>
  <si>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</si>
  <si>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</si>
  <si>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</si>
  <si>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</si>
  <si>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</si>
  <si>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</si>
  <si>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Móricz Zs. Okt.Int. épületének energetikai korszerűsítése</t>
  </si>
  <si>
    <t>TOP-3.2.1-BK1--2017-00007</t>
  </si>
  <si>
    <t xml:space="preserve">Zeneiskola épületének energetikai korszerűsítése </t>
  </si>
  <si>
    <t>TOP-3.1.1-BK1-2017-00001</t>
  </si>
  <si>
    <t>TOP-1.4.1-16-BK1-2017-00002</t>
  </si>
  <si>
    <t>Bölcsődei fejlesztések Bács-Kiskun Megyében</t>
  </si>
  <si>
    <t>KEHOP -4.1.0-15-2016-00069</t>
  </si>
  <si>
    <t>TOP-3.2.1-15-BK1-2016-00040</t>
  </si>
  <si>
    <t xml:space="preserve">Vizes élőhelyek rehabilitációja és természetvédelmi kezelése a Közép-Tisza mentén, Holt-Tisza III-IV rekonstrukció </t>
  </si>
  <si>
    <t>Móricz Zs.Okt.Int. Gimnázium és Felső tagozat ép. energetikai fejl.</t>
  </si>
  <si>
    <t>Móricz Zs.Okt.Int. Alsó tagozat épületének energetikai fejl.</t>
  </si>
  <si>
    <t>Külső közművek (víz, gáz, villany, szennyv., csap.csat., út)  kialakítása a Kosárlabda cs-nál</t>
  </si>
  <si>
    <t xml:space="preserve">Módosított előirányzat </t>
  </si>
  <si>
    <t>Módosított előirányzat</t>
  </si>
  <si>
    <t>Krízishelyzetbe jutott lakosok  megsegítése</t>
  </si>
  <si>
    <t xml:space="preserve">        Arany János művelődési ház modernizálása</t>
  </si>
  <si>
    <t>Tiszabögi Iskola udvarára játszószerek beszerzése</t>
  </si>
  <si>
    <t xml:space="preserve">           Lovasegyesület részére támogatás</t>
  </si>
  <si>
    <t xml:space="preserve">           2018. évi maradvány</t>
  </si>
  <si>
    <t>9160.hrsz-ú ingatlan (visszaadott CSOK telek)</t>
  </si>
  <si>
    <t>Óbögi Iskola felújítása</t>
  </si>
  <si>
    <t>Református Egyházközség csatorna felújítás támogatása</t>
  </si>
  <si>
    <t xml:space="preserve">           VSE Sportcsarnok működési támogatás</t>
  </si>
  <si>
    <t>Móricz Zsigmond Gimnázium tetőfelújítása</t>
  </si>
  <si>
    <t>Tekepálya felújítása</t>
  </si>
  <si>
    <t xml:space="preserve">Holt-Tisza menti ingatlanok vásárlása </t>
  </si>
  <si>
    <t xml:space="preserve">           Közművelődési érdekeltségnövelő pályázat önerő</t>
  </si>
  <si>
    <r>
      <rPr>
        <strike/>
        <sz val="9"/>
        <rFont val="Arial"/>
        <family val="2"/>
      </rPr>
      <t>Bajcsy úti konyha tetőszerkezetének cseréje</t>
    </r>
    <r>
      <rPr>
        <sz val="9"/>
        <rFont val="Arial"/>
        <family val="2"/>
      </rPr>
      <t xml:space="preserve"> Szociális Otthon tetőszerkezetének felújítása</t>
    </r>
  </si>
  <si>
    <t>15/2019. (VII.26.) sz.rendelet</t>
  </si>
  <si>
    <t>Módosított előirányzat 15/2019. (VII.26.) sz.rendelet</t>
  </si>
  <si>
    <t xml:space="preserve"> 15/2019. (VII.26.) sz.rendelet</t>
  </si>
  <si>
    <t>Módosított előirányzat                                  15/2019. (VII.26.) sz.rendelet</t>
  </si>
  <si>
    <t>1.    melléklet a 17/2019. (IX.05.) önkormányzati rendelethez</t>
  </si>
  <si>
    <t>1.   melléklet a 17/2019. (IX.05.) önkormányzati rendelethez</t>
  </si>
  <si>
    <t>1/c.    melléklet a 17/2019. (IX.05.) önkormányzati rendelethez</t>
  </si>
  <si>
    <t>1/d. melléklet a 17/2019. (IX.05.) önkormányzati rendelethez</t>
  </si>
  <si>
    <t>6. melléklet a 17/2019. (IX.05.)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</si>
</sst>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trike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5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25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2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25" fillId="0" borderId="20" xfId="0" applyFont="1" applyBorder="1" applyAlignment="1">
      <alignment/>
    </xf>
    <xf numFmtId="0" fontId="25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3" fontId="25" fillId="0" borderId="34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35" xfId="0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3" fontId="29" fillId="0" borderId="31" xfId="0" applyNumberFormat="1" applyFont="1" applyBorder="1" applyAlignment="1">
      <alignment vertical="center"/>
    </xf>
    <xf numFmtId="3" fontId="29" fillId="0" borderId="31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36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3" fontId="26" fillId="0" borderId="31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19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/>
    </xf>
    <xf numFmtId="3" fontId="32" fillId="0" borderId="19" xfId="0" applyNumberFormat="1" applyFont="1" applyBorder="1" applyAlignment="1">
      <alignment/>
    </xf>
    <xf numFmtId="0" fontId="32" fillId="0" borderId="19" xfId="0" applyFont="1" applyBorder="1" applyAlignment="1">
      <alignment/>
    </xf>
    <xf numFmtId="3" fontId="28" fillId="0" borderId="31" xfId="0" applyNumberFormat="1" applyFont="1" applyBorder="1" applyAlignment="1">
      <alignment/>
    </xf>
    <xf numFmtId="0" fontId="29" fillId="0" borderId="36" xfId="0" applyFont="1" applyBorder="1" applyAlignment="1">
      <alignment/>
    </xf>
    <xf numFmtId="3" fontId="29" fillId="0" borderId="31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0" fontId="28" fillId="0" borderId="36" xfId="0" applyFont="1" applyBorder="1" applyAlignment="1">
      <alignment/>
    </xf>
    <xf numFmtId="3" fontId="0" fillId="0" borderId="38" xfId="0" applyNumberFormat="1" applyFont="1" applyBorder="1" applyAlignment="1">
      <alignment vertical="center"/>
    </xf>
    <xf numFmtId="0" fontId="28" fillId="0" borderId="36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39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5" fillId="0" borderId="4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49" fontId="29" fillId="0" borderId="41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42" xfId="0" applyNumberFormat="1" applyFont="1" applyBorder="1" applyAlignment="1">
      <alignment vertical="center" wrapText="1" shrinkToFit="1"/>
    </xf>
    <xf numFmtId="49" fontId="29" fillId="0" borderId="43" xfId="0" applyNumberFormat="1" applyFont="1" applyBorder="1" applyAlignment="1">
      <alignment vertical="center" wrapText="1" shrinkToFit="1"/>
    </xf>
    <xf numFmtId="3" fontId="29" fillId="0" borderId="19" xfId="0" applyNumberFormat="1" applyFont="1" applyBorder="1" applyAlignment="1">
      <alignment/>
    </xf>
    <xf numFmtId="0" fontId="29" fillId="0" borderId="19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0" xfId="0" applyFont="1" applyBorder="1" applyAlignment="1">
      <alignment/>
    </xf>
    <xf numFmtId="0" fontId="28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9" fillId="0" borderId="19" xfId="0" applyFont="1" applyBorder="1" applyAlignment="1">
      <alignment/>
    </xf>
    <xf numFmtId="49" fontId="29" fillId="0" borderId="43" xfId="0" applyNumberFormat="1" applyFont="1" applyBorder="1" applyAlignment="1">
      <alignment vertical="center" wrapText="1"/>
    </xf>
    <xf numFmtId="49" fontId="29" fillId="0" borderId="19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3" fontId="0" fillId="0" borderId="46" xfId="0" applyNumberFormat="1" applyFont="1" applyBorder="1" applyAlignment="1">
      <alignment/>
    </xf>
    <xf numFmtId="0" fontId="29" fillId="0" borderId="39" xfId="0" applyFont="1" applyBorder="1" applyAlignment="1">
      <alignment horizontal="left"/>
    </xf>
    <xf numFmtId="3" fontId="28" fillId="24" borderId="47" xfId="0" applyNumberFormat="1" applyFont="1" applyFill="1" applyBorder="1" applyAlignment="1">
      <alignment vertical="center"/>
    </xf>
    <xf numFmtId="0" fontId="29" fillId="0" borderId="41" xfId="0" applyFont="1" applyBorder="1" applyAlignment="1">
      <alignment horizontal="left"/>
    </xf>
    <xf numFmtId="3" fontId="29" fillId="0" borderId="31" xfId="0" applyNumberFormat="1" applyFont="1" applyBorder="1" applyAlignment="1">
      <alignment/>
    </xf>
    <xf numFmtId="0" fontId="29" fillId="0" borderId="19" xfId="0" applyFont="1" applyBorder="1" applyAlignment="1">
      <alignment vertical="center"/>
    </xf>
    <xf numFmtId="49" fontId="29" fillId="0" borderId="41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41" xfId="0" applyNumberFormat="1" applyFont="1" applyBorder="1" applyAlignment="1">
      <alignment/>
    </xf>
    <xf numFmtId="0" fontId="29" fillId="0" borderId="36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0" fontId="29" fillId="0" borderId="20" xfId="0" applyFont="1" applyBorder="1" applyAlignment="1">
      <alignment/>
    </xf>
    <xf numFmtId="3" fontId="29" fillId="0" borderId="17" xfId="0" applyNumberFormat="1" applyFont="1" applyBorder="1" applyAlignment="1">
      <alignment/>
    </xf>
    <xf numFmtId="3" fontId="29" fillId="0" borderId="18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9" fillId="0" borderId="19" xfId="0" applyNumberFormat="1" applyFont="1" applyBorder="1" applyAlignment="1">
      <alignment vertical="center"/>
    </xf>
    <xf numFmtId="3" fontId="29" fillId="0" borderId="23" xfId="0" applyNumberFormat="1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29" fillId="0" borderId="19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left" vertical="center" wrapText="1"/>
    </xf>
    <xf numFmtId="3" fontId="24" fillId="0" borderId="31" xfId="0" applyNumberFormat="1" applyFont="1" applyBorder="1" applyAlignment="1">
      <alignment vertical="center"/>
    </xf>
    <xf numFmtId="3" fontId="23" fillId="0" borderId="31" xfId="0" applyNumberFormat="1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/>
    </xf>
    <xf numFmtId="0" fontId="36" fillId="0" borderId="34" xfId="0" applyFont="1" applyBorder="1" applyAlignment="1">
      <alignment horizontal="center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20" xfId="0" applyFont="1" applyBorder="1" applyAlignment="1">
      <alignment horizontal="left"/>
    </xf>
    <xf numFmtId="3" fontId="45" fillId="0" borderId="19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0" fontId="0" fillId="0" borderId="35" xfId="0" applyBorder="1" applyAlignment="1">
      <alignment horizontal="left"/>
    </xf>
    <xf numFmtId="0" fontId="28" fillId="0" borderId="48" xfId="0" applyFont="1" applyBorder="1" applyAlignment="1">
      <alignment horizontal="center" vertical="center" wrapText="1"/>
    </xf>
    <xf numFmtId="3" fontId="30" fillId="0" borderId="49" xfId="0" applyNumberFormat="1" applyFont="1" applyBorder="1" applyAlignment="1">
      <alignment horizontal="center" vertical="center" wrapText="1"/>
    </xf>
    <xf numFmtId="3" fontId="44" fillId="0" borderId="21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0" fontId="0" fillId="0" borderId="50" xfId="0" applyBorder="1" applyAlignment="1">
      <alignment/>
    </xf>
    <xf numFmtId="49" fontId="29" fillId="0" borderId="22" xfId="0" applyNumberFormat="1" applyFont="1" applyBorder="1" applyAlignment="1">
      <alignment vertical="center" wrapText="1"/>
    </xf>
    <xf numFmtId="0" fontId="29" fillId="0" borderId="20" xfId="0" applyFont="1" applyBorder="1" applyAlignment="1">
      <alignment/>
    </xf>
    <xf numFmtId="0" fontId="29" fillId="0" borderId="22" xfId="0" applyFont="1" applyBorder="1" applyAlignment="1">
      <alignment/>
    </xf>
    <xf numFmtId="0" fontId="32" fillId="0" borderId="22" xfId="0" applyFont="1" applyBorder="1" applyAlignment="1">
      <alignment/>
    </xf>
    <xf numFmtId="3" fontId="47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28" fillId="24" borderId="26" xfId="0" applyNumberFormat="1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3" fontId="29" fillId="0" borderId="23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5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left" vertical="center" wrapText="1" shrinkToFit="1"/>
    </xf>
    <xf numFmtId="0" fontId="25" fillId="0" borderId="48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3" fontId="24" fillId="0" borderId="23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49" fontId="29" fillId="0" borderId="19" xfId="0" applyNumberFormat="1" applyFont="1" applyBorder="1" applyAlignment="1">
      <alignment vertical="center" wrapText="1" shrinkToFit="1"/>
    </xf>
    <xf numFmtId="0" fontId="29" fillId="0" borderId="36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49" fontId="29" fillId="0" borderId="39" xfId="0" applyNumberFormat="1" applyFont="1" applyBorder="1" applyAlignment="1">
      <alignment vertical="center" wrapText="1" shrinkToFit="1"/>
    </xf>
    <xf numFmtId="0" fontId="29" fillId="0" borderId="0" xfId="0" applyFont="1" applyAlignment="1">
      <alignment horizontal="right"/>
    </xf>
    <xf numFmtId="3" fontId="24" fillId="0" borderId="49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28" fillId="24" borderId="11" xfId="0" applyFont="1" applyFill="1" applyBorder="1" applyAlignment="1">
      <alignment horizontal="left" vertical="center"/>
    </xf>
    <xf numFmtId="0" fontId="28" fillId="24" borderId="32" xfId="0" applyFont="1" applyFill="1" applyBorder="1" applyAlignment="1">
      <alignment horizontal="left" vertical="center"/>
    </xf>
    <xf numFmtId="0" fontId="28" fillId="24" borderId="54" xfId="0" applyFont="1" applyFill="1" applyBorder="1" applyAlignment="1">
      <alignment horizontal="left" vertical="center"/>
    </xf>
    <xf numFmtId="0" fontId="29" fillId="0" borderId="41" xfId="0" applyFont="1" applyBorder="1" applyAlignment="1">
      <alignment horizontal="left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3" fillId="0" borderId="55" xfId="0" applyNumberFormat="1" applyFont="1" applyBorder="1" applyAlignment="1">
      <alignment horizontal="center" vertical="center" wrapText="1"/>
    </xf>
    <xf numFmtId="3" fontId="23" fillId="0" borderId="5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39" xfId="0" applyFont="1" applyBorder="1" applyAlignment="1">
      <alignment horizontal="left"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60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8" fillId="0" borderId="52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8" fillId="24" borderId="24" xfId="0" applyFont="1" applyFill="1" applyBorder="1" applyAlignment="1">
      <alignment horizontal="left" vertical="center"/>
    </xf>
    <xf numFmtId="0" fontId="28" fillId="24" borderId="47" xfId="0" applyFont="1" applyFill="1" applyBorder="1" applyAlignment="1">
      <alignment horizontal="left" vertical="center"/>
    </xf>
    <xf numFmtId="0" fontId="28" fillId="0" borderId="20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61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left" vertical="center" wrapText="1"/>
    </xf>
    <xf numFmtId="49" fontId="25" fillId="0" borderId="64" xfId="0" applyNumberFormat="1" applyFont="1" applyBorder="1" applyAlignment="1">
      <alignment horizontal="left" vertical="center" wrapText="1"/>
    </xf>
    <xf numFmtId="0" fontId="26" fillId="0" borderId="5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3" fontId="29" fillId="0" borderId="23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34" fillId="0" borderId="50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9" fillId="25" borderId="56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50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50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50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4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gvmod_2019_j&#250;l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ekvő"/>
      <sheetName val="Kiadás fekvő"/>
      <sheetName val="Intézmények"/>
      <sheetName val="Tartalék fekvő"/>
      <sheetName val="KIADÁS"/>
      <sheetName val="BEVÉTEL"/>
      <sheetName val="Felhalm. bevétel"/>
      <sheetName val="Felhalm. kiad."/>
      <sheetName val="Tartalék"/>
      <sheetName val="Polg.Hiv."/>
      <sheetName val="Eszi+Eü"/>
      <sheetName val="Vg"/>
      <sheetName val="Ovi"/>
      <sheetName val="AJMK"/>
      <sheetName val="Létszám"/>
    </sheetNames>
    <sheetDataSet>
      <sheetData sheetId="6">
        <row r="9">
          <cell r="E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76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173" t="s">
        <v>197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7" ht="12.75" customHeight="1">
      <c r="A2" s="52"/>
      <c r="B2" s="52"/>
      <c r="C2" s="52"/>
      <c r="D2" s="52"/>
      <c r="E2" s="52"/>
      <c r="F2" s="52"/>
      <c r="G2" s="52"/>
    </row>
    <row r="3" spans="1:11" ht="15.75">
      <c r="A3" s="52"/>
      <c r="B3" s="52"/>
      <c r="C3" s="174" t="s">
        <v>274</v>
      </c>
      <c r="D3" s="174"/>
      <c r="E3" s="174"/>
      <c r="F3" s="174"/>
      <c r="G3" s="174"/>
      <c r="H3" s="174"/>
      <c r="I3" s="174"/>
      <c r="J3" s="174"/>
      <c r="K3" s="174"/>
    </row>
    <row r="4" spans="10:11" ht="12.75">
      <c r="J4" s="154" t="s">
        <v>0</v>
      </c>
      <c r="K4" s="154"/>
    </row>
    <row r="5" spans="1:11" ht="17.25" customHeight="1">
      <c r="A5" s="162" t="s">
        <v>1</v>
      </c>
      <c r="B5" s="163"/>
      <c r="C5" s="164"/>
      <c r="D5" s="176" t="s">
        <v>273</v>
      </c>
      <c r="E5" s="177"/>
      <c r="F5" s="177"/>
      <c r="G5" s="171"/>
      <c r="H5" s="176" t="s">
        <v>254</v>
      </c>
      <c r="I5" s="177"/>
      <c r="J5" s="177"/>
      <c r="K5" s="171"/>
    </row>
    <row r="6" spans="1:11" ht="15.75" customHeight="1">
      <c r="A6" s="165"/>
      <c r="B6" s="166"/>
      <c r="C6" s="167"/>
      <c r="D6" s="178"/>
      <c r="E6" s="179"/>
      <c r="F6" s="179"/>
      <c r="G6" s="180"/>
      <c r="H6" s="178"/>
      <c r="I6" s="179"/>
      <c r="J6" s="179"/>
      <c r="K6" s="180"/>
    </row>
    <row r="7" spans="1:11" ht="25.5">
      <c r="A7" s="165"/>
      <c r="B7" s="166"/>
      <c r="C7" s="167"/>
      <c r="D7" s="2" t="s">
        <v>2</v>
      </c>
      <c r="E7" s="2" t="s">
        <v>3</v>
      </c>
      <c r="F7" s="2" t="s">
        <v>24</v>
      </c>
      <c r="G7" s="171" t="s">
        <v>4</v>
      </c>
      <c r="H7" s="2" t="s">
        <v>2</v>
      </c>
      <c r="I7" s="2" t="s">
        <v>3</v>
      </c>
      <c r="J7" s="2" t="s">
        <v>24</v>
      </c>
      <c r="K7" s="171" t="s">
        <v>4</v>
      </c>
    </row>
    <row r="8" spans="1:11" ht="13.5" thickBot="1">
      <c r="A8" s="168"/>
      <c r="B8" s="169"/>
      <c r="C8" s="170"/>
      <c r="D8" s="155" t="s">
        <v>5</v>
      </c>
      <c r="E8" s="155"/>
      <c r="F8" s="155"/>
      <c r="G8" s="172"/>
      <c r="H8" s="155" t="s">
        <v>5</v>
      </c>
      <c r="I8" s="155"/>
      <c r="J8" s="155"/>
      <c r="K8" s="172"/>
    </row>
    <row r="9" spans="1:11" ht="13.5" thickTop="1">
      <c r="A9" s="63" t="s">
        <v>57</v>
      </c>
      <c r="B9" s="55"/>
      <c r="C9" s="55"/>
      <c r="D9" s="54">
        <v>21379</v>
      </c>
      <c r="E9" s="54">
        <v>147263</v>
      </c>
      <c r="F9" s="54">
        <v>0</v>
      </c>
      <c r="G9" s="59">
        <f>SUM(D9:F9)</f>
        <v>168642</v>
      </c>
      <c r="H9" s="54">
        <v>21379</v>
      </c>
      <c r="I9" s="54">
        <v>147263</v>
      </c>
      <c r="J9" s="54">
        <v>0</v>
      </c>
      <c r="K9" s="59">
        <f>SUM(H9:J9)</f>
        <v>168642</v>
      </c>
    </row>
    <row r="10" spans="1:11" ht="12.75">
      <c r="A10" s="63"/>
      <c r="B10" s="161" t="s">
        <v>58</v>
      </c>
      <c r="C10" s="157"/>
      <c r="D10" s="76"/>
      <c r="E10" s="76">
        <v>28762</v>
      </c>
      <c r="F10" s="76"/>
      <c r="G10" s="93">
        <f>SUM(E10:F10)</f>
        <v>28762</v>
      </c>
      <c r="H10" s="53"/>
      <c r="I10" s="53">
        <v>28762</v>
      </c>
      <c r="J10" s="53"/>
      <c r="K10" s="61">
        <f>SUM(I10:J10)</f>
        <v>28762</v>
      </c>
    </row>
    <row r="11" spans="1:11" ht="12.75">
      <c r="A11" s="63" t="s">
        <v>59</v>
      </c>
      <c r="B11" s="55"/>
      <c r="C11" s="55"/>
      <c r="D11" s="54">
        <v>4191</v>
      </c>
      <c r="E11" s="54">
        <v>26341</v>
      </c>
      <c r="F11" s="54">
        <v>0</v>
      </c>
      <c r="G11" s="59">
        <f>SUM(D11:F11)</f>
        <v>30532</v>
      </c>
      <c r="H11" s="54">
        <v>4191</v>
      </c>
      <c r="I11" s="54">
        <v>26341</v>
      </c>
      <c r="J11" s="54">
        <v>0</v>
      </c>
      <c r="K11" s="59">
        <f>SUM(H11:J11)</f>
        <v>30532</v>
      </c>
    </row>
    <row r="12" spans="1:11" ht="12.75">
      <c r="A12" s="63"/>
      <c r="B12" s="161" t="s">
        <v>58</v>
      </c>
      <c r="C12" s="157"/>
      <c r="D12" s="76"/>
      <c r="E12" s="76">
        <v>2804</v>
      </c>
      <c r="F12" s="76"/>
      <c r="G12" s="93">
        <f>SUM(D12:F12)</f>
        <v>2804</v>
      </c>
      <c r="H12" s="53"/>
      <c r="I12" s="53">
        <v>2804</v>
      </c>
      <c r="J12" s="53"/>
      <c r="K12" s="61">
        <f>SUM(H12:J12)</f>
        <v>2804</v>
      </c>
    </row>
    <row r="13" spans="1:11" ht="12.75">
      <c r="A13" s="63" t="s">
        <v>60</v>
      </c>
      <c r="B13" s="55"/>
      <c r="C13" s="55"/>
      <c r="D13" s="54">
        <v>266280</v>
      </c>
      <c r="E13" s="54">
        <v>93817</v>
      </c>
      <c r="F13" s="54">
        <v>0</v>
      </c>
      <c r="G13" s="59">
        <f>SUM(D13:F13)</f>
        <v>360097</v>
      </c>
      <c r="H13" s="54">
        <v>266280</v>
      </c>
      <c r="I13" s="54">
        <v>93817</v>
      </c>
      <c r="J13" s="54">
        <v>0</v>
      </c>
      <c r="K13" s="59">
        <f>SUM(H13:J13)</f>
        <v>360097</v>
      </c>
    </row>
    <row r="14" spans="1:11" ht="12.75">
      <c r="A14" s="63" t="s">
        <v>61</v>
      </c>
      <c r="B14" s="55"/>
      <c r="C14" s="55"/>
      <c r="D14" s="54">
        <f>SUM(D15)</f>
        <v>0</v>
      </c>
      <c r="E14" s="54">
        <f>SUM(E15)</f>
        <v>21000</v>
      </c>
      <c r="F14" s="54">
        <f>SUM(F15)</f>
        <v>0</v>
      </c>
      <c r="G14" s="59">
        <f>SUM(D14:F14)</f>
        <v>21000</v>
      </c>
      <c r="H14" s="54">
        <f>SUM(H15)</f>
        <v>0</v>
      </c>
      <c r="I14" s="54">
        <f>SUM(I15)</f>
        <v>21000</v>
      </c>
      <c r="J14" s="54">
        <f>SUM(J15)</f>
        <v>0</v>
      </c>
      <c r="K14" s="59">
        <f>SUM(H14:J14)</f>
        <v>21000</v>
      </c>
    </row>
    <row r="15" spans="1:11" ht="12.75">
      <c r="A15" s="63"/>
      <c r="B15" s="156" t="s">
        <v>152</v>
      </c>
      <c r="C15" s="157"/>
      <c r="D15" s="57"/>
      <c r="E15" s="57">
        <f>SUM(E16:E19)</f>
        <v>21000</v>
      </c>
      <c r="F15" s="125"/>
      <c r="G15" s="62">
        <f>SUM(D15:F15)</f>
        <v>21000</v>
      </c>
      <c r="H15" s="57"/>
      <c r="I15" s="57">
        <f>SUM(I16:I19)</f>
        <v>21000</v>
      </c>
      <c r="J15" s="125"/>
      <c r="K15" s="62">
        <f>SUM(H15:J15)</f>
        <v>21000</v>
      </c>
    </row>
    <row r="16" spans="1:11" ht="12.75">
      <c r="A16" s="63"/>
      <c r="B16" s="156" t="s">
        <v>142</v>
      </c>
      <c r="C16" s="175"/>
      <c r="D16" s="76"/>
      <c r="E16" s="76">
        <v>7000</v>
      </c>
      <c r="F16" s="11"/>
      <c r="G16" s="93">
        <f aca="true" t="shared" si="0" ref="G16:G38">SUM(D16:F16)</f>
        <v>7000</v>
      </c>
      <c r="H16" s="76"/>
      <c r="I16" s="76">
        <v>7000</v>
      </c>
      <c r="J16" s="11"/>
      <c r="K16" s="93">
        <f aca="true" t="shared" si="1" ref="K16:K21">SUM(H16:J16)</f>
        <v>7000</v>
      </c>
    </row>
    <row r="17" spans="1:11" ht="12.75">
      <c r="A17" s="63"/>
      <c r="B17" s="156" t="s">
        <v>139</v>
      </c>
      <c r="C17" s="157"/>
      <c r="D17" s="76"/>
      <c r="E17" s="76">
        <v>12000</v>
      </c>
      <c r="F17" s="11"/>
      <c r="G17" s="93">
        <f t="shared" si="0"/>
        <v>12000</v>
      </c>
      <c r="H17" s="76"/>
      <c r="I17" s="76">
        <v>12000</v>
      </c>
      <c r="J17" s="11"/>
      <c r="K17" s="93">
        <f t="shared" si="1"/>
        <v>12000</v>
      </c>
    </row>
    <row r="18" spans="1:11" ht="12.75">
      <c r="A18" s="63"/>
      <c r="B18" s="156" t="s">
        <v>140</v>
      </c>
      <c r="C18" s="157"/>
      <c r="D18" s="76"/>
      <c r="E18" s="76">
        <v>1000</v>
      </c>
      <c r="F18" s="11"/>
      <c r="G18" s="93">
        <f t="shared" si="0"/>
        <v>1000</v>
      </c>
      <c r="H18" s="76"/>
      <c r="I18" s="76">
        <v>1000</v>
      </c>
      <c r="J18" s="11"/>
      <c r="K18" s="93">
        <f t="shared" si="1"/>
        <v>1000</v>
      </c>
    </row>
    <row r="19" spans="1:11" ht="12.75">
      <c r="A19" s="63"/>
      <c r="B19" s="156" t="s">
        <v>141</v>
      </c>
      <c r="C19" s="157"/>
      <c r="D19" s="76"/>
      <c r="E19" s="76">
        <v>1000</v>
      </c>
      <c r="F19" s="11"/>
      <c r="G19" s="93">
        <f t="shared" si="0"/>
        <v>1000</v>
      </c>
      <c r="H19" s="76"/>
      <c r="I19" s="76">
        <v>1000</v>
      </c>
      <c r="J19" s="11"/>
      <c r="K19" s="93">
        <f t="shared" si="1"/>
        <v>1000</v>
      </c>
    </row>
    <row r="20" spans="1:11" ht="12.75">
      <c r="A20" s="63" t="s">
        <v>62</v>
      </c>
      <c r="B20" s="55"/>
      <c r="C20" s="55"/>
      <c r="D20" s="54">
        <f>SUM(D21:D22,D27,D44)</f>
        <v>3179</v>
      </c>
      <c r="E20" s="54">
        <f>SUM(E21:E22,E27,E44)</f>
        <v>2730970</v>
      </c>
      <c r="F20" s="54">
        <f>SUM(F21:F22,F27,F44)</f>
        <v>0</v>
      </c>
      <c r="G20" s="59">
        <f t="shared" si="0"/>
        <v>2734149</v>
      </c>
      <c r="H20" s="54">
        <f>SUM(H21:H22,H27,H44)</f>
        <v>3179</v>
      </c>
      <c r="I20" s="54">
        <f>SUM(I21:I22,I27,I44)</f>
        <v>2724159</v>
      </c>
      <c r="J20" s="54">
        <f>SUM(J21:J22,J27,J44)</f>
        <v>0</v>
      </c>
      <c r="K20" s="59">
        <f t="shared" si="1"/>
        <v>2727338</v>
      </c>
    </row>
    <row r="21" spans="1:11" ht="12.75">
      <c r="A21" s="63"/>
      <c r="B21" s="55"/>
      <c r="C21" s="85" t="s">
        <v>133</v>
      </c>
      <c r="D21" s="57">
        <v>3179</v>
      </c>
      <c r="E21" s="57">
        <v>0</v>
      </c>
      <c r="F21" s="57">
        <v>0</v>
      </c>
      <c r="G21" s="62">
        <f t="shared" si="0"/>
        <v>3179</v>
      </c>
      <c r="H21" s="57">
        <v>3179</v>
      </c>
      <c r="I21" s="57">
        <v>0</v>
      </c>
      <c r="J21" s="57">
        <v>0</v>
      </c>
      <c r="K21" s="62">
        <f t="shared" si="1"/>
        <v>3179</v>
      </c>
    </row>
    <row r="22" spans="1:11" ht="12.75">
      <c r="A22" s="60"/>
      <c r="B22" s="55"/>
      <c r="C22" s="55" t="s">
        <v>63</v>
      </c>
      <c r="D22" s="57">
        <f>SUM(D23:D26)</f>
        <v>0</v>
      </c>
      <c r="E22" s="57">
        <f>SUM(E23:E26)</f>
        <v>40463</v>
      </c>
      <c r="F22" s="57">
        <f>SUM(F23:F26)</f>
        <v>0</v>
      </c>
      <c r="G22" s="62">
        <f t="shared" si="0"/>
        <v>40463</v>
      </c>
      <c r="H22" s="57">
        <f>SUM(H23:H26)</f>
        <v>0</v>
      </c>
      <c r="I22" s="57">
        <f>SUM(I23:I26)</f>
        <v>40463</v>
      </c>
      <c r="J22" s="57">
        <f>SUM(J23:J26)</f>
        <v>0</v>
      </c>
      <c r="K22" s="62">
        <f aca="true" t="shared" si="2" ref="K22:K38">SUM(H22:J22)</f>
        <v>40463</v>
      </c>
    </row>
    <row r="23" spans="1:11" ht="12.75">
      <c r="A23" s="60"/>
      <c r="B23" s="55"/>
      <c r="C23" s="46" t="s">
        <v>80</v>
      </c>
      <c r="D23" s="122"/>
      <c r="E23" s="76">
        <v>37543</v>
      </c>
      <c r="F23" s="76"/>
      <c r="G23" s="93">
        <f t="shared" si="0"/>
        <v>37543</v>
      </c>
      <c r="H23" s="122"/>
      <c r="I23" s="76">
        <v>37543</v>
      </c>
      <c r="J23" s="76"/>
      <c r="K23" s="93">
        <f t="shared" si="2"/>
        <v>37543</v>
      </c>
    </row>
    <row r="24" spans="1:11" ht="12.75">
      <c r="A24" s="60"/>
      <c r="B24" s="55"/>
      <c r="C24" s="46" t="s">
        <v>81</v>
      </c>
      <c r="D24" s="76"/>
      <c r="E24" s="76">
        <v>1100</v>
      </c>
      <c r="F24" s="76"/>
      <c r="G24" s="93">
        <f t="shared" si="0"/>
        <v>1100</v>
      </c>
      <c r="H24" s="76"/>
      <c r="I24" s="76">
        <v>1100</v>
      </c>
      <c r="J24" s="76"/>
      <c r="K24" s="93">
        <f t="shared" si="2"/>
        <v>1100</v>
      </c>
    </row>
    <row r="25" spans="1:11" ht="12.75">
      <c r="A25" s="60"/>
      <c r="B25" s="55"/>
      <c r="C25" s="46" t="s">
        <v>82</v>
      </c>
      <c r="D25" s="76"/>
      <c r="E25" s="76">
        <v>550</v>
      </c>
      <c r="F25" s="76"/>
      <c r="G25" s="93">
        <f t="shared" si="0"/>
        <v>550</v>
      </c>
      <c r="H25" s="76"/>
      <c r="I25" s="76">
        <v>550</v>
      </c>
      <c r="J25" s="76"/>
      <c r="K25" s="93">
        <f t="shared" si="2"/>
        <v>550</v>
      </c>
    </row>
    <row r="26" spans="1:11" ht="12.75">
      <c r="A26" s="60"/>
      <c r="B26" s="55"/>
      <c r="C26" s="94" t="s">
        <v>124</v>
      </c>
      <c r="D26" s="76"/>
      <c r="E26" s="76">
        <v>1270</v>
      </c>
      <c r="F26" s="76"/>
      <c r="G26" s="93">
        <f t="shared" si="0"/>
        <v>1270</v>
      </c>
      <c r="H26" s="76"/>
      <c r="I26" s="76">
        <v>1270</v>
      </c>
      <c r="J26" s="76"/>
      <c r="K26" s="93">
        <f t="shared" si="2"/>
        <v>1270</v>
      </c>
    </row>
    <row r="27" spans="1:11" ht="12.75">
      <c r="A27" s="60"/>
      <c r="B27" s="55"/>
      <c r="C27" s="85" t="s">
        <v>117</v>
      </c>
      <c r="D27" s="57">
        <f>SUM(D28:D36,D40:D43)</f>
        <v>0</v>
      </c>
      <c r="E27" s="57">
        <f>SUM(E28:E38,E40:E43)</f>
        <v>49222</v>
      </c>
      <c r="F27" s="57">
        <f>SUM(F28:F36,F40:F43)</f>
        <v>0</v>
      </c>
      <c r="G27" s="93">
        <f t="shared" si="0"/>
        <v>49222</v>
      </c>
      <c r="H27" s="57">
        <f>SUM(H28:H36,H40:H43)</f>
        <v>0</v>
      </c>
      <c r="I27" s="57">
        <f>SUM(I28:I38,I40:I43)</f>
        <v>49222</v>
      </c>
      <c r="J27" s="57">
        <f>SUM(J28:J36,J40:J43)</f>
        <v>0</v>
      </c>
      <c r="K27" s="93">
        <f t="shared" si="2"/>
        <v>49222</v>
      </c>
    </row>
    <row r="28" spans="1:11" ht="12.75">
      <c r="A28" s="60"/>
      <c r="B28" s="55"/>
      <c r="C28" s="46" t="s">
        <v>83</v>
      </c>
      <c r="D28" s="76"/>
      <c r="E28" s="76">
        <v>1262</v>
      </c>
      <c r="F28" s="76"/>
      <c r="G28" s="93">
        <f t="shared" si="0"/>
        <v>1262</v>
      </c>
      <c r="H28" s="76"/>
      <c r="I28" s="76">
        <v>1262</v>
      </c>
      <c r="J28" s="76"/>
      <c r="K28" s="93">
        <f t="shared" si="2"/>
        <v>1262</v>
      </c>
    </row>
    <row r="29" spans="1:11" ht="12.75">
      <c r="A29" s="60"/>
      <c r="B29" s="55"/>
      <c r="C29" s="94" t="s">
        <v>125</v>
      </c>
      <c r="D29" s="76"/>
      <c r="E29" s="76">
        <v>750</v>
      </c>
      <c r="F29" s="76"/>
      <c r="G29" s="93">
        <f t="shared" si="0"/>
        <v>750</v>
      </c>
      <c r="H29" s="76"/>
      <c r="I29" s="76">
        <v>750</v>
      </c>
      <c r="J29" s="76"/>
      <c r="K29" s="93">
        <f t="shared" si="2"/>
        <v>750</v>
      </c>
    </row>
    <row r="30" spans="1:11" ht="12.75">
      <c r="A30" s="60"/>
      <c r="B30" s="55"/>
      <c r="C30" s="47" t="s">
        <v>84</v>
      </c>
      <c r="D30" s="122"/>
      <c r="E30" s="76">
        <v>200</v>
      </c>
      <c r="F30" s="76"/>
      <c r="G30" s="93">
        <f t="shared" si="0"/>
        <v>200</v>
      </c>
      <c r="H30" s="122"/>
      <c r="I30" s="76">
        <v>200</v>
      </c>
      <c r="J30" s="76"/>
      <c r="K30" s="93">
        <f t="shared" si="2"/>
        <v>200</v>
      </c>
    </row>
    <row r="31" spans="1:11" ht="12.75">
      <c r="A31" s="60"/>
      <c r="B31" s="55"/>
      <c r="C31" s="110" t="s">
        <v>202</v>
      </c>
      <c r="D31" s="122"/>
      <c r="E31" s="76">
        <v>16000</v>
      </c>
      <c r="F31" s="76"/>
      <c r="G31" s="93">
        <f t="shared" si="0"/>
        <v>16000</v>
      </c>
      <c r="H31" s="122"/>
      <c r="I31" s="76">
        <v>16000</v>
      </c>
      <c r="J31" s="76"/>
      <c r="K31" s="93">
        <f t="shared" si="2"/>
        <v>16000</v>
      </c>
    </row>
    <row r="32" spans="1:11" ht="13.5" customHeight="1">
      <c r="A32" s="60"/>
      <c r="B32" s="55"/>
      <c r="C32" s="88" t="s">
        <v>122</v>
      </c>
      <c r="D32" s="76"/>
      <c r="E32" s="76">
        <v>500</v>
      </c>
      <c r="F32" s="76"/>
      <c r="G32" s="93">
        <f t="shared" si="0"/>
        <v>500</v>
      </c>
      <c r="H32" s="76"/>
      <c r="I32" s="76">
        <v>500</v>
      </c>
      <c r="J32" s="76"/>
      <c r="K32" s="93">
        <f t="shared" si="2"/>
        <v>500</v>
      </c>
    </row>
    <row r="33" spans="1:11" ht="13.5" customHeight="1">
      <c r="A33" s="60"/>
      <c r="B33" s="55"/>
      <c r="C33" s="88" t="s">
        <v>204</v>
      </c>
      <c r="D33" s="76"/>
      <c r="E33" s="76">
        <v>5000</v>
      </c>
      <c r="F33" s="76"/>
      <c r="G33" s="93">
        <f t="shared" si="0"/>
        <v>5000</v>
      </c>
      <c r="H33" s="76"/>
      <c r="I33" s="76">
        <v>5000</v>
      </c>
      <c r="J33" s="76"/>
      <c r="K33" s="93">
        <f t="shared" si="2"/>
        <v>5000</v>
      </c>
    </row>
    <row r="34" spans="1:11" ht="12.75">
      <c r="A34" s="60"/>
      <c r="B34" s="55"/>
      <c r="C34" s="94" t="s">
        <v>148</v>
      </c>
      <c r="D34" s="76"/>
      <c r="E34" s="76">
        <v>1000</v>
      </c>
      <c r="F34" s="76"/>
      <c r="G34" s="93">
        <f t="shared" si="0"/>
        <v>1000</v>
      </c>
      <c r="H34" s="76"/>
      <c r="I34" s="76">
        <v>1000</v>
      </c>
      <c r="J34" s="76"/>
      <c r="K34" s="93">
        <f t="shared" si="2"/>
        <v>1000</v>
      </c>
    </row>
    <row r="35" spans="1:11" ht="12.75">
      <c r="A35" s="60"/>
      <c r="B35" s="55"/>
      <c r="C35" s="110" t="s">
        <v>184</v>
      </c>
      <c r="D35" s="76"/>
      <c r="E35" s="76">
        <v>3300</v>
      </c>
      <c r="F35" s="76"/>
      <c r="G35" s="93">
        <f t="shared" si="0"/>
        <v>3300</v>
      </c>
      <c r="H35" s="76"/>
      <c r="I35" s="76">
        <v>3300</v>
      </c>
      <c r="J35" s="76"/>
      <c r="K35" s="93">
        <f t="shared" si="2"/>
        <v>3300</v>
      </c>
    </row>
    <row r="36" spans="1:11" ht="12.75">
      <c r="A36" s="60"/>
      <c r="B36" s="55"/>
      <c r="C36" s="94" t="s">
        <v>183</v>
      </c>
      <c r="D36" s="76"/>
      <c r="E36" s="76">
        <v>7427</v>
      </c>
      <c r="F36" s="76"/>
      <c r="G36" s="93">
        <f t="shared" si="0"/>
        <v>7427</v>
      </c>
      <c r="H36" s="76"/>
      <c r="I36" s="76">
        <v>7427</v>
      </c>
      <c r="J36" s="76"/>
      <c r="K36" s="93">
        <f t="shared" si="2"/>
        <v>7427</v>
      </c>
    </row>
    <row r="37" spans="1:11" ht="12.75">
      <c r="A37" s="60"/>
      <c r="B37" s="55"/>
      <c r="C37" s="94" t="s">
        <v>264</v>
      </c>
      <c r="D37" s="76"/>
      <c r="E37" s="76">
        <v>498</v>
      </c>
      <c r="F37" s="76"/>
      <c r="G37" s="93">
        <f t="shared" si="0"/>
        <v>498</v>
      </c>
      <c r="H37" s="76"/>
      <c r="I37" s="76">
        <v>498</v>
      </c>
      <c r="J37" s="76"/>
      <c r="K37" s="93">
        <f t="shared" si="2"/>
        <v>498</v>
      </c>
    </row>
    <row r="38" spans="1:11" ht="12.75">
      <c r="A38" s="60"/>
      <c r="B38" s="55"/>
      <c r="C38" s="94" t="s">
        <v>259</v>
      </c>
      <c r="D38" s="76"/>
      <c r="E38" s="76">
        <v>3185</v>
      </c>
      <c r="F38" s="76"/>
      <c r="G38" s="93">
        <f t="shared" si="0"/>
        <v>3185</v>
      </c>
      <c r="H38" s="76"/>
      <c r="I38" s="76">
        <v>3185</v>
      </c>
      <c r="J38" s="76"/>
      <c r="K38" s="93">
        <f t="shared" si="2"/>
        <v>3185</v>
      </c>
    </row>
    <row r="39" spans="1:11" ht="12.75">
      <c r="A39" s="60"/>
      <c r="B39" s="55"/>
      <c r="C39" s="140" t="s">
        <v>149</v>
      </c>
      <c r="D39" s="122"/>
      <c r="E39" s="122"/>
      <c r="F39" s="122"/>
      <c r="G39" s="124"/>
      <c r="H39" s="122"/>
      <c r="I39" s="122"/>
      <c r="J39" s="122"/>
      <c r="K39" s="124"/>
    </row>
    <row r="40" spans="1:11" ht="12.75">
      <c r="A40" s="60"/>
      <c r="B40" s="55"/>
      <c r="C40" s="47" t="s">
        <v>85</v>
      </c>
      <c r="D40" s="76"/>
      <c r="E40" s="76">
        <v>500</v>
      </c>
      <c r="F40" s="76"/>
      <c r="G40" s="93">
        <f aca="true" t="shared" si="3" ref="G40:G70">SUM(D40:F40)</f>
        <v>500</v>
      </c>
      <c r="H40" s="76"/>
      <c r="I40" s="76">
        <v>500</v>
      </c>
      <c r="J40" s="76"/>
      <c r="K40" s="93">
        <f aca="true" t="shared" si="4" ref="K40:K45">SUM(H40:J40)</f>
        <v>500</v>
      </c>
    </row>
    <row r="41" spans="1:11" ht="12.75">
      <c r="A41" s="60"/>
      <c r="B41" s="55"/>
      <c r="C41" s="46" t="s">
        <v>86</v>
      </c>
      <c r="D41" s="76"/>
      <c r="E41" s="76">
        <v>7000</v>
      </c>
      <c r="F41" s="76"/>
      <c r="G41" s="93">
        <f t="shared" si="3"/>
        <v>7000</v>
      </c>
      <c r="H41" s="76"/>
      <c r="I41" s="76">
        <v>7000</v>
      </c>
      <c r="J41" s="76"/>
      <c r="K41" s="93">
        <f t="shared" si="4"/>
        <v>7000</v>
      </c>
    </row>
    <row r="42" spans="1:11" ht="12.75">
      <c r="A42" s="60"/>
      <c r="B42" s="55"/>
      <c r="C42" s="94" t="s">
        <v>195</v>
      </c>
      <c r="D42" s="76"/>
      <c r="E42" s="76">
        <v>350</v>
      </c>
      <c r="F42" s="76"/>
      <c r="G42" s="93">
        <f t="shared" si="3"/>
        <v>350</v>
      </c>
      <c r="H42" s="76"/>
      <c r="I42" s="76">
        <v>350</v>
      </c>
      <c r="J42" s="76"/>
      <c r="K42" s="93">
        <f t="shared" si="4"/>
        <v>350</v>
      </c>
    </row>
    <row r="43" spans="1:11" ht="12.75">
      <c r="A43" s="60"/>
      <c r="B43" s="55"/>
      <c r="C43" s="46" t="s">
        <v>87</v>
      </c>
      <c r="D43" s="122"/>
      <c r="E43" s="76">
        <v>2250</v>
      </c>
      <c r="F43" s="76"/>
      <c r="G43" s="93">
        <f t="shared" si="3"/>
        <v>2250</v>
      </c>
      <c r="H43" s="122"/>
      <c r="I43" s="76">
        <v>2250</v>
      </c>
      <c r="J43" s="76"/>
      <c r="K43" s="93">
        <f t="shared" si="4"/>
        <v>2250</v>
      </c>
    </row>
    <row r="44" spans="1:11" ht="12.75">
      <c r="A44" s="60"/>
      <c r="B44" s="55"/>
      <c r="C44" s="85" t="s">
        <v>118</v>
      </c>
      <c r="D44" s="57"/>
      <c r="E44" s="76">
        <v>2641285</v>
      </c>
      <c r="F44" s="57"/>
      <c r="G44" s="93">
        <f t="shared" si="3"/>
        <v>2641285</v>
      </c>
      <c r="H44" s="57"/>
      <c r="I44" s="76">
        <v>2634474</v>
      </c>
      <c r="J44" s="57"/>
      <c r="K44" s="93">
        <f t="shared" si="4"/>
        <v>2634474</v>
      </c>
    </row>
    <row r="45" spans="1:11" ht="12.75">
      <c r="A45" s="63" t="s">
        <v>64</v>
      </c>
      <c r="B45" s="55"/>
      <c r="C45" s="55"/>
      <c r="D45" s="54">
        <f>SUM(D46:D50)</f>
        <v>0</v>
      </c>
      <c r="E45" s="54">
        <f>SUM(E46:E50)</f>
        <v>2335710</v>
      </c>
      <c r="F45" s="54"/>
      <c r="G45" s="59">
        <f t="shared" si="3"/>
        <v>2335710</v>
      </c>
      <c r="H45" s="54">
        <f>SUM(H46:H50)</f>
        <v>0</v>
      </c>
      <c r="I45" s="54">
        <f>SUM(I46:I50)</f>
        <v>2335710</v>
      </c>
      <c r="J45" s="54"/>
      <c r="K45" s="59">
        <f t="shared" si="4"/>
        <v>2335710</v>
      </c>
    </row>
    <row r="46" spans="1:11" ht="12.75">
      <c r="A46" s="60"/>
      <c r="B46" s="85" t="s">
        <v>65</v>
      </c>
      <c r="C46" s="55"/>
      <c r="D46" s="122"/>
      <c r="E46" s="76">
        <v>0</v>
      </c>
      <c r="F46" s="76"/>
      <c r="G46" s="93">
        <f t="shared" si="3"/>
        <v>0</v>
      </c>
      <c r="H46" s="122"/>
      <c r="I46" s="76">
        <v>0</v>
      </c>
      <c r="J46" s="76"/>
      <c r="K46" s="93">
        <f aca="true" t="shared" si="5" ref="K46:K70">SUM(H46:J46)</f>
        <v>0</v>
      </c>
    </row>
    <row r="47" spans="1:11" ht="12.75">
      <c r="A47" s="60"/>
      <c r="B47" s="85" t="s">
        <v>66</v>
      </c>
      <c r="C47" s="55"/>
      <c r="D47" s="122"/>
      <c r="E47" s="76">
        <v>1789810</v>
      </c>
      <c r="F47" s="76"/>
      <c r="G47" s="93">
        <f t="shared" si="3"/>
        <v>1789810</v>
      </c>
      <c r="H47" s="122"/>
      <c r="I47" s="76">
        <v>1789810</v>
      </c>
      <c r="J47" s="76"/>
      <c r="K47" s="93">
        <f t="shared" si="5"/>
        <v>1789810</v>
      </c>
    </row>
    <row r="48" spans="1:11" ht="12.75">
      <c r="A48" s="60"/>
      <c r="B48" s="85" t="s">
        <v>67</v>
      </c>
      <c r="C48" s="55"/>
      <c r="D48" s="122"/>
      <c r="E48" s="76">
        <v>0</v>
      </c>
      <c r="F48" s="76"/>
      <c r="G48" s="93">
        <f t="shared" si="3"/>
        <v>0</v>
      </c>
      <c r="H48" s="122"/>
      <c r="I48" s="76">
        <v>0</v>
      </c>
      <c r="J48" s="76"/>
      <c r="K48" s="93">
        <f t="shared" si="5"/>
        <v>0</v>
      </c>
    </row>
    <row r="49" spans="1:11" ht="12.75">
      <c r="A49" s="60"/>
      <c r="B49" s="85" t="s">
        <v>68</v>
      </c>
      <c r="C49" s="55"/>
      <c r="D49" s="122"/>
      <c r="E49" s="76">
        <v>110271</v>
      </c>
      <c r="F49" s="76"/>
      <c r="G49" s="93">
        <f t="shared" si="3"/>
        <v>110271</v>
      </c>
      <c r="H49" s="122"/>
      <c r="I49" s="76">
        <v>110271</v>
      </c>
      <c r="J49" s="76"/>
      <c r="K49" s="93">
        <f t="shared" si="5"/>
        <v>110271</v>
      </c>
    </row>
    <row r="50" spans="1:11" ht="12.75">
      <c r="A50" s="60"/>
      <c r="B50" s="55" t="s">
        <v>69</v>
      </c>
      <c r="C50" s="55"/>
      <c r="D50" s="122"/>
      <c r="E50" s="76">
        <v>435629</v>
      </c>
      <c r="F50" s="76"/>
      <c r="G50" s="93">
        <f t="shared" si="3"/>
        <v>435629</v>
      </c>
      <c r="H50" s="122"/>
      <c r="I50" s="76">
        <v>435629</v>
      </c>
      <c r="J50" s="76"/>
      <c r="K50" s="93">
        <f t="shared" si="5"/>
        <v>435629</v>
      </c>
    </row>
    <row r="51" spans="1:11" ht="12.75">
      <c r="A51" s="63" t="s">
        <v>70</v>
      </c>
      <c r="B51" s="55"/>
      <c r="C51" s="55"/>
      <c r="D51" s="54">
        <f>SUM(D52:D53)</f>
        <v>0</v>
      </c>
      <c r="E51" s="54">
        <f>SUM(E52:E53)</f>
        <v>227738</v>
      </c>
      <c r="F51" s="54"/>
      <c r="G51" s="59">
        <f t="shared" si="3"/>
        <v>227738</v>
      </c>
      <c r="H51" s="54">
        <f>SUM(H52:H53)</f>
        <v>0</v>
      </c>
      <c r="I51" s="54">
        <f>SUM(I52:I53)</f>
        <v>227738</v>
      </c>
      <c r="J51" s="54"/>
      <c r="K51" s="59">
        <f t="shared" si="5"/>
        <v>227738</v>
      </c>
    </row>
    <row r="52" spans="1:11" ht="12.75">
      <c r="A52" s="60"/>
      <c r="B52" s="55" t="s">
        <v>71</v>
      </c>
      <c r="C52" s="55"/>
      <c r="D52" s="123"/>
      <c r="E52" s="76">
        <v>179321</v>
      </c>
      <c r="F52" s="54"/>
      <c r="G52" s="93">
        <f t="shared" si="3"/>
        <v>179321</v>
      </c>
      <c r="H52" s="123"/>
      <c r="I52" s="76">
        <v>179321</v>
      </c>
      <c r="J52" s="54"/>
      <c r="K52" s="93">
        <f t="shared" si="5"/>
        <v>179321</v>
      </c>
    </row>
    <row r="53" spans="1:11" ht="12.75">
      <c r="A53" s="60"/>
      <c r="B53" s="55" t="s">
        <v>72</v>
      </c>
      <c r="C53" s="55"/>
      <c r="D53" s="122"/>
      <c r="E53" s="76">
        <v>48417</v>
      </c>
      <c r="F53" s="76"/>
      <c r="G53" s="93">
        <f t="shared" si="3"/>
        <v>48417</v>
      </c>
      <c r="H53" s="122"/>
      <c r="I53" s="76">
        <v>48417</v>
      </c>
      <c r="J53" s="76"/>
      <c r="K53" s="93">
        <f t="shared" si="5"/>
        <v>48417</v>
      </c>
    </row>
    <row r="54" spans="1:11" ht="12.75">
      <c r="A54" s="63" t="s">
        <v>73</v>
      </c>
      <c r="B54" s="55"/>
      <c r="C54" s="55"/>
      <c r="D54" s="54">
        <f>SUM(D55:D57)</f>
        <v>0</v>
      </c>
      <c r="E54" s="54">
        <f>SUM(E55:E57)</f>
        <v>256894</v>
      </c>
      <c r="F54" s="54">
        <f>SUM(F55:F57)</f>
        <v>0</v>
      </c>
      <c r="G54" s="59">
        <f t="shared" si="3"/>
        <v>256894</v>
      </c>
      <c r="H54" s="54">
        <f>SUM(H55:H57)</f>
        <v>0</v>
      </c>
      <c r="I54" s="54">
        <f>SUM(I55:I57)</f>
        <v>256894</v>
      </c>
      <c r="J54" s="54">
        <f>SUM(J55:J57)</f>
        <v>0</v>
      </c>
      <c r="K54" s="59">
        <f t="shared" si="5"/>
        <v>256894</v>
      </c>
    </row>
    <row r="55" spans="1:11" ht="12.75">
      <c r="A55" s="63"/>
      <c r="B55" s="120" t="s">
        <v>158</v>
      </c>
      <c r="C55" s="119"/>
      <c r="D55" s="76"/>
      <c r="E55" s="76">
        <v>0</v>
      </c>
      <c r="F55" s="76"/>
      <c r="G55" s="93">
        <f t="shared" si="3"/>
        <v>0</v>
      </c>
      <c r="H55" s="76"/>
      <c r="I55" s="76">
        <v>0</v>
      </c>
      <c r="J55" s="76"/>
      <c r="K55" s="93">
        <f t="shared" si="5"/>
        <v>0</v>
      </c>
    </row>
    <row r="56" spans="1:11" ht="12.75">
      <c r="A56" s="63"/>
      <c r="B56" s="92" t="s">
        <v>134</v>
      </c>
      <c r="C56" s="90"/>
      <c r="D56" s="54"/>
      <c r="E56" s="76">
        <v>13950</v>
      </c>
      <c r="F56" s="54"/>
      <c r="G56" s="93">
        <f t="shared" si="3"/>
        <v>13950</v>
      </c>
      <c r="H56" s="54"/>
      <c r="I56" s="76">
        <v>13950</v>
      </c>
      <c r="J56" s="54"/>
      <c r="K56" s="93">
        <f t="shared" si="5"/>
        <v>13950</v>
      </c>
    </row>
    <row r="57" spans="1:11" ht="12.75">
      <c r="A57" s="60"/>
      <c r="B57" s="85" t="s">
        <v>119</v>
      </c>
      <c r="C57" s="55"/>
      <c r="D57" s="76"/>
      <c r="E57" s="76">
        <f>SUM(E59:E61,E58)</f>
        <v>242944</v>
      </c>
      <c r="F57" s="76"/>
      <c r="G57" s="93">
        <f t="shared" si="3"/>
        <v>242944</v>
      </c>
      <c r="H57" s="76"/>
      <c r="I57" s="76">
        <f>SUM(I59:I61,I58)</f>
        <v>242944</v>
      </c>
      <c r="J57" s="76"/>
      <c r="K57" s="93">
        <f t="shared" si="5"/>
        <v>242944</v>
      </c>
    </row>
    <row r="58" spans="1:11" ht="12.75">
      <c r="A58" s="60"/>
      <c r="B58" s="85"/>
      <c r="C58" s="85" t="s">
        <v>263</v>
      </c>
      <c r="D58" s="76"/>
      <c r="E58" s="76">
        <v>4500</v>
      </c>
      <c r="F58" s="76"/>
      <c r="G58" s="93">
        <f t="shared" si="3"/>
        <v>4500</v>
      </c>
      <c r="H58" s="76"/>
      <c r="I58" s="76">
        <v>4500</v>
      </c>
      <c r="J58" s="76"/>
      <c r="K58" s="93">
        <f t="shared" si="5"/>
        <v>4500</v>
      </c>
    </row>
    <row r="59" spans="1:11" ht="12.75">
      <c r="A59" s="60"/>
      <c r="B59" s="55"/>
      <c r="C59" s="85" t="s">
        <v>217</v>
      </c>
      <c r="D59" s="122"/>
      <c r="E59" s="76">
        <v>32910</v>
      </c>
      <c r="F59" s="76"/>
      <c r="G59" s="93">
        <f t="shared" si="3"/>
        <v>32910</v>
      </c>
      <c r="H59" s="122"/>
      <c r="I59" s="76">
        <v>32910</v>
      </c>
      <c r="J59" s="76"/>
      <c r="K59" s="93">
        <f t="shared" si="5"/>
        <v>32910</v>
      </c>
    </row>
    <row r="60" spans="1:11" ht="12.75">
      <c r="A60" s="60"/>
      <c r="B60" s="55"/>
      <c r="C60" s="85" t="s">
        <v>218</v>
      </c>
      <c r="D60" s="122"/>
      <c r="E60" s="76">
        <v>127</v>
      </c>
      <c r="F60" s="76"/>
      <c r="G60" s="93">
        <f t="shared" si="3"/>
        <v>127</v>
      </c>
      <c r="H60" s="122"/>
      <c r="I60" s="76">
        <v>127</v>
      </c>
      <c r="J60" s="76"/>
      <c r="K60" s="93">
        <f t="shared" si="5"/>
        <v>127</v>
      </c>
    </row>
    <row r="61" spans="1:11" ht="12.75">
      <c r="A61" s="60"/>
      <c r="B61" s="55"/>
      <c r="C61" s="85" t="s">
        <v>219</v>
      </c>
      <c r="D61" s="122"/>
      <c r="E61" s="76">
        <v>205407</v>
      </c>
      <c r="F61" s="76"/>
      <c r="G61" s="93">
        <f t="shared" si="3"/>
        <v>205407</v>
      </c>
      <c r="H61" s="122"/>
      <c r="I61" s="76">
        <v>205407</v>
      </c>
      <c r="J61" s="76"/>
      <c r="K61" s="93">
        <f t="shared" si="5"/>
        <v>205407</v>
      </c>
    </row>
    <row r="62" spans="1:11" ht="12.75">
      <c r="A62" s="63" t="s">
        <v>18</v>
      </c>
      <c r="B62" s="55"/>
      <c r="C62" s="85"/>
      <c r="D62" s="54">
        <f>SUM(D9,D11,D13,D14,D20,D45,D51,D54)</f>
        <v>295029</v>
      </c>
      <c r="E62" s="54">
        <f>SUM(E9,E11,E13,E14,E20,E45,E51,E54)</f>
        <v>5839733</v>
      </c>
      <c r="F62" s="54">
        <f>SUM(F9,F11,F13,F14,F20,F45,F51,F54)</f>
        <v>0</v>
      </c>
      <c r="G62" s="59">
        <f t="shared" si="3"/>
        <v>6134762</v>
      </c>
      <c r="H62" s="54">
        <f>SUM(H9,H11,H13,H14,H20,H45,H51,H54)</f>
        <v>295029</v>
      </c>
      <c r="I62" s="54">
        <f>SUM(I9,I11,I13,I14,I20,I45,I51,I54)</f>
        <v>5832922</v>
      </c>
      <c r="J62" s="54">
        <f>SUM(J9,J11,J13,J14,J20,J45,J51,J54)</f>
        <v>0</v>
      </c>
      <c r="K62" s="59">
        <f t="shared" si="5"/>
        <v>6127951</v>
      </c>
    </row>
    <row r="63" spans="1:11" ht="12.75">
      <c r="A63" s="63" t="s">
        <v>74</v>
      </c>
      <c r="B63" s="55"/>
      <c r="C63" s="55"/>
      <c r="D63" s="54">
        <f>SUM(D64:D66)</f>
        <v>11410</v>
      </c>
      <c r="E63" s="54">
        <f>SUM(E64:E66)</f>
        <v>2806648</v>
      </c>
      <c r="F63" s="54">
        <f>SUM(F64:F66)</f>
        <v>0</v>
      </c>
      <c r="G63" s="59">
        <f t="shared" si="3"/>
        <v>2818058</v>
      </c>
      <c r="H63" s="54">
        <f>SUM(H64:H66)</f>
        <v>11410</v>
      </c>
      <c r="I63" s="54">
        <f>SUM(I64:I66)</f>
        <v>2813459</v>
      </c>
      <c r="J63" s="54">
        <f>SUM(J64:J66)</f>
        <v>0</v>
      </c>
      <c r="K63" s="59">
        <f t="shared" si="5"/>
        <v>2824869</v>
      </c>
    </row>
    <row r="64" spans="1:11" ht="12.75">
      <c r="A64" s="63"/>
      <c r="B64" s="55"/>
      <c r="C64" s="55" t="s">
        <v>98</v>
      </c>
      <c r="D64" s="54"/>
      <c r="E64" s="76">
        <v>1336550</v>
      </c>
      <c r="F64" s="54"/>
      <c r="G64" s="93">
        <f t="shared" si="3"/>
        <v>1336550</v>
      </c>
      <c r="H64" s="54"/>
      <c r="I64" s="76">
        <v>1336550</v>
      </c>
      <c r="J64" s="54"/>
      <c r="K64" s="93">
        <f t="shared" si="5"/>
        <v>1336550</v>
      </c>
    </row>
    <row r="65" spans="1:11" ht="12.75">
      <c r="A65" s="63"/>
      <c r="B65" s="55"/>
      <c r="C65" s="85" t="s">
        <v>156</v>
      </c>
      <c r="D65" s="76">
        <v>11410</v>
      </c>
      <c r="E65" s="76">
        <v>0</v>
      </c>
      <c r="F65" s="76"/>
      <c r="G65" s="93">
        <f t="shared" si="3"/>
        <v>11410</v>
      </c>
      <c r="H65" s="76">
        <v>11410</v>
      </c>
      <c r="I65" s="76">
        <v>0</v>
      </c>
      <c r="J65" s="76"/>
      <c r="K65" s="93">
        <f t="shared" si="5"/>
        <v>11410</v>
      </c>
    </row>
    <row r="66" spans="1:11" ht="12.75">
      <c r="A66" s="60"/>
      <c r="B66" s="55"/>
      <c r="C66" s="55" t="s">
        <v>75</v>
      </c>
      <c r="D66" s="122"/>
      <c r="E66" s="76">
        <v>1470098</v>
      </c>
      <c r="F66" s="76"/>
      <c r="G66" s="93">
        <f t="shared" si="3"/>
        <v>1470098</v>
      </c>
      <c r="H66" s="122"/>
      <c r="I66" s="76">
        <v>1476909</v>
      </c>
      <c r="J66" s="76"/>
      <c r="K66" s="93">
        <f t="shared" si="5"/>
        <v>1476909</v>
      </c>
    </row>
    <row r="67" spans="1:11" ht="12.75">
      <c r="A67" s="60"/>
      <c r="B67" s="55"/>
      <c r="C67" s="58" t="s">
        <v>79</v>
      </c>
      <c r="D67" s="57"/>
      <c r="E67" s="57">
        <v>952788</v>
      </c>
      <c r="F67" s="57"/>
      <c r="G67" s="93">
        <f t="shared" si="3"/>
        <v>952788</v>
      </c>
      <c r="H67" s="57"/>
      <c r="I67" s="57">
        <v>949948</v>
      </c>
      <c r="J67" s="57"/>
      <c r="K67" s="93">
        <f t="shared" si="5"/>
        <v>949948</v>
      </c>
    </row>
    <row r="68" spans="1:11" ht="12.75">
      <c r="A68" s="60"/>
      <c r="B68" s="55"/>
      <c r="C68" s="58" t="s">
        <v>76</v>
      </c>
      <c r="D68" s="57"/>
      <c r="E68" s="57">
        <v>209009</v>
      </c>
      <c r="F68" s="57"/>
      <c r="G68" s="93">
        <f t="shared" si="3"/>
        <v>209009</v>
      </c>
      <c r="H68" s="57"/>
      <c r="I68" s="57">
        <v>208428</v>
      </c>
      <c r="J68" s="57"/>
      <c r="K68" s="93">
        <f t="shared" si="5"/>
        <v>208428</v>
      </c>
    </row>
    <row r="69" spans="1:11" ht="12.75">
      <c r="A69" s="60"/>
      <c r="B69" s="55"/>
      <c r="C69" s="58" t="s">
        <v>77</v>
      </c>
      <c r="D69" s="57"/>
      <c r="E69" s="57">
        <v>506010</v>
      </c>
      <c r="F69" s="57"/>
      <c r="G69" s="93">
        <f t="shared" si="3"/>
        <v>506010</v>
      </c>
      <c r="H69" s="57"/>
      <c r="I69" s="57">
        <v>505921</v>
      </c>
      <c r="J69" s="57"/>
      <c r="K69" s="93">
        <f t="shared" si="5"/>
        <v>505921</v>
      </c>
    </row>
    <row r="70" spans="1:11" ht="12.75">
      <c r="A70" s="134"/>
      <c r="B70" s="135"/>
      <c r="C70" s="136" t="s">
        <v>78</v>
      </c>
      <c r="D70" s="137"/>
      <c r="E70" s="57">
        <v>4000</v>
      </c>
      <c r="F70" s="138"/>
      <c r="G70" s="101">
        <f t="shared" si="3"/>
        <v>4000</v>
      </c>
      <c r="H70" s="137"/>
      <c r="I70" s="57">
        <v>4000</v>
      </c>
      <c r="J70" s="138"/>
      <c r="K70" s="101">
        <f t="shared" si="5"/>
        <v>4000</v>
      </c>
    </row>
    <row r="71" spans="1:11" ht="16.5" customHeight="1">
      <c r="A71" s="158" t="s">
        <v>9</v>
      </c>
      <c r="B71" s="159"/>
      <c r="C71" s="160"/>
      <c r="D71" s="91">
        <f>SUM(D62:D63)</f>
        <v>306439</v>
      </c>
      <c r="E71" s="91">
        <f>SUM(E62:E63)</f>
        <v>8646381</v>
      </c>
      <c r="F71" s="91">
        <f>SUM(F62:F63)</f>
        <v>0</v>
      </c>
      <c r="G71" s="139">
        <f>SUM(D71:F71)</f>
        <v>8952820</v>
      </c>
      <c r="H71" s="91">
        <f>SUM(H62:H63)</f>
        <v>306439</v>
      </c>
      <c r="I71" s="91">
        <f>SUM(I62:I63)</f>
        <v>8646381</v>
      </c>
      <c r="J71" s="91">
        <f>SUM(J62:J63)</f>
        <v>0</v>
      </c>
      <c r="K71" s="139">
        <f>SUM(H71:J71)</f>
        <v>8952820</v>
      </c>
    </row>
    <row r="72" spans="5:7" ht="15.75" customHeight="1">
      <c r="E72" s="51"/>
      <c r="F72" s="51"/>
      <c r="G72" s="51"/>
    </row>
    <row r="73" spans="3:4" ht="12.75">
      <c r="C73" s="66"/>
      <c r="D73" s="1"/>
    </row>
    <row r="74" spans="3:5" ht="12.75">
      <c r="C74" s="66"/>
      <c r="D74" s="1"/>
      <c r="E74" s="106"/>
    </row>
    <row r="75" ht="12.75">
      <c r="C75" s="67"/>
    </row>
    <row r="76" ht="12.75">
      <c r="C76" s="67"/>
    </row>
  </sheetData>
  <sheetProtection/>
  <mergeCells count="18">
    <mergeCell ref="A1:K1"/>
    <mergeCell ref="C3:K3"/>
    <mergeCell ref="B17:C17"/>
    <mergeCell ref="B18:C18"/>
    <mergeCell ref="B16:C16"/>
    <mergeCell ref="B15:C15"/>
    <mergeCell ref="D5:G6"/>
    <mergeCell ref="H5:K6"/>
    <mergeCell ref="K7:K8"/>
    <mergeCell ref="H8:J8"/>
    <mergeCell ref="J4:K4"/>
    <mergeCell ref="D8:F8"/>
    <mergeCell ref="B19:C19"/>
    <mergeCell ref="A71:C71"/>
    <mergeCell ref="B10:C10"/>
    <mergeCell ref="B12:C12"/>
    <mergeCell ref="A5:C8"/>
    <mergeCell ref="G7:G8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72"/>
  <sheetViews>
    <sheetView view="pageBreakPreview" zoomScale="98" zoomScaleSheetLayoutView="98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193" t="s">
        <v>196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8" ht="15" customHeight="1">
      <c r="A2" s="43"/>
      <c r="B2" s="43"/>
      <c r="C2" s="43"/>
      <c r="D2" s="43"/>
      <c r="E2" s="43"/>
      <c r="F2" s="43"/>
      <c r="G2" s="43"/>
      <c r="H2" s="43"/>
    </row>
    <row r="3" spans="1:12" ht="15" customHeight="1">
      <c r="A3" s="43"/>
      <c r="B3" s="43"/>
      <c r="C3" s="43"/>
      <c r="D3" s="174" t="s">
        <v>275</v>
      </c>
      <c r="E3" s="174"/>
      <c r="F3" s="174"/>
      <c r="G3" s="174"/>
      <c r="H3" s="174"/>
      <c r="I3" s="174"/>
      <c r="J3" s="174"/>
      <c r="K3" s="174"/>
      <c r="L3" s="174"/>
    </row>
    <row r="4" spans="11:12" ht="12.75">
      <c r="K4" s="154" t="s">
        <v>0</v>
      </c>
      <c r="L4" s="154"/>
    </row>
    <row r="5" spans="1:12" ht="15.75" customHeight="1">
      <c r="A5" s="162" t="s">
        <v>1</v>
      </c>
      <c r="B5" s="163"/>
      <c r="C5" s="163"/>
      <c r="D5" s="164"/>
      <c r="E5" s="176" t="s">
        <v>254</v>
      </c>
      <c r="F5" s="177"/>
      <c r="G5" s="177"/>
      <c r="H5" s="171"/>
      <c r="I5" s="176" t="s">
        <v>254</v>
      </c>
      <c r="J5" s="177"/>
      <c r="K5" s="177"/>
      <c r="L5" s="171"/>
    </row>
    <row r="6" spans="1:12" ht="13.5" customHeight="1">
      <c r="A6" s="165"/>
      <c r="B6" s="166"/>
      <c r="C6" s="166"/>
      <c r="D6" s="167"/>
      <c r="E6" s="178" t="s">
        <v>272</v>
      </c>
      <c r="F6" s="179"/>
      <c r="G6" s="179"/>
      <c r="H6" s="180"/>
      <c r="I6" s="178"/>
      <c r="J6" s="179"/>
      <c r="K6" s="179"/>
      <c r="L6" s="180"/>
    </row>
    <row r="7" spans="1:12" ht="25.5">
      <c r="A7" s="165"/>
      <c r="B7" s="166"/>
      <c r="C7" s="166"/>
      <c r="D7" s="167"/>
      <c r="E7" s="2" t="s">
        <v>2</v>
      </c>
      <c r="F7" s="2" t="s">
        <v>3</v>
      </c>
      <c r="G7" s="2" t="s">
        <v>24</v>
      </c>
      <c r="H7" s="171" t="s">
        <v>4</v>
      </c>
      <c r="I7" s="2" t="s">
        <v>2</v>
      </c>
      <c r="J7" s="2" t="s">
        <v>3</v>
      </c>
      <c r="K7" s="2" t="s">
        <v>24</v>
      </c>
      <c r="L7" s="171" t="s">
        <v>4</v>
      </c>
    </row>
    <row r="8" spans="1:12" ht="13.5" customHeight="1" thickBot="1">
      <c r="A8" s="168"/>
      <c r="B8" s="169"/>
      <c r="C8" s="169"/>
      <c r="D8" s="170"/>
      <c r="E8" s="155" t="s">
        <v>5</v>
      </c>
      <c r="F8" s="155"/>
      <c r="G8" s="155"/>
      <c r="H8" s="172"/>
      <c r="I8" s="155" t="s">
        <v>5</v>
      </c>
      <c r="J8" s="155"/>
      <c r="K8" s="155"/>
      <c r="L8" s="172"/>
    </row>
    <row r="9" spans="1:12" ht="13.5" thickTop="1">
      <c r="A9" s="183" t="s">
        <v>136</v>
      </c>
      <c r="B9" s="184"/>
      <c r="C9" s="184"/>
      <c r="D9" s="184"/>
      <c r="E9" s="54">
        <f>SUM(E10,E17:E18)</f>
        <v>542388</v>
      </c>
      <c r="F9" s="54">
        <f>SUM(F10,F17:F18)</f>
        <v>73094</v>
      </c>
      <c r="G9" s="54">
        <f>SUM(G10,G17:G18)</f>
        <v>31801</v>
      </c>
      <c r="H9" s="59">
        <f>SUM(E9:G9)</f>
        <v>647283</v>
      </c>
      <c r="I9" s="54">
        <f>SUM(I10,I17:I18)</f>
        <v>542388</v>
      </c>
      <c r="J9" s="54">
        <f>SUM(J10,J17:J18)</f>
        <v>73094</v>
      </c>
      <c r="K9" s="54">
        <f>SUM(K10,K17:K18)</f>
        <v>31801</v>
      </c>
      <c r="L9" s="59">
        <f>SUM(I9:K9)</f>
        <v>647283</v>
      </c>
    </row>
    <row r="10" spans="1:12" ht="12.75">
      <c r="A10" s="60"/>
      <c r="B10" s="181" t="s">
        <v>33</v>
      </c>
      <c r="C10" s="181"/>
      <c r="D10" s="181"/>
      <c r="E10" s="57">
        <f>SUM(E11:E16)</f>
        <v>477819</v>
      </c>
      <c r="F10" s="57">
        <f>SUM(F11:F16)</f>
        <v>0</v>
      </c>
      <c r="G10" s="57">
        <f>SUM(G11:G16)</f>
        <v>0</v>
      </c>
      <c r="H10" s="93">
        <f>SUM(E10:G10)</f>
        <v>477819</v>
      </c>
      <c r="I10" s="57">
        <f>SUM(I11:I16)</f>
        <v>477819</v>
      </c>
      <c r="J10" s="57">
        <f>SUM(J11:J16)</f>
        <v>0</v>
      </c>
      <c r="K10" s="57">
        <f>SUM(K11:K16)</f>
        <v>0</v>
      </c>
      <c r="L10" s="61">
        <f>SUM(I10:K10)</f>
        <v>477819</v>
      </c>
    </row>
    <row r="11" spans="1:12" ht="12.75">
      <c r="A11" s="60"/>
      <c r="B11" s="56"/>
      <c r="C11" s="181" t="s">
        <v>34</v>
      </c>
      <c r="D11" s="181"/>
      <c r="E11" s="76">
        <v>20358</v>
      </c>
      <c r="F11" s="76"/>
      <c r="G11" s="76"/>
      <c r="H11" s="93">
        <f>SUM(E11:G11)</f>
        <v>20358</v>
      </c>
      <c r="I11" s="53">
        <v>20358</v>
      </c>
      <c r="J11" s="53"/>
      <c r="K11" s="53"/>
      <c r="L11" s="61">
        <f>SUM(I11:K11)</f>
        <v>20358</v>
      </c>
    </row>
    <row r="12" spans="1:12" ht="12.75">
      <c r="A12" s="60"/>
      <c r="B12" s="56"/>
      <c r="C12" s="181" t="s">
        <v>35</v>
      </c>
      <c r="D12" s="181"/>
      <c r="E12" s="76">
        <v>226672</v>
      </c>
      <c r="F12" s="76"/>
      <c r="G12" s="76"/>
      <c r="H12" s="93">
        <f aca="true" t="shared" si="0" ref="H12:H48">SUM(E12:G12)</f>
        <v>226672</v>
      </c>
      <c r="I12" s="53">
        <v>226672</v>
      </c>
      <c r="J12" s="53"/>
      <c r="K12" s="53"/>
      <c r="L12" s="61">
        <f aca="true" t="shared" si="1" ref="L12:L48">SUM(I12:K12)</f>
        <v>226672</v>
      </c>
    </row>
    <row r="13" spans="1:12" ht="12.75">
      <c r="A13" s="60"/>
      <c r="B13" s="56"/>
      <c r="C13" s="182" t="s">
        <v>100</v>
      </c>
      <c r="D13" s="181"/>
      <c r="E13" s="76">
        <v>193875</v>
      </c>
      <c r="F13" s="76"/>
      <c r="G13" s="76"/>
      <c r="H13" s="93">
        <f t="shared" si="0"/>
        <v>193875</v>
      </c>
      <c r="I13" s="53">
        <v>193875</v>
      </c>
      <c r="J13" s="53"/>
      <c r="K13" s="53"/>
      <c r="L13" s="61">
        <f t="shared" si="1"/>
        <v>193875</v>
      </c>
    </row>
    <row r="14" spans="1:12" ht="12.75">
      <c r="A14" s="60"/>
      <c r="B14" s="56"/>
      <c r="C14" s="181" t="s">
        <v>36</v>
      </c>
      <c r="D14" s="181"/>
      <c r="E14" s="76">
        <v>15841</v>
      </c>
      <c r="F14" s="76"/>
      <c r="G14" s="76"/>
      <c r="H14" s="93">
        <f t="shared" si="0"/>
        <v>15841</v>
      </c>
      <c r="I14" s="53">
        <v>15841</v>
      </c>
      <c r="J14" s="53"/>
      <c r="K14" s="53"/>
      <c r="L14" s="61">
        <f t="shared" si="1"/>
        <v>15841</v>
      </c>
    </row>
    <row r="15" spans="1:12" ht="12.75">
      <c r="A15" s="60"/>
      <c r="B15" s="56"/>
      <c r="C15" s="182" t="s">
        <v>101</v>
      </c>
      <c r="D15" s="181"/>
      <c r="E15" s="76">
        <v>1542</v>
      </c>
      <c r="F15" s="76"/>
      <c r="G15" s="76"/>
      <c r="H15" s="93">
        <f t="shared" si="0"/>
        <v>1542</v>
      </c>
      <c r="I15" s="53">
        <v>1542</v>
      </c>
      <c r="J15" s="53"/>
      <c r="K15" s="53"/>
      <c r="L15" s="61">
        <f t="shared" si="1"/>
        <v>1542</v>
      </c>
    </row>
    <row r="16" spans="1:12" ht="12.75">
      <c r="A16" s="60"/>
      <c r="B16" s="56"/>
      <c r="C16" s="182" t="s">
        <v>102</v>
      </c>
      <c r="D16" s="181"/>
      <c r="E16" s="76">
        <v>19531</v>
      </c>
      <c r="F16" s="76"/>
      <c r="G16" s="76"/>
      <c r="H16" s="93">
        <f t="shared" si="0"/>
        <v>19531</v>
      </c>
      <c r="I16" s="53">
        <v>19531</v>
      </c>
      <c r="J16" s="53"/>
      <c r="K16" s="53"/>
      <c r="L16" s="61">
        <f t="shared" si="1"/>
        <v>19531</v>
      </c>
    </row>
    <row r="17" spans="1:12" ht="12.75">
      <c r="A17" s="60"/>
      <c r="B17" s="77" t="s">
        <v>161</v>
      </c>
      <c r="C17" s="77"/>
      <c r="D17" s="56"/>
      <c r="E17" s="76">
        <v>5163</v>
      </c>
      <c r="F17" s="76"/>
      <c r="G17" s="76"/>
      <c r="H17" s="93">
        <f t="shared" si="0"/>
        <v>5163</v>
      </c>
      <c r="I17" s="53">
        <v>5163</v>
      </c>
      <c r="J17" s="53"/>
      <c r="K17" s="53"/>
      <c r="L17" s="61">
        <f t="shared" si="1"/>
        <v>5163</v>
      </c>
    </row>
    <row r="18" spans="1:12" ht="12.75">
      <c r="A18" s="60"/>
      <c r="B18" s="181" t="s">
        <v>37</v>
      </c>
      <c r="C18" s="181"/>
      <c r="D18" s="181"/>
      <c r="E18" s="57">
        <f>SUM(E19:E24)</f>
        <v>59406</v>
      </c>
      <c r="F18" s="57">
        <f>SUM(F19:F24)</f>
        <v>73094</v>
      </c>
      <c r="G18" s="57">
        <f>SUM(G19:G24)</f>
        <v>31801</v>
      </c>
      <c r="H18" s="62">
        <f t="shared" si="0"/>
        <v>164301</v>
      </c>
      <c r="I18" s="57">
        <f>SUM(I19:I24)</f>
        <v>59406</v>
      </c>
      <c r="J18" s="57">
        <f>SUM(J19:J24)</f>
        <v>73094</v>
      </c>
      <c r="K18" s="57">
        <f>SUM(K19:K24)</f>
        <v>31801</v>
      </c>
      <c r="L18" s="62">
        <f t="shared" si="1"/>
        <v>164301</v>
      </c>
    </row>
    <row r="19" spans="1:12" ht="12.75">
      <c r="A19" s="60"/>
      <c r="B19" s="56"/>
      <c r="C19" s="161" t="s">
        <v>38</v>
      </c>
      <c r="D19" s="157"/>
      <c r="E19" s="76"/>
      <c r="F19" s="76">
        <v>1730</v>
      </c>
      <c r="G19" s="76"/>
      <c r="H19" s="93">
        <f t="shared" si="0"/>
        <v>1730</v>
      </c>
      <c r="I19" s="53"/>
      <c r="J19" s="53">
        <v>1730</v>
      </c>
      <c r="K19" s="53"/>
      <c r="L19" s="61">
        <f t="shared" si="1"/>
        <v>1730</v>
      </c>
    </row>
    <row r="20" spans="1:12" ht="12.75">
      <c r="A20" s="60"/>
      <c r="B20" s="56"/>
      <c r="C20" s="156" t="s">
        <v>181</v>
      </c>
      <c r="D20" s="157"/>
      <c r="E20" s="76">
        <v>28304</v>
      </c>
      <c r="F20" s="76">
        <v>71364</v>
      </c>
      <c r="G20" s="76"/>
      <c r="H20" s="93">
        <f t="shared" si="0"/>
        <v>99668</v>
      </c>
      <c r="I20" s="53">
        <v>28304</v>
      </c>
      <c r="J20" s="53">
        <v>71364</v>
      </c>
      <c r="K20" s="53"/>
      <c r="L20" s="61">
        <f t="shared" si="1"/>
        <v>99668</v>
      </c>
    </row>
    <row r="21" spans="1:12" ht="12.75">
      <c r="A21" s="60"/>
      <c r="B21" s="56"/>
      <c r="C21" s="156" t="s">
        <v>150</v>
      </c>
      <c r="D21" s="157"/>
      <c r="E21" s="76"/>
      <c r="F21" s="76"/>
      <c r="G21" s="76">
        <v>27801</v>
      </c>
      <c r="H21" s="93">
        <f t="shared" si="0"/>
        <v>27801</v>
      </c>
      <c r="I21" s="53"/>
      <c r="J21" s="53"/>
      <c r="K21" s="53">
        <v>27801</v>
      </c>
      <c r="L21" s="61">
        <f t="shared" si="1"/>
        <v>27801</v>
      </c>
    </row>
    <row r="22" spans="1:12" ht="12.75">
      <c r="A22" s="60"/>
      <c r="B22" s="56"/>
      <c r="C22" s="92" t="s">
        <v>123</v>
      </c>
      <c r="D22" s="68"/>
      <c r="E22" s="76">
        <v>28557</v>
      </c>
      <c r="F22" s="76"/>
      <c r="G22" s="76"/>
      <c r="H22" s="93">
        <f t="shared" si="0"/>
        <v>28557</v>
      </c>
      <c r="I22" s="53">
        <v>28557</v>
      </c>
      <c r="J22" s="53"/>
      <c r="K22" s="53"/>
      <c r="L22" s="61">
        <f t="shared" si="1"/>
        <v>28557</v>
      </c>
    </row>
    <row r="23" spans="1:12" ht="12.75">
      <c r="A23" s="60"/>
      <c r="B23" s="56"/>
      <c r="C23" s="161" t="s">
        <v>39</v>
      </c>
      <c r="D23" s="157"/>
      <c r="E23" s="76"/>
      <c r="F23" s="76"/>
      <c r="G23" s="76">
        <v>4000</v>
      </c>
      <c r="H23" s="93">
        <f t="shared" si="0"/>
        <v>4000</v>
      </c>
      <c r="I23" s="53"/>
      <c r="J23" s="53"/>
      <c r="K23" s="53">
        <v>4000</v>
      </c>
      <c r="L23" s="61">
        <f t="shared" si="1"/>
        <v>4000</v>
      </c>
    </row>
    <row r="24" spans="1:12" ht="13.5" customHeight="1">
      <c r="A24" s="60"/>
      <c r="B24" s="56"/>
      <c r="C24" s="95" t="s">
        <v>215</v>
      </c>
      <c r="D24" s="68"/>
      <c r="E24" s="76">
        <v>2545</v>
      </c>
      <c r="F24" s="76"/>
      <c r="G24" s="76"/>
      <c r="H24" s="93">
        <f t="shared" si="0"/>
        <v>2545</v>
      </c>
      <c r="I24" s="53">
        <v>2545</v>
      </c>
      <c r="J24" s="53"/>
      <c r="K24" s="53"/>
      <c r="L24" s="61">
        <f t="shared" si="1"/>
        <v>2545</v>
      </c>
    </row>
    <row r="25" spans="1:12" ht="12.75">
      <c r="A25" s="183" t="s">
        <v>40</v>
      </c>
      <c r="B25" s="184"/>
      <c r="C25" s="184"/>
      <c r="D25" s="184"/>
      <c r="E25" s="54">
        <f>SUM(E26:E27)</f>
        <v>0</v>
      </c>
      <c r="F25" s="54">
        <f>SUM(F26:F27)</f>
        <v>1718847</v>
      </c>
      <c r="G25" s="54">
        <f>SUM(G26:G27)</f>
        <v>0</v>
      </c>
      <c r="H25" s="59">
        <f t="shared" si="0"/>
        <v>1718847</v>
      </c>
      <c r="I25" s="54">
        <f>SUM(I26:I27)</f>
        <v>0</v>
      </c>
      <c r="J25" s="54">
        <f>SUM(J26:J27)</f>
        <v>1718847</v>
      </c>
      <c r="K25" s="54">
        <f>SUM(K26:K27)</f>
        <v>0</v>
      </c>
      <c r="L25" s="59">
        <f t="shared" si="1"/>
        <v>1718847</v>
      </c>
    </row>
    <row r="26" spans="1:12" ht="12.75">
      <c r="A26" s="65"/>
      <c r="B26" s="56" t="s">
        <v>92</v>
      </c>
      <c r="C26" s="77" t="s">
        <v>93</v>
      </c>
      <c r="D26" s="69"/>
      <c r="E26" s="54"/>
      <c r="F26" s="76">
        <f>'[1]Felhalm. bevétel'!E9</f>
        <v>0</v>
      </c>
      <c r="G26" s="54"/>
      <c r="H26" s="93">
        <f t="shared" si="0"/>
        <v>0</v>
      </c>
      <c r="I26" s="54"/>
      <c r="J26" s="53">
        <v>0</v>
      </c>
      <c r="K26" s="54"/>
      <c r="L26" s="61">
        <f t="shared" si="1"/>
        <v>0</v>
      </c>
    </row>
    <row r="27" spans="1:12" ht="12.75">
      <c r="A27" s="60"/>
      <c r="B27" s="77" t="s">
        <v>103</v>
      </c>
      <c r="C27" s="77" t="s">
        <v>104</v>
      </c>
      <c r="D27" s="69"/>
      <c r="E27" s="76"/>
      <c r="F27" s="76">
        <v>1718847</v>
      </c>
      <c r="G27" s="76"/>
      <c r="H27" s="93">
        <f t="shared" si="0"/>
        <v>1718847</v>
      </c>
      <c r="I27" s="53"/>
      <c r="J27" s="53">
        <v>1718847</v>
      </c>
      <c r="K27" s="53"/>
      <c r="L27" s="61">
        <f t="shared" si="1"/>
        <v>1718847</v>
      </c>
    </row>
    <row r="28" spans="1:12" ht="12.75">
      <c r="A28" s="183" t="s">
        <v>41</v>
      </c>
      <c r="B28" s="184"/>
      <c r="C28" s="184"/>
      <c r="D28" s="184"/>
      <c r="E28" s="54">
        <f>SUM(E29:E30,E36)</f>
        <v>1295000</v>
      </c>
      <c r="F28" s="54">
        <f>SUM(F29:F30,F36)</f>
        <v>0</v>
      </c>
      <c r="G28" s="54">
        <f>SUM(G29:G30,G36)</f>
        <v>300</v>
      </c>
      <c r="H28" s="59">
        <f t="shared" si="0"/>
        <v>1295300</v>
      </c>
      <c r="I28" s="54">
        <f>SUM(I29:I30,I36)</f>
        <v>1295000</v>
      </c>
      <c r="J28" s="54">
        <f>SUM(J29:J30,J36)</f>
        <v>0</v>
      </c>
      <c r="K28" s="54">
        <f>SUM(K29:K30,K36)</f>
        <v>300</v>
      </c>
      <c r="L28" s="59">
        <f t="shared" si="1"/>
        <v>1295300</v>
      </c>
    </row>
    <row r="29" spans="1:12" ht="12.75">
      <c r="A29" s="60"/>
      <c r="B29" s="182" t="s">
        <v>177</v>
      </c>
      <c r="C29" s="181"/>
      <c r="D29" s="181">
        <v>0</v>
      </c>
      <c r="E29" s="57">
        <v>115000</v>
      </c>
      <c r="F29" s="57"/>
      <c r="G29" s="57"/>
      <c r="H29" s="62">
        <f t="shared" si="0"/>
        <v>115000</v>
      </c>
      <c r="I29" s="57">
        <v>115000</v>
      </c>
      <c r="J29" s="57"/>
      <c r="K29" s="57"/>
      <c r="L29" s="62">
        <f t="shared" si="1"/>
        <v>115000</v>
      </c>
    </row>
    <row r="30" spans="1:12" ht="12.75">
      <c r="A30" s="60"/>
      <c r="B30" s="181" t="s">
        <v>42</v>
      </c>
      <c r="C30" s="181"/>
      <c r="D30" s="181"/>
      <c r="E30" s="54">
        <f>SUM(E31:E35)</f>
        <v>1179000</v>
      </c>
      <c r="F30" s="54">
        <f>SUM(F31:F35)</f>
        <v>0</v>
      </c>
      <c r="G30" s="54">
        <f>SUM(G31:G35)</f>
        <v>0</v>
      </c>
      <c r="H30" s="59">
        <f t="shared" si="0"/>
        <v>1179000</v>
      </c>
      <c r="I30" s="54">
        <f>SUM(I31:I35)</f>
        <v>1179000</v>
      </c>
      <c r="J30" s="54">
        <f>SUM(J31:J35)</f>
        <v>0</v>
      </c>
      <c r="K30" s="54">
        <f>SUM(K31:K35)</f>
        <v>0</v>
      </c>
      <c r="L30" s="59">
        <f t="shared" si="1"/>
        <v>1179000</v>
      </c>
    </row>
    <row r="31" spans="1:12" ht="12.75">
      <c r="A31" s="60"/>
      <c r="B31" s="55"/>
      <c r="C31" s="181" t="s">
        <v>89</v>
      </c>
      <c r="D31" s="181"/>
      <c r="E31" s="76">
        <v>1100000</v>
      </c>
      <c r="F31" s="76"/>
      <c r="G31" s="76"/>
      <c r="H31" s="93">
        <f t="shared" si="0"/>
        <v>1100000</v>
      </c>
      <c r="I31" s="53">
        <v>1100000</v>
      </c>
      <c r="J31" s="53"/>
      <c r="K31" s="53"/>
      <c r="L31" s="61">
        <f t="shared" si="1"/>
        <v>1100000</v>
      </c>
    </row>
    <row r="32" spans="1:12" ht="12.75">
      <c r="A32" s="60"/>
      <c r="B32" s="55"/>
      <c r="C32" s="182" t="s">
        <v>43</v>
      </c>
      <c r="D32" s="182"/>
      <c r="E32" s="76">
        <v>0</v>
      </c>
      <c r="F32" s="76"/>
      <c r="G32" s="76"/>
      <c r="H32" s="93">
        <f t="shared" si="0"/>
        <v>0</v>
      </c>
      <c r="I32" s="53">
        <v>0</v>
      </c>
      <c r="J32" s="53"/>
      <c r="K32" s="53"/>
      <c r="L32" s="61">
        <f t="shared" si="1"/>
        <v>0</v>
      </c>
    </row>
    <row r="33" spans="1:12" ht="12.75">
      <c r="A33" s="60"/>
      <c r="B33" s="55"/>
      <c r="C33" s="182" t="s">
        <v>44</v>
      </c>
      <c r="D33" s="182"/>
      <c r="E33" s="76">
        <v>0</v>
      </c>
      <c r="F33" s="76"/>
      <c r="G33" s="76"/>
      <c r="H33" s="93">
        <f t="shared" si="0"/>
        <v>0</v>
      </c>
      <c r="I33" s="53">
        <v>0</v>
      </c>
      <c r="J33" s="53"/>
      <c r="K33" s="53"/>
      <c r="L33" s="61">
        <f t="shared" si="1"/>
        <v>0</v>
      </c>
    </row>
    <row r="34" spans="1:12" ht="12.75">
      <c r="A34" s="60"/>
      <c r="B34" s="55"/>
      <c r="C34" s="181" t="s">
        <v>45</v>
      </c>
      <c r="D34" s="181"/>
      <c r="E34" s="76">
        <v>55000</v>
      </c>
      <c r="F34" s="76"/>
      <c r="G34" s="76"/>
      <c r="H34" s="93">
        <f t="shared" si="0"/>
        <v>55000</v>
      </c>
      <c r="I34" s="53">
        <v>55000</v>
      </c>
      <c r="J34" s="53"/>
      <c r="K34" s="53"/>
      <c r="L34" s="61">
        <f t="shared" si="1"/>
        <v>55000</v>
      </c>
    </row>
    <row r="35" spans="1:12" ht="12.75">
      <c r="A35" s="60"/>
      <c r="B35" s="55"/>
      <c r="C35" s="182" t="s">
        <v>151</v>
      </c>
      <c r="D35" s="181"/>
      <c r="E35" s="76">
        <v>24000</v>
      </c>
      <c r="F35" s="76"/>
      <c r="G35" s="76"/>
      <c r="H35" s="93">
        <f t="shared" si="0"/>
        <v>24000</v>
      </c>
      <c r="I35" s="53">
        <v>24000</v>
      </c>
      <c r="J35" s="53"/>
      <c r="K35" s="53"/>
      <c r="L35" s="61">
        <f t="shared" si="1"/>
        <v>24000</v>
      </c>
    </row>
    <row r="36" spans="1:12" ht="12.75">
      <c r="A36" s="60"/>
      <c r="B36" s="182" t="s">
        <v>178</v>
      </c>
      <c r="C36" s="181"/>
      <c r="D36" s="181"/>
      <c r="E36" s="76">
        <v>1000</v>
      </c>
      <c r="F36" s="76"/>
      <c r="G36" s="76">
        <v>300</v>
      </c>
      <c r="H36" s="93">
        <f t="shared" si="0"/>
        <v>1300</v>
      </c>
      <c r="I36" s="76">
        <v>1000</v>
      </c>
      <c r="J36" s="76"/>
      <c r="K36" s="76">
        <v>300</v>
      </c>
      <c r="L36" s="61">
        <f t="shared" si="1"/>
        <v>1300</v>
      </c>
    </row>
    <row r="37" spans="1:12" ht="12.75">
      <c r="A37" s="183" t="s">
        <v>13</v>
      </c>
      <c r="B37" s="184"/>
      <c r="C37" s="184"/>
      <c r="D37" s="184"/>
      <c r="E37" s="54">
        <f>SUM(E38:E43)</f>
        <v>24300</v>
      </c>
      <c r="F37" s="54">
        <f>SUM(F38:F44)</f>
        <v>91456</v>
      </c>
      <c r="G37" s="54">
        <f>SUM(G38:G43)</f>
        <v>0</v>
      </c>
      <c r="H37" s="59">
        <f t="shared" si="0"/>
        <v>115756</v>
      </c>
      <c r="I37" s="54">
        <f>SUM(I38:I43)</f>
        <v>24300</v>
      </c>
      <c r="J37" s="54">
        <f>SUM(J38:J44)</f>
        <v>91456</v>
      </c>
      <c r="K37" s="54">
        <f>SUM(K38:K43)</f>
        <v>0</v>
      </c>
      <c r="L37" s="59">
        <f t="shared" si="1"/>
        <v>115756</v>
      </c>
    </row>
    <row r="38" spans="1:12" ht="12.75">
      <c r="A38" s="60"/>
      <c r="B38" s="182" t="s">
        <v>105</v>
      </c>
      <c r="C38" s="181"/>
      <c r="D38" s="181"/>
      <c r="E38" s="76"/>
      <c r="F38" s="76">
        <v>0</v>
      </c>
      <c r="G38" s="76"/>
      <c r="H38" s="93">
        <f t="shared" si="0"/>
        <v>0</v>
      </c>
      <c r="I38" s="53"/>
      <c r="J38" s="53">
        <v>0</v>
      </c>
      <c r="K38" s="53"/>
      <c r="L38" s="61">
        <f t="shared" si="1"/>
        <v>0</v>
      </c>
    </row>
    <row r="39" spans="1:12" ht="12.75">
      <c r="A39" s="60"/>
      <c r="B39" s="181" t="s">
        <v>90</v>
      </c>
      <c r="C39" s="181"/>
      <c r="D39" s="181"/>
      <c r="E39" s="76"/>
      <c r="F39" s="76">
        <v>27800</v>
      </c>
      <c r="G39" s="76"/>
      <c r="H39" s="93">
        <f t="shared" si="0"/>
        <v>27800</v>
      </c>
      <c r="I39" s="53"/>
      <c r="J39" s="53">
        <v>27800</v>
      </c>
      <c r="K39" s="53"/>
      <c r="L39" s="61">
        <f t="shared" si="1"/>
        <v>27800</v>
      </c>
    </row>
    <row r="40" spans="1:12" ht="12.75">
      <c r="A40" s="60"/>
      <c r="B40" s="181" t="s">
        <v>46</v>
      </c>
      <c r="C40" s="181"/>
      <c r="D40" s="181"/>
      <c r="E40" s="76"/>
      <c r="F40" s="76">
        <v>3300</v>
      </c>
      <c r="G40" s="76"/>
      <c r="H40" s="93">
        <f t="shared" si="0"/>
        <v>3300</v>
      </c>
      <c r="I40" s="53"/>
      <c r="J40" s="53">
        <v>3300</v>
      </c>
      <c r="K40" s="53"/>
      <c r="L40" s="61">
        <f t="shared" si="1"/>
        <v>3300</v>
      </c>
    </row>
    <row r="41" spans="1:12" ht="12.75">
      <c r="A41" s="60"/>
      <c r="B41" s="181" t="s">
        <v>91</v>
      </c>
      <c r="C41" s="181"/>
      <c r="D41" s="181"/>
      <c r="E41" s="76">
        <v>24300</v>
      </c>
      <c r="F41" s="76">
        <v>20381</v>
      </c>
      <c r="G41" s="76"/>
      <c r="H41" s="93">
        <f t="shared" si="0"/>
        <v>44681</v>
      </c>
      <c r="I41" s="53">
        <v>24300</v>
      </c>
      <c r="J41" s="53">
        <v>20381</v>
      </c>
      <c r="K41" s="53"/>
      <c r="L41" s="61">
        <f t="shared" si="1"/>
        <v>44681</v>
      </c>
    </row>
    <row r="42" spans="1:12" ht="12.75">
      <c r="A42" s="60"/>
      <c r="B42" s="181" t="s">
        <v>47</v>
      </c>
      <c r="C42" s="181"/>
      <c r="D42" s="181"/>
      <c r="E42" s="76"/>
      <c r="F42" s="76">
        <v>0</v>
      </c>
      <c r="G42" s="76"/>
      <c r="H42" s="93">
        <f t="shared" si="0"/>
        <v>0</v>
      </c>
      <c r="I42" s="53"/>
      <c r="J42" s="53">
        <v>0</v>
      </c>
      <c r="K42" s="53"/>
      <c r="L42" s="61">
        <f t="shared" si="1"/>
        <v>0</v>
      </c>
    </row>
    <row r="43" spans="1:12" ht="12.75">
      <c r="A43" s="60"/>
      <c r="B43" s="181" t="s">
        <v>48</v>
      </c>
      <c r="C43" s="181"/>
      <c r="D43" s="181"/>
      <c r="E43" s="76"/>
      <c r="F43" s="76">
        <v>19975</v>
      </c>
      <c r="G43" s="76"/>
      <c r="H43" s="93">
        <f t="shared" si="0"/>
        <v>19975</v>
      </c>
      <c r="I43" s="76"/>
      <c r="J43" s="76">
        <v>19975</v>
      </c>
      <c r="K43" s="76"/>
      <c r="L43" s="61">
        <f t="shared" si="1"/>
        <v>19975</v>
      </c>
    </row>
    <row r="44" spans="1:12" ht="12.75">
      <c r="A44" s="60"/>
      <c r="B44" s="182" t="s">
        <v>214</v>
      </c>
      <c r="C44" s="182"/>
      <c r="D44" s="182"/>
      <c r="E44" s="76"/>
      <c r="F44" s="76">
        <v>20000</v>
      </c>
      <c r="G44" s="76"/>
      <c r="H44" s="93">
        <f t="shared" si="0"/>
        <v>20000</v>
      </c>
      <c r="I44" s="76"/>
      <c r="J44" s="76">
        <v>20000</v>
      </c>
      <c r="K44" s="76"/>
      <c r="L44" s="61">
        <f t="shared" si="1"/>
        <v>20000</v>
      </c>
    </row>
    <row r="45" spans="1:12" ht="12.75">
      <c r="A45" s="183" t="s">
        <v>49</v>
      </c>
      <c r="B45" s="184"/>
      <c r="C45" s="184"/>
      <c r="D45" s="184"/>
      <c r="E45" s="54">
        <f>SUM(E46:E47)</f>
        <v>0</v>
      </c>
      <c r="F45" s="54">
        <f>SUM(F46:F47)</f>
        <v>3382</v>
      </c>
      <c r="G45" s="54">
        <f>SUM(G46:G47)</f>
        <v>0</v>
      </c>
      <c r="H45" s="59">
        <f t="shared" si="0"/>
        <v>3382</v>
      </c>
      <c r="I45" s="54">
        <f>SUM(I46:I47)</f>
        <v>0</v>
      </c>
      <c r="J45" s="54">
        <f>SUM(J46:J47)</f>
        <v>3382</v>
      </c>
      <c r="K45" s="54">
        <f>SUM(K46:K47)</f>
        <v>0</v>
      </c>
      <c r="L45" s="59">
        <f t="shared" si="1"/>
        <v>3382</v>
      </c>
    </row>
    <row r="46" spans="1:12" ht="12.75">
      <c r="A46" s="60"/>
      <c r="B46" s="182" t="s">
        <v>50</v>
      </c>
      <c r="C46" s="181"/>
      <c r="D46" s="181"/>
      <c r="E46" s="76"/>
      <c r="F46" s="76">
        <v>3000</v>
      </c>
      <c r="G46" s="76"/>
      <c r="H46" s="93">
        <f t="shared" si="0"/>
        <v>3000</v>
      </c>
      <c r="I46" s="53"/>
      <c r="J46" s="53">
        <v>3000</v>
      </c>
      <c r="K46" s="53"/>
      <c r="L46" s="61">
        <f t="shared" si="1"/>
        <v>3000</v>
      </c>
    </row>
    <row r="47" spans="1:12" ht="12.75">
      <c r="A47" s="60"/>
      <c r="B47" s="182" t="s">
        <v>51</v>
      </c>
      <c r="C47" s="181"/>
      <c r="D47" s="181"/>
      <c r="E47" s="76"/>
      <c r="F47" s="76">
        <v>382</v>
      </c>
      <c r="G47" s="76"/>
      <c r="H47" s="93">
        <f t="shared" si="0"/>
        <v>382</v>
      </c>
      <c r="I47" s="53"/>
      <c r="J47" s="53">
        <v>382</v>
      </c>
      <c r="K47" s="53"/>
      <c r="L47" s="61">
        <f t="shared" si="1"/>
        <v>382</v>
      </c>
    </row>
    <row r="48" spans="1:12" ht="12.75">
      <c r="A48" s="183" t="s">
        <v>94</v>
      </c>
      <c r="B48" s="184"/>
      <c r="C48" s="184"/>
      <c r="D48" s="184"/>
      <c r="E48" s="54">
        <f>SUM(E50)</f>
        <v>0</v>
      </c>
      <c r="F48" s="54">
        <f>SUM(F49:F50)</f>
        <v>5265</v>
      </c>
      <c r="G48" s="54">
        <f>SUM(G50)</f>
        <v>0</v>
      </c>
      <c r="H48" s="59">
        <f t="shared" si="0"/>
        <v>5265</v>
      </c>
      <c r="I48" s="54">
        <f>SUM(I50)</f>
        <v>0</v>
      </c>
      <c r="J48" s="54">
        <f>SUM(J49:J50)</f>
        <v>5265</v>
      </c>
      <c r="K48" s="54">
        <f>SUM(K50)</f>
        <v>0</v>
      </c>
      <c r="L48" s="59">
        <f t="shared" si="1"/>
        <v>5265</v>
      </c>
    </row>
    <row r="49" spans="1:12" ht="12.75">
      <c r="A49" s="65"/>
      <c r="B49" s="182" t="s">
        <v>216</v>
      </c>
      <c r="C49" s="182"/>
      <c r="D49" s="182"/>
      <c r="E49" s="54"/>
      <c r="F49" s="76">
        <v>5265</v>
      </c>
      <c r="G49" s="76"/>
      <c r="H49" s="93">
        <f>SUM(E49:G49)</f>
        <v>5265</v>
      </c>
      <c r="I49" s="54"/>
      <c r="J49" s="76">
        <v>5265</v>
      </c>
      <c r="K49" s="76"/>
      <c r="L49" s="93">
        <f>SUM(I49:K49)</f>
        <v>5265</v>
      </c>
    </row>
    <row r="50" spans="1:12" ht="12.75">
      <c r="A50" s="60"/>
      <c r="B50" s="182" t="s">
        <v>137</v>
      </c>
      <c r="C50" s="182"/>
      <c r="D50" s="182"/>
      <c r="E50" s="76"/>
      <c r="F50" s="76">
        <v>0</v>
      </c>
      <c r="G50" s="76"/>
      <c r="H50" s="93">
        <f>SUM(E50:G50)</f>
        <v>0</v>
      </c>
      <c r="I50" s="53"/>
      <c r="J50" s="53">
        <v>0</v>
      </c>
      <c r="K50" s="53"/>
      <c r="L50" s="61">
        <f>SUM(I50:K50)</f>
        <v>0</v>
      </c>
    </row>
    <row r="51" spans="1:12" ht="12.75">
      <c r="A51" s="183" t="s">
        <v>52</v>
      </c>
      <c r="B51" s="184"/>
      <c r="C51" s="184"/>
      <c r="D51" s="184"/>
      <c r="E51" s="54">
        <f>SUM(E52:E53)</f>
        <v>0</v>
      </c>
      <c r="F51" s="54">
        <f>SUM(F52:F53)</f>
        <v>334455</v>
      </c>
      <c r="G51" s="54">
        <f>SUM(G52:G53)</f>
        <v>0</v>
      </c>
      <c r="H51" s="59">
        <f>SUM(E51:G51)</f>
        <v>334455</v>
      </c>
      <c r="I51" s="54">
        <f>SUM(I52:I53)</f>
        <v>0</v>
      </c>
      <c r="J51" s="54">
        <f>SUM(J52:J53)</f>
        <v>334455</v>
      </c>
      <c r="K51" s="54">
        <f>SUM(K52:K53)</f>
        <v>0</v>
      </c>
      <c r="L51" s="59">
        <f>SUM(I51:K51)</f>
        <v>334455</v>
      </c>
    </row>
    <row r="52" spans="1:12" ht="12.75">
      <c r="A52" s="60"/>
      <c r="B52" s="182" t="s">
        <v>187</v>
      </c>
      <c r="C52" s="181"/>
      <c r="D52" s="181"/>
      <c r="E52" s="76"/>
      <c r="F52" s="76">
        <v>324314</v>
      </c>
      <c r="G52" s="76"/>
      <c r="H52" s="93">
        <f>SUM(E52:G52)</f>
        <v>324314</v>
      </c>
      <c r="I52" s="53"/>
      <c r="J52" s="53">
        <v>324314</v>
      </c>
      <c r="K52" s="53"/>
      <c r="L52" s="61">
        <f>SUM(I52:K52)</f>
        <v>324314</v>
      </c>
    </row>
    <row r="53" spans="1:12" ht="12.75">
      <c r="A53" s="60"/>
      <c r="B53" s="182" t="s">
        <v>106</v>
      </c>
      <c r="C53" s="181"/>
      <c r="D53" s="181"/>
      <c r="E53" s="76"/>
      <c r="F53" s="76">
        <v>10141</v>
      </c>
      <c r="G53" s="76"/>
      <c r="H53" s="93">
        <f>SUM(E53:G53)</f>
        <v>10141</v>
      </c>
      <c r="I53" s="53"/>
      <c r="J53" s="76">
        <v>10141</v>
      </c>
      <c r="K53" s="53"/>
      <c r="L53" s="61">
        <f>SUM(I53:K53)</f>
        <v>10141</v>
      </c>
    </row>
    <row r="54" spans="1:12" ht="12.75">
      <c r="A54" s="132"/>
      <c r="H54" s="84"/>
      <c r="L54" s="84"/>
    </row>
    <row r="55" spans="1:12" ht="12.75">
      <c r="A55" s="65" t="s">
        <v>107</v>
      </c>
      <c r="B55" s="185" t="s">
        <v>108</v>
      </c>
      <c r="C55" s="186"/>
      <c r="D55" s="187"/>
      <c r="E55" s="57">
        <f>SUM(E9,E28,E37,E48)</f>
        <v>1861688</v>
      </c>
      <c r="F55" s="57">
        <f>SUM(F9,F28,F37,F48)</f>
        <v>169815</v>
      </c>
      <c r="G55" s="57">
        <f>SUM(G9,G28,G37,G48)</f>
        <v>32101</v>
      </c>
      <c r="H55" s="62">
        <f>SUM(E55:G55)</f>
        <v>2063604</v>
      </c>
      <c r="I55" s="57">
        <f>SUM(I9,I28,I37,I48)</f>
        <v>1861688</v>
      </c>
      <c r="J55" s="57">
        <f>SUM(J9,J28,J37,J48)</f>
        <v>169815</v>
      </c>
      <c r="K55" s="57">
        <f>SUM(K9,K28,K37,K48)</f>
        <v>32101</v>
      </c>
      <c r="L55" s="62">
        <f>SUM(I55:K55)</f>
        <v>2063604</v>
      </c>
    </row>
    <row r="56" spans="1:12" ht="12.75">
      <c r="A56" s="65" t="s">
        <v>27</v>
      </c>
      <c r="B56" s="185" t="s">
        <v>109</v>
      </c>
      <c r="C56" s="186"/>
      <c r="D56" s="187"/>
      <c r="E56" s="57">
        <f>SUM(E25,E45,E51)</f>
        <v>0</v>
      </c>
      <c r="F56" s="57">
        <f>SUM(F25,F45,F51)</f>
        <v>2056684</v>
      </c>
      <c r="G56" s="57">
        <f>SUM(G25,G45,G51)</f>
        <v>0</v>
      </c>
      <c r="H56" s="62">
        <f>SUM(E56:G56)</f>
        <v>2056684</v>
      </c>
      <c r="I56" s="57">
        <f>SUM(I25,I45,I51)</f>
        <v>0</v>
      </c>
      <c r="J56" s="57">
        <f>SUM(J25,J45,J51)</f>
        <v>2056684</v>
      </c>
      <c r="K56" s="57">
        <f>SUM(K25,K45,K51)</f>
        <v>0</v>
      </c>
      <c r="L56" s="62">
        <f>SUM(I56:K56)</f>
        <v>2056684</v>
      </c>
    </row>
    <row r="57" spans="1:12" ht="12.75">
      <c r="A57" s="183" t="s">
        <v>110</v>
      </c>
      <c r="B57" s="184"/>
      <c r="C57" s="184"/>
      <c r="D57" s="184"/>
      <c r="E57" s="54">
        <f>SUM(E55:E56)</f>
        <v>1861688</v>
      </c>
      <c r="F57" s="54">
        <f>SUM(F55:F56)</f>
        <v>2226499</v>
      </c>
      <c r="G57" s="54">
        <f>SUM(G55:G56)</f>
        <v>32101</v>
      </c>
      <c r="H57" s="59">
        <f>SUM(E57:G57)</f>
        <v>4120288</v>
      </c>
      <c r="I57" s="54">
        <f>SUM(I55:I56)</f>
        <v>1861688</v>
      </c>
      <c r="J57" s="54">
        <f>SUM(J55:J56)</f>
        <v>2226499</v>
      </c>
      <c r="K57" s="54">
        <f>SUM(K55:K56)</f>
        <v>32101</v>
      </c>
      <c r="L57" s="59">
        <f>SUM(I57:K57)</f>
        <v>4120288</v>
      </c>
    </row>
    <row r="58" spans="1:12" ht="12.75">
      <c r="A58" s="60"/>
      <c r="B58" s="56"/>
      <c r="C58" s="56"/>
      <c r="D58" s="56"/>
      <c r="E58" s="76"/>
      <c r="F58" s="76"/>
      <c r="G58" s="76"/>
      <c r="H58" s="93"/>
      <c r="I58" s="53"/>
      <c r="J58" s="53"/>
      <c r="K58" s="53"/>
      <c r="L58" s="61"/>
    </row>
    <row r="59" spans="1:12" ht="12.75">
      <c r="A59" s="183" t="s">
        <v>16</v>
      </c>
      <c r="B59" s="184"/>
      <c r="C59" s="184"/>
      <c r="D59" s="184"/>
      <c r="H59" s="83"/>
      <c r="L59" s="83"/>
    </row>
    <row r="60" spans="1:12" ht="12.75">
      <c r="A60" s="60"/>
      <c r="B60" s="182" t="s">
        <v>138</v>
      </c>
      <c r="C60" s="181"/>
      <c r="D60" s="181"/>
      <c r="E60" s="76"/>
      <c r="F60" s="85"/>
      <c r="G60" s="85"/>
      <c r="H60" s="93">
        <v>0</v>
      </c>
      <c r="I60" s="53"/>
      <c r="J60" s="55"/>
      <c r="K60" s="55"/>
      <c r="L60" s="61">
        <v>0</v>
      </c>
    </row>
    <row r="61" spans="1:12" ht="12.75">
      <c r="A61" s="60"/>
      <c r="B61" s="55"/>
      <c r="C61" s="182" t="s">
        <v>53</v>
      </c>
      <c r="D61" s="181"/>
      <c r="E61" s="57">
        <f>SUM(E62)</f>
        <v>0</v>
      </c>
      <c r="F61" s="57">
        <f>SUM(F62)</f>
        <v>1336550</v>
      </c>
      <c r="G61" s="57">
        <f>SUM(G62)</f>
        <v>0</v>
      </c>
      <c r="H61" s="93">
        <f aca="true" t="shared" si="2" ref="H61:H67">SUM(E61:G61)</f>
        <v>1336550</v>
      </c>
      <c r="I61" s="57">
        <f>SUM(I62)</f>
        <v>0</v>
      </c>
      <c r="J61" s="57">
        <f>SUM(J62)</f>
        <v>1336550</v>
      </c>
      <c r="K61" s="57">
        <f>SUM(K62)</f>
        <v>0</v>
      </c>
      <c r="L61" s="61">
        <f aca="true" t="shared" si="3" ref="L61:L67">SUM(I61:K61)</f>
        <v>1336550</v>
      </c>
    </row>
    <row r="62" spans="1:12" ht="12.75">
      <c r="A62" s="60"/>
      <c r="B62" s="55"/>
      <c r="C62" s="55"/>
      <c r="D62" s="55" t="s">
        <v>54</v>
      </c>
      <c r="E62" s="76"/>
      <c r="F62" s="76">
        <v>1336550</v>
      </c>
      <c r="G62" s="76"/>
      <c r="H62" s="93">
        <f t="shared" si="2"/>
        <v>1336550</v>
      </c>
      <c r="I62" s="53"/>
      <c r="J62" s="76">
        <v>1336550</v>
      </c>
      <c r="K62" s="53"/>
      <c r="L62" s="61">
        <f t="shared" si="3"/>
        <v>1336550</v>
      </c>
    </row>
    <row r="63" spans="1:12" ht="12.75">
      <c r="A63" s="60"/>
      <c r="B63" s="55"/>
      <c r="C63" s="181" t="s">
        <v>55</v>
      </c>
      <c r="D63" s="181"/>
      <c r="E63" s="57">
        <f>SUM(E64)</f>
        <v>0</v>
      </c>
      <c r="F63" s="57">
        <f>SUM(F64)</f>
        <v>3495982</v>
      </c>
      <c r="G63" s="57">
        <f>SUM(G64)</f>
        <v>0</v>
      </c>
      <c r="H63" s="93">
        <f t="shared" si="2"/>
        <v>3495982</v>
      </c>
      <c r="I63" s="57">
        <f>SUM(I64)</f>
        <v>0</v>
      </c>
      <c r="J63" s="57">
        <f>SUM(J64)</f>
        <v>3495982</v>
      </c>
      <c r="K63" s="57">
        <f>SUM(K64)</f>
        <v>0</v>
      </c>
      <c r="L63" s="61">
        <f t="shared" si="3"/>
        <v>3495982</v>
      </c>
    </row>
    <row r="64" spans="1:12" ht="12.75">
      <c r="A64" s="60"/>
      <c r="B64" s="55"/>
      <c r="C64" s="55"/>
      <c r="D64" s="85" t="s">
        <v>56</v>
      </c>
      <c r="E64" s="76"/>
      <c r="F64" s="76">
        <v>3495982</v>
      </c>
      <c r="G64" s="76"/>
      <c r="H64" s="93">
        <f t="shared" si="2"/>
        <v>3495982</v>
      </c>
      <c r="I64" s="53"/>
      <c r="J64" s="76">
        <v>3495982</v>
      </c>
      <c r="K64" s="53"/>
      <c r="L64" s="61">
        <f t="shared" si="3"/>
        <v>3495982</v>
      </c>
    </row>
    <row r="65" spans="1:12" ht="12.75">
      <c r="A65" s="80" t="s">
        <v>112</v>
      </c>
      <c r="B65" s="81" t="s">
        <v>116</v>
      </c>
      <c r="C65" s="81"/>
      <c r="D65" s="81"/>
      <c r="E65" s="54">
        <v>0</v>
      </c>
      <c r="F65" s="54">
        <f>SUM(F61,F63)</f>
        <v>4832532</v>
      </c>
      <c r="G65" s="54">
        <v>0</v>
      </c>
      <c r="H65" s="59">
        <f t="shared" si="2"/>
        <v>4832532</v>
      </c>
      <c r="I65" s="54">
        <v>0</v>
      </c>
      <c r="J65" s="54">
        <f>SUM(J61,J63)</f>
        <v>4832532</v>
      </c>
      <c r="K65" s="54">
        <v>0</v>
      </c>
      <c r="L65" s="59">
        <f t="shared" si="3"/>
        <v>4832532</v>
      </c>
    </row>
    <row r="66" spans="1:12" ht="12.75">
      <c r="A66" s="80" t="s">
        <v>113</v>
      </c>
      <c r="B66" s="81" t="s">
        <v>114</v>
      </c>
      <c r="C66" s="81"/>
      <c r="D66" s="81"/>
      <c r="E66" s="82">
        <v>0</v>
      </c>
      <c r="F66" s="82">
        <v>0</v>
      </c>
      <c r="G66" s="82">
        <v>0</v>
      </c>
      <c r="H66" s="59">
        <f t="shared" si="2"/>
        <v>0</v>
      </c>
      <c r="I66" s="82">
        <v>0</v>
      </c>
      <c r="J66" s="82">
        <v>0</v>
      </c>
      <c r="K66" s="82">
        <v>0</v>
      </c>
      <c r="L66" s="59">
        <f t="shared" si="3"/>
        <v>0</v>
      </c>
    </row>
    <row r="67" spans="1:12" ht="12.75">
      <c r="A67" s="191" t="s">
        <v>115</v>
      </c>
      <c r="B67" s="192"/>
      <c r="C67" s="192"/>
      <c r="D67" s="192"/>
      <c r="E67" s="82">
        <v>0</v>
      </c>
      <c r="F67" s="82">
        <f>SUM(F65:F66)</f>
        <v>4832532</v>
      </c>
      <c r="G67" s="82">
        <v>0</v>
      </c>
      <c r="H67" s="59">
        <f t="shared" si="2"/>
        <v>4832532</v>
      </c>
      <c r="I67" s="82">
        <v>0</v>
      </c>
      <c r="J67" s="82">
        <f>SUM(J65:J66)</f>
        <v>4832532</v>
      </c>
      <c r="K67" s="82">
        <v>0</v>
      </c>
      <c r="L67" s="59">
        <f t="shared" si="3"/>
        <v>4832532</v>
      </c>
    </row>
    <row r="68" spans="1:12" ht="20.25" customHeight="1">
      <c r="A68" s="189" t="s">
        <v>111</v>
      </c>
      <c r="B68" s="190"/>
      <c r="C68" s="190"/>
      <c r="D68" s="190"/>
      <c r="E68" s="91">
        <f aca="true" t="shared" si="4" ref="E68:L68">SUM(E57,E67)</f>
        <v>1861688</v>
      </c>
      <c r="F68" s="91">
        <f t="shared" si="4"/>
        <v>7059031</v>
      </c>
      <c r="G68" s="91">
        <f t="shared" si="4"/>
        <v>32101</v>
      </c>
      <c r="H68" s="139">
        <f t="shared" si="4"/>
        <v>8952820</v>
      </c>
      <c r="I68" s="91">
        <f t="shared" si="4"/>
        <v>1861688</v>
      </c>
      <c r="J68" s="91">
        <f t="shared" si="4"/>
        <v>7059031</v>
      </c>
      <c r="K68" s="91">
        <f t="shared" si="4"/>
        <v>32101</v>
      </c>
      <c r="L68" s="139">
        <f t="shared" si="4"/>
        <v>8952820</v>
      </c>
    </row>
    <row r="69" ht="12.75">
      <c r="H69" s="51"/>
    </row>
    <row r="70" spans="1:9" ht="8.25" customHeight="1">
      <c r="A70" s="188"/>
      <c r="B70" s="188"/>
      <c r="C70" s="188"/>
      <c r="D70" s="188"/>
      <c r="E70" s="78"/>
      <c r="F70" s="78"/>
      <c r="G70" s="78"/>
      <c r="H70" s="79"/>
      <c r="I70" s="51"/>
    </row>
    <row r="71" spans="8:12" ht="12.75">
      <c r="H71" s="51"/>
      <c r="I71" s="51"/>
      <c r="L71" s="51"/>
    </row>
    <row r="72" spans="8:12" ht="12.75">
      <c r="H72" s="51"/>
      <c r="I72" s="51"/>
      <c r="L72" s="51"/>
    </row>
  </sheetData>
  <sheetProtection/>
  <mergeCells count="61">
    <mergeCell ref="E5:H5"/>
    <mergeCell ref="C61:D61"/>
    <mergeCell ref="I5:L6"/>
    <mergeCell ref="L7:L8"/>
    <mergeCell ref="I8:K8"/>
    <mergeCell ref="A1:L1"/>
    <mergeCell ref="D3:L3"/>
    <mergeCell ref="B10:D10"/>
    <mergeCell ref="A9:D9"/>
    <mergeCell ref="H7:H8"/>
    <mergeCell ref="A5:D8"/>
    <mergeCell ref="C20:D20"/>
    <mergeCell ref="A70:D70"/>
    <mergeCell ref="A68:D68"/>
    <mergeCell ref="B60:D60"/>
    <mergeCell ref="A59:D59"/>
    <mergeCell ref="A67:D67"/>
    <mergeCell ref="A51:D51"/>
    <mergeCell ref="B52:D52"/>
    <mergeCell ref="C63:D63"/>
    <mergeCell ref="A57:D57"/>
    <mergeCell ref="B41:D41"/>
    <mergeCell ref="B42:D42"/>
    <mergeCell ref="B47:D47"/>
    <mergeCell ref="A45:D45"/>
    <mergeCell ref="C19:D19"/>
    <mergeCell ref="A25:D25"/>
    <mergeCell ref="C33:D33"/>
    <mergeCell ref="B39:D39"/>
    <mergeCell ref="B36:D36"/>
    <mergeCell ref="C35:D35"/>
    <mergeCell ref="B40:D40"/>
    <mergeCell ref="B53:D53"/>
    <mergeCell ref="B56:D56"/>
    <mergeCell ref="B55:D55"/>
    <mergeCell ref="C32:D32"/>
    <mergeCell ref="A28:D28"/>
    <mergeCell ref="A48:D48"/>
    <mergeCell ref="B50:D50"/>
    <mergeCell ref="B46:D46"/>
    <mergeCell ref="B43:D43"/>
    <mergeCell ref="K4:L4"/>
    <mergeCell ref="C34:D34"/>
    <mergeCell ref="B29:D29"/>
    <mergeCell ref="B30:D30"/>
    <mergeCell ref="C21:D21"/>
    <mergeCell ref="C23:D23"/>
    <mergeCell ref="C11:D11"/>
    <mergeCell ref="C16:D16"/>
    <mergeCell ref="C14:D14"/>
    <mergeCell ref="E8:G8"/>
    <mergeCell ref="C12:D12"/>
    <mergeCell ref="B38:D38"/>
    <mergeCell ref="E6:H6"/>
    <mergeCell ref="B49:D49"/>
    <mergeCell ref="C31:D31"/>
    <mergeCell ref="A37:D37"/>
    <mergeCell ref="B44:D44"/>
    <mergeCell ref="B18:D18"/>
    <mergeCell ref="C13:D13"/>
    <mergeCell ref="C15:D15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80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4.140625" style="0" customWidth="1"/>
    <col min="4" max="4" width="13.8515625" style="0" customWidth="1"/>
    <col min="5" max="10" width="9.140625" style="0" customWidth="1"/>
  </cols>
  <sheetData>
    <row r="1" spans="1:4" ht="17.25" customHeight="1">
      <c r="A1" s="212" t="s">
        <v>198</v>
      </c>
      <c r="B1" s="212"/>
      <c r="C1" s="212"/>
      <c r="D1" s="212"/>
    </row>
    <row r="2" spans="1:2" ht="26.25" customHeight="1">
      <c r="A2" s="43"/>
      <c r="B2" s="43"/>
    </row>
    <row r="3" spans="1:4" ht="12.75">
      <c r="A3" s="42"/>
      <c r="B3" s="42"/>
      <c r="D3" s="44" t="s">
        <v>276</v>
      </c>
    </row>
    <row r="4" spans="1:4" ht="12.75" customHeight="1">
      <c r="A4" s="42"/>
      <c r="B4" s="42"/>
      <c r="D4" s="44" t="s">
        <v>0</v>
      </c>
    </row>
    <row r="5" spans="1:2" ht="12.75">
      <c r="A5" s="42"/>
      <c r="B5" s="42"/>
    </row>
    <row r="6" spans="1:4" ht="50.25" customHeight="1">
      <c r="A6" s="196" t="s">
        <v>25</v>
      </c>
      <c r="B6" s="197"/>
      <c r="C6" s="127" t="s">
        <v>271</v>
      </c>
      <c r="D6" s="127" t="s">
        <v>255</v>
      </c>
    </row>
    <row r="7" spans="1:4" ht="24" customHeight="1" thickBot="1">
      <c r="A7" s="198"/>
      <c r="B7" s="199"/>
      <c r="C7" s="128" t="s">
        <v>26</v>
      </c>
      <c r="D7" s="128" t="s">
        <v>26</v>
      </c>
    </row>
    <row r="8" spans="1:4" ht="21.75" customHeight="1" thickTop="1">
      <c r="A8" s="210" t="s">
        <v>29</v>
      </c>
      <c r="B8" s="211"/>
      <c r="C8" s="41"/>
      <c r="D8" s="41"/>
    </row>
    <row r="9" spans="1:4" ht="15.75" customHeight="1">
      <c r="A9" s="45">
        <v>1</v>
      </c>
      <c r="B9" s="47" t="s">
        <v>95</v>
      </c>
      <c r="C9" s="40">
        <v>6000</v>
      </c>
      <c r="D9" s="40">
        <v>6000</v>
      </c>
    </row>
    <row r="10" spans="1:4" ht="15" customHeight="1">
      <c r="A10" s="45">
        <v>2</v>
      </c>
      <c r="B10" s="107" t="s">
        <v>145</v>
      </c>
      <c r="C10" s="41">
        <v>10000</v>
      </c>
      <c r="D10" s="41">
        <v>10000</v>
      </c>
    </row>
    <row r="11" spans="1:4" ht="15" customHeight="1">
      <c r="A11" s="45"/>
      <c r="B11" s="86" t="s">
        <v>121</v>
      </c>
      <c r="C11" s="41"/>
      <c r="D11" s="41"/>
    </row>
    <row r="12" spans="1:4" ht="15" customHeight="1">
      <c r="A12" s="45">
        <v>3</v>
      </c>
      <c r="B12" s="86" t="s">
        <v>127</v>
      </c>
      <c r="C12" s="41">
        <v>392645</v>
      </c>
      <c r="D12" s="41">
        <v>392645</v>
      </c>
    </row>
    <row r="13" spans="1:4" ht="15" customHeight="1">
      <c r="A13" s="45">
        <v>4</v>
      </c>
      <c r="B13" s="86" t="s">
        <v>146</v>
      </c>
      <c r="C13" s="41">
        <v>265009</v>
      </c>
      <c r="D13" s="41">
        <v>265009</v>
      </c>
    </row>
    <row r="14" spans="1:4" ht="15" customHeight="1">
      <c r="A14" s="45">
        <v>5</v>
      </c>
      <c r="B14" s="86" t="s">
        <v>147</v>
      </c>
      <c r="C14" s="41">
        <v>479493</v>
      </c>
      <c r="D14" s="41">
        <v>479493</v>
      </c>
    </row>
    <row r="15" spans="1:4" ht="15" customHeight="1">
      <c r="A15" s="45">
        <v>6</v>
      </c>
      <c r="B15" s="86" t="s">
        <v>166</v>
      </c>
      <c r="C15" s="41">
        <v>37250</v>
      </c>
      <c r="D15" s="41">
        <v>37250</v>
      </c>
    </row>
    <row r="16" spans="1:4" ht="15" customHeight="1">
      <c r="A16" s="45">
        <v>7</v>
      </c>
      <c r="B16" s="86" t="s">
        <v>167</v>
      </c>
      <c r="C16" s="108">
        <v>38770</v>
      </c>
      <c r="D16" s="108">
        <v>38770</v>
      </c>
    </row>
    <row r="17" spans="1:4" ht="15" customHeight="1">
      <c r="A17" s="45">
        <v>8</v>
      </c>
      <c r="B17" s="86" t="s">
        <v>168</v>
      </c>
      <c r="C17" s="108">
        <v>59100</v>
      </c>
      <c r="D17" s="108">
        <v>59100</v>
      </c>
    </row>
    <row r="18" spans="1:4" ht="15" customHeight="1">
      <c r="A18" s="206">
        <v>9</v>
      </c>
      <c r="B18" s="133" t="s">
        <v>192</v>
      </c>
      <c r="C18" s="204">
        <v>234421</v>
      </c>
      <c r="D18" s="204">
        <v>234421</v>
      </c>
    </row>
    <row r="19" spans="1:4" ht="14.25" customHeight="1">
      <c r="A19" s="207"/>
      <c r="B19" s="86" t="s">
        <v>193</v>
      </c>
      <c r="C19" s="205"/>
      <c r="D19" s="205"/>
    </row>
    <row r="20" spans="1:4" ht="15" customHeight="1">
      <c r="A20" s="45">
        <v>10</v>
      </c>
      <c r="B20" s="86" t="s">
        <v>188</v>
      </c>
      <c r="C20" s="41">
        <v>112866</v>
      </c>
      <c r="D20" s="41">
        <v>112866</v>
      </c>
    </row>
    <row r="21" spans="1:4" ht="15" customHeight="1">
      <c r="A21" s="45">
        <v>11</v>
      </c>
      <c r="B21" s="86" t="s">
        <v>163</v>
      </c>
      <c r="C21" s="41">
        <v>34100</v>
      </c>
      <c r="D21" s="41">
        <v>34100</v>
      </c>
    </row>
    <row r="22" spans="1:4" ht="15" customHeight="1">
      <c r="A22" s="45">
        <v>12</v>
      </c>
      <c r="B22" s="86" t="s">
        <v>182</v>
      </c>
      <c r="C22" s="41">
        <v>48942</v>
      </c>
      <c r="D22" s="41">
        <v>48942</v>
      </c>
    </row>
    <row r="23" spans="1:4" ht="15" customHeight="1">
      <c r="A23" s="45">
        <v>13</v>
      </c>
      <c r="B23" s="86" t="s">
        <v>164</v>
      </c>
      <c r="C23" s="41">
        <v>21600</v>
      </c>
      <c r="D23" s="41">
        <v>21600</v>
      </c>
    </row>
    <row r="24" spans="1:4" ht="15" customHeight="1">
      <c r="A24" s="45">
        <v>14</v>
      </c>
      <c r="B24" s="86" t="s">
        <v>165</v>
      </c>
      <c r="C24" s="41">
        <v>82180</v>
      </c>
      <c r="D24" s="41">
        <v>82180</v>
      </c>
    </row>
    <row r="25" spans="1:4" ht="15" customHeight="1">
      <c r="A25" s="45">
        <v>15</v>
      </c>
      <c r="B25" s="75" t="s">
        <v>171</v>
      </c>
      <c r="C25" s="41">
        <v>1920</v>
      </c>
      <c r="D25" s="41">
        <v>1920</v>
      </c>
    </row>
    <row r="26" spans="1:4" ht="15" customHeight="1">
      <c r="A26" s="45">
        <v>16</v>
      </c>
      <c r="B26" s="75" t="s">
        <v>194</v>
      </c>
      <c r="C26" s="41">
        <v>44591</v>
      </c>
      <c r="D26" s="41">
        <v>44591</v>
      </c>
    </row>
    <row r="27" spans="1:4" ht="15" customHeight="1">
      <c r="A27" s="45">
        <v>17</v>
      </c>
      <c r="B27" s="75" t="s">
        <v>172</v>
      </c>
      <c r="C27" s="41">
        <v>25715</v>
      </c>
      <c r="D27" s="41">
        <v>25715</v>
      </c>
    </row>
    <row r="28" spans="1:4" ht="15" customHeight="1">
      <c r="A28" s="45"/>
      <c r="B28" s="74" t="s">
        <v>257</v>
      </c>
      <c r="C28" s="41">
        <v>147057</v>
      </c>
      <c r="D28" s="41">
        <v>147057</v>
      </c>
    </row>
    <row r="29" spans="1:4" ht="15" customHeight="1">
      <c r="A29" s="45">
        <v>18</v>
      </c>
      <c r="B29" s="74" t="s">
        <v>203</v>
      </c>
      <c r="C29" s="41">
        <v>285424</v>
      </c>
      <c r="D29" s="41">
        <v>285424</v>
      </c>
    </row>
    <row r="30" spans="1:4" ht="26.25" customHeight="1">
      <c r="A30" s="45">
        <v>19</v>
      </c>
      <c r="B30" s="74" t="s">
        <v>144</v>
      </c>
      <c r="C30" s="40">
        <v>364038</v>
      </c>
      <c r="D30" s="40">
        <v>364038</v>
      </c>
    </row>
    <row r="31" spans="1:4" ht="25.5" customHeight="1">
      <c r="A31" s="45">
        <v>20</v>
      </c>
      <c r="B31" s="74" t="s">
        <v>143</v>
      </c>
      <c r="C31" s="41">
        <v>1132840</v>
      </c>
      <c r="D31" s="41">
        <v>1132840</v>
      </c>
    </row>
    <row r="32" spans="1:4" ht="24.75" customHeight="1">
      <c r="A32" s="45">
        <v>21</v>
      </c>
      <c r="B32" s="74" t="s">
        <v>131</v>
      </c>
      <c r="C32" s="41">
        <v>133044</v>
      </c>
      <c r="D32" s="41">
        <v>133044</v>
      </c>
    </row>
    <row r="33" spans="1:4" ht="17.25" customHeight="1">
      <c r="A33" s="45">
        <v>22</v>
      </c>
      <c r="B33" s="74" t="s">
        <v>132</v>
      </c>
      <c r="C33" s="41">
        <v>675866</v>
      </c>
      <c r="D33" s="41">
        <v>675866</v>
      </c>
    </row>
    <row r="34" spans="1:4" ht="17.25" customHeight="1">
      <c r="A34" s="45">
        <v>23</v>
      </c>
      <c r="B34" s="74" t="s">
        <v>205</v>
      </c>
      <c r="C34" s="41">
        <v>353</v>
      </c>
      <c r="D34" s="41">
        <v>353</v>
      </c>
    </row>
    <row r="35" spans="1:4" ht="17.25" customHeight="1">
      <c r="A35" s="45">
        <v>24</v>
      </c>
      <c r="B35" s="74" t="s">
        <v>206</v>
      </c>
      <c r="C35" s="41">
        <v>706</v>
      </c>
      <c r="D35" s="41">
        <v>706</v>
      </c>
    </row>
    <row r="36" spans="1:4" ht="17.25" customHeight="1">
      <c r="A36" s="45">
        <v>25</v>
      </c>
      <c r="B36" s="74" t="s">
        <v>207</v>
      </c>
      <c r="C36" s="41">
        <v>706</v>
      </c>
      <c r="D36" s="41">
        <v>706</v>
      </c>
    </row>
    <row r="37" spans="1:4" ht="17.25" customHeight="1">
      <c r="A37" s="45">
        <v>26</v>
      </c>
      <c r="B37" s="75" t="s">
        <v>169</v>
      </c>
      <c r="C37" s="41">
        <v>90944</v>
      </c>
      <c r="D37" s="41">
        <v>90944</v>
      </c>
    </row>
    <row r="38" spans="1:4" ht="17.25" customHeight="1">
      <c r="A38" s="45">
        <v>27</v>
      </c>
      <c r="B38" s="75" t="s">
        <v>170</v>
      </c>
      <c r="C38" s="41">
        <v>116806</v>
      </c>
      <c r="D38" s="41">
        <v>116806</v>
      </c>
    </row>
    <row r="39" spans="1:4" ht="16.5" customHeight="1">
      <c r="A39" s="45">
        <v>28</v>
      </c>
      <c r="B39" s="74" t="s">
        <v>135</v>
      </c>
      <c r="C39" s="40">
        <v>30000</v>
      </c>
      <c r="D39" s="40">
        <v>30000</v>
      </c>
    </row>
    <row r="40" spans="1:4" ht="16.5" customHeight="1">
      <c r="A40" s="45">
        <v>29</v>
      </c>
      <c r="B40" s="74" t="s">
        <v>157</v>
      </c>
      <c r="C40" s="41">
        <v>0</v>
      </c>
      <c r="D40" s="41">
        <v>0</v>
      </c>
    </row>
    <row r="41" spans="1:4" ht="16.5" customHeight="1">
      <c r="A41" s="45">
        <v>30</v>
      </c>
      <c r="B41" s="74" t="s">
        <v>128</v>
      </c>
      <c r="C41" s="41">
        <v>12746</v>
      </c>
      <c r="D41" s="41">
        <v>12746</v>
      </c>
    </row>
    <row r="42" spans="1:4" ht="16.5" customHeight="1">
      <c r="A42" s="45">
        <v>31</v>
      </c>
      <c r="B42" s="74" t="s">
        <v>179</v>
      </c>
      <c r="C42" s="41">
        <v>4000</v>
      </c>
      <c r="D42" s="41">
        <v>4000</v>
      </c>
    </row>
    <row r="43" spans="1:4" ht="18.75" customHeight="1">
      <c r="A43" s="142">
        <v>32</v>
      </c>
      <c r="B43" s="145" t="s">
        <v>253</v>
      </c>
      <c r="C43" s="141">
        <v>30000</v>
      </c>
      <c r="D43" s="141">
        <v>30000</v>
      </c>
    </row>
    <row r="44" spans="1:4" ht="16.5" customHeight="1">
      <c r="A44" s="45">
        <v>33</v>
      </c>
      <c r="B44" s="150" t="s">
        <v>129</v>
      </c>
      <c r="C44" s="40">
        <v>2000</v>
      </c>
      <c r="D44" s="40">
        <v>2000</v>
      </c>
    </row>
    <row r="45" spans="1:4" ht="16.5" customHeight="1">
      <c r="A45" s="45">
        <v>34</v>
      </c>
      <c r="B45" s="74" t="s">
        <v>174</v>
      </c>
      <c r="C45" s="41">
        <v>5000</v>
      </c>
      <c r="D45" s="41">
        <v>5000</v>
      </c>
    </row>
    <row r="46" spans="1:4" ht="16.5" customHeight="1">
      <c r="A46" s="45">
        <v>35</v>
      </c>
      <c r="B46" s="74" t="s">
        <v>175</v>
      </c>
      <c r="C46" s="41">
        <v>15715</v>
      </c>
      <c r="D46" s="41">
        <v>15715</v>
      </c>
    </row>
    <row r="47" spans="1:4" ht="15" customHeight="1">
      <c r="A47" s="45">
        <v>36</v>
      </c>
      <c r="B47" s="74" t="s">
        <v>99</v>
      </c>
      <c r="C47" s="41">
        <v>14500</v>
      </c>
      <c r="D47" s="41">
        <v>14500</v>
      </c>
    </row>
    <row r="48" spans="1:4" ht="15" customHeight="1">
      <c r="A48" s="45">
        <v>37</v>
      </c>
      <c r="B48" s="74" t="s">
        <v>159</v>
      </c>
      <c r="C48" s="41">
        <v>7500</v>
      </c>
      <c r="D48" s="41">
        <v>7500</v>
      </c>
    </row>
    <row r="49" spans="1:4" ht="15" customHeight="1">
      <c r="A49" s="45">
        <v>38</v>
      </c>
      <c r="B49" s="74" t="s">
        <v>208</v>
      </c>
      <c r="C49" s="41">
        <v>4000</v>
      </c>
      <c r="D49" s="41">
        <v>4000</v>
      </c>
    </row>
    <row r="50" spans="1:4" ht="15" customHeight="1">
      <c r="A50" s="45">
        <v>39</v>
      </c>
      <c r="B50" s="74" t="s">
        <v>209</v>
      </c>
      <c r="C50" s="41">
        <v>2500</v>
      </c>
      <c r="D50" s="41">
        <v>2500</v>
      </c>
    </row>
    <row r="51" spans="1:4" ht="15" customHeight="1">
      <c r="A51" s="45">
        <v>40</v>
      </c>
      <c r="B51" s="74" t="s">
        <v>210</v>
      </c>
      <c r="C51" s="41">
        <v>22000</v>
      </c>
      <c r="D51" s="41">
        <v>22000</v>
      </c>
    </row>
    <row r="52" spans="1:4" ht="15" customHeight="1">
      <c r="A52" s="45">
        <v>41</v>
      </c>
      <c r="B52" s="150" t="s">
        <v>211</v>
      </c>
      <c r="C52" s="41">
        <v>10207</v>
      </c>
      <c r="D52" s="41">
        <v>10207</v>
      </c>
    </row>
    <row r="53" spans="1:4" ht="15" customHeight="1">
      <c r="A53" s="45">
        <v>42</v>
      </c>
      <c r="B53" s="150" t="s">
        <v>212</v>
      </c>
      <c r="C53" s="41">
        <v>1104</v>
      </c>
      <c r="D53" s="41">
        <v>1104</v>
      </c>
    </row>
    <row r="54" spans="1:4" ht="15" customHeight="1">
      <c r="A54" s="45">
        <v>43</v>
      </c>
      <c r="B54" s="150" t="s">
        <v>224</v>
      </c>
      <c r="C54" s="41">
        <v>9000</v>
      </c>
      <c r="D54" s="41">
        <v>9000</v>
      </c>
    </row>
    <row r="55" spans="1:4" ht="15" customHeight="1">
      <c r="A55" s="45">
        <v>44</v>
      </c>
      <c r="B55" s="150" t="s">
        <v>225</v>
      </c>
      <c r="C55" s="41">
        <v>15000</v>
      </c>
      <c r="D55" s="41">
        <v>15000</v>
      </c>
    </row>
    <row r="56" spans="1:4" ht="15" customHeight="1">
      <c r="A56" s="45">
        <v>45</v>
      </c>
      <c r="B56" s="150" t="s">
        <v>226</v>
      </c>
      <c r="C56" s="41">
        <v>15500</v>
      </c>
      <c r="D56" s="41">
        <v>15500</v>
      </c>
    </row>
    <row r="57" spans="1:4" ht="15" customHeight="1">
      <c r="A57" s="152">
        <v>46</v>
      </c>
      <c r="B57" s="153" t="s">
        <v>258</v>
      </c>
      <c r="C57" s="41">
        <v>806</v>
      </c>
      <c r="D57" s="41">
        <v>806</v>
      </c>
    </row>
    <row r="58" spans="1:4" ht="15" customHeight="1">
      <c r="A58" s="45">
        <v>47</v>
      </c>
      <c r="B58" s="153" t="s">
        <v>267</v>
      </c>
      <c r="C58" s="41">
        <v>1970</v>
      </c>
      <c r="D58" s="41">
        <v>1970</v>
      </c>
    </row>
    <row r="59" spans="1:4" ht="15" customHeight="1">
      <c r="A59" s="152">
        <v>48</v>
      </c>
      <c r="B59" s="153" t="s">
        <v>261</v>
      </c>
      <c r="C59" s="41">
        <v>208</v>
      </c>
      <c r="D59" s="41">
        <v>208</v>
      </c>
    </row>
    <row r="60" spans="1:4" ht="15" customHeight="1">
      <c r="A60" s="208" t="s">
        <v>30</v>
      </c>
      <c r="B60" s="209"/>
      <c r="C60" s="48">
        <f>SUM(C9:C59)</f>
        <v>5046142</v>
      </c>
      <c r="D60" s="48">
        <f>SUM(D9:D59)</f>
        <v>5046142</v>
      </c>
    </row>
    <row r="61" spans="1:4" ht="6" customHeight="1">
      <c r="A61" s="213"/>
      <c r="B61" s="214"/>
      <c r="C61" s="214"/>
      <c r="D61" s="214"/>
    </row>
    <row r="62" spans="1:4" ht="17.25" customHeight="1">
      <c r="A62" s="200" t="s">
        <v>31</v>
      </c>
      <c r="B62" s="201"/>
      <c r="C62" s="37"/>
      <c r="D62" s="37"/>
    </row>
    <row r="63" spans="1:4" ht="15" customHeight="1">
      <c r="A63" s="45">
        <v>49</v>
      </c>
      <c r="B63" s="87" t="s">
        <v>96</v>
      </c>
      <c r="C63" s="41">
        <v>2600</v>
      </c>
      <c r="D63" s="41">
        <v>2600</v>
      </c>
    </row>
    <row r="64" spans="1:4" ht="15" customHeight="1">
      <c r="A64" s="45">
        <v>50</v>
      </c>
      <c r="B64" s="87" t="s">
        <v>262</v>
      </c>
      <c r="C64" s="41">
        <v>3500</v>
      </c>
      <c r="D64" s="41">
        <v>3500</v>
      </c>
    </row>
    <row r="65" spans="1:4" ht="15" customHeight="1">
      <c r="A65" s="45">
        <v>51</v>
      </c>
      <c r="B65" s="87" t="s">
        <v>269</v>
      </c>
      <c r="C65" s="41">
        <v>6000</v>
      </c>
      <c r="D65" s="41">
        <v>6000</v>
      </c>
    </row>
    <row r="66" spans="1:4" ht="15" customHeight="1">
      <c r="A66" s="45">
        <v>52</v>
      </c>
      <c r="B66" s="87" t="s">
        <v>97</v>
      </c>
      <c r="C66" s="41">
        <v>3000</v>
      </c>
      <c r="D66" s="41">
        <v>3000</v>
      </c>
    </row>
    <row r="67" spans="1:5" ht="15" customHeight="1">
      <c r="A67" s="45">
        <v>53</v>
      </c>
      <c r="B67" s="87" t="s">
        <v>120</v>
      </c>
      <c r="C67" s="40">
        <v>50000</v>
      </c>
      <c r="D67" s="40">
        <v>50000</v>
      </c>
      <c r="E67" s="26"/>
    </row>
    <row r="68" spans="1:5" ht="15" customHeight="1">
      <c r="A68" s="45">
        <v>54</v>
      </c>
      <c r="B68" s="87" t="s">
        <v>213</v>
      </c>
      <c r="C68" s="41">
        <v>14000</v>
      </c>
      <c r="D68" s="41">
        <v>14000</v>
      </c>
      <c r="E68" s="26"/>
    </row>
    <row r="69" spans="1:4" ht="15" customHeight="1">
      <c r="A69" s="45">
        <v>55</v>
      </c>
      <c r="B69" s="87" t="s">
        <v>176</v>
      </c>
      <c r="C69" s="41">
        <v>8000</v>
      </c>
      <c r="D69" s="41">
        <v>8000</v>
      </c>
    </row>
    <row r="70" spans="1:4" ht="15" customHeight="1">
      <c r="A70" s="45">
        <v>56</v>
      </c>
      <c r="B70" s="87" t="s">
        <v>265</v>
      </c>
      <c r="C70" s="41">
        <v>54000</v>
      </c>
      <c r="D70" s="41">
        <v>54000</v>
      </c>
    </row>
    <row r="71" spans="1:4" ht="15" customHeight="1">
      <c r="A71" s="45">
        <v>57</v>
      </c>
      <c r="B71" s="87" t="s">
        <v>266</v>
      </c>
      <c r="C71" s="41">
        <v>16500</v>
      </c>
      <c r="D71" s="41">
        <v>16500</v>
      </c>
    </row>
    <row r="72" spans="1:5" ht="15" customHeight="1">
      <c r="A72" s="45">
        <v>58</v>
      </c>
      <c r="B72" s="87" t="s">
        <v>130</v>
      </c>
      <c r="C72" s="41">
        <v>70138</v>
      </c>
      <c r="D72" s="41">
        <v>70138</v>
      </c>
      <c r="E72" s="26"/>
    </row>
    <row r="73" spans="1:5" ht="15" customHeight="1">
      <c r="A73" s="202" t="s">
        <v>30</v>
      </c>
      <c r="B73" s="203"/>
      <c r="C73" s="48">
        <f>SUM(C63:C72)</f>
        <v>227738</v>
      </c>
      <c r="D73" s="48">
        <f>SUM(D63:D72)</f>
        <v>227738</v>
      </c>
      <c r="E73" s="26"/>
    </row>
    <row r="74" spans="1:5" ht="15" customHeight="1">
      <c r="A74" s="194" t="s">
        <v>32</v>
      </c>
      <c r="B74" s="195"/>
      <c r="C74" s="49">
        <f>SUM(C60,C73)</f>
        <v>5273880</v>
      </c>
      <c r="D74" s="49">
        <f>SUM(D60,D73)</f>
        <v>5273880</v>
      </c>
      <c r="E74" s="26"/>
    </row>
    <row r="75" ht="14.25" customHeight="1"/>
    <row r="76" s="50" customFormat="1" ht="24" customHeight="1">
      <c r="D76" s="73"/>
    </row>
    <row r="79" ht="12.75">
      <c r="B79" s="71"/>
    </row>
    <row r="80" ht="12.75">
      <c r="B80" s="71"/>
    </row>
  </sheetData>
  <sheetProtection/>
  <mergeCells count="11">
    <mergeCell ref="A1:D1"/>
    <mergeCell ref="A61:D61"/>
    <mergeCell ref="D18:D19"/>
    <mergeCell ref="A74:B74"/>
    <mergeCell ref="A6:B7"/>
    <mergeCell ref="A62:B62"/>
    <mergeCell ref="A73:B73"/>
    <mergeCell ref="C18:C19"/>
    <mergeCell ref="A18:A19"/>
    <mergeCell ref="A60:B60"/>
    <mergeCell ref="A8:B8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2.28125" style="0" customWidth="1"/>
  </cols>
  <sheetData>
    <row r="1" spans="1:4" ht="16.5">
      <c r="A1" s="215" t="s">
        <v>199</v>
      </c>
      <c r="B1" s="215"/>
      <c r="C1" s="215"/>
      <c r="D1" s="215"/>
    </row>
    <row r="2" spans="1:2" ht="16.5">
      <c r="A2" s="39"/>
      <c r="B2" s="39"/>
    </row>
    <row r="3" spans="1:2" ht="16.5">
      <c r="A3" s="112"/>
      <c r="B3" s="112"/>
    </row>
    <row r="4" spans="1:4" ht="12.75">
      <c r="A4" s="26"/>
      <c r="B4" s="26"/>
      <c r="D4" s="1" t="s">
        <v>277</v>
      </c>
    </row>
    <row r="5" spans="1:4" ht="12.75">
      <c r="A5" s="26"/>
      <c r="B5" s="26"/>
      <c r="D5" s="1" t="s">
        <v>0</v>
      </c>
    </row>
    <row r="6" spans="1:2" ht="12.75">
      <c r="A6" s="26"/>
      <c r="B6" s="26"/>
    </row>
    <row r="7" spans="1:4" ht="71.25" customHeight="1">
      <c r="A7" s="196" t="s">
        <v>153</v>
      </c>
      <c r="B7" s="197"/>
      <c r="C7" s="146" t="s">
        <v>271</v>
      </c>
      <c r="D7" s="146" t="s">
        <v>255</v>
      </c>
    </row>
    <row r="8" spans="1:4" ht="15.75" customHeight="1" thickBot="1">
      <c r="A8" s="198"/>
      <c r="B8" s="199"/>
      <c r="C8" s="147"/>
      <c r="D8" s="147"/>
    </row>
    <row r="9" spans="1:4" ht="16.5" customHeight="1" thickTop="1">
      <c r="A9" s="111" t="s">
        <v>180</v>
      </c>
      <c r="B9" s="143"/>
      <c r="C9" s="113">
        <f>SUM(C10:C28)</f>
        <v>2607025</v>
      </c>
      <c r="D9" s="113">
        <f>SUM(D10:D28)</f>
        <v>2607025</v>
      </c>
    </row>
    <row r="10" spans="1:4" ht="15" customHeight="1">
      <c r="A10" s="220" t="s">
        <v>190</v>
      </c>
      <c r="B10" s="221"/>
      <c r="C10" s="148">
        <v>10000</v>
      </c>
      <c r="D10" s="148">
        <v>10000</v>
      </c>
    </row>
    <row r="11" spans="1:4" ht="15" customHeight="1">
      <c r="A11" s="222" t="s">
        <v>191</v>
      </c>
      <c r="B11" s="223"/>
      <c r="C11" s="149"/>
      <c r="D11" s="149"/>
    </row>
    <row r="12" spans="1:4" ht="16.5" customHeight="1">
      <c r="A12" s="224" t="s">
        <v>154</v>
      </c>
      <c r="B12" s="225"/>
      <c r="C12" s="115">
        <v>10000</v>
      </c>
      <c r="D12" s="115">
        <v>10000</v>
      </c>
    </row>
    <row r="13" spans="1:4" ht="16.5" customHeight="1">
      <c r="A13" s="226" t="s">
        <v>256</v>
      </c>
      <c r="B13" s="227"/>
      <c r="C13" s="115">
        <v>450</v>
      </c>
      <c r="D13" s="115">
        <v>450</v>
      </c>
    </row>
    <row r="14" spans="1:4" ht="16.5" customHeight="1">
      <c r="A14" s="224" t="s">
        <v>186</v>
      </c>
      <c r="B14" s="225"/>
      <c r="C14" s="115">
        <v>2084</v>
      </c>
      <c r="D14" s="115">
        <v>2084</v>
      </c>
    </row>
    <row r="15" spans="1:5" ht="25.5" customHeight="1">
      <c r="A15" s="114" t="s">
        <v>248</v>
      </c>
      <c r="B15" s="144" t="s">
        <v>250</v>
      </c>
      <c r="C15" s="115">
        <v>1132840</v>
      </c>
      <c r="D15" s="115">
        <v>1132840</v>
      </c>
      <c r="E15" s="51"/>
    </row>
    <row r="16" spans="1:4" ht="18" customHeight="1">
      <c r="A16" s="114" t="s">
        <v>249</v>
      </c>
      <c r="B16" s="144" t="s">
        <v>252</v>
      </c>
      <c r="C16" s="115">
        <v>176911</v>
      </c>
      <c r="D16" s="115">
        <v>176911</v>
      </c>
    </row>
    <row r="17" spans="1:4" ht="18" customHeight="1">
      <c r="A17" s="98" t="s">
        <v>227</v>
      </c>
      <c r="B17" s="72" t="s">
        <v>228</v>
      </c>
      <c r="C17" s="115">
        <v>392645</v>
      </c>
      <c r="D17" s="115">
        <v>392645</v>
      </c>
    </row>
    <row r="18" spans="1:6" ht="18" customHeight="1">
      <c r="A18" s="98" t="s">
        <v>229</v>
      </c>
      <c r="B18" s="72" t="s">
        <v>251</v>
      </c>
      <c r="C18" s="115">
        <v>293498</v>
      </c>
      <c r="D18" s="115">
        <v>293498</v>
      </c>
      <c r="F18" s="51"/>
    </row>
    <row r="19" spans="1:4" ht="18" customHeight="1">
      <c r="A19" s="98" t="s">
        <v>230</v>
      </c>
      <c r="B19" s="86" t="s">
        <v>231</v>
      </c>
      <c r="C19" s="115">
        <v>34980</v>
      </c>
      <c r="D19" s="115">
        <v>34980</v>
      </c>
    </row>
    <row r="20" spans="1:4" ht="18" customHeight="1">
      <c r="A20" s="98" t="s">
        <v>232</v>
      </c>
      <c r="B20" s="86" t="s">
        <v>233</v>
      </c>
      <c r="C20" s="115">
        <v>32460</v>
      </c>
      <c r="D20" s="115">
        <v>32460</v>
      </c>
    </row>
    <row r="21" spans="1:4" ht="18" customHeight="1">
      <c r="A21" s="98" t="s">
        <v>234</v>
      </c>
      <c r="B21" s="86" t="s">
        <v>235</v>
      </c>
      <c r="C21" s="115">
        <v>41310</v>
      </c>
      <c r="D21" s="115">
        <v>41310</v>
      </c>
    </row>
    <row r="22" spans="1:4" ht="25.5" customHeight="1">
      <c r="A22" s="151" t="s">
        <v>236</v>
      </c>
      <c r="B22" s="87" t="s">
        <v>237</v>
      </c>
      <c r="C22" s="115">
        <v>234421</v>
      </c>
      <c r="D22" s="115">
        <v>234421</v>
      </c>
    </row>
    <row r="23" spans="1:4" ht="18" customHeight="1">
      <c r="A23" s="98" t="s">
        <v>238</v>
      </c>
      <c r="B23" s="87" t="s">
        <v>239</v>
      </c>
      <c r="C23" s="115">
        <v>17610</v>
      </c>
      <c r="D23" s="115">
        <v>17610</v>
      </c>
    </row>
    <row r="24" spans="1:4" ht="18" customHeight="1">
      <c r="A24" s="98" t="s">
        <v>240</v>
      </c>
      <c r="B24" s="86" t="s">
        <v>223</v>
      </c>
      <c r="C24" s="115">
        <v>38295</v>
      </c>
      <c r="D24" s="115">
        <v>38295</v>
      </c>
    </row>
    <row r="25" spans="1:4" ht="18" customHeight="1">
      <c r="A25" s="98" t="s">
        <v>241</v>
      </c>
      <c r="B25" s="86" t="s">
        <v>242</v>
      </c>
      <c r="C25" s="115">
        <v>21600</v>
      </c>
      <c r="D25" s="115">
        <v>21600</v>
      </c>
    </row>
    <row r="26" spans="1:4" ht="18" customHeight="1">
      <c r="A26" s="98" t="s">
        <v>243</v>
      </c>
      <c r="B26" s="86" t="s">
        <v>244</v>
      </c>
      <c r="C26" s="115">
        <v>53135</v>
      </c>
      <c r="D26" s="115">
        <v>53135</v>
      </c>
    </row>
    <row r="27" spans="1:4" ht="18" customHeight="1">
      <c r="A27" s="98" t="s">
        <v>245</v>
      </c>
      <c r="B27" s="87" t="s">
        <v>185</v>
      </c>
      <c r="C27" s="115">
        <v>112866</v>
      </c>
      <c r="D27" s="115">
        <v>112866</v>
      </c>
    </row>
    <row r="28" spans="1:4" ht="18" customHeight="1">
      <c r="A28" s="98" t="s">
        <v>246</v>
      </c>
      <c r="B28" s="75" t="s">
        <v>247</v>
      </c>
      <c r="C28" s="115">
        <v>1920</v>
      </c>
      <c r="D28" s="115">
        <v>1920</v>
      </c>
    </row>
    <row r="29" spans="1:4" ht="16.5" customHeight="1">
      <c r="A29" s="216" t="s">
        <v>155</v>
      </c>
      <c r="B29" s="217"/>
      <c r="C29" s="116">
        <v>34260</v>
      </c>
      <c r="D29" s="116">
        <v>27449</v>
      </c>
    </row>
    <row r="30" spans="1:4" ht="16.5" customHeight="1">
      <c r="A30" s="218" t="s">
        <v>28</v>
      </c>
      <c r="B30" s="219"/>
      <c r="C30" s="117">
        <f>SUM(C9,C29)</f>
        <v>2641285</v>
      </c>
      <c r="D30" s="117">
        <f>SUM(D9,D29)</f>
        <v>2634474</v>
      </c>
    </row>
    <row r="33" spans="4:6" ht="12.75">
      <c r="D33" s="51"/>
      <c r="E33" s="51"/>
      <c r="F33" s="51"/>
    </row>
  </sheetData>
  <sheetProtection/>
  <mergeCells count="9">
    <mergeCell ref="A1:D1"/>
    <mergeCell ref="A29:B29"/>
    <mergeCell ref="A30:B30"/>
    <mergeCell ref="A7:B8"/>
    <mergeCell ref="A10:B10"/>
    <mergeCell ref="A11:B11"/>
    <mergeCell ref="A12:B12"/>
    <mergeCell ref="A14:B14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0.28125" style="0" customWidth="1"/>
    <col min="2" max="2" width="9.7109375" style="0" customWidth="1"/>
    <col min="3" max="3" width="10.00390625" style="0" customWidth="1"/>
    <col min="4" max="4" width="12.28125" style="0" customWidth="1"/>
  </cols>
  <sheetData>
    <row r="1" spans="1:7" ht="21" customHeight="1">
      <c r="A1" s="230" t="s">
        <v>88</v>
      </c>
      <c r="B1" s="230"/>
      <c r="C1" s="230"/>
      <c r="D1" s="230"/>
      <c r="E1" s="230"/>
      <c r="F1" s="230"/>
      <c r="G1" s="230"/>
    </row>
    <row r="2" spans="1:7" ht="21" customHeight="1">
      <c r="A2" s="230" t="s">
        <v>200</v>
      </c>
      <c r="B2" s="230"/>
      <c r="C2" s="230"/>
      <c r="D2" s="230"/>
      <c r="E2" s="230"/>
      <c r="F2" s="230"/>
      <c r="G2" s="230"/>
    </row>
    <row r="3" ht="21" customHeight="1">
      <c r="A3" s="35"/>
    </row>
    <row r="4" spans="1:7" ht="12.75">
      <c r="A4" s="231" t="s">
        <v>278</v>
      </c>
      <c r="B4" s="231"/>
      <c r="C4" s="231"/>
      <c r="D4" s="231"/>
      <c r="E4" s="231"/>
      <c r="F4" s="231"/>
      <c r="G4" s="231"/>
    </row>
    <row r="5" spans="6:7" ht="12.75">
      <c r="F5" s="236" t="s">
        <v>0</v>
      </c>
      <c r="G5" s="236"/>
    </row>
    <row r="6" ht="9" customHeight="1"/>
    <row r="7" spans="1:7" ht="18.75" customHeight="1">
      <c r="A7" s="232" t="s">
        <v>1</v>
      </c>
      <c r="B7" s="176" t="s">
        <v>254</v>
      </c>
      <c r="C7" s="177"/>
      <c r="D7" s="171"/>
      <c r="E7" s="176" t="s">
        <v>255</v>
      </c>
      <c r="F7" s="177"/>
      <c r="G7" s="171"/>
    </row>
    <row r="8" spans="1:7" ht="17.25" customHeight="1">
      <c r="A8" s="233"/>
      <c r="B8" s="178" t="s">
        <v>270</v>
      </c>
      <c r="C8" s="179"/>
      <c r="D8" s="180"/>
      <c r="E8" s="178"/>
      <c r="F8" s="179"/>
      <c r="G8" s="180"/>
    </row>
    <row r="9" spans="1:7" ht="27" customHeight="1">
      <c r="A9" s="234"/>
      <c r="B9" s="2" t="s">
        <v>2</v>
      </c>
      <c r="C9" s="3" t="s">
        <v>3</v>
      </c>
      <c r="D9" s="228" t="s">
        <v>4</v>
      </c>
      <c r="E9" s="2" t="s">
        <v>2</v>
      </c>
      <c r="F9" s="3" t="s">
        <v>3</v>
      </c>
      <c r="G9" s="228" t="s">
        <v>4</v>
      </c>
    </row>
    <row r="10" spans="1:7" ht="13.5" customHeight="1" thickBot="1">
      <c r="A10" s="235"/>
      <c r="B10" s="155" t="s">
        <v>5</v>
      </c>
      <c r="C10" s="155"/>
      <c r="D10" s="229"/>
      <c r="E10" s="155" t="s">
        <v>5</v>
      </c>
      <c r="F10" s="155"/>
      <c r="G10" s="229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34" t="s">
        <v>12</v>
      </c>
      <c r="B12" s="130">
        <f aca="true" t="shared" si="0" ref="B12:G12">SUM(B13,B14)</f>
        <v>0</v>
      </c>
      <c r="C12" s="130">
        <f t="shared" si="0"/>
        <v>3730</v>
      </c>
      <c r="D12" s="131">
        <f t="shared" si="0"/>
        <v>3730</v>
      </c>
      <c r="E12" s="130">
        <f t="shared" si="0"/>
        <v>0</v>
      </c>
      <c r="F12" s="130">
        <f t="shared" si="0"/>
        <v>3730</v>
      </c>
      <c r="G12" s="131">
        <f t="shared" si="0"/>
        <v>3730</v>
      </c>
    </row>
    <row r="13" spans="1:7" ht="14.25" customHeight="1">
      <c r="A13" s="34" t="s">
        <v>189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13</v>
      </c>
      <c r="B14" s="9">
        <f aca="true" t="shared" si="1" ref="B14:G14">SUM(B15:B16)</f>
        <v>0</v>
      </c>
      <c r="C14" s="9">
        <f t="shared" si="1"/>
        <v>3730</v>
      </c>
      <c r="D14" s="25">
        <f t="shared" si="1"/>
        <v>3730</v>
      </c>
      <c r="E14" s="9">
        <f t="shared" si="1"/>
        <v>0</v>
      </c>
      <c r="F14" s="9">
        <f t="shared" si="1"/>
        <v>3730</v>
      </c>
      <c r="G14" s="25">
        <f t="shared" si="1"/>
        <v>3730</v>
      </c>
    </row>
    <row r="15" spans="1:7" ht="12.75">
      <c r="A15" s="96" t="s">
        <v>14</v>
      </c>
      <c r="B15" s="97"/>
      <c r="C15" s="76">
        <v>3250</v>
      </c>
      <c r="D15" s="93">
        <f>SUM(B15:C15)</f>
        <v>3250</v>
      </c>
      <c r="E15" s="97"/>
      <c r="F15" s="76">
        <v>3250</v>
      </c>
      <c r="G15" s="93">
        <f>SUM(E15:F15)</f>
        <v>3250</v>
      </c>
    </row>
    <row r="16" spans="1:7" ht="12.75">
      <c r="A16" s="98" t="s">
        <v>15</v>
      </c>
      <c r="B16" s="100"/>
      <c r="C16" s="99">
        <v>480</v>
      </c>
      <c r="D16" s="93">
        <f>SUM(B16:C16)</f>
        <v>480</v>
      </c>
      <c r="E16" s="100"/>
      <c r="F16" s="99">
        <v>480</v>
      </c>
      <c r="G16" s="93">
        <f>SUM(E16:F16)</f>
        <v>480</v>
      </c>
    </row>
    <row r="17" spans="1:7" ht="12.75">
      <c r="A17" s="33" t="s">
        <v>16</v>
      </c>
      <c r="B17" s="13"/>
      <c r="C17" s="13"/>
      <c r="D17" s="25">
        <f>SUM(D18:D19)</f>
        <v>143279</v>
      </c>
      <c r="E17" s="13"/>
      <c r="F17" s="13"/>
      <c r="G17" s="25">
        <f>SUM(G18:G19)</f>
        <v>150090</v>
      </c>
    </row>
    <row r="18" spans="1:7" ht="12.75">
      <c r="A18" s="102" t="s">
        <v>17</v>
      </c>
      <c r="B18" s="100"/>
      <c r="C18" s="99"/>
      <c r="D18" s="101">
        <f>D39-SUM(D13,D15:D16,D19)</f>
        <v>92732</v>
      </c>
      <c r="E18" s="100"/>
      <c r="F18" s="99"/>
      <c r="G18" s="101">
        <f>G39-SUM(G13,G15:G16,G19)</f>
        <v>99543</v>
      </c>
    </row>
    <row r="19" spans="1:7" ht="12.75">
      <c r="A19" s="102" t="s">
        <v>160</v>
      </c>
      <c r="B19" s="13"/>
      <c r="C19" s="14">
        <v>50547</v>
      </c>
      <c r="D19" s="15">
        <f>SUM(B19:C19)</f>
        <v>50547</v>
      </c>
      <c r="E19" s="13"/>
      <c r="F19" s="14">
        <v>50547</v>
      </c>
      <c r="G19" s="15">
        <f>SUM(E19:F19)</f>
        <v>50547</v>
      </c>
    </row>
    <row r="20" spans="1:7" ht="12.75">
      <c r="A20" s="12"/>
      <c r="B20" s="129"/>
      <c r="C20" s="14"/>
      <c r="D20" s="15"/>
      <c r="E20" s="129"/>
      <c r="F20" s="14"/>
      <c r="G20" s="15"/>
    </row>
    <row r="21" spans="1:7" ht="12.75">
      <c r="A21" s="16" t="s">
        <v>7</v>
      </c>
      <c r="B21" s="17">
        <f>SUM(B14,B18)</f>
        <v>0</v>
      </c>
      <c r="C21" s="17">
        <f>SUM(C13,C14,C19)</f>
        <v>54277</v>
      </c>
      <c r="D21" s="18">
        <f>SUM(D14,D17,D13)</f>
        <v>147009</v>
      </c>
      <c r="E21" s="17">
        <f>SUM(E14,E18)</f>
        <v>0</v>
      </c>
      <c r="F21" s="17">
        <f>SUM(F13,F14,F19)</f>
        <v>54277</v>
      </c>
      <c r="G21" s="18">
        <f>SUM(G14,G17,G13)</f>
        <v>153820</v>
      </c>
    </row>
    <row r="22" spans="1:7" ht="12.75">
      <c r="A22" s="19"/>
      <c r="B22" s="20"/>
      <c r="C22" s="20"/>
      <c r="D22" s="21"/>
      <c r="E22" s="20"/>
      <c r="F22" s="20"/>
      <c r="G22" s="21"/>
    </row>
    <row r="23" spans="1:7" ht="12.75">
      <c r="A23" s="22" t="s">
        <v>8</v>
      </c>
      <c r="B23" s="23"/>
      <c r="C23" s="23"/>
      <c r="D23" s="24"/>
      <c r="E23" s="23"/>
      <c r="F23" s="23"/>
      <c r="G23" s="24"/>
    </row>
    <row r="24" spans="1:7" ht="12.75">
      <c r="A24" s="8" t="s">
        <v>18</v>
      </c>
      <c r="B24" s="9">
        <f>SUM(B25:B30)</f>
        <v>93872</v>
      </c>
      <c r="C24" s="9">
        <f>SUM(C25:C27,C30)</f>
        <v>51567</v>
      </c>
      <c r="D24" s="36">
        <f>SUM(D25:D30)</f>
        <v>147009</v>
      </c>
      <c r="E24" s="9">
        <f>SUM(E25:E30)</f>
        <v>93872</v>
      </c>
      <c r="F24" s="9">
        <f>SUM(F25:F27,F30)</f>
        <v>58378</v>
      </c>
      <c r="G24" s="36">
        <f>SUM(G25:G30)</f>
        <v>153820</v>
      </c>
    </row>
    <row r="25" spans="1:7" ht="12.75">
      <c r="A25" s="98" t="s">
        <v>19</v>
      </c>
      <c r="B25" s="103">
        <v>42519</v>
      </c>
      <c r="C25" s="76">
        <v>9514</v>
      </c>
      <c r="D25" s="93">
        <f>SUM(B25:C25)</f>
        <v>52033</v>
      </c>
      <c r="E25" s="103">
        <v>42519</v>
      </c>
      <c r="F25" s="76">
        <v>9514</v>
      </c>
      <c r="G25" s="93">
        <f>SUM(E25:F25)</f>
        <v>52033</v>
      </c>
    </row>
    <row r="26" spans="1:7" ht="12.75">
      <c r="A26" s="98" t="s">
        <v>20</v>
      </c>
      <c r="B26" s="103">
        <v>8493</v>
      </c>
      <c r="C26" s="76">
        <v>2817</v>
      </c>
      <c r="D26" s="93">
        <f>SUM(B26:C26)</f>
        <v>11310</v>
      </c>
      <c r="E26" s="103">
        <v>8493</v>
      </c>
      <c r="F26" s="76">
        <v>2817</v>
      </c>
      <c r="G26" s="93">
        <f>SUM(E26:F26)</f>
        <v>11310</v>
      </c>
    </row>
    <row r="27" spans="1:7" ht="12.75">
      <c r="A27" s="98" t="s">
        <v>21</v>
      </c>
      <c r="B27" s="103">
        <v>40660</v>
      </c>
      <c r="C27" s="76">
        <v>28543</v>
      </c>
      <c r="D27" s="93">
        <f>SUM(B27:C27)</f>
        <v>69203</v>
      </c>
      <c r="E27" s="103">
        <v>40660</v>
      </c>
      <c r="F27" s="76">
        <v>28543</v>
      </c>
      <c r="G27" s="93">
        <f>SUM(E27:F27)</f>
        <v>69203</v>
      </c>
    </row>
    <row r="28" spans="1:7" ht="12.75">
      <c r="A28" s="121" t="s">
        <v>162</v>
      </c>
      <c r="B28" s="103"/>
      <c r="C28" s="76">
        <v>1570</v>
      </c>
      <c r="D28" s="104">
        <f>SUM(B28:C28)</f>
        <v>1570</v>
      </c>
      <c r="E28" s="103"/>
      <c r="F28" s="76">
        <v>1570</v>
      </c>
      <c r="G28" s="104">
        <f>SUM(E28:F28)</f>
        <v>1570</v>
      </c>
    </row>
    <row r="29" spans="1:7" ht="12.75">
      <c r="A29" s="102"/>
      <c r="B29" s="105"/>
      <c r="C29" s="105"/>
      <c r="D29" s="59"/>
      <c r="E29" s="105"/>
      <c r="F29" s="105"/>
      <c r="G29" s="59"/>
    </row>
    <row r="30" spans="1:7" ht="12.75">
      <c r="A30" s="102" t="s">
        <v>22</v>
      </c>
      <c r="B30" s="100">
        <f>SUM(B31:B38)</f>
        <v>2200</v>
      </c>
      <c r="C30" s="100">
        <f>SUM(C31:C37)</f>
        <v>10693</v>
      </c>
      <c r="D30" s="93">
        <f>SUM(B30:C30)</f>
        <v>12893</v>
      </c>
      <c r="E30" s="100">
        <f>SUM(E31:E38)</f>
        <v>2200</v>
      </c>
      <c r="F30" s="100">
        <f>SUM(F31:F37)</f>
        <v>17504</v>
      </c>
      <c r="G30" s="93">
        <f>SUM(E30:F30)</f>
        <v>19704</v>
      </c>
    </row>
    <row r="31" spans="1:8" ht="14.25" customHeight="1">
      <c r="A31" s="109" t="s">
        <v>126</v>
      </c>
      <c r="B31" s="99">
        <v>2200</v>
      </c>
      <c r="C31" s="100"/>
      <c r="D31" s="101"/>
      <c r="E31" s="99">
        <v>2200</v>
      </c>
      <c r="F31" s="100"/>
      <c r="G31" s="101"/>
      <c r="H31" s="51"/>
    </row>
    <row r="32" spans="1:8" ht="14.25" customHeight="1">
      <c r="A32" s="109" t="s">
        <v>260</v>
      </c>
      <c r="B32" s="99"/>
      <c r="C32" s="100">
        <v>5350</v>
      </c>
      <c r="D32" s="101"/>
      <c r="E32" s="99"/>
      <c r="F32" s="100">
        <v>5350</v>
      </c>
      <c r="G32" s="101"/>
      <c r="H32" s="51"/>
    </row>
    <row r="33" spans="1:8" ht="14.25" customHeight="1">
      <c r="A33" s="109" t="s">
        <v>220</v>
      </c>
      <c r="B33" s="99"/>
      <c r="C33" s="100">
        <v>590</v>
      </c>
      <c r="D33" s="101"/>
      <c r="E33" s="99"/>
      <c r="F33" s="100">
        <v>590</v>
      </c>
      <c r="G33" s="101"/>
      <c r="H33" s="51"/>
    </row>
    <row r="34" spans="1:8" ht="14.25" customHeight="1">
      <c r="A34" s="109" t="s">
        <v>201</v>
      </c>
      <c r="B34" s="99"/>
      <c r="C34" s="100">
        <v>2000</v>
      </c>
      <c r="D34" s="101"/>
      <c r="E34" s="99"/>
      <c r="F34" s="100">
        <v>2000</v>
      </c>
      <c r="G34" s="101"/>
      <c r="H34" s="51"/>
    </row>
    <row r="35" spans="1:8" ht="14.25" customHeight="1">
      <c r="A35" s="109" t="s">
        <v>221</v>
      </c>
      <c r="B35" s="99"/>
      <c r="C35" s="100">
        <v>2477</v>
      </c>
      <c r="D35" s="101"/>
      <c r="E35" s="99"/>
      <c r="F35" s="100">
        <v>2477</v>
      </c>
      <c r="G35" s="101"/>
      <c r="H35" s="51"/>
    </row>
    <row r="36" spans="1:8" ht="14.25" customHeight="1">
      <c r="A36" s="109" t="s">
        <v>222</v>
      </c>
      <c r="B36" s="99"/>
      <c r="C36" s="100">
        <v>276</v>
      </c>
      <c r="D36" s="101"/>
      <c r="E36" s="99"/>
      <c r="F36" s="100">
        <v>276</v>
      </c>
      <c r="G36" s="101"/>
      <c r="H36" s="51"/>
    </row>
    <row r="37" spans="1:8" ht="14.25" customHeight="1">
      <c r="A37" s="109" t="s">
        <v>268</v>
      </c>
      <c r="B37" s="99"/>
      <c r="C37" s="100">
        <v>0</v>
      </c>
      <c r="D37" s="101"/>
      <c r="E37" s="99"/>
      <c r="F37" s="100">
        <v>6811</v>
      </c>
      <c r="G37" s="101"/>
      <c r="H37" s="51"/>
    </row>
    <row r="38" spans="1:7" ht="12.75">
      <c r="A38" s="38"/>
      <c r="B38" s="64"/>
      <c r="C38" s="14"/>
      <c r="D38" s="15">
        <f>SUM(C38)</f>
        <v>0</v>
      </c>
      <c r="E38" s="64"/>
      <c r="F38" s="14"/>
      <c r="G38" s="15">
        <f>SUM(F38)</f>
        <v>0</v>
      </c>
    </row>
    <row r="39" spans="1:7" ht="12.75">
      <c r="A39" s="16" t="s">
        <v>9</v>
      </c>
      <c r="B39" s="18">
        <f aca="true" t="shared" si="2" ref="B39:G39">SUM(B25:B30)</f>
        <v>93872</v>
      </c>
      <c r="C39" s="18">
        <f t="shared" si="2"/>
        <v>53137</v>
      </c>
      <c r="D39" s="18">
        <f t="shared" si="2"/>
        <v>147009</v>
      </c>
      <c r="E39" s="18">
        <f t="shared" si="2"/>
        <v>93872</v>
      </c>
      <c r="F39" s="18">
        <f t="shared" si="2"/>
        <v>59948</v>
      </c>
      <c r="G39" s="18">
        <f t="shared" si="2"/>
        <v>153820</v>
      </c>
    </row>
    <row r="40" spans="1:7" ht="12.75">
      <c r="A40" s="26"/>
      <c r="B40" s="20"/>
      <c r="C40" s="20"/>
      <c r="D40" s="21"/>
      <c r="E40" s="20"/>
      <c r="F40" s="20"/>
      <c r="G40" s="21"/>
    </row>
    <row r="41" spans="1:7" ht="12.75">
      <c r="A41" s="27" t="s">
        <v>23</v>
      </c>
      <c r="B41" s="28"/>
      <c r="C41" s="29"/>
      <c r="D41" s="30">
        <f>SUM(D18)</f>
        <v>92732</v>
      </c>
      <c r="E41" s="28"/>
      <c r="F41" s="29"/>
      <c r="G41" s="30">
        <f>SUM(G18)</f>
        <v>99543</v>
      </c>
    </row>
    <row r="43" spans="1:3" ht="23.25" customHeight="1">
      <c r="A43" s="70" t="s">
        <v>10</v>
      </c>
      <c r="B43" s="118" t="s">
        <v>173</v>
      </c>
      <c r="C43" s="118" t="s">
        <v>255</v>
      </c>
    </row>
    <row r="44" spans="1:3" ht="15.75" customHeight="1">
      <c r="A44" s="126" t="s">
        <v>11</v>
      </c>
      <c r="B44" s="89">
        <v>5500</v>
      </c>
      <c r="C44" s="89">
        <v>5500</v>
      </c>
    </row>
    <row r="46" ht="12.75">
      <c r="A46" s="31"/>
    </row>
    <row r="47" ht="12.75">
      <c r="A47" s="31"/>
    </row>
    <row r="48" ht="12.75">
      <c r="A48" s="32"/>
    </row>
  </sheetData>
  <sheetProtection/>
  <mergeCells count="12">
    <mergeCell ref="F5:G5"/>
    <mergeCell ref="E7:G8"/>
    <mergeCell ref="G9:G10"/>
    <mergeCell ref="E10:F10"/>
    <mergeCell ref="A1:G1"/>
    <mergeCell ref="A2:G2"/>
    <mergeCell ref="A4:G4"/>
    <mergeCell ref="A7:A10"/>
    <mergeCell ref="D9:D10"/>
    <mergeCell ref="B7:D7"/>
    <mergeCell ref="B8:D8"/>
    <mergeCell ref="B10:C10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2019-07-19T09:09:09Z</cp:lastPrinted>
  <dcterms:created xsi:type="dcterms:W3CDTF">2014-01-23T10:46:39Z</dcterms:created>
  <dcterms:modified xsi:type="dcterms:W3CDTF">2019-09-05T12:18:17Z</dcterms:modified>
  <cp:category/>
  <cp:version/>
  <cp:contentType/>
  <cp:contentStatus/>
</cp:coreProperties>
</file>