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 sz. mell VK" sheetId="1" r:id="rId1"/>
  </sheets>
  <definedNames>
    <definedName name="_xlnm.Print_Titles" localSheetId="0">'9.5. sz. mell VK'!$1:$6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51" i="1" s="1"/>
  <c r="C48" i="1"/>
  <c r="C47" i="1"/>
  <c r="C46" i="1"/>
  <c r="C45" i="1" s="1"/>
  <c r="C57" i="1" s="1"/>
  <c r="C40" i="1"/>
  <c r="C37" i="1"/>
  <c r="C30" i="1"/>
  <c r="C26" i="1"/>
  <c r="C20" i="1"/>
  <c r="C14" i="1"/>
  <c r="C13" i="1"/>
  <c r="C11" i="1"/>
  <c r="C10" i="1"/>
  <c r="C9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<sst xmlns="http://schemas.openxmlformats.org/spreadsheetml/2006/main" count="111" uniqueCount="97">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</sst>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C60"/>
  <sheetViews>
    <sheetView tabSelected="1" view="pageLayout" zoomScaleNormal="145" workbookViewId="0">
      <selection activeCell="B1" sqref="B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5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160425804</v>
      </c>
    </row>
    <row r="9" spans="1:3" s="28" customFormat="1" ht="12" customHeight="1" x14ac:dyDescent="0.2">
      <c r="A9" s="29" t="s">
        <v>16</v>
      </c>
      <c r="B9" s="30" t="s">
        <v>17</v>
      </c>
      <c r="C9" s="31">
        <f>222694+52677</f>
        <v>275371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31214302+33071+3500000</f>
        <v>34747373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f>70218340+143307+157480</f>
        <v>70519127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5">
        <f>20539068-3600000</f>
        <v>16939068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24504500+8929+38693+14223+42520-972000</f>
        <v>23636865</v>
      </c>
    </row>
    <row r="15" spans="1:3" s="28" customFormat="1" ht="12" customHeight="1" x14ac:dyDescent="0.2">
      <c r="A15" s="32" t="s">
        <v>28</v>
      </c>
      <c r="B15" s="36" t="s">
        <v>29</v>
      </c>
      <c r="C15" s="34">
        <v>14308000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/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0</v>
      </c>
    </row>
    <row r="21" spans="1:3" s="38" customFormat="1" ht="12" customHeight="1" x14ac:dyDescent="0.2">
      <c r="A21" s="32" t="s">
        <v>40</v>
      </c>
      <c r="B21" s="41" t="s">
        <v>41</v>
      </c>
      <c r="C21" s="34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/>
    </row>
    <row r="24" spans="1:3" s="38" customFormat="1" ht="12" customHeight="1" thickBot="1" x14ac:dyDescent="0.25">
      <c r="A24" s="32" t="s">
        <v>46</v>
      </c>
      <c r="B24" s="33" t="s">
        <v>47</v>
      </c>
      <c r="C24" s="34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40">
        <f>+C27+C28</f>
        <v>0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/>
    </row>
    <row r="29" spans="1:3" s="38" customFormat="1" ht="12" customHeight="1" thickBot="1" x14ac:dyDescent="0.25">
      <c r="A29" s="32" t="s">
        <v>55</v>
      </c>
      <c r="B29" s="50" t="s">
        <v>56</v>
      </c>
      <c r="C29" s="51"/>
    </row>
    <row r="30" spans="1:3" s="38" customFormat="1" ht="12" customHeight="1" thickBot="1" x14ac:dyDescent="0.25">
      <c r="A30" s="42" t="s">
        <v>57</v>
      </c>
      <c r="B30" s="43" t="s">
        <v>58</v>
      </c>
      <c r="C30" s="40">
        <f>+C31+C32+C33</f>
        <v>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/>
    </row>
    <row r="34" spans="1:3" s="28" customFormat="1" ht="12" customHeight="1" thickBot="1" x14ac:dyDescent="0.25">
      <c r="A34" s="42" t="s">
        <v>65</v>
      </c>
      <c r="B34" s="43" t="s">
        <v>66</v>
      </c>
      <c r="C34" s="44"/>
    </row>
    <row r="35" spans="1:3" s="28" customFormat="1" ht="12" customHeight="1" thickBot="1" x14ac:dyDescent="0.25">
      <c r="A35" s="42" t="s">
        <v>67</v>
      </c>
      <c r="B35" s="43" t="s">
        <v>68</v>
      </c>
      <c r="C35" s="52"/>
    </row>
    <row r="36" spans="1:3" s="28" customFormat="1" ht="12" customHeight="1" thickBot="1" x14ac:dyDescent="0.25">
      <c r="A36" s="19" t="s">
        <v>69</v>
      </c>
      <c r="B36" s="43" t="s">
        <v>70</v>
      </c>
      <c r="C36" s="53">
        <f>+C8+C20+C25+C26+C30+C34+C35</f>
        <v>160425804</v>
      </c>
    </row>
    <row r="37" spans="1:3" s="28" customFormat="1" ht="12" customHeight="1" thickBot="1" x14ac:dyDescent="0.25">
      <c r="A37" s="54" t="s">
        <v>71</v>
      </c>
      <c r="B37" s="43" t="s">
        <v>72</v>
      </c>
      <c r="C37" s="55">
        <f>+C38+C39+C40</f>
        <v>155596509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v>2265992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6">
        <f>202169674+215612-34745860-464966+381000-3500000+270367-2749880+133000+1028360+2272710-11679500</f>
        <v>153330517</v>
      </c>
    </row>
    <row r="41" spans="1:3" s="38" customFormat="1" ht="15" customHeight="1" thickBot="1" x14ac:dyDescent="0.25">
      <c r="A41" s="54" t="s">
        <v>79</v>
      </c>
      <c r="B41" s="57" t="s">
        <v>80</v>
      </c>
      <c r="C41" s="55">
        <f>+C36+C37</f>
        <v>316022313</v>
      </c>
    </row>
    <row r="42" spans="1:3" s="38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81</v>
      </c>
      <c r="C44" s="53"/>
    </row>
    <row r="45" spans="1:3" s="66" customFormat="1" ht="12" customHeight="1" thickBot="1" x14ac:dyDescent="0.25">
      <c r="A45" s="42" t="s">
        <v>14</v>
      </c>
      <c r="B45" s="43" t="s">
        <v>82</v>
      </c>
      <c r="C45" s="27">
        <f>SUM(C46:C50)</f>
        <v>313763382</v>
      </c>
    </row>
    <row r="46" spans="1:3" ht="12" customHeight="1" x14ac:dyDescent="0.2">
      <c r="A46" s="32" t="s">
        <v>16</v>
      </c>
      <c r="B46" s="41" t="s">
        <v>83</v>
      </c>
      <c r="C46" s="67">
        <f>81034160+181808+112360-15308800+105973+124089-2254000-700000</f>
        <v>63295590</v>
      </c>
    </row>
    <row r="47" spans="1:3" ht="12" customHeight="1" x14ac:dyDescent="0.2">
      <c r="A47" s="32" t="s">
        <v>18</v>
      </c>
      <c r="B47" s="33" t="s">
        <v>84</v>
      </c>
      <c r="C47" s="35">
        <f>20018301+33804+22247-3360936+69499-495880-756000</f>
        <v>15531035</v>
      </c>
    </row>
    <row r="48" spans="1:3" ht="12" customHeight="1" x14ac:dyDescent="0.2">
      <c r="A48" s="32" t="s">
        <v>20</v>
      </c>
      <c r="B48" s="33" t="s">
        <v>85</v>
      </c>
      <c r="C48" s="35">
        <f>262391117-15811124-133428-124245+381000+470367-254000+1028360+1784210-14795500</f>
        <v>234936757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2" t="s">
        <v>38</v>
      </c>
      <c r="B51" s="43" t="s">
        <v>88</v>
      </c>
      <c r="C51" s="40">
        <f>SUM(C52:C54)</f>
        <v>2258931</v>
      </c>
    </row>
    <row r="52" spans="1:3" s="66" customFormat="1" ht="12" customHeight="1" x14ac:dyDescent="0.2">
      <c r="A52" s="32" t="s">
        <v>40</v>
      </c>
      <c r="B52" s="41" t="s">
        <v>89</v>
      </c>
      <c r="C52" s="47">
        <f>1276298-265000+66900+133000+254000+488500</f>
        <v>1953698</v>
      </c>
    </row>
    <row r="53" spans="1:3" ht="12" customHeight="1" x14ac:dyDescent="0.2">
      <c r="A53" s="32" t="s">
        <v>42</v>
      </c>
      <c r="B53" s="33" t="s">
        <v>90</v>
      </c>
      <c r="C53" s="68">
        <f>500000-134607-60160</f>
        <v>305233</v>
      </c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2" t="s">
        <v>48</v>
      </c>
      <c r="B56" s="43" t="s">
        <v>93</v>
      </c>
      <c r="C56" s="44"/>
    </row>
    <row r="57" spans="1:3" ht="13.5" thickBot="1" x14ac:dyDescent="0.25">
      <c r="A57" s="42" t="s">
        <v>50</v>
      </c>
      <c r="B57" s="69" t="s">
        <v>94</v>
      </c>
      <c r="C57" s="27">
        <f>+C45+C51+C56</f>
        <v>316022313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25</v>
      </c>
    </row>
    <row r="60" spans="1:3" ht="13.5" thickBot="1" x14ac:dyDescent="0.25">
      <c r="A60" s="72" t="s">
        <v>96</v>
      </c>
      <c r="B60" s="73"/>
      <c r="C60" s="74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2017-12-22T11:17:50Z</dcterms:created>
  <dcterms:modified xsi:type="dcterms:W3CDTF">2017-12-22T11:17:51Z</dcterms:modified>
</cp:coreProperties>
</file>