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7.sz.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28" i="1" l="1"/>
  <c r="E25" i="1"/>
  <c r="F21" i="1"/>
  <c r="E20" i="1"/>
  <c r="B20" i="1"/>
  <c r="F20" i="1" s="1"/>
  <c r="F19" i="1"/>
  <c r="F18" i="1"/>
  <c r="E17" i="1"/>
  <c r="B17" i="1"/>
  <c r="F17" i="1" s="1"/>
  <c r="E16" i="1"/>
  <c r="B16" i="1"/>
  <c r="F16" i="1" s="1"/>
  <c r="D15" i="1"/>
  <c r="B15" i="1"/>
  <c r="F15" i="1" s="1"/>
  <c r="F14" i="1"/>
  <c r="F13" i="1"/>
  <c r="E12" i="1"/>
  <c r="E27" i="1" s="1"/>
  <c r="D12" i="1"/>
  <c r="D27" i="1" s="1"/>
  <c r="B12" i="1"/>
  <c r="F12" i="1" s="1"/>
  <c r="F11" i="1"/>
  <c r="F10" i="1"/>
  <c r="F9" i="1"/>
  <c r="F8" i="1"/>
  <c r="A1" i="1"/>
  <c r="B27" i="1" l="1"/>
</calcChain>
</file>

<file path=xl/sharedStrings.xml><?xml version="1.0" encoding="utf-8"?>
<sst xmlns="http://schemas.openxmlformats.org/spreadsheetml/2006/main" count="43" uniqueCount="33">
  <si>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</si>
  <si>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</si>
  <si>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</si>
  <si>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</si>
  <si>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</si>
  <si>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2019. XII.31-ig</t>
  </si>
  <si>
    <t>2020. évi előirányzat</t>
  </si>
  <si>
    <t>2020. év utáni szükséglet
(6=2 - 4 - 5)</t>
  </si>
  <si>
    <t>Tiszavasvári Város Önkormányzata</t>
  </si>
  <si>
    <t>Zöld városközpont kialakítása Tiszavasváriban</t>
  </si>
  <si>
    <t>2019-2020</t>
  </si>
  <si>
    <t>Kabay J. u. 21.-23. tetőfelújítás</t>
  </si>
  <si>
    <t>2020</t>
  </si>
  <si>
    <t>Víziközmű rendszer éves felújítás</t>
  </si>
  <si>
    <t>Varázsceruza Óvoda - tornaszoba nyílászáróinak cseréje</t>
  </si>
  <si>
    <t>Esély és otthon - Minkettő lehetséges! Pályázat felújítás</t>
  </si>
  <si>
    <t>2018-2021</t>
  </si>
  <si>
    <t>Vasvári P. u. 6. lépcsőházi ablakcsere</t>
  </si>
  <si>
    <t>Útfelújítás saját erőből</t>
  </si>
  <si>
    <t>Egyes kisvárosi települések fejlesztési támogatása - út- és járdafejlesztés</t>
  </si>
  <si>
    <t>Egyes kisvárosi települések fejlesztési támogatása - egészségügyi központ felújítása</t>
  </si>
  <si>
    <t>Önkormányzati feladatellátást szolgáló fejlesztések támogatása - Minimanó Óvoda épületének felújítása</t>
  </si>
  <si>
    <t>Sopron úti épület felújítása</t>
  </si>
  <si>
    <t>2020. évi fejlesztési pályázat</t>
  </si>
  <si>
    <t>2020-2021</t>
  </si>
  <si>
    <t>Minimanó Óvoda családbarát infrastrukturális fejlesztése</t>
  </si>
  <si>
    <t>Sportcsarnok felújításával kapcsolatos amperbővítés</t>
  </si>
  <si>
    <t>2020-2022</t>
  </si>
  <si>
    <t>Városi Kincstár</t>
  </si>
  <si>
    <t>Akadálymentes mosdó kialakítása a Sportcsarnokban</t>
  </si>
  <si>
    <t>Tiszavasvári Egyesített Óvodai Intézmény</t>
  </si>
  <si>
    <t>Fülemüle Óvoda kerítés felújítás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</si>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</sst>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b/>
      <u/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 CE"/>
      <charset val="238"/>
    </font>
    <font>
      <b/>
      <sz val="10"/>
      <color rgb="FFFF0000"/>
      <name val="Times New Roman CE"/>
      <charset val="238"/>
    </font>
    <font>
      <b/>
      <sz val="10"/>
      <color indexed="10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0" borderId="0"/>
    <xf numFmtId="0" fontId="1" fillId="0" borderId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0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right" wrapText="1"/>
    </xf>
    <xf numFmtId="164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9" fillId="0" borderId="4" xfId="0" applyNumberFormat="1" applyFont="1" applyFill="1" applyBorder="1" applyAlignment="1" applyProtection="1">
      <alignment horizontal="center" vertical="center" wrapText="1"/>
    </xf>
    <xf numFmtId="164" fontId="9" fillId="0" borderId="5" xfId="0" applyNumberFormat="1" applyFont="1" applyFill="1" applyBorder="1" applyAlignment="1" applyProtection="1">
      <alignment horizontal="center" vertical="center" wrapText="1"/>
    </xf>
    <xf numFmtId="164" fontId="9" fillId="0" borderId="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2" borderId="11" xfId="1" applyNumberFormat="1" applyFont="1" applyFill="1" applyBorder="1" applyAlignment="1" applyProtection="1">
      <alignment vertical="center" wrapText="1"/>
      <protection locked="0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1" xfId="0" applyNumberFormat="1" applyFont="1" applyFill="1" applyBorder="1" applyAlignment="1" applyProtection="1">
      <alignment vertical="center" wrapText="1"/>
      <protection locked="0"/>
    </xf>
    <xf numFmtId="164" fontId="12" fillId="0" borderId="12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2" fillId="0" borderId="11" xfId="1" applyNumberFormat="1" applyFont="1" applyFill="1" applyBorder="1" applyAlignment="1" applyProtection="1">
      <alignment vertical="center" wrapText="1"/>
      <protection locked="0"/>
    </xf>
    <xf numFmtId="164" fontId="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ont="1" applyFill="1" applyBorder="1" applyAlignment="1" applyProtection="1">
      <alignment vertical="center" wrapText="1"/>
    </xf>
    <xf numFmtId="164" fontId="14" fillId="0" borderId="0" xfId="0" applyNumberFormat="1" applyFont="1" applyFill="1" applyAlignment="1">
      <alignment vertical="center" wrapText="1"/>
    </xf>
    <xf numFmtId="164" fontId="13" fillId="0" borderId="12" xfId="0" applyNumberFormat="1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>
      <alignment vertical="center" wrapText="1"/>
    </xf>
    <xf numFmtId="164" fontId="0" fillId="0" borderId="11" xfId="1" applyNumberFormat="1" applyFont="1" applyFill="1" applyBorder="1" applyAlignment="1" applyProtection="1">
      <alignment vertical="center" wrapText="1"/>
      <protection locked="0"/>
    </xf>
    <xf numFmtId="164" fontId="8" fillId="0" borderId="0" xfId="0" applyNumberFormat="1" applyFont="1" applyFill="1" applyAlignment="1">
      <alignment vertical="center" wrapText="1"/>
    </xf>
    <xf numFmtId="164" fontId="13" fillId="0" borderId="11" xfId="1" applyNumberFormat="1" applyFont="1" applyFill="1" applyBorder="1" applyAlignment="1" applyProtection="1">
      <alignment vertical="center" wrapText="1"/>
      <protection locked="0"/>
    </xf>
    <xf numFmtId="164" fontId="13" fillId="0" borderId="11" xfId="0" applyNumberFormat="1" applyFont="1" applyFill="1" applyBorder="1" applyAlignment="1" applyProtection="1">
      <alignment vertical="center" wrapText="1"/>
      <protection locked="0"/>
    </xf>
    <xf numFmtId="0" fontId="2" fillId="0" borderId="13" xfId="2" applyNumberFormat="1" applyFont="1" applyFill="1" applyBorder="1" applyAlignment="1" applyProtection="1">
      <alignment vertical="center" wrapText="1"/>
      <protection locked="0"/>
    </xf>
    <xf numFmtId="49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1" xfId="0" applyNumberFormat="1" applyFont="1" applyFill="1" applyBorder="1" applyAlignment="1" applyProtection="1">
      <alignment vertical="center" wrapText="1"/>
      <protection locked="0"/>
    </xf>
    <xf numFmtId="164" fontId="2" fillId="0" borderId="12" xfId="0" applyNumberFormat="1" applyFont="1" applyFill="1" applyBorder="1" applyAlignment="1">
      <alignment vertical="center" wrapText="1"/>
    </xf>
    <xf numFmtId="0" fontId="15" fillId="0" borderId="11" xfId="0" applyFont="1" applyBorder="1"/>
    <xf numFmtId="164" fontId="0" fillId="0" borderId="12" xfId="0" applyNumberFormat="1" applyFont="1" applyFill="1" applyBorder="1" applyAlignment="1">
      <alignment vertical="center" wrapText="1"/>
    </xf>
    <xf numFmtId="164" fontId="16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11" xfId="1" applyNumberFormat="1" applyFont="1" applyFill="1" applyBorder="1" applyAlignment="1" applyProtection="1">
      <alignment horizontal="left" vertical="center" wrapText="1"/>
      <protection locked="0"/>
    </xf>
    <xf numFmtId="164" fontId="16" fillId="0" borderId="12" xfId="1" applyNumberFormat="1" applyFont="1" applyFill="1" applyBorder="1" applyAlignment="1" applyProtection="1">
      <alignment horizontal="left" vertical="center" wrapText="1"/>
      <protection locked="0"/>
    </xf>
    <xf numFmtId="164" fontId="17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7" fillId="0" borderId="0" xfId="0" applyNumberFormat="1" applyFont="1" applyFill="1" applyAlignment="1">
      <alignment vertical="center" wrapText="1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14" xfId="1" applyNumberFormat="1" applyFont="1" applyFill="1" applyBorder="1" applyAlignment="1" applyProtection="1">
      <alignment horizontal="left" vertical="center" wrapText="1"/>
      <protection locked="0"/>
    </xf>
    <xf numFmtId="164" fontId="0" fillId="0" borderId="15" xfId="1" applyNumberFormat="1" applyFont="1" applyFill="1" applyBorder="1" applyAlignment="1" applyProtection="1">
      <alignment vertical="center" wrapText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5" xfId="0" applyNumberFormat="1" applyFont="1" applyFill="1" applyBorder="1" applyAlignment="1" applyProtection="1">
      <alignment vertical="center" wrapText="1"/>
      <protection locked="0"/>
    </xf>
    <xf numFmtId="164" fontId="12" fillId="0" borderId="16" xfId="0" applyNumberFormat="1" applyFont="1" applyFill="1" applyBorder="1" applyAlignment="1">
      <alignment vertical="center" wrapText="1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164" fontId="6" fillId="0" borderId="18" xfId="0" applyNumberFormat="1" applyFont="1" applyFill="1" applyBorder="1" applyAlignment="1" applyProtection="1">
      <alignment vertical="center" wrapText="1"/>
    </xf>
    <xf numFmtId="164" fontId="6" fillId="3" borderId="18" xfId="0" applyNumberFormat="1" applyFont="1" applyFill="1" applyBorder="1" applyAlignment="1" applyProtection="1">
      <alignment vertical="center" wrapText="1"/>
    </xf>
    <xf numFmtId="164" fontId="6" fillId="0" borderId="19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Alignment="1">
      <alignment horizontal="center" vertical="center" wrapText="1"/>
    </xf>
  </cellXfs>
  <cellStyles count="45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2"/>
    <cellStyle name="Normál 6" xfId="41"/>
    <cellStyle name="Normál 6 2" xfId="42"/>
    <cellStyle name="Normál 6 3" xfId="43"/>
    <cellStyle name="Százalék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>
        <row r="125">
          <cell r="C125">
            <v>531723274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pageSetUpPr fitToPage="1"/>
  </sheetPr>
  <dimension ref="A1:G28"/>
  <sheetViews>
    <sheetView tabSelected="1" zoomScaleSheetLayoutView="115" workbookViewId="0">
      <selection activeCell="C12" sqref="C12"/>
    </sheetView>
  </sheetViews>
  <sheetFormatPr defaultRowHeight="12.75" x14ac:dyDescent="0.2"/>
  <cols>
    <col min="1" max="1" width="60.6640625" style="57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4" customWidth="1"/>
    <col min="9" max="9" width="13.83203125" style="4" customWidth="1"/>
    <col min="10" max="16384" width="9.33203125" style="4"/>
  </cols>
  <sheetData>
    <row r="1" spans="1:7" s="2" customFormat="1" ht="15.75" x14ac:dyDescent="0.2">
      <c r="A1" s="1" t="str">
        <f>CONCATENATE("8. melléklet"," ",[1]ALAPADATOK!A7," ",[1]ALAPADATOK!B7," ",[1]ALAPADATOK!C7," ",[1]ALAPADATOK!D7," ",[1]ALAPADATOK!E7," ",[1]ALAPADATOK!F7," ",[1]ALAPADATOK!G7," ",[1]ALAPADATOK!H7)</f>
        <v>8. melléklet a 3 / 2021. ( II.25. ) önkormányzati rendelethez</v>
      </c>
      <c r="B1" s="1"/>
      <c r="C1" s="1"/>
      <c r="D1" s="1"/>
      <c r="E1" s="1"/>
      <c r="F1" s="1"/>
    </row>
    <row r="3" spans="1:7" ht="24.75" customHeight="1" x14ac:dyDescent="0.2">
      <c r="A3" s="3" t="s">
        <v>0</v>
      </c>
      <c r="B3" s="3"/>
      <c r="C3" s="3"/>
      <c r="D3" s="3"/>
      <c r="E3" s="3"/>
      <c r="F3" s="3"/>
    </row>
    <row r="4" spans="1:7" ht="23.25" customHeight="1" thickBot="1" x14ac:dyDescent="0.3">
      <c r="A4" s="5"/>
      <c r="B4" s="6"/>
      <c r="C4" s="6"/>
      <c r="D4" s="6"/>
      <c r="E4" s="6"/>
      <c r="F4" s="7" t="s">
        <v>1</v>
      </c>
    </row>
    <row r="5" spans="1:7" s="12" customFormat="1" ht="48.7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  <c r="G5" s="11"/>
    </row>
    <row r="6" spans="1:7" s="16" customFormat="1" ht="15" customHeight="1" x14ac:dyDescent="0.2">
      <c r="A6" s="13">
        <v>1</v>
      </c>
      <c r="B6" s="14">
        <v>2</v>
      </c>
      <c r="C6" s="14">
        <v>3</v>
      </c>
      <c r="D6" s="14">
        <v>4</v>
      </c>
      <c r="E6" s="14">
        <v>5</v>
      </c>
      <c r="F6" s="15">
        <v>6</v>
      </c>
    </row>
    <row r="7" spans="1:7" s="16" customFormat="1" ht="15" customHeight="1" x14ac:dyDescent="0.2">
      <c r="A7" s="17" t="s">
        <v>8</v>
      </c>
      <c r="B7" s="18"/>
      <c r="C7" s="18"/>
      <c r="D7" s="18"/>
      <c r="E7" s="18"/>
      <c r="F7" s="19"/>
    </row>
    <row r="8" spans="1:7" s="25" customFormat="1" ht="15.95" customHeight="1" x14ac:dyDescent="0.2">
      <c r="A8" s="20" t="s">
        <v>9</v>
      </c>
      <c r="B8" s="21">
        <v>80112238</v>
      </c>
      <c r="C8" s="22" t="s">
        <v>10</v>
      </c>
      <c r="D8" s="23"/>
      <c r="E8" s="23">
        <v>80112238</v>
      </c>
      <c r="F8" s="24">
        <f>B8-D8-E8</f>
        <v>0</v>
      </c>
    </row>
    <row r="9" spans="1:7" ht="15.95" customHeight="1" x14ac:dyDescent="0.2">
      <c r="A9" s="20" t="s">
        <v>11</v>
      </c>
      <c r="B9" s="21">
        <v>2286000</v>
      </c>
      <c r="C9" s="22" t="s">
        <v>12</v>
      </c>
      <c r="D9" s="23"/>
      <c r="E9" s="23">
        <v>2286000</v>
      </c>
      <c r="F9" s="24">
        <f t="shared" ref="F9:F21" si="0">B9-D9-E9</f>
        <v>0</v>
      </c>
    </row>
    <row r="10" spans="1:7" ht="15.95" customHeight="1" x14ac:dyDescent="0.2">
      <c r="A10" s="20" t="s">
        <v>13</v>
      </c>
      <c r="B10" s="21">
        <v>6350000</v>
      </c>
      <c r="C10" s="22" t="s">
        <v>12</v>
      </c>
      <c r="D10" s="23"/>
      <c r="E10" s="23">
        <v>6350000</v>
      </c>
      <c r="F10" s="24">
        <f t="shared" si="0"/>
        <v>0</v>
      </c>
    </row>
    <row r="11" spans="1:7" ht="15.95" customHeight="1" x14ac:dyDescent="0.2">
      <c r="A11" s="20" t="s">
        <v>14</v>
      </c>
      <c r="B11" s="26">
        <v>952500</v>
      </c>
      <c r="C11" s="22" t="s">
        <v>12</v>
      </c>
      <c r="D11" s="23"/>
      <c r="E11" s="23">
        <v>952500</v>
      </c>
      <c r="F11" s="24">
        <f t="shared" si="0"/>
        <v>0</v>
      </c>
    </row>
    <row r="12" spans="1:7" s="29" customFormat="1" ht="15.95" customHeight="1" x14ac:dyDescent="0.2">
      <c r="A12" s="27" t="s">
        <v>15</v>
      </c>
      <c r="B12" s="26">
        <f>48292993+677185+322815+317500</f>
        <v>49610493</v>
      </c>
      <c r="C12" s="22" t="s">
        <v>16</v>
      </c>
      <c r="D12" s="23">
        <f>36051833-1206500</f>
        <v>34845333</v>
      </c>
      <c r="E12" s="23">
        <f>12241160+677185+322815+1524000</f>
        <v>14765160</v>
      </c>
      <c r="F12" s="28">
        <f t="shared" si="0"/>
        <v>0</v>
      </c>
    </row>
    <row r="13" spans="1:7" ht="15.95" customHeight="1" x14ac:dyDescent="0.2">
      <c r="A13" s="27" t="s">
        <v>17</v>
      </c>
      <c r="B13" s="26">
        <v>2540000</v>
      </c>
      <c r="C13" s="22" t="s">
        <v>12</v>
      </c>
      <c r="D13" s="23"/>
      <c r="E13" s="23">
        <v>2540000</v>
      </c>
      <c r="F13" s="28">
        <f t="shared" si="0"/>
        <v>0</v>
      </c>
    </row>
    <row r="14" spans="1:7" ht="15.95" customHeight="1" x14ac:dyDescent="0.2">
      <c r="A14" s="27" t="s">
        <v>18</v>
      </c>
      <c r="B14" s="26">
        <v>2000000</v>
      </c>
      <c r="C14" s="22" t="s">
        <v>12</v>
      </c>
      <c r="D14" s="23"/>
      <c r="E14" s="23">
        <v>2000000</v>
      </c>
      <c r="F14" s="30">
        <f t="shared" si="0"/>
        <v>0</v>
      </c>
    </row>
    <row r="15" spans="1:7" ht="25.5" x14ac:dyDescent="0.2">
      <c r="A15" s="27" t="s">
        <v>19</v>
      </c>
      <c r="B15" s="26">
        <f>260000000-1400000</f>
        <v>258600000</v>
      </c>
      <c r="C15" s="22" t="s">
        <v>10</v>
      </c>
      <c r="D15" s="23">
        <f>168306402-1400000</f>
        <v>166906402</v>
      </c>
      <c r="E15" s="23">
        <v>91693598</v>
      </c>
      <c r="F15" s="31">
        <f t="shared" si="0"/>
        <v>0</v>
      </c>
    </row>
    <row r="16" spans="1:7" s="33" customFormat="1" ht="25.5" x14ac:dyDescent="0.2">
      <c r="A16" s="20" t="s">
        <v>20</v>
      </c>
      <c r="B16" s="32">
        <f>20000000+269240</f>
        <v>20269240</v>
      </c>
      <c r="C16" s="22" t="s">
        <v>10</v>
      </c>
      <c r="D16" s="23">
        <v>450000</v>
      </c>
      <c r="E16" s="23">
        <f>19550000+269240</f>
        <v>19819240</v>
      </c>
      <c r="F16" s="31">
        <f t="shared" si="0"/>
        <v>0</v>
      </c>
    </row>
    <row r="17" spans="1:6" ht="25.5" x14ac:dyDescent="0.2">
      <c r="A17" s="20" t="s">
        <v>21</v>
      </c>
      <c r="B17" s="34">
        <f>34941060+355561</f>
        <v>35296621</v>
      </c>
      <c r="C17" s="22" t="s">
        <v>10</v>
      </c>
      <c r="D17" s="23"/>
      <c r="E17" s="35">
        <f>34941060+355561</f>
        <v>35296621</v>
      </c>
      <c r="F17" s="31">
        <f t="shared" si="0"/>
        <v>0</v>
      </c>
    </row>
    <row r="18" spans="1:6" x14ac:dyDescent="0.2">
      <c r="A18" s="20" t="s">
        <v>22</v>
      </c>
      <c r="B18" s="32">
        <v>10000000</v>
      </c>
      <c r="C18" s="22" t="s">
        <v>12</v>
      </c>
      <c r="D18" s="23"/>
      <c r="E18" s="23">
        <v>10000000</v>
      </c>
      <c r="F18" s="31">
        <f t="shared" si="0"/>
        <v>0</v>
      </c>
    </row>
    <row r="19" spans="1:6" x14ac:dyDescent="0.2">
      <c r="A19" s="36" t="s">
        <v>23</v>
      </c>
      <c r="B19" s="26">
        <v>46014821</v>
      </c>
      <c r="C19" s="37" t="s">
        <v>24</v>
      </c>
      <c r="D19" s="38"/>
      <c r="E19" s="38">
        <v>46014821</v>
      </c>
      <c r="F19" s="39">
        <f t="shared" si="0"/>
        <v>0</v>
      </c>
    </row>
    <row r="20" spans="1:6" x14ac:dyDescent="0.2">
      <c r="A20" s="40" t="s">
        <v>25</v>
      </c>
      <c r="B20" s="26">
        <f>216942416-800</f>
        <v>216941616</v>
      </c>
      <c r="C20" s="22" t="s">
        <v>24</v>
      </c>
      <c r="D20" s="23"/>
      <c r="E20" s="23">
        <f>216942416-800</f>
        <v>216941616</v>
      </c>
      <c r="F20" s="41">
        <f t="shared" si="0"/>
        <v>0</v>
      </c>
    </row>
    <row r="21" spans="1:6" x14ac:dyDescent="0.2">
      <c r="A21" s="40" t="s">
        <v>26</v>
      </c>
      <c r="B21" s="26">
        <v>5626100</v>
      </c>
      <c r="C21" s="22" t="s">
        <v>27</v>
      </c>
      <c r="D21" s="23"/>
      <c r="E21" s="23">
        <v>2813050</v>
      </c>
      <c r="F21" s="41">
        <f t="shared" si="0"/>
        <v>2813050</v>
      </c>
    </row>
    <row r="22" spans="1:6" x14ac:dyDescent="0.2">
      <c r="A22" s="42" t="s">
        <v>28</v>
      </c>
      <c r="B22" s="43"/>
      <c r="C22" s="43"/>
      <c r="D22" s="43"/>
      <c r="E22" s="43"/>
      <c r="F22" s="44"/>
    </row>
    <row r="23" spans="1:6" s="46" customFormat="1" x14ac:dyDescent="0.2">
      <c r="A23" s="45" t="s">
        <v>29</v>
      </c>
      <c r="B23" s="32"/>
      <c r="C23" s="22"/>
      <c r="D23" s="23"/>
      <c r="E23" s="23"/>
      <c r="F23" s="31"/>
    </row>
    <row r="24" spans="1:6" x14ac:dyDescent="0.2">
      <c r="A24" s="42" t="s">
        <v>30</v>
      </c>
      <c r="B24" s="43"/>
      <c r="C24" s="43"/>
      <c r="D24" s="43"/>
      <c r="E24" s="43"/>
      <c r="F24" s="44"/>
    </row>
    <row r="25" spans="1:6" s="46" customFormat="1" x14ac:dyDescent="0.2">
      <c r="A25" s="45" t="s">
        <v>31</v>
      </c>
      <c r="B25" s="32">
        <v>1054700</v>
      </c>
      <c r="C25" s="22" t="s">
        <v>10</v>
      </c>
      <c r="D25" s="23">
        <v>344770</v>
      </c>
      <c r="E25" s="47">
        <f>B25-D25-571500</f>
        <v>138430</v>
      </c>
      <c r="F25" s="31"/>
    </row>
    <row r="26" spans="1:6" ht="13.5" thickBot="1" x14ac:dyDescent="0.25">
      <c r="A26" s="48"/>
      <c r="B26" s="49"/>
      <c r="C26" s="50"/>
      <c r="D26" s="51"/>
      <c r="E26" s="51"/>
      <c r="F26" s="52"/>
    </row>
    <row r="27" spans="1:6" ht="13.5" thickBot="1" x14ac:dyDescent="0.25">
      <c r="A27" s="53" t="s">
        <v>32</v>
      </c>
      <c r="B27" s="54">
        <f>SUM(B8:B26)</f>
        <v>737654329</v>
      </c>
      <c r="C27" s="55"/>
      <c r="D27" s="54">
        <f>SUM(D8:D26)</f>
        <v>202546505</v>
      </c>
      <c r="E27" s="54">
        <f>SUM(E8:E26)</f>
        <v>531723274</v>
      </c>
      <c r="F27" s="56">
        <v>0</v>
      </c>
    </row>
    <row r="28" spans="1:6" x14ac:dyDescent="0.2">
      <c r="E28" s="2">
        <f>'[1]1.1.sz.mell. '!C125</f>
        <v>531723274</v>
      </c>
    </row>
  </sheetData>
  <mergeCells count="5">
    <mergeCell ref="A1:F1"/>
    <mergeCell ref="A3:F3"/>
    <mergeCell ref="A7:F7"/>
    <mergeCell ref="A22:F22"/>
    <mergeCell ref="A24:F24"/>
  </mergeCells>
  <printOptions horizontalCentered="1"/>
  <pageMargins left="0.7" right="0.7" top="0.75" bottom="0.75" header="0.3" footer="0.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2021-03-03T12:22:32Z</dcterms:created>
  <dcterms:modified xsi:type="dcterms:W3CDTF">2021-03-03T12:22:32Z</dcterms:modified>
</cp:coreProperties>
</file>