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3"/>
  </bookViews>
  <sheets>
    <sheet name="Önkormányzat összesített (2)" sheetId="11" r:id="rId1"/>
    <sheet name="Önkormányzat" sheetId="1" r:id="rId2"/>
    <sheet name="Humán" sheetId="8" r:id="rId3"/>
    <sheet name="Közös Hivatal" sheetId="9" r:id="rId4"/>
  </sheets>
  <definedNames>
    <definedName name="_xlnm.Print_Area" localSheetId="2">Humán!$A$1:$F$41</definedName>
    <definedName name="_xlnm.Print_Area" localSheetId="3">'Közös Hivatal'!$A$1:$F$43</definedName>
    <definedName name="_xlnm.Print_Area" localSheetId="1">Önkormányzat!$A$1:$F$62</definedName>
    <definedName name="_xlnm.Print_Area" localSheetId="0">'Önkormányzat összesített (2)'!$A$1:$F$60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9" i="11"/>
  <c r="F61" i="1" l="1"/>
  <c r="C51"/>
  <c r="C61" s="1"/>
  <c r="B51"/>
  <c r="B61" s="1"/>
  <c r="C39"/>
  <c r="B39"/>
  <c r="C35" i="9"/>
  <c r="B35"/>
  <c r="B16" i="11" l="1"/>
  <c r="B15"/>
  <c r="B11"/>
  <c r="B10"/>
  <c r="B8"/>
  <c r="C35"/>
  <c r="C39" s="1"/>
  <c r="C26"/>
  <c r="C27"/>
  <c r="C28"/>
  <c r="C29"/>
  <c r="B26"/>
  <c r="B27"/>
  <c r="B28"/>
  <c r="B29"/>
  <c r="C25"/>
  <c r="B25"/>
  <c r="C22"/>
  <c r="C16"/>
  <c r="C15"/>
  <c r="C8" l="1"/>
  <c r="F12"/>
  <c r="E12"/>
  <c r="F11"/>
  <c r="E11"/>
  <c r="F10"/>
  <c r="E10"/>
  <c r="F9"/>
  <c r="E9"/>
  <c r="C41"/>
  <c r="F59"/>
  <c r="B59"/>
  <c r="E59"/>
  <c r="E13" i="8"/>
  <c r="F13"/>
  <c r="F13" i="9"/>
  <c r="E28" i="1"/>
  <c r="E28" i="11"/>
  <c r="F28"/>
  <c r="E61" i="1" l="1"/>
  <c r="C59" i="11"/>
  <c r="C31"/>
  <c r="B31"/>
  <c r="C24"/>
  <c r="B24"/>
  <c r="F21"/>
  <c r="E21"/>
  <c r="C20"/>
  <c r="B20"/>
  <c r="C13"/>
  <c r="C44" s="1"/>
  <c r="B13"/>
  <c r="F40" i="8"/>
  <c r="C24" i="9"/>
  <c r="C42"/>
  <c r="C13"/>
  <c r="E13"/>
  <c r="C29"/>
  <c r="C20"/>
  <c r="F42"/>
  <c r="F26"/>
  <c r="F21"/>
  <c r="C40" i="8"/>
  <c r="C20"/>
  <c r="C24"/>
  <c r="C29"/>
  <c r="F26"/>
  <c r="F21"/>
  <c r="B31" i="1"/>
  <c r="C13"/>
  <c r="C20"/>
  <c r="C31"/>
  <c r="C24"/>
  <c r="F28"/>
  <c r="F21"/>
  <c r="B24"/>
  <c r="B13" i="9"/>
  <c r="B20"/>
  <c r="E21"/>
  <c r="B24"/>
  <c r="E26"/>
  <c r="B29"/>
  <c r="B42"/>
  <c r="B43" s="1"/>
  <c r="E42"/>
  <c r="B13" i="8"/>
  <c r="B20"/>
  <c r="E21"/>
  <c r="B24"/>
  <c r="E26"/>
  <c r="B29"/>
  <c r="B40"/>
  <c r="E40"/>
  <c r="B13" i="1"/>
  <c r="B20"/>
  <c r="E21"/>
  <c r="B44" i="11" l="1"/>
  <c r="B60" s="1"/>
  <c r="C43" i="1"/>
  <c r="C62" s="1"/>
  <c r="B43"/>
  <c r="C60" i="11"/>
  <c r="C33" i="8"/>
  <c r="C41" s="1"/>
  <c r="F35" i="9"/>
  <c r="F43" s="1"/>
  <c r="C43"/>
  <c r="B62" i="1"/>
  <c r="B33" i="8"/>
  <c r="B41" s="1"/>
  <c r="F13" i="1"/>
  <c r="F43" s="1"/>
  <c r="F13" i="11"/>
  <c r="F44" s="1"/>
  <c r="E13"/>
  <c r="E44" s="1"/>
  <c r="E33" i="8"/>
  <c r="E41" s="1"/>
  <c r="F33"/>
  <c r="F41" s="1"/>
  <c r="E13" i="1"/>
  <c r="E35" i="9"/>
  <c r="E43" s="1"/>
  <c r="E43" i="1" l="1"/>
  <c r="E62" s="1"/>
  <c r="E60" i="11"/>
  <c r="F62" i="1"/>
  <c r="F60" i="11"/>
</calcChain>
</file>

<file path=xl/sharedStrings.xml><?xml version="1.0" encoding="utf-8"?>
<sst xmlns="http://schemas.openxmlformats.org/spreadsheetml/2006/main" count="295" uniqueCount="115">
  <si>
    <t>B E V É T E L E K</t>
  </si>
  <si>
    <t>K I A D Á S O K</t>
  </si>
  <si>
    <t>Megnevezés</t>
  </si>
  <si>
    <t>M Ű K Ö D T E T É S</t>
  </si>
  <si>
    <t xml:space="preserve">Intézmények működési bevétele                                               </t>
  </si>
  <si>
    <t>Helyi adók</t>
  </si>
  <si>
    <t xml:space="preserve">   iparűzési adó</t>
  </si>
  <si>
    <t>Helyi adók összesen</t>
  </si>
  <si>
    <t>Átengedett központi adók</t>
  </si>
  <si>
    <t>Tartalék</t>
  </si>
  <si>
    <t xml:space="preserve">   Gépjárműadó</t>
  </si>
  <si>
    <t>Normatív állami támogatás</t>
  </si>
  <si>
    <t>MŰKÖDÉSI CÉLÚ BEVÉTELEK ÖSSZESEN</t>
  </si>
  <si>
    <t>MŰKÖDÉSI CÉLÚ KIADÁSOK ÖSSZESEN</t>
  </si>
  <si>
    <t>F E L H A L M O Z Á S</t>
  </si>
  <si>
    <t>FELHALMOZÁSI CÉLÚ BEVÉTELEK ÖSSZESEN</t>
  </si>
  <si>
    <t>FELHALMOZÁSI CÉLÚ KIADÁSOK ÖSSZESEN</t>
  </si>
  <si>
    <t>BEVÉTELEK MINDÖSSZESEN</t>
  </si>
  <si>
    <t>KIADÁSOK MINDÖSSZESEN</t>
  </si>
  <si>
    <t xml:space="preserve">   Termőföld bérbeadásából származó jöv.adó</t>
  </si>
  <si>
    <t xml:space="preserve">KASZAPER KÖZSÉG ÖNKORMÁNYZATA </t>
  </si>
  <si>
    <t xml:space="preserve">   pótlék  bevétel</t>
  </si>
  <si>
    <t xml:space="preserve">   SZJA kiegészítés jövedelmkülönb.   mérséklésre</t>
  </si>
  <si>
    <t>Normatív kötött felhasználású támogatás</t>
  </si>
  <si>
    <t>Átengedett központi adók összesen</t>
  </si>
  <si>
    <t xml:space="preserve">Eegyéb sajátos működési bevételek </t>
  </si>
  <si>
    <t xml:space="preserve">   Bírságok, szabálysértések</t>
  </si>
  <si>
    <t xml:space="preserve">   Egyéb saját.műk.bev.  bérlakások lakbére)</t>
  </si>
  <si>
    <t>Egyéb sajátos működési bevételek összesen</t>
  </si>
  <si>
    <t>Költségvetési támogatás</t>
  </si>
  <si>
    <t xml:space="preserve">  Általános tartalék</t>
  </si>
  <si>
    <t>Egyéb kiadások</t>
  </si>
  <si>
    <t>Működési kiadások összesen</t>
  </si>
  <si>
    <t>Egyéb kiadások összesen</t>
  </si>
  <si>
    <t>Tartalékok összesen</t>
  </si>
  <si>
    <t>Kiegyenlítő, függő, átfutó kiadások</t>
  </si>
  <si>
    <t>Központosított előirányzatok</t>
  </si>
  <si>
    <t>Egyéb központosított előirányzat</t>
  </si>
  <si>
    <t xml:space="preserve">   személyi jövedelemadó 8 %</t>
  </si>
  <si>
    <t xml:space="preserve">  Pénzügyi befektetés</t>
  </si>
  <si>
    <t xml:space="preserve">  Nyújtott kölcsönök</t>
  </si>
  <si>
    <t xml:space="preserve">  Finanszírozási kiadások</t>
  </si>
  <si>
    <t>Önk. és intézményeinek működési kiadásai</t>
  </si>
  <si>
    <t xml:space="preserve">  Személyi juttatások</t>
  </si>
  <si>
    <t xml:space="preserve">  Munkaadókat terhelő járulékok</t>
  </si>
  <si>
    <t xml:space="preserve">  Dologi kiadások</t>
  </si>
  <si>
    <t xml:space="preserve">  Pénzeszköz átadás egyéb támogatás</t>
  </si>
  <si>
    <t xml:space="preserve">    Felhalmozási és tőkejellegű bevételek</t>
  </si>
  <si>
    <t xml:space="preserve">  Rövid lejáratú hitel(hitel visszafizetés)</t>
  </si>
  <si>
    <t>Intézmény finanszírozás</t>
  </si>
  <si>
    <t xml:space="preserve">Egyéb sajátos működési bevételek </t>
  </si>
  <si>
    <t>Műk.cél.tám.ért.bev (közmunka prg.)</t>
  </si>
  <si>
    <t>Műk.cél.tám.ért.bev Önkormányzatoktól</t>
  </si>
  <si>
    <t>Intézmény finanszírozásra átvett pénzeszköz</t>
  </si>
  <si>
    <t>Kaszaperi Humán Szolgáltató És Gondozási Központ</t>
  </si>
  <si>
    <t>Műk.célú tám.ért bev elkül áll.palap (területalapú tám.)</t>
  </si>
  <si>
    <t>Teljesítés</t>
  </si>
  <si>
    <t>Helyi Önkorm.műk.tám</t>
  </si>
  <si>
    <t>Szoc.és gyjólfeladatok tám</t>
  </si>
  <si>
    <t>Kulturális feladatok támogatása</t>
  </si>
  <si>
    <t>Összesített</t>
  </si>
  <si>
    <t xml:space="preserve">   Beuházási, Felhalmozási , felújítási kiadások </t>
  </si>
  <si>
    <t xml:space="preserve"> Kiegyenlítő, függő, átfutó kiadások</t>
  </si>
  <si>
    <t>Műk.cél.tám.ért.bev (OEP)</t>
  </si>
  <si>
    <t>Maradvány</t>
  </si>
  <si>
    <t>(Ft-ban)</t>
  </si>
  <si>
    <t>Előző évi költségvetési maradvány</t>
  </si>
  <si>
    <t>Likviditási célú hitelek felvétele</t>
  </si>
  <si>
    <t>KASZAPERI KÖZÖS ÖNKORMÁNYZATI HIVATAL</t>
  </si>
  <si>
    <t>Elszámolásból származó bevételek</t>
  </si>
  <si>
    <t>Helyi önkorm műk.célú és kieg.tám (bérkompenzáció, szoc.tüzifa tám., rendkívüli tám.)</t>
  </si>
  <si>
    <t>ÁFA</t>
  </si>
  <si>
    <t>Ingatlan értékesítés</t>
  </si>
  <si>
    <t>Műk.célú átvett pénzeszköz</t>
  </si>
  <si>
    <t>Kisértékű tárgyi eszköz</t>
  </si>
  <si>
    <t>Műk.cél.tám.ért.bev időközi polgármester választás, országgyűlési választás</t>
  </si>
  <si>
    <t>Műk.cél.tám.ért.bev intézmény finanszírozás</t>
  </si>
  <si>
    <t>Fejezeti kezelésű előirányzatok</t>
  </si>
  <si>
    <t>Műk.cél.tám.ért.átvett pénzeszköz</t>
  </si>
  <si>
    <t>Piactér kialakítása</t>
  </si>
  <si>
    <t>Egészségház épületének fejlesztése</t>
  </si>
  <si>
    <t>Óvoda épületének fejlesztése</t>
  </si>
  <si>
    <t>Egyéb tárgyi eszköz beszerzése</t>
  </si>
  <si>
    <t>Beruházás áfája</t>
  </si>
  <si>
    <t>Fejezeti kezelésű előirányzatok EU-s (EFOP, TOP)</t>
  </si>
  <si>
    <t>2019. évi módosított előirányzat</t>
  </si>
  <si>
    <t xml:space="preserve">2019. évi   KÖLTSÉGVETÉS   PÉNZFORGALMI MÉRLEGE </t>
  </si>
  <si>
    <t>Felhalmozási célú önk. Támogatások</t>
  </si>
  <si>
    <t>Műk.célú tám. ÁH. Belülről (Önkormányzattól)</t>
  </si>
  <si>
    <t>Egyéb működési célú támogatások összesen:</t>
  </si>
  <si>
    <t>Műk.célú tám. ÁH. Belülről (TB pénzügyi alap)</t>
  </si>
  <si>
    <t>Műk.célú tám. ÁH. Belülről (egyéb fejezeti kezelésű - Bursa, Bethlen Gábor)</t>
  </si>
  <si>
    <t>Egyéb felhalmozási célú (EU-s programokraés hazai társfinansz.) - külterületi út</t>
  </si>
  <si>
    <t>Egyéb felhalmozási célú (elkülönített áll. pénzalap) - közmunka</t>
  </si>
  <si>
    <t>Egyéb felhalmozási célú támog. Áh. Belülről (összesen)</t>
  </si>
  <si>
    <t>Egyéb tárgyi  eszk értékesítése</t>
  </si>
  <si>
    <t>,</t>
  </si>
  <si>
    <t>2019.évi megelőlegzés</t>
  </si>
  <si>
    <t>Parkoló felújítás</t>
  </si>
  <si>
    <t>Külterületi út</t>
  </si>
  <si>
    <t>Szárítő üzem átalakítása</t>
  </si>
  <si>
    <t>Konyha gázszerelés és szellőzési rendszer, fasztó kamra elektromos hálozat</t>
  </si>
  <si>
    <t>2020. évi megelőlegezés</t>
  </si>
  <si>
    <t>Pénzmaradvány</t>
  </si>
  <si>
    <t>Felhalmozási célú támogatások</t>
  </si>
  <si>
    <t xml:space="preserve">Egyéb felhalm. cél. - EU-s programokra és </t>
  </si>
  <si>
    <t>Egyéb felhalm. cél. (elkülönített áll. Pénzalap - közfogl.)</t>
  </si>
  <si>
    <t>parkoló felújítása</t>
  </si>
  <si>
    <t>Szárítóüzem átalakítása</t>
  </si>
  <si>
    <t>Konyha felújítások</t>
  </si>
  <si>
    <t>egyéb tárgyi eszközök beszerzése</t>
  </si>
  <si>
    <t>Kisértékű tárgyi eszközök beszerzése - Humán</t>
  </si>
  <si>
    <t>Pénzmaradvány - Humán</t>
  </si>
  <si>
    <t>beruházás ÁFA - Humán</t>
  </si>
  <si>
    <t>Egyéb t. e. érték</t>
  </si>
</sst>
</file>

<file path=xl/styles.xml><?xml version="1.0" encoding="utf-8"?>
<styleSheet xmlns="http://schemas.openxmlformats.org/spreadsheetml/2006/main">
  <fonts count="3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 CE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 CE"/>
      <family val="2"/>
      <charset val="238"/>
    </font>
    <font>
      <b/>
      <i/>
      <sz val="10"/>
      <name val="Arial CE"/>
      <charset val="238"/>
    </font>
    <font>
      <b/>
      <sz val="12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4"/>
      <name val="Arial"/>
      <family val="2"/>
    </font>
    <font>
      <b/>
      <sz val="14"/>
      <name val="Arial"/>
      <family val="2"/>
      <charset val="238"/>
    </font>
    <font>
      <b/>
      <sz val="10"/>
      <name val="Arial CE"/>
      <family val="2"/>
      <charset val="238"/>
    </font>
    <font>
      <sz val="11"/>
      <name val="Arial CE"/>
      <charset val="238"/>
    </font>
    <font>
      <b/>
      <sz val="11"/>
      <color theme="1"/>
      <name val="Arial"/>
      <family val="2"/>
      <charset val="238"/>
    </font>
    <font>
      <sz val="10"/>
      <color theme="1"/>
      <name val="Arial CE"/>
      <charset val="238"/>
    </font>
    <font>
      <sz val="10"/>
      <color rgb="FFFF0000"/>
      <name val="Arial"/>
      <family val="2"/>
      <charset val="238"/>
    </font>
    <font>
      <sz val="10"/>
      <color rgb="FFFF0000"/>
      <name val="Arial CE"/>
      <charset val="23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3" fontId="11" fillId="0" borderId="3" xfId="0" applyNumberFormat="1" applyFont="1" applyBorder="1" applyAlignment="1">
      <alignment vertical="center" wrapText="1"/>
    </xf>
    <xf numFmtId="3" fontId="14" fillId="0" borderId="3" xfId="0" applyNumberFormat="1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3" fontId="11" fillId="0" borderId="3" xfId="0" applyNumberFormat="1" applyFont="1" applyFill="1" applyBorder="1" applyAlignment="1">
      <alignment vertical="center" wrapText="1"/>
    </xf>
    <xf numFmtId="3" fontId="12" fillId="0" borderId="7" xfId="0" applyNumberFormat="1" applyFont="1" applyFill="1" applyBorder="1" applyAlignment="1">
      <alignment vertical="center" wrapText="1"/>
    </xf>
    <xf numFmtId="3" fontId="16" fillId="0" borderId="3" xfId="0" applyNumberFormat="1" applyFont="1" applyBorder="1" applyAlignment="1">
      <alignment horizontal="center" vertical="center" wrapText="1"/>
    </xf>
    <xf numFmtId="3" fontId="12" fillId="0" borderId="8" xfId="0" applyNumberFormat="1" applyFont="1" applyFill="1" applyBorder="1" applyAlignment="1">
      <alignment vertical="center" wrapText="1"/>
    </xf>
    <xf numFmtId="3" fontId="13" fillId="0" borderId="7" xfId="0" applyNumberFormat="1" applyFont="1" applyFill="1" applyBorder="1" applyAlignment="1">
      <alignment vertical="center" wrapText="1"/>
    </xf>
    <xf numFmtId="3" fontId="12" fillId="0" borderId="7" xfId="0" applyNumberFormat="1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3" fontId="15" fillId="0" borderId="8" xfId="0" applyNumberFormat="1" applyFont="1" applyBorder="1" applyAlignment="1">
      <alignment vertical="center" wrapText="1"/>
    </xf>
    <xf numFmtId="3" fontId="15" fillId="0" borderId="7" xfId="0" applyNumberFormat="1" applyFont="1" applyBorder="1" applyAlignment="1">
      <alignment vertical="center" wrapText="1"/>
    </xf>
    <xf numFmtId="3" fontId="15" fillId="0" borderId="11" xfId="0" applyNumberFormat="1" applyFont="1" applyBorder="1" applyAlignment="1">
      <alignment vertical="center" wrapText="1"/>
    </xf>
    <xf numFmtId="3" fontId="11" fillId="0" borderId="12" xfId="0" applyNumberFormat="1" applyFont="1" applyBorder="1" applyAlignment="1">
      <alignment vertical="center" wrapText="1"/>
    </xf>
    <xf numFmtId="3" fontId="15" fillId="0" borderId="13" xfId="0" applyNumberFormat="1" applyFont="1" applyBorder="1" applyAlignment="1">
      <alignment vertical="center" wrapText="1"/>
    </xf>
    <xf numFmtId="3" fontId="14" fillId="0" borderId="14" xfId="0" applyNumberFormat="1" applyFont="1" applyBorder="1" applyAlignment="1">
      <alignment vertical="center" wrapText="1"/>
    </xf>
    <xf numFmtId="3" fontId="15" fillId="0" borderId="7" xfId="0" applyNumberFormat="1" applyFont="1" applyBorder="1" applyAlignment="1">
      <alignment vertical="center"/>
    </xf>
    <xf numFmtId="3" fontId="19" fillId="0" borderId="14" xfId="0" applyNumberFormat="1" applyFont="1" applyBorder="1" applyAlignment="1">
      <alignment vertical="center" wrapText="1"/>
    </xf>
    <xf numFmtId="3" fontId="11" fillId="0" borderId="14" xfId="0" applyNumberFormat="1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3" fontId="11" fillId="0" borderId="14" xfId="0" applyNumberFormat="1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18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15" fillId="0" borderId="3" xfId="0" applyNumberFormat="1" applyFont="1" applyBorder="1" applyAlignment="1">
      <alignment vertical="center" wrapText="1"/>
    </xf>
    <xf numFmtId="0" fontId="5" fillId="0" borderId="10" xfId="0" applyFont="1" applyBorder="1" applyAlignment="1">
      <alignment horizontal="left" vertical="center"/>
    </xf>
    <xf numFmtId="0" fontId="4" fillId="0" borderId="17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 indent="1"/>
    </xf>
    <xf numFmtId="0" fontId="10" fillId="0" borderId="2" xfId="0" applyFont="1" applyBorder="1" applyAlignment="1">
      <alignment horizontal="center" vertical="center"/>
    </xf>
    <xf numFmtId="3" fontId="11" fillId="0" borderId="2" xfId="0" applyNumberFormat="1" applyFont="1" applyFill="1" applyBorder="1" applyAlignment="1">
      <alignment vertical="center" wrapText="1"/>
    </xf>
    <xf numFmtId="3" fontId="15" fillId="0" borderId="1" xfId="0" applyNumberFormat="1" applyFont="1" applyBorder="1" applyAlignment="1">
      <alignment vertical="center" wrapText="1"/>
    </xf>
    <xf numFmtId="3" fontId="15" fillId="0" borderId="1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" fontId="12" fillId="0" borderId="1" xfId="0" applyNumberFormat="1" applyFont="1" applyFill="1" applyBorder="1" applyAlignment="1">
      <alignment vertical="center" wrapText="1"/>
    </xf>
    <xf numFmtId="3" fontId="11" fillId="0" borderId="19" xfId="0" applyNumberFormat="1" applyFont="1" applyFill="1" applyBorder="1" applyAlignment="1">
      <alignment vertical="center" wrapText="1"/>
    </xf>
    <xf numFmtId="3" fontId="12" fillId="0" borderId="5" xfId="0" applyNumberFormat="1" applyFont="1" applyFill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3" fontId="12" fillId="0" borderId="1" xfId="0" applyNumberFormat="1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3" fontId="13" fillId="0" borderId="1" xfId="0" applyNumberFormat="1" applyFont="1" applyFill="1" applyBorder="1" applyAlignment="1">
      <alignment vertical="center" wrapText="1"/>
    </xf>
    <xf numFmtId="3" fontId="15" fillId="0" borderId="11" xfId="0" applyNumberFormat="1" applyFont="1" applyBorder="1" applyAlignment="1">
      <alignment vertical="center"/>
    </xf>
    <xf numFmtId="0" fontId="4" fillId="0" borderId="20" xfId="0" applyFont="1" applyBorder="1" applyAlignment="1">
      <alignment vertical="center" wrapText="1"/>
    </xf>
    <xf numFmtId="3" fontId="14" fillId="0" borderId="21" xfId="0" applyNumberFormat="1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3" fontId="14" fillId="0" borderId="23" xfId="0" applyNumberFormat="1" applyFont="1" applyBorder="1" applyAlignment="1">
      <alignment vertical="center" wrapText="1"/>
    </xf>
    <xf numFmtId="3" fontId="12" fillId="0" borderId="13" xfId="0" applyNumberFormat="1" applyFont="1" applyBorder="1" applyAlignment="1">
      <alignment vertical="center" wrapText="1"/>
    </xf>
    <xf numFmtId="3" fontId="24" fillId="0" borderId="0" xfId="0" applyNumberFormat="1" applyFont="1" applyAlignment="1">
      <alignment horizontal="center" vertical="center"/>
    </xf>
    <xf numFmtId="3" fontId="11" fillId="0" borderId="16" xfId="0" applyNumberFormat="1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3" fontId="14" fillId="0" borderId="11" xfId="0" applyNumberFormat="1" applyFont="1" applyBorder="1" applyAlignment="1">
      <alignment vertical="center" wrapText="1"/>
    </xf>
    <xf numFmtId="3" fontId="11" fillId="0" borderId="24" xfId="0" applyNumberFormat="1" applyFont="1" applyFill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25" fillId="0" borderId="10" xfId="0" applyFont="1" applyBorder="1" applyAlignment="1">
      <alignment horizontal="left" vertical="center"/>
    </xf>
    <xf numFmtId="0" fontId="16" fillId="0" borderId="0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3" fontId="12" fillId="0" borderId="7" xfId="0" applyNumberFormat="1" applyFont="1" applyBorder="1" applyAlignment="1">
      <alignment vertical="center"/>
    </xf>
    <xf numFmtId="3" fontId="26" fillId="0" borderId="7" xfId="0" applyNumberFormat="1" applyFont="1" applyBorder="1" applyAlignment="1">
      <alignment vertical="center"/>
    </xf>
    <xf numFmtId="3" fontId="12" fillId="0" borderId="25" xfId="0" applyNumberFormat="1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3" fontId="12" fillId="0" borderId="11" xfId="0" applyNumberFormat="1" applyFont="1" applyBorder="1" applyAlignment="1">
      <alignment vertical="center"/>
    </xf>
    <xf numFmtId="3" fontId="12" fillId="0" borderId="8" xfId="0" applyNumberFormat="1" applyFont="1" applyBorder="1" applyAlignment="1">
      <alignment vertical="center" wrapText="1"/>
    </xf>
    <xf numFmtId="3" fontId="13" fillId="0" borderId="8" xfId="0" applyNumberFormat="1" applyFont="1" applyFill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3" fontId="15" fillId="0" borderId="5" xfId="0" applyNumberFormat="1" applyFont="1" applyBorder="1" applyAlignment="1">
      <alignment vertical="center" wrapText="1"/>
    </xf>
    <xf numFmtId="3" fontId="14" fillId="0" borderId="8" xfId="0" applyNumberFormat="1" applyFont="1" applyBorder="1" applyAlignment="1">
      <alignment vertical="center" wrapText="1"/>
    </xf>
    <xf numFmtId="3" fontId="12" fillId="0" borderId="26" xfId="0" applyNumberFormat="1" applyFont="1" applyBorder="1" applyAlignment="1">
      <alignment vertical="center"/>
    </xf>
    <xf numFmtId="3" fontId="26" fillId="0" borderId="26" xfId="0" applyNumberFormat="1" applyFont="1" applyBorder="1" applyAlignment="1">
      <alignment vertical="center"/>
    </xf>
    <xf numFmtId="3" fontId="12" fillId="0" borderId="26" xfId="0" applyNumberFormat="1" applyFont="1" applyBorder="1" applyAlignment="1">
      <alignment vertical="center" wrapText="1"/>
    </xf>
    <xf numFmtId="3" fontId="15" fillId="0" borderId="26" xfId="0" applyNumberFormat="1" applyFont="1" applyBorder="1" applyAlignment="1">
      <alignment vertical="center" wrapText="1"/>
    </xf>
    <xf numFmtId="3" fontId="12" fillId="0" borderId="27" xfId="0" applyNumberFormat="1" applyFont="1" applyBorder="1" applyAlignment="1">
      <alignment vertical="center"/>
    </xf>
    <xf numFmtId="0" fontId="4" fillId="0" borderId="28" xfId="0" applyFont="1" applyBorder="1" applyAlignment="1">
      <alignment vertical="center" wrapText="1"/>
    </xf>
    <xf numFmtId="0" fontId="2" fillId="0" borderId="7" xfId="0" applyFont="1" applyBorder="1" applyAlignment="1">
      <alignment wrapText="1"/>
    </xf>
    <xf numFmtId="0" fontId="12" fillId="0" borderId="7" xfId="0" applyFont="1" applyBorder="1" applyAlignment="1">
      <alignment horizontal="left" vertical="center" wrapText="1" indent="1"/>
    </xf>
    <xf numFmtId="0" fontId="12" fillId="0" borderId="11" xfId="0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9" fillId="0" borderId="8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7" xfId="0" applyFont="1" applyBorder="1" applyAlignment="1">
      <alignment horizontal="left" vertical="center" wrapText="1" indent="1"/>
    </xf>
    <xf numFmtId="3" fontId="12" fillId="0" borderId="3" xfId="0" applyNumberFormat="1" applyFont="1" applyFill="1" applyBorder="1" applyAlignment="1">
      <alignment vertical="center" wrapText="1"/>
    </xf>
    <xf numFmtId="0" fontId="16" fillId="0" borderId="30" xfId="0" applyFont="1" applyBorder="1" applyAlignment="1">
      <alignment vertical="center" wrapText="1"/>
    </xf>
    <xf numFmtId="3" fontId="14" fillId="0" borderId="30" xfId="0" applyNumberFormat="1" applyFont="1" applyBorder="1" applyAlignment="1">
      <alignment vertical="center" wrapText="1"/>
    </xf>
    <xf numFmtId="3" fontId="14" fillId="0" borderId="29" xfId="0" applyNumberFormat="1" applyFont="1" applyBorder="1" applyAlignment="1">
      <alignment vertical="center" wrapText="1"/>
    </xf>
    <xf numFmtId="0" fontId="2" fillId="0" borderId="7" xfId="0" applyFont="1" applyFill="1" applyBorder="1" applyAlignment="1">
      <alignment wrapText="1"/>
    </xf>
    <xf numFmtId="0" fontId="2" fillId="0" borderId="7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vertical="center" wrapText="1"/>
    </xf>
    <xf numFmtId="3" fontId="14" fillId="0" borderId="14" xfId="0" applyNumberFormat="1" applyFont="1" applyFill="1" applyBorder="1" applyAlignment="1">
      <alignment vertical="center" wrapText="1"/>
    </xf>
    <xf numFmtId="3" fontId="27" fillId="0" borderId="7" xfId="0" applyNumberFormat="1" applyFont="1" applyBorder="1" applyAlignment="1">
      <alignment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2" fillId="0" borderId="31" xfId="0" applyFont="1" applyBorder="1" applyAlignment="1">
      <alignment wrapText="1"/>
    </xf>
    <xf numFmtId="3" fontId="0" fillId="0" borderId="32" xfId="0" applyNumberFormat="1" applyBorder="1" applyAlignment="1">
      <alignment vertical="center"/>
    </xf>
    <xf numFmtId="3" fontId="28" fillId="0" borderId="32" xfId="0" applyNumberFormat="1" applyFont="1" applyBorder="1" applyAlignment="1">
      <alignment vertical="center"/>
    </xf>
    <xf numFmtId="0" fontId="2" fillId="0" borderId="33" xfId="0" applyFont="1" applyBorder="1" applyAlignment="1">
      <alignment horizontal="left" vertical="center" wrapText="1"/>
    </xf>
    <xf numFmtId="3" fontId="0" fillId="0" borderId="33" xfId="0" applyNumberFormat="1" applyBorder="1" applyAlignment="1">
      <alignment vertical="center"/>
    </xf>
    <xf numFmtId="3" fontId="28" fillId="0" borderId="33" xfId="0" applyNumberFormat="1" applyFont="1" applyBorder="1" applyAlignment="1">
      <alignment vertical="center"/>
    </xf>
    <xf numFmtId="3" fontId="12" fillId="0" borderId="0" xfId="0" applyNumberFormat="1" applyFont="1" applyAlignment="1">
      <alignment vertical="center"/>
    </xf>
    <xf numFmtId="0" fontId="29" fillId="0" borderId="33" xfId="0" applyFont="1" applyBorder="1" applyAlignment="1">
      <alignment horizontal="left" vertical="center" wrapText="1"/>
    </xf>
    <xf numFmtId="3" fontId="30" fillId="0" borderId="33" xfId="0" applyNumberFormat="1" applyFont="1" applyBorder="1" applyAlignment="1">
      <alignment vertical="center"/>
    </xf>
    <xf numFmtId="0" fontId="2" fillId="0" borderId="34" xfId="0" applyFont="1" applyBorder="1" applyAlignment="1">
      <alignment horizontal="left" vertical="center" wrapText="1"/>
    </xf>
    <xf numFmtId="0" fontId="2" fillId="0" borderId="34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3" fontId="12" fillId="0" borderId="28" xfId="0" applyNumberFormat="1" applyFont="1" applyBorder="1" applyAlignment="1">
      <alignment horizontal="right" vertical="center" wrapText="1"/>
    </xf>
    <xf numFmtId="3" fontId="12" fillId="0" borderId="11" xfId="0" applyNumberFormat="1" applyFont="1" applyBorder="1" applyAlignment="1">
      <alignment vertical="center" wrapText="1"/>
    </xf>
    <xf numFmtId="3" fontId="14" fillId="0" borderId="21" xfId="0" applyNumberFormat="1" applyFont="1" applyFill="1" applyBorder="1" applyAlignment="1">
      <alignment vertical="center" wrapText="1"/>
    </xf>
    <xf numFmtId="3" fontId="14" fillId="0" borderId="3" xfId="0" applyNumberFormat="1" applyFont="1" applyFill="1" applyBorder="1" applyAlignment="1">
      <alignment vertical="center" wrapText="1"/>
    </xf>
    <xf numFmtId="3" fontId="19" fillId="0" borderId="14" xfId="0" applyNumberFormat="1" applyFont="1" applyFill="1" applyBorder="1" applyAlignment="1">
      <alignment vertical="center" wrapText="1"/>
    </xf>
    <xf numFmtId="3" fontId="19" fillId="0" borderId="13" xfId="0" applyNumberFormat="1" applyFont="1" applyFill="1" applyBorder="1" applyAlignment="1">
      <alignment vertical="center" wrapText="1"/>
    </xf>
    <xf numFmtId="3" fontId="11" fillId="0" borderId="14" xfId="0" applyNumberFormat="1" applyFont="1" applyFill="1" applyBorder="1" applyAlignment="1">
      <alignment vertical="center"/>
    </xf>
    <xf numFmtId="3" fontId="14" fillId="0" borderId="23" xfId="0" applyNumberFormat="1" applyFont="1" applyFill="1" applyBorder="1" applyAlignment="1">
      <alignment vertical="center" wrapText="1"/>
    </xf>
    <xf numFmtId="3" fontId="14" fillId="0" borderId="7" xfId="0" applyNumberFormat="1" applyFont="1" applyFill="1" applyBorder="1" applyAlignment="1">
      <alignment vertical="center" wrapText="1"/>
    </xf>
    <xf numFmtId="3" fontId="14" fillId="0" borderId="13" xfId="0" applyNumberFormat="1" applyFont="1" applyFill="1" applyBorder="1" applyAlignment="1">
      <alignment vertical="center" wrapText="1"/>
    </xf>
    <xf numFmtId="3" fontId="11" fillId="0" borderId="14" xfId="0" applyNumberFormat="1" applyFont="1" applyFill="1" applyBorder="1" applyAlignment="1">
      <alignment vertical="center" wrapText="1"/>
    </xf>
    <xf numFmtId="3" fontId="11" fillId="0" borderId="16" xfId="0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" name="AutoShap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" name="AutoShap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AutoShap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845820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AutoShape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845820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173" name="AutoShape 1">
          <a:extLst>
            <a:ext uri="{FF2B5EF4-FFF2-40B4-BE49-F238E27FC236}">
              <a16:creationId xmlns="" xmlns:a16="http://schemas.microsoft.com/office/drawing/2014/main" id="{00000000-0008-0000-0100-000095040000}"/>
            </a:ext>
          </a:extLst>
        </xdr:cNvPr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174" name="AutoShape 2">
          <a:extLst>
            <a:ext uri="{FF2B5EF4-FFF2-40B4-BE49-F238E27FC236}">
              <a16:creationId xmlns="" xmlns:a16="http://schemas.microsoft.com/office/drawing/2014/main" id="{00000000-0008-0000-0100-000096040000}"/>
            </a:ext>
          </a:extLst>
        </xdr:cNvPr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175" name="AutoShape 3">
          <a:extLst>
            <a:ext uri="{FF2B5EF4-FFF2-40B4-BE49-F238E27FC236}">
              <a16:creationId xmlns="" xmlns:a16="http://schemas.microsoft.com/office/drawing/2014/main" id="{00000000-0008-0000-0100-000097040000}"/>
            </a:ext>
          </a:extLst>
        </xdr:cNvPr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176" name="AutoShape 4">
          <a:extLst>
            <a:ext uri="{FF2B5EF4-FFF2-40B4-BE49-F238E27FC236}">
              <a16:creationId xmlns="" xmlns:a16="http://schemas.microsoft.com/office/drawing/2014/main" id="{00000000-0008-0000-0100-000098040000}"/>
            </a:ext>
          </a:extLst>
        </xdr:cNvPr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293" name="AutoShape 1">
          <a:extLst>
            <a:ext uri="{FF2B5EF4-FFF2-40B4-BE49-F238E27FC236}">
              <a16:creationId xmlns="" xmlns:a16="http://schemas.microsoft.com/office/drawing/2014/main" id="{00000000-0008-0000-0300-000095180000}"/>
            </a:ext>
          </a:extLst>
        </xdr:cNvPr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294" name="AutoShape 2">
          <a:extLst>
            <a:ext uri="{FF2B5EF4-FFF2-40B4-BE49-F238E27FC236}">
              <a16:creationId xmlns="" xmlns:a16="http://schemas.microsoft.com/office/drawing/2014/main" id="{00000000-0008-0000-0300-000096180000}"/>
            </a:ext>
          </a:extLst>
        </xdr:cNvPr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295" name="AutoShape 3">
          <a:extLst>
            <a:ext uri="{FF2B5EF4-FFF2-40B4-BE49-F238E27FC236}">
              <a16:creationId xmlns="" xmlns:a16="http://schemas.microsoft.com/office/drawing/2014/main" id="{00000000-0008-0000-0300-000097180000}"/>
            </a:ext>
          </a:extLst>
        </xdr:cNvPr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296" name="AutoShape 4">
          <a:extLst>
            <a:ext uri="{FF2B5EF4-FFF2-40B4-BE49-F238E27FC236}">
              <a16:creationId xmlns="" xmlns:a16="http://schemas.microsoft.com/office/drawing/2014/main" id="{00000000-0008-0000-0300-000098180000}"/>
            </a:ext>
          </a:extLst>
        </xdr:cNvPr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7317" name="AutoShape 1">
          <a:extLst>
            <a:ext uri="{FF2B5EF4-FFF2-40B4-BE49-F238E27FC236}">
              <a16:creationId xmlns="" xmlns:a16="http://schemas.microsoft.com/office/drawing/2014/main" id="{00000000-0008-0000-0400-0000951C0000}"/>
            </a:ext>
          </a:extLst>
        </xdr:cNvPr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7318" name="AutoShape 2">
          <a:extLst>
            <a:ext uri="{FF2B5EF4-FFF2-40B4-BE49-F238E27FC236}">
              <a16:creationId xmlns="" xmlns:a16="http://schemas.microsoft.com/office/drawing/2014/main" id="{00000000-0008-0000-0400-0000961C0000}"/>
            </a:ext>
          </a:extLst>
        </xdr:cNvPr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319" name="AutoShape 3">
          <a:extLst>
            <a:ext uri="{FF2B5EF4-FFF2-40B4-BE49-F238E27FC236}">
              <a16:creationId xmlns="" xmlns:a16="http://schemas.microsoft.com/office/drawing/2014/main" id="{00000000-0008-0000-0400-0000971C0000}"/>
            </a:ext>
          </a:extLst>
        </xdr:cNvPr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320" name="AutoShape 4">
          <a:extLst>
            <a:ext uri="{FF2B5EF4-FFF2-40B4-BE49-F238E27FC236}">
              <a16:creationId xmlns="" xmlns:a16="http://schemas.microsoft.com/office/drawing/2014/main" id="{00000000-0008-0000-0400-0000981C0000}"/>
            </a:ext>
          </a:extLst>
        </xdr:cNvPr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6"/>
  <sheetViews>
    <sheetView view="pageLayout" zoomScale="70" zoomScaleSheetLayoutView="100" zoomScalePageLayoutView="70" workbookViewId="0">
      <selection activeCell="C14" sqref="C14"/>
    </sheetView>
  </sheetViews>
  <sheetFormatPr defaultRowHeight="12.75"/>
  <cols>
    <col min="1" max="1" width="43.85546875" style="1" customWidth="1"/>
    <col min="2" max="2" width="20.7109375" style="2" customWidth="1"/>
    <col min="3" max="3" width="24.28515625" style="2" customWidth="1"/>
    <col min="4" max="4" width="42.7109375" style="1" customWidth="1"/>
    <col min="5" max="5" width="20.7109375" style="1" customWidth="1"/>
    <col min="6" max="6" width="19.85546875" style="1" customWidth="1"/>
    <col min="7" max="16384" width="9.140625" style="1"/>
  </cols>
  <sheetData>
    <row r="1" spans="1:6" ht="27" customHeight="1">
      <c r="A1" s="153"/>
      <c r="B1" s="154"/>
      <c r="C1" s="154"/>
      <c r="D1" s="154"/>
      <c r="E1" s="154"/>
    </row>
    <row r="2" spans="1:6" s="3" customFormat="1" ht="30" customHeight="1">
      <c r="A2" s="155" t="s">
        <v>20</v>
      </c>
      <c r="B2" s="155"/>
      <c r="C2" s="155"/>
      <c r="D2" s="155"/>
      <c r="E2" s="155"/>
    </row>
    <row r="3" spans="1:6" s="3" customFormat="1" ht="30" customHeight="1">
      <c r="A3" s="155" t="s">
        <v>86</v>
      </c>
      <c r="B3" s="155"/>
      <c r="C3" s="155"/>
      <c r="D3" s="155"/>
      <c r="E3" s="155"/>
    </row>
    <row r="4" spans="1:6" ht="21.75" customHeight="1" thickBot="1">
      <c r="C4" s="75" t="s">
        <v>60</v>
      </c>
      <c r="D4" s="156" t="s">
        <v>65</v>
      </c>
      <c r="E4" s="156"/>
      <c r="F4" s="11"/>
    </row>
    <row r="5" spans="1:6" s="22" customFormat="1" ht="45" customHeight="1" thickBot="1">
      <c r="A5" s="157" t="s">
        <v>0</v>
      </c>
      <c r="B5" s="158"/>
      <c r="C5" s="159"/>
      <c r="D5" s="157" t="s">
        <v>1</v>
      </c>
      <c r="E5" s="158"/>
      <c r="F5" s="149"/>
    </row>
    <row r="6" spans="1:6" s="18" customFormat="1" ht="30" customHeight="1" thickBot="1">
      <c r="A6" s="57" t="s">
        <v>2</v>
      </c>
      <c r="B6" s="26" t="s">
        <v>85</v>
      </c>
      <c r="C6" s="26" t="s">
        <v>56</v>
      </c>
      <c r="D6" s="30" t="s">
        <v>2</v>
      </c>
      <c r="E6" s="26" t="s">
        <v>85</v>
      </c>
      <c r="F6" s="26" t="s">
        <v>56</v>
      </c>
    </row>
    <row r="7" spans="1:6" ht="60" customHeight="1" thickBot="1">
      <c r="A7" s="147" t="s">
        <v>3</v>
      </c>
      <c r="B7" s="148"/>
      <c r="C7" s="148"/>
      <c r="D7" s="148"/>
      <c r="E7" s="148"/>
      <c r="F7" s="149"/>
    </row>
    <row r="8" spans="1:6" s="4" customFormat="1" ht="21.75" customHeight="1" thickBot="1">
      <c r="A8" s="12" t="s">
        <v>4</v>
      </c>
      <c r="B8" s="24">
        <f>'Közös Hivatal'!B8+Humán!B8+Önkormányzat!B8</f>
        <v>72884000</v>
      </c>
      <c r="C8" s="24">
        <f>'Közös Hivatal'!C8+Humán!C8+Önkormányzat!C8</f>
        <v>76334831</v>
      </c>
      <c r="D8" s="55" t="s">
        <v>42</v>
      </c>
      <c r="E8" s="52"/>
      <c r="F8" s="52"/>
    </row>
    <row r="9" spans="1:6" s="4" customFormat="1" ht="18" customHeight="1">
      <c r="A9" s="6" t="s">
        <v>5</v>
      </c>
      <c r="B9" s="62"/>
      <c r="C9" s="27"/>
      <c r="D9" s="5" t="s">
        <v>43</v>
      </c>
      <c r="E9" s="29">
        <f>Önkormányzat!E9+Humán!E9+'Közös Hivatal'!E9</f>
        <v>188914000</v>
      </c>
      <c r="F9" s="29">
        <f>Önkormányzat!F9+Humán!F9+'Közös Hivatal'!F9</f>
        <v>184081319</v>
      </c>
    </row>
    <row r="10" spans="1:6" s="4" customFormat="1" ht="18" customHeight="1">
      <c r="A10" s="6" t="s">
        <v>6</v>
      </c>
      <c r="B10" s="62">
        <f>Önkormányzat!B10</f>
        <v>33000000</v>
      </c>
      <c r="C10" s="25">
        <v>36782454</v>
      </c>
      <c r="D10" s="7" t="s">
        <v>44</v>
      </c>
      <c r="E10" s="29">
        <f>Önkormányzat!E10+Humán!E10+'Közös Hivatal'!E10</f>
        <v>32589000</v>
      </c>
      <c r="F10" s="29">
        <f>Önkormányzat!F10+Humán!F10+'Közös Hivatal'!F10</f>
        <v>32025114</v>
      </c>
    </row>
    <row r="11" spans="1:6" s="4" customFormat="1" ht="18" customHeight="1">
      <c r="A11" s="6" t="s">
        <v>21</v>
      </c>
      <c r="B11" s="62">
        <f>Önkormányzat!B11</f>
        <v>85000</v>
      </c>
      <c r="C11" s="25">
        <v>217216</v>
      </c>
      <c r="D11" s="7" t="s">
        <v>45</v>
      </c>
      <c r="E11" s="29">
        <f>Önkormányzat!E11+Humán!E11+'Közös Hivatal'!E11</f>
        <v>204912000</v>
      </c>
      <c r="F11" s="29">
        <f>Önkormányzat!F11+Humán!F11+'Közös Hivatal'!F11</f>
        <v>184298280</v>
      </c>
    </row>
    <row r="12" spans="1:6" s="4" customFormat="1" ht="18" customHeight="1" thickBot="1">
      <c r="A12" s="6"/>
      <c r="B12" s="62"/>
      <c r="C12" s="25"/>
      <c r="D12" s="7" t="s">
        <v>46</v>
      </c>
      <c r="E12" s="29">
        <f>Önkormányzat!E12+Humán!E12+'Közös Hivatal'!E12</f>
        <v>27881000</v>
      </c>
      <c r="F12" s="29">
        <f>Önkormányzat!F12+Humán!F12+'Közös Hivatal'!F12</f>
        <v>17417495</v>
      </c>
    </row>
    <row r="13" spans="1:6" s="4" customFormat="1" ht="18" customHeight="1" thickBot="1">
      <c r="A13" s="13" t="s">
        <v>7</v>
      </c>
      <c r="B13" s="63">
        <f>SUM(B10:B12)</f>
        <v>33085000</v>
      </c>
      <c r="C13" s="79">
        <f>SUM(C10:C12)</f>
        <v>36999670</v>
      </c>
      <c r="D13" s="31" t="s">
        <v>32</v>
      </c>
      <c r="E13" s="36">
        <f>SUM(E9:E12)</f>
        <v>454296000</v>
      </c>
      <c r="F13" s="20">
        <f>SUM(F9:F12)</f>
        <v>417822208</v>
      </c>
    </row>
    <row r="14" spans="1:6" s="4" customFormat="1" ht="18" customHeight="1">
      <c r="A14" s="6" t="s">
        <v>8</v>
      </c>
      <c r="B14" s="64"/>
      <c r="C14" s="25"/>
      <c r="D14" s="8"/>
      <c r="E14" s="33"/>
      <c r="F14" s="33"/>
    </row>
    <row r="15" spans="1:6" s="4" customFormat="1" ht="18" customHeight="1">
      <c r="A15" s="6" t="s">
        <v>10</v>
      </c>
      <c r="B15" s="62">
        <f>Önkormányzat!B15</f>
        <v>3500000</v>
      </c>
      <c r="C15" s="25">
        <f>Önkormányzat!C15</f>
        <v>3656109</v>
      </c>
      <c r="D15" s="8" t="s">
        <v>31</v>
      </c>
      <c r="E15" s="34"/>
      <c r="F15" s="34"/>
    </row>
    <row r="16" spans="1:6" s="4" customFormat="1" ht="14.25">
      <c r="A16" s="6" t="s">
        <v>19</v>
      </c>
      <c r="B16" s="62">
        <f>Önkormányzat!B16</f>
        <v>20000</v>
      </c>
      <c r="C16" s="25">
        <f>Önkormányzat!C16</f>
        <v>5010</v>
      </c>
      <c r="D16" s="7" t="s">
        <v>48</v>
      </c>
      <c r="E16" s="34">
        <v>158166000</v>
      </c>
      <c r="F16" s="34">
        <v>151482876</v>
      </c>
    </row>
    <row r="17" spans="1:6" s="4" customFormat="1" ht="18" customHeight="1">
      <c r="A17" s="6"/>
      <c r="B17" s="62"/>
      <c r="C17" s="25"/>
      <c r="D17" s="7" t="s">
        <v>39</v>
      </c>
      <c r="E17" s="34">
        <v>0</v>
      </c>
      <c r="F17" s="34">
        <v>0</v>
      </c>
    </row>
    <row r="18" spans="1:6" s="4" customFormat="1" ht="18" customHeight="1">
      <c r="A18" s="6"/>
      <c r="B18" s="62"/>
      <c r="C18" s="25"/>
      <c r="D18" s="7" t="s">
        <v>40</v>
      </c>
      <c r="E18" s="34">
        <v>0</v>
      </c>
      <c r="F18" s="34">
        <v>0</v>
      </c>
    </row>
    <row r="19" spans="1:6" s="4" customFormat="1" ht="18" customHeight="1" thickBot="1">
      <c r="A19" s="6"/>
      <c r="B19" s="62"/>
      <c r="C19" s="25"/>
      <c r="D19" s="17"/>
      <c r="E19" s="34"/>
      <c r="F19" s="45"/>
    </row>
    <row r="20" spans="1:6" s="4" customFormat="1" ht="18" customHeight="1" thickBot="1">
      <c r="A20" s="12" t="s">
        <v>24</v>
      </c>
      <c r="B20" s="58">
        <f>SUM(B15:B19)</f>
        <v>3520000</v>
      </c>
      <c r="C20" s="24">
        <f>SUM(C15:C19)</f>
        <v>3661119</v>
      </c>
      <c r="D20" s="65"/>
      <c r="E20" s="52"/>
      <c r="F20" s="52"/>
    </row>
    <row r="21" spans="1:6" s="4" customFormat="1" ht="18" customHeight="1" thickBot="1">
      <c r="A21" s="15" t="s">
        <v>50</v>
      </c>
      <c r="B21" s="28"/>
      <c r="C21" s="28"/>
      <c r="D21" s="32" t="s">
        <v>33</v>
      </c>
      <c r="E21" s="20">
        <f>SUM(E16:E20)</f>
        <v>158166000</v>
      </c>
      <c r="F21" s="20">
        <f>SUM(F16:F20)</f>
        <v>151482876</v>
      </c>
    </row>
    <row r="22" spans="1:6" s="4" customFormat="1" ht="18" customHeight="1">
      <c r="A22" s="6" t="s">
        <v>26</v>
      </c>
      <c r="B22" s="25">
        <v>0</v>
      </c>
      <c r="C22" s="25">
        <f>Önkormányzat!C22</f>
        <v>0</v>
      </c>
      <c r="D22" s="7"/>
      <c r="E22" s="33"/>
      <c r="F22" s="45"/>
    </row>
    <row r="23" spans="1:6" s="4" customFormat="1" ht="18" customHeight="1" thickBot="1">
      <c r="A23" s="6"/>
      <c r="B23" s="25"/>
      <c r="C23" s="25"/>
      <c r="D23" s="8" t="s">
        <v>9</v>
      </c>
      <c r="E23" s="34"/>
      <c r="F23" s="45"/>
    </row>
    <row r="24" spans="1:6" s="4" customFormat="1" ht="18" customHeight="1" thickBot="1">
      <c r="A24" s="12" t="s">
        <v>28</v>
      </c>
      <c r="B24" s="24">
        <f>SUM(B21:B23)</f>
        <v>0</v>
      </c>
      <c r="C24" s="24">
        <f>SUM(C21:C23)</f>
        <v>0</v>
      </c>
      <c r="D24" s="7" t="s">
        <v>30</v>
      </c>
      <c r="E24" s="34">
        <v>90979000</v>
      </c>
      <c r="F24" s="45">
        <v>0</v>
      </c>
    </row>
    <row r="25" spans="1:6" s="4" customFormat="1" ht="18" customHeight="1" thickBot="1">
      <c r="A25" s="67" t="s">
        <v>57</v>
      </c>
      <c r="B25" s="64">
        <f>Önkormányzat!B25</f>
        <v>89670000</v>
      </c>
      <c r="C25" s="111">
        <f>Önkormányzat!C25</f>
        <v>89670124</v>
      </c>
      <c r="D25" s="7"/>
      <c r="E25" s="34"/>
      <c r="F25" s="45"/>
    </row>
    <row r="26" spans="1:6" s="4" customFormat="1" ht="18" customHeight="1" thickBot="1">
      <c r="A26" s="15" t="s">
        <v>58</v>
      </c>
      <c r="B26" s="64">
        <f>Önkormányzat!B26</f>
        <v>79928000</v>
      </c>
      <c r="C26" s="64">
        <f>Önkormányzat!C26</f>
        <v>79928597</v>
      </c>
      <c r="D26" s="56"/>
      <c r="E26" s="39"/>
      <c r="F26" s="46"/>
    </row>
    <row r="27" spans="1:6" s="4" customFormat="1" ht="18" customHeight="1" thickBot="1">
      <c r="A27" s="15" t="s">
        <v>59</v>
      </c>
      <c r="B27" s="64">
        <f>Önkormányzat!B27</f>
        <v>2312000</v>
      </c>
      <c r="C27" s="111">
        <f>Önkormányzat!C27</f>
        <v>2312080</v>
      </c>
      <c r="D27" s="7"/>
      <c r="E27" s="35"/>
      <c r="F27" s="45"/>
    </row>
    <row r="28" spans="1:6" s="4" customFormat="1" ht="35.25" customHeight="1" thickBot="1">
      <c r="A28" s="6" t="s">
        <v>70</v>
      </c>
      <c r="B28" s="64">
        <f>Önkormányzat!B28</f>
        <v>13561000</v>
      </c>
      <c r="C28" s="111">
        <f>Önkormányzat!C28</f>
        <v>13560805</v>
      </c>
      <c r="D28" s="32" t="s">
        <v>34</v>
      </c>
      <c r="E28" s="21">
        <f>SUM(E24:E26)</f>
        <v>90979000</v>
      </c>
      <c r="F28" s="95">
        <f>SUM(F24:F26)</f>
        <v>0</v>
      </c>
    </row>
    <row r="29" spans="1:6" s="4" customFormat="1" ht="18" customHeight="1">
      <c r="A29" s="6" t="s">
        <v>69</v>
      </c>
      <c r="B29" s="64">
        <f>Önkormányzat!B29</f>
        <v>4071000</v>
      </c>
      <c r="C29" s="64">
        <f>Önkormányzat!C29</f>
        <v>4070630</v>
      </c>
      <c r="D29" s="107"/>
      <c r="E29" s="94"/>
      <c r="F29" s="44"/>
    </row>
    <row r="30" spans="1:6" s="4" customFormat="1" ht="18" customHeight="1" thickBot="1">
      <c r="A30" s="6"/>
      <c r="B30" s="62"/>
      <c r="C30" s="62"/>
      <c r="D30" s="108"/>
      <c r="E30" s="59"/>
      <c r="F30" s="45"/>
    </row>
    <row r="31" spans="1:6" s="4" customFormat="1" ht="18" customHeight="1" thickBot="1">
      <c r="A31" s="12" t="s">
        <v>29</v>
      </c>
      <c r="B31" s="58">
        <f>SUM(B25:B30)</f>
        <v>189542000</v>
      </c>
      <c r="C31" s="58">
        <f>SUM(C25:C30)</f>
        <v>189542236</v>
      </c>
      <c r="D31" s="46" t="s">
        <v>62</v>
      </c>
      <c r="E31" s="59"/>
      <c r="F31" s="45">
        <v>0</v>
      </c>
    </row>
    <row r="32" spans="1:6" s="4" customFormat="1" ht="14.25">
      <c r="A32" s="6" t="s">
        <v>63</v>
      </c>
      <c r="B32" s="62"/>
      <c r="C32" s="64"/>
      <c r="D32" s="109"/>
      <c r="E32" s="59"/>
      <c r="F32" s="45"/>
    </row>
    <row r="33" spans="1:6" s="4" customFormat="1" ht="18" customHeight="1">
      <c r="A33" s="121" t="s">
        <v>51</v>
      </c>
      <c r="B33" s="66">
        <v>27840000</v>
      </c>
      <c r="C33" s="66">
        <v>27839695</v>
      </c>
      <c r="D33" s="45"/>
      <c r="E33" s="59"/>
      <c r="F33" s="45"/>
    </row>
    <row r="34" spans="1:6" s="4" customFormat="1" ht="26.25" customHeight="1">
      <c r="A34" s="122" t="s">
        <v>55</v>
      </c>
      <c r="B34" s="66">
        <v>243000</v>
      </c>
      <c r="C34" s="66">
        <v>243057</v>
      </c>
      <c r="D34" s="45" t="s">
        <v>97</v>
      </c>
      <c r="E34" s="59">
        <v>5993000</v>
      </c>
      <c r="F34" s="29">
        <v>5993210</v>
      </c>
    </row>
    <row r="35" spans="1:6" s="4" customFormat="1" ht="25.5" customHeight="1">
      <c r="A35" s="121" t="s">
        <v>84</v>
      </c>
      <c r="B35" s="66">
        <v>26069000</v>
      </c>
      <c r="C35" s="66">
        <f>'Közös Hivatal'!C33+Önkormányzat!C35</f>
        <v>26068747</v>
      </c>
      <c r="D35" s="110"/>
      <c r="E35" s="60"/>
      <c r="F35" s="39"/>
    </row>
    <row r="36" spans="1:6" s="4" customFormat="1" ht="21" customHeight="1">
      <c r="A36" s="121" t="s">
        <v>91</v>
      </c>
      <c r="B36" s="66"/>
      <c r="C36" s="60">
        <v>475000</v>
      </c>
      <c r="D36" s="45"/>
      <c r="E36" s="59"/>
      <c r="F36" s="45"/>
    </row>
    <row r="37" spans="1:6" s="4" customFormat="1" ht="16.5" customHeight="1">
      <c r="A37" s="121" t="s">
        <v>90</v>
      </c>
      <c r="B37" s="66">
        <v>11918000</v>
      </c>
      <c r="C37" s="68">
        <v>11918456</v>
      </c>
      <c r="D37" s="45"/>
      <c r="E37" s="59"/>
      <c r="F37" s="45"/>
    </row>
    <row r="38" spans="1:6" s="4" customFormat="1" ht="25.5" customHeight="1">
      <c r="A38" s="121" t="s">
        <v>88</v>
      </c>
      <c r="B38" s="39">
        <v>8325000</v>
      </c>
      <c r="C38" s="66">
        <v>7578265</v>
      </c>
      <c r="D38" s="45"/>
      <c r="E38" s="59"/>
      <c r="F38" s="45"/>
    </row>
    <row r="39" spans="1:6" s="4" customFormat="1" ht="18" customHeight="1">
      <c r="A39" s="112" t="s">
        <v>89</v>
      </c>
      <c r="B39" s="113">
        <f>SUM(B32:B38)</f>
        <v>74395000</v>
      </c>
      <c r="C39" s="66">
        <f>SUM(C33:C38)</f>
        <v>74123220</v>
      </c>
      <c r="D39" s="45"/>
      <c r="E39" s="59"/>
      <c r="F39" s="45"/>
    </row>
    <row r="40" spans="1:6" s="4" customFormat="1" ht="18.75" customHeight="1">
      <c r="A40" s="45" t="s">
        <v>102</v>
      </c>
      <c r="B40" s="66">
        <v>0</v>
      </c>
      <c r="C40" s="66">
        <v>4943407</v>
      </c>
      <c r="D40" s="45"/>
      <c r="E40" s="59"/>
      <c r="F40" s="45"/>
    </row>
    <row r="41" spans="1:6" s="4" customFormat="1" ht="18.75" customHeight="1">
      <c r="A41" s="6" t="s">
        <v>64</v>
      </c>
      <c r="B41" s="66">
        <v>167639000</v>
      </c>
      <c r="C41" s="66">
        <f>'Közös Hivatal'!C34+Humán!C32+Önkormányzat!C41</f>
        <v>167638758</v>
      </c>
      <c r="D41" s="45"/>
      <c r="E41" s="59"/>
      <c r="F41" s="45"/>
    </row>
    <row r="42" spans="1:6" s="4" customFormat="1" ht="18.75" customHeight="1">
      <c r="A42" s="45" t="s">
        <v>67</v>
      </c>
      <c r="B42" s="66">
        <v>158166000</v>
      </c>
      <c r="C42" s="66">
        <v>151482876</v>
      </c>
      <c r="D42" s="45"/>
      <c r="E42" s="59"/>
      <c r="F42" s="45"/>
    </row>
    <row r="43" spans="1:6" s="4" customFormat="1" ht="18.75" customHeight="1" thickBot="1">
      <c r="A43" s="6"/>
      <c r="B43" s="62"/>
      <c r="C43" s="62"/>
      <c r="D43" s="45"/>
      <c r="E43" s="59"/>
      <c r="F43" s="45"/>
    </row>
    <row r="44" spans="1:6" s="4" customFormat="1" ht="21.95" customHeight="1" thickTop="1" thickBot="1">
      <c r="A44" s="70" t="s">
        <v>12</v>
      </c>
      <c r="B44" s="137">
        <f>B8+B13+B20+B24+B31+B32+B33+B35+B38+B34+B36+B37+B40+B41+B43+B42</f>
        <v>699231000</v>
      </c>
      <c r="C44" s="138">
        <f>C8+C13+C20+C24+C31+C32+C33+C35+C38+C34+C36+C37+C40+C41+C43+C42</f>
        <v>704726117</v>
      </c>
      <c r="D44" s="106" t="s">
        <v>13</v>
      </c>
      <c r="E44" s="142">
        <f>E13+E21+E28+E32+E34+E35</f>
        <v>709434000</v>
      </c>
      <c r="F44" s="143">
        <f>F13+F21+F28+F32+F34</f>
        <v>575298294</v>
      </c>
    </row>
    <row r="45" spans="1:6" s="4" customFormat="1" ht="60" customHeight="1" thickBot="1">
      <c r="A45" s="150" t="s">
        <v>14</v>
      </c>
      <c r="B45" s="151"/>
      <c r="C45" s="151"/>
      <c r="D45" s="151"/>
      <c r="E45" s="151"/>
      <c r="F45" s="152"/>
    </row>
    <row r="46" spans="1:6" s="82" customFormat="1" ht="27.75" customHeight="1" thickBot="1">
      <c r="A46" s="80" t="s">
        <v>47</v>
      </c>
      <c r="B46" s="21"/>
      <c r="C46" s="21"/>
      <c r="D46" s="81" t="s">
        <v>61</v>
      </c>
      <c r="E46" s="21"/>
      <c r="F46" s="21"/>
    </row>
    <row r="47" spans="1:6" s="9" customFormat="1" ht="18" customHeight="1">
      <c r="A47" s="102"/>
      <c r="B47" s="45"/>
      <c r="C47" s="45"/>
      <c r="D47" s="123" t="s">
        <v>79</v>
      </c>
      <c r="E47" s="124">
        <v>44726000</v>
      </c>
      <c r="F47" s="125">
        <v>30139485</v>
      </c>
    </row>
    <row r="48" spans="1:6" s="10" customFormat="1" ht="18" customHeight="1">
      <c r="A48" s="45"/>
      <c r="B48" s="29"/>
      <c r="C48" s="29"/>
      <c r="D48" s="126" t="s">
        <v>80</v>
      </c>
      <c r="E48" s="127">
        <v>23042000</v>
      </c>
      <c r="F48" s="127">
        <v>23042311</v>
      </c>
    </row>
    <row r="49" spans="1:6" s="10" customFormat="1" ht="28.5" customHeight="1">
      <c r="A49" s="6" t="s">
        <v>104</v>
      </c>
      <c r="B49" s="86">
        <v>126212000</v>
      </c>
      <c r="C49" s="86">
        <v>126212170</v>
      </c>
      <c r="D49" s="126" t="s">
        <v>99</v>
      </c>
      <c r="E49" s="127">
        <v>74019000</v>
      </c>
      <c r="F49" s="128">
        <v>74018800</v>
      </c>
    </row>
    <row r="50" spans="1:6" s="10" customFormat="1" ht="20.100000000000001" customHeight="1">
      <c r="A50" s="6" t="s">
        <v>105</v>
      </c>
      <c r="B50" s="86">
        <v>91561000</v>
      </c>
      <c r="C50" s="86">
        <v>91561355</v>
      </c>
      <c r="D50" s="126" t="s">
        <v>81</v>
      </c>
      <c r="E50" s="127">
        <v>8556000</v>
      </c>
      <c r="F50" s="128">
        <v>8555984</v>
      </c>
    </row>
    <row r="51" spans="1:6" s="10" customFormat="1" ht="20.100000000000001" customHeight="1">
      <c r="A51" s="6" t="s">
        <v>106</v>
      </c>
      <c r="B51" s="86">
        <v>10293000</v>
      </c>
      <c r="C51" s="29">
        <v>9292702</v>
      </c>
      <c r="D51" s="126" t="s">
        <v>107</v>
      </c>
      <c r="E51" s="127">
        <v>650000</v>
      </c>
      <c r="F51" s="128">
        <v>650000</v>
      </c>
    </row>
    <row r="52" spans="1:6" s="10" customFormat="1" ht="20.100000000000001" customHeight="1">
      <c r="A52" s="6"/>
      <c r="B52" s="86"/>
      <c r="C52" s="86"/>
      <c r="D52" s="126" t="s">
        <v>108</v>
      </c>
      <c r="E52" s="127">
        <v>2841000</v>
      </c>
      <c r="F52" s="128">
        <v>2840637</v>
      </c>
    </row>
    <row r="53" spans="1:6" s="10" customFormat="1" ht="20.100000000000001" customHeight="1">
      <c r="A53" s="4" t="s">
        <v>103</v>
      </c>
      <c r="B53" s="129"/>
      <c r="C53" s="86"/>
      <c r="D53" s="126" t="s">
        <v>109</v>
      </c>
      <c r="E53" s="127">
        <v>4062000</v>
      </c>
      <c r="F53" s="128">
        <v>4062403</v>
      </c>
    </row>
    <row r="54" spans="1:6" s="10" customFormat="1" ht="20.100000000000001" customHeight="1">
      <c r="A54" s="130"/>
      <c r="B54" s="130"/>
      <c r="C54" s="131"/>
      <c r="D54" s="132" t="s">
        <v>83</v>
      </c>
      <c r="E54" s="127">
        <v>32562000</v>
      </c>
      <c r="F54" s="127">
        <v>24358117</v>
      </c>
    </row>
    <row r="55" spans="1:6" s="10" customFormat="1" ht="20.100000000000001" customHeight="1">
      <c r="A55" s="6" t="s">
        <v>72</v>
      </c>
      <c r="B55" s="86"/>
      <c r="C55" s="86">
        <v>150000</v>
      </c>
      <c r="D55" s="133" t="s">
        <v>110</v>
      </c>
      <c r="E55" s="127">
        <v>27405000</v>
      </c>
      <c r="F55" s="128">
        <v>27404916</v>
      </c>
    </row>
    <row r="56" spans="1:6" s="10" customFormat="1" ht="20.100000000000001" customHeight="1">
      <c r="A56" s="45" t="s">
        <v>114</v>
      </c>
      <c r="B56" s="86"/>
      <c r="C56" s="86">
        <v>196850</v>
      </c>
      <c r="D56" s="6" t="s">
        <v>111</v>
      </c>
      <c r="E56" s="29">
        <v>405000</v>
      </c>
      <c r="F56" s="29">
        <v>261853</v>
      </c>
    </row>
    <row r="57" spans="1:6" s="10" customFormat="1" ht="20.100000000000001" customHeight="1">
      <c r="A57" s="10" t="s">
        <v>102</v>
      </c>
      <c r="C57" s="86">
        <v>6675231</v>
      </c>
      <c r="D57" s="1" t="s">
        <v>113</v>
      </c>
      <c r="E57" s="29">
        <v>124000</v>
      </c>
      <c r="F57" s="29">
        <v>70700</v>
      </c>
    </row>
    <row r="58" spans="1:6" s="10" customFormat="1" ht="20.100000000000001" customHeight="1" thickBot="1">
      <c r="A58" s="45" t="s">
        <v>112</v>
      </c>
      <c r="B58" s="86">
        <v>529000</v>
      </c>
      <c r="C58" s="86">
        <v>528946</v>
      </c>
      <c r="D58" s="134"/>
      <c r="E58" s="135"/>
      <c r="F58" s="136"/>
    </row>
    <row r="59" spans="1:6" s="4" customFormat="1" ht="36.75" customHeight="1" thickTop="1" thickBot="1">
      <c r="A59" s="54" t="s">
        <v>15</v>
      </c>
      <c r="B59" s="139">
        <f>SUM(B47:B58)</f>
        <v>228595000</v>
      </c>
      <c r="C59" s="140">
        <f>SUM(C46:C58)</f>
        <v>234617254</v>
      </c>
      <c r="D59" s="14" t="s">
        <v>16</v>
      </c>
      <c r="E59" s="144">
        <f>SUM(E47:E58)</f>
        <v>218392000</v>
      </c>
      <c r="F59" s="118">
        <f>SUM(F47:F58)</f>
        <v>195405206</v>
      </c>
    </row>
    <row r="60" spans="1:6" ht="21.95" customHeight="1" thickTop="1" thickBot="1">
      <c r="A60" s="19" t="s">
        <v>17</v>
      </c>
      <c r="B60" s="141">
        <f>B44+B59</f>
        <v>927826000</v>
      </c>
      <c r="C60" s="141">
        <f>C44+C59</f>
        <v>939343371</v>
      </c>
      <c r="D60" s="42" t="s">
        <v>18</v>
      </c>
      <c r="E60" s="145">
        <f>E44+E59</f>
        <v>927826000</v>
      </c>
      <c r="F60" s="146">
        <f>F44+F59</f>
        <v>770703500</v>
      </c>
    </row>
    <row r="61" spans="1:6" ht="13.5" thickTop="1"/>
    <row r="62" spans="1:6">
      <c r="F62" s="2"/>
    </row>
    <row r="66" spans="4:4">
      <c r="D66" s="2"/>
    </row>
  </sheetData>
  <mergeCells count="8">
    <mergeCell ref="A7:F7"/>
    <mergeCell ref="A45:F45"/>
    <mergeCell ref="A1:E1"/>
    <mergeCell ref="A2:E2"/>
    <mergeCell ref="A3:E3"/>
    <mergeCell ref="D4:E4"/>
    <mergeCell ref="A5:C5"/>
    <mergeCell ref="D5:F5"/>
  </mergeCells>
  <printOptions horizontalCentered="1" headings="1" gridLines="1"/>
  <pageMargins left="0.19685039370078741" right="0.19685039370078741" top="0.59055118110236227" bottom="0.39370078740157483" header="0.31496062992125984" footer="0.31496062992125984"/>
  <pageSetup paperSize="9" scale="50" orientation="portrait" horizontalDpi="4294967292" r:id="rId1"/>
  <headerFooter alignWithMargins="0">
    <oddHeader>&amp;R&amp;"Times New Roman,Normál"&amp;11 3. melléklet a    
8/2020. (VII.17.) Ör rendelethez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6"/>
  <sheetViews>
    <sheetView view="pageLayout" zoomScale="70" zoomScaleSheetLayoutView="100" zoomScalePageLayoutView="70" workbookViewId="0">
      <selection activeCell="A7" sqref="A7:F7"/>
    </sheetView>
  </sheetViews>
  <sheetFormatPr defaultRowHeight="12.75"/>
  <cols>
    <col min="1" max="1" width="43.85546875" style="1" customWidth="1"/>
    <col min="2" max="3" width="20.7109375" style="2" customWidth="1"/>
    <col min="4" max="4" width="44.28515625" style="1" customWidth="1"/>
    <col min="5" max="5" width="20.7109375" style="1" customWidth="1"/>
    <col min="6" max="6" width="19.85546875" style="1" customWidth="1"/>
    <col min="7" max="16384" width="9.140625" style="1"/>
  </cols>
  <sheetData>
    <row r="1" spans="1:6" ht="27" customHeight="1">
      <c r="A1" s="153"/>
      <c r="B1" s="154"/>
      <c r="C1" s="154"/>
      <c r="D1" s="154"/>
      <c r="E1" s="154"/>
    </row>
    <row r="2" spans="1:6" s="3" customFormat="1" ht="30" customHeight="1">
      <c r="A2" s="155" t="s">
        <v>20</v>
      </c>
      <c r="B2" s="155"/>
      <c r="C2" s="155"/>
      <c r="D2" s="155"/>
      <c r="E2" s="155"/>
    </row>
    <row r="3" spans="1:6" s="3" customFormat="1" ht="30" customHeight="1">
      <c r="A3" s="155" t="s">
        <v>86</v>
      </c>
      <c r="B3" s="155"/>
      <c r="C3" s="155"/>
      <c r="D3" s="155"/>
      <c r="E3" s="155"/>
    </row>
    <row r="4" spans="1:6" ht="21.75" customHeight="1" thickBot="1">
      <c r="D4" s="156" t="s">
        <v>65</v>
      </c>
      <c r="E4" s="156"/>
      <c r="F4" s="11"/>
    </row>
    <row r="5" spans="1:6" s="22" customFormat="1" ht="45" customHeight="1" thickBot="1">
      <c r="A5" s="157" t="s">
        <v>0</v>
      </c>
      <c r="B5" s="158"/>
      <c r="C5" s="159"/>
      <c r="D5" s="157" t="s">
        <v>1</v>
      </c>
      <c r="E5" s="158"/>
      <c r="F5" s="149"/>
    </row>
    <row r="6" spans="1:6" s="18" customFormat="1" ht="30" customHeight="1" thickBot="1">
      <c r="A6" s="23" t="s">
        <v>2</v>
      </c>
      <c r="B6" s="26" t="s">
        <v>85</v>
      </c>
      <c r="C6" s="26" t="s">
        <v>56</v>
      </c>
      <c r="D6" s="30" t="s">
        <v>2</v>
      </c>
      <c r="E6" s="26" t="s">
        <v>85</v>
      </c>
      <c r="F6" s="26" t="s">
        <v>56</v>
      </c>
    </row>
    <row r="7" spans="1:6" ht="60" customHeight="1" thickBot="1">
      <c r="A7" s="147" t="s">
        <v>3</v>
      </c>
      <c r="B7" s="148"/>
      <c r="C7" s="148"/>
      <c r="D7" s="148"/>
      <c r="E7" s="148"/>
      <c r="F7" s="149"/>
    </row>
    <row r="8" spans="1:6" s="4" customFormat="1" ht="21.75" customHeight="1" thickBot="1">
      <c r="A8" s="12" t="s">
        <v>4</v>
      </c>
      <c r="B8" s="24">
        <v>14779000</v>
      </c>
      <c r="C8" s="58">
        <v>18343992</v>
      </c>
      <c r="D8" s="55" t="s">
        <v>42</v>
      </c>
      <c r="E8" s="52"/>
      <c r="F8" s="52"/>
    </row>
    <row r="9" spans="1:6" s="4" customFormat="1" ht="18" customHeight="1">
      <c r="A9" s="6" t="s">
        <v>5</v>
      </c>
      <c r="B9" s="62"/>
      <c r="C9" s="27"/>
      <c r="D9" s="5" t="s">
        <v>43</v>
      </c>
      <c r="E9" s="34">
        <v>60502000</v>
      </c>
      <c r="F9" s="29">
        <v>57560963</v>
      </c>
    </row>
    <row r="10" spans="1:6" s="4" customFormat="1" ht="18" customHeight="1">
      <c r="A10" s="6" t="s">
        <v>6</v>
      </c>
      <c r="B10" s="62">
        <v>33000000</v>
      </c>
      <c r="C10" s="25">
        <v>36782454</v>
      </c>
      <c r="D10" s="7" t="s">
        <v>44</v>
      </c>
      <c r="E10" s="34">
        <v>8475000</v>
      </c>
      <c r="F10" s="29">
        <v>8425132</v>
      </c>
    </row>
    <row r="11" spans="1:6" s="4" customFormat="1" ht="18" customHeight="1">
      <c r="A11" s="6" t="s">
        <v>21</v>
      </c>
      <c r="B11" s="62">
        <v>85000</v>
      </c>
      <c r="C11" s="25">
        <v>217216</v>
      </c>
      <c r="D11" s="7" t="s">
        <v>45</v>
      </c>
      <c r="E11" s="34">
        <v>100290000</v>
      </c>
      <c r="F11" s="29">
        <v>93575039</v>
      </c>
    </row>
    <row r="12" spans="1:6" s="4" customFormat="1" ht="18" customHeight="1" thickBot="1">
      <c r="A12" s="6"/>
      <c r="B12" s="62"/>
      <c r="C12" s="25"/>
      <c r="D12" s="7" t="s">
        <v>46</v>
      </c>
      <c r="E12" s="34">
        <v>27860000</v>
      </c>
      <c r="F12" s="29">
        <v>17396495</v>
      </c>
    </row>
    <row r="13" spans="1:6" s="4" customFormat="1" ht="18" customHeight="1" thickBot="1">
      <c r="A13" s="13" t="s">
        <v>7</v>
      </c>
      <c r="B13" s="63">
        <f>SUM(B10:B12)</f>
        <v>33085000</v>
      </c>
      <c r="C13" s="24">
        <f>SUM(C10:C12)</f>
        <v>36999670</v>
      </c>
      <c r="D13" s="31" t="s">
        <v>32</v>
      </c>
      <c r="E13" s="36">
        <f>SUM(E9:E12)</f>
        <v>197127000</v>
      </c>
      <c r="F13" s="20">
        <f>SUM(F9:F12)</f>
        <v>176957629</v>
      </c>
    </row>
    <row r="14" spans="1:6" s="4" customFormat="1" ht="18" customHeight="1">
      <c r="A14" s="6" t="s">
        <v>8</v>
      </c>
      <c r="B14" s="64"/>
      <c r="C14" s="25"/>
      <c r="D14" s="8"/>
      <c r="E14" s="33"/>
      <c r="F14" s="33"/>
    </row>
    <row r="15" spans="1:6" s="4" customFormat="1" ht="18" customHeight="1">
      <c r="A15" s="6" t="s">
        <v>10</v>
      </c>
      <c r="B15" s="62">
        <v>3500000</v>
      </c>
      <c r="C15" s="25">
        <v>3656109</v>
      </c>
      <c r="D15" s="8" t="s">
        <v>31</v>
      </c>
      <c r="E15" s="34"/>
      <c r="F15" s="34"/>
    </row>
    <row r="16" spans="1:6" s="4" customFormat="1" ht="14.25">
      <c r="A16" s="6" t="s">
        <v>19</v>
      </c>
      <c r="B16" s="62">
        <v>20000</v>
      </c>
      <c r="C16" s="25">
        <v>5010</v>
      </c>
      <c r="D16" s="7" t="s">
        <v>48</v>
      </c>
      <c r="E16" s="34">
        <v>158166000</v>
      </c>
      <c r="F16" s="34">
        <v>151482876</v>
      </c>
    </row>
    <row r="17" spans="1:6" s="4" customFormat="1" ht="18" customHeight="1">
      <c r="A17" s="6"/>
      <c r="B17" s="62"/>
      <c r="C17" s="25"/>
      <c r="D17" s="7" t="s">
        <v>39</v>
      </c>
      <c r="E17" s="34">
        <v>0</v>
      </c>
      <c r="F17" s="34">
        <v>0</v>
      </c>
    </row>
    <row r="18" spans="1:6" s="4" customFormat="1" ht="18" customHeight="1">
      <c r="A18" s="6"/>
      <c r="B18" s="62"/>
      <c r="C18" s="25"/>
      <c r="D18" s="7" t="s">
        <v>40</v>
      </c>
      <c r="E18" s="34">
        <v>0</v>
      </c>
      <c r="F18" s="34">
        <v>0</v>
      </c>
    </row>
    <row r="19" spans="1:6" s="4" customFormat="1" ht="18" customHeight="1" thickBot="1">
      <c r="A19" s="6"/>
      <c r="B19" s="62"/>
      <c r="C19" s="25"/>
      <c r="D19" s="17" t="s">
        <v>49</v>
      </c>
      <c r="E19" s="34">
        <v>180970000</v>
      </c>
      <c r="F19" s="29">
        <v>176573887</v>
      </c>
    </row>
    <row r="20" spans="1:6" s="4" customFormat="1" ht="18" customHeight="1" thickBot="1">
      <c r="A20" s="12" t="s">
        <v>24</v>
      </c>
      <c r="B20" s="58">
        <f>SUM(B15:B19)</f>
        <v>3520000</v>
      </c>
      <c r="C20" s="24">
        <f>SUM(C15:C19)</f>
        <v>3661119</v>
      </c>
      <c r="D20" s="65"/>
      <c r="E20" s="52"/>
      <c r="F20" s="52"/>
    </row>
    <row r="21" spans="1:6" s="4" customFormat="1" ht="18" customHeight="1" thickBot="1">
      <c r="A21" s="15" t="s">
        <v>50</v>
      </c>
      <c r="B21" s="28"/>
      <c r="C21" s="28"/>
      <c r="D21" s="32" t="s">
        <v>33</v>
      </c>
      <c r="E21" s="20">
        <f>SUM(E16:E20)</f>
        <v>339136000</v>
      </c>
      <c r="F21" s="20">
        <f>SUM(F16:F20)</f>
        <v>328056763</v>
      </c>
    </row>
    <row r="22" spans="1:6" s="4" customFormat="1" ht="18" customHeight="1">
      <c r="A22" s="6" t="s">
        <v>26</v>
      </c>
      <c r="B22" s="25">
        <v>0</v>
      </c>
      <c r="C22" s="25">
        <v>0</v>
      </c>
      <c r="D22" s="7"/>
      <c r="E22" s="33"/>
      <c r="F22" s="45"/>
    </row>
    <row r="23" spans="1:6" s="4" customFormat="1" ht="18" customHeight="1" thickBot="1">
      <c r="A23" s="6"/>
      <c r="B23" s="25"/>
      <c r="C23" s="25"/>
      <c r="D23" s="8" t="s">
        <v>9</v>
      </c>
      <c r="E23" s="34"/>
      <c r="F23" s="45"/>
    </row>
    <row r="24" spans="1:6" s="4" customFormat="1" ht="27.75" customHeight="1" thickBot="1">
      <c r="A24" s="12" t="s">
        <v>28</v>
      </c>
      <c r="B24" s="24">
        <f>SUM(B21:B23)</f>
        <v>0</v>
      </c>
      <c r="C24" s="24">
        <f>SUM(C21:C23)</f>
        <v>0</v>
      </c>
      <c r="D24" s="7" t="s">
        <v>30</v>
      </c>
      <c r="E24" s="34">
        <v>90979000</v>
      </c>
      <c r="F24" s="29">
        <v>0</v>
      </c>
    </row>
    <row r="25" spans="1:6" s="4" customFormat="1" ht="18" customHeight="1">
      <c r="A25" s="67" t="s">
        <v>57</v>
      </c>
      <c r="B25" s="64">
        <v>89670000</v>
      </c>
      <c r="C25" s="27">
        <v>89670124</v>
      </c>
      <c r="D25" s="7"/>
      <c r="E25" s="34"/>
      <c r="F25" s="45"/>
    </row>
    <row r="26" spans="1:6" s="4" customFormat="1" ht="18" customHeight="1">
      <c r="A26" s="15" t="s">
        <v>58</v>
      </c>
      <c r="B26" s="62">
        <v>79928000</v>
      </c>
      <c r="C26" s="25">
        <v>79928597</v>
      </c>
      <c r="D26" s="56"/>
      <c r="E26" s="39"/>
      <c r="F26" s="46"/>
    </row>
    <row r="27" spans="1:6" s="4" customFormat="1" ht="18" customHeight="1" thickBot="1">
      <c r="A27" s="15" t="s">
        <v>59</v>
      </c>
      <c r="B27" s="62">
        <v>2312000</v>
      </c>
      <c r="C27" s="25">
        <v>2312080</v>
      </c>
      <c r="D27" s="7"/>
      <c r="E27" s="35"/>
      <c r="F27" s="45"/>
    </row>
    <row r="28" spans="1:6" s="4" customFormat="1" ht="33.75" customHeight="1" thickBot="1">
      <c r="A28" s="6" t="s">
        <v>70</v>
      </c>
      <c r="B28" s="62">
        <v>13561000</v>
      </c>
      <c r="C28" s="25">
        <v>13560805</v>
      </c>
      <c r="D28" s="32" t="s">
        <v>34</v>
      </c>
      <c r="E28" s="21">
        <f>SUM(E24:E26)</f>
        <v>90979000</v>
      </c>
      <c r="F28" s="21">
        <f>SUM(F24:F25)</f>
        <v>0</v>
      </c>
    </row>
    <row r="29" spans="1:6" s="4" customFormat="1" ht="18" customHeight="1">
      <c r="A29" s="6" t="s">
        <v>69</v>
      </c>
      <c r="B29" s="62">
        <v>4071000</v>
      </c>
      <c r="C29" s="25">
        <v>4070630</v>
      </c>
      <c r="D29" s="17"/>
      <c r="E29" s="33"/>
      <c r="F29" s="45"/>
    </row>
    <row r="30" spans="1:6" s="4" customFormat="1" ht="18" customHeight="1" thickBot="1">
      <c r="A30" s="6"/>
      <c r="B30" s="62"/>
      <c r="C30" s="25"/>
      <c r="D30" s="17"/>
      <c r="E30" s="34"/>
      <c r="F30" s="45"/>
    </row>
    <row r="31" spans="1:6" s="4" customFormat="1" ht="18" customHeight="1" thickBot="1">
      <c r="A31" s="12" t="s">
        <v>29</v>
      </c>
      <c r="B31" s="58">
        <f>SUM(B25:B30)</f>
        <v>189542000</v>
      </c>
      <c r="C31" s="24">
        <f>SUM(C25:C30)</f>
        <v>189542236</v>
      </c>
      <c r="D31" s="46" t="s">
        <v>62</v>
      </c>
      <c r="E31" s="34"/>
      <c r="F31" s="45">
        <v>0</v>
      </c>
    </row>
    <row r="32" spans="1:6" s="4" customFormat="1" ht="15" customHeight="1">
      <c r="A32" s="6" t="s">
        <v>63</v>
      </c>
      <c r="B32" s="62"/>
      <c r="C32" s="25"/>
      <c r="D32" s="7"/>
      <c r="E32" s="34"/>
      <c r="F32" s="45"/>
    </row>
    <row r="33" spans="1:6" s="4" customFormat="1" ht="18" customHeight="1">
      <c r="A33" s="121" t="s">
        <v>51</v>
      </c>
      <c r="B33" s="66">
        <v>27840000</v>
      </c>
      <c r="C33" s="29">
        <v>27839695</v>
      </c>
      <c r="D33" s="9" t="s">
        <v>97</v>
      </c>
      <c r="E33" s="34">
        <v>5993000</v>
      </c>
      <c r="F33" s="29">
        <v>5993210</v>
      </c>
    </row>
    <row r="34" spans="1:6" s="4" customFormat="1" ht="27" customHeight="1">
      <c r="A34" s="122" t="s">
        <v>55</v>
      </c>
      <c r="B34" s="66">
        <v>243000</v>
      </c>
      <c r="C34" s="29">
        <v>243057</v>
      </c>
      <c r="D34" s="9"/>
      <c r="E34" s="34"/>
      <c r="F34" s="45"/>
    </row>
    <row r="35" spans="1:6" s="4" customFormat="1" ht="27" customHeight="1">
      <c r="A35" s="121" t="s">
        <v>84</v>
      </c>
      <c r="B35" s="66">
        <v>26069000</v>
      </c>
      <c r="C35" s="29">
        <v>26068747</v>
      </c>
      <c r="D35" s="9"/>
      <c r="E35" s="34"/>
      <c r="F35" s="45"/>
    </row>
    <row r="36" spans="1:6" s="4" customFormat="1" ht="35.25" customHeight="1">
      <c r="A36" s="121" t="s">
        <v>91</v>
      </c>
      <c r="B36" s="66"/>
      <c r="C36" s="29">
        <v>475000</v>
      </c>
      <c r="D36" s="9"/>
      <c r="E36" s="34"/>
      <c r="F36" s="45"/>
    </row>
    <row r="37" spans="1:6" s="4" customFormat="1" ht="27" customHeight="1">
      <c r="A37" s="121" t="s">
        <v>90</v>
      </c>
      <c r="B37" s="66">
        <v>11918000</v>
      </c>
      <c r="C37" s="29">
        <v>11918456</v>
      </c>
      <c r="D37" s="9"/>
      <c r="E37" s="34"/>
      <c r="F37" s="45"/>
    </row>
    <row r="38" spans="1:6" s="4" customFormat="1" ht="27" customHeight="1">
      <c r="A38" s="121" t="s">
        <v>88</v>
      </c>
      <c r="B38" s="39">
        <v>5625000</v>
      </c>
      <c r="C38" s="39">
        <v>7578265</v>
      </c>
      <c r="D38" s="9"/>
      <c r="E38" s="34"/>
      <c r="F38" s="45"/>
    </row>
    <row r="39" spans="1:6" s="4" customFormat="1" ht="28.5" customHeight="1">
      <c r="A39" s="112" t="s">
        <v>89</v>
      </c>
      <c r="B39" s="113">
        <f>SUM(B32:B38)</f>
        <v>71695000</v>
      </c>
      <c r="C39" s="114">
        <f>SUM(C32:C38)</f>
        <v>74123220</v>
      </c>
      <c r="D39" s="9"/>
      <c r="E39" s="34"/>
      <c r="F39" s="45"/>
    </row>
    <row r="40" spans="1:6" s="4" customFormat="1" ht="18" customHeight="1">
      <c r="A40" s="45" t="s">
        <v>73</v>
      </c>
      <c r="B40" s="66">
        <v>0</v>
      </c>
      <c r="C40" s="29">
        <v>144910</v>
      </c>
      <c r="D40" s="9"/>
      <c r="E40" s="34"/>
      <c r="F40" s="45"/>
    </row>
    <row r="41" spans="1:6" s="4" customFormat="1" ht="18" customHeight="1">
      <c r="A41" s="6" t="s">
        <v>64</v>
      </c>
      <c r="B41" s="66">
        <v>152245000</v>
      </c>
      <c r="C41" s="29">
        <v>152244924</v>
      </c>
      <c r="D41" s="9"/>
      <c r="E41" s="34"/>
      <c r="F41" s="45"/>
    </row>
    <row r="42" spans="1:6" s="4" customFormat="1" ht="21.95" customHeight="1" thickBot="1">
      <c r="A42" s="45" t="s">
        <v>67</v>
      </c>
      <c r="B42" s="66">
        <v>158166000</v>
      </c>
      <c r="C42" s="29">
        <v>151482876</v>
      </c>
      <c r="D42" s="9"/>
      <c r="E42" s="35"/>
      <c r="F42" s="50"/>
    </row>
    <row r="43" spans="1:6" s="4" customFormat="1" ht="60" customHeight="1" thickTop="1" thickBot="1">
      <c r="A43" s="70" t="s">
        <v>12</v>
      </c>
      <c r="B43" s="71">
        <f>B8+B13+B20+B24+B31+B32+B33+B42+B34+B35+B38+B40+B41+B37</f>
        <v>623032000</v>
      </c>
      <c r="C43" s="21">
        <f>C8+C13+C20+C24+C31+C32+C33+C42+C34+C35+C38+C40+C41+C37+C36</f>
        <v>626542947</v>
      </c>
      <c r="D43" s="72" t="s">
        <v>13</v>
      </c>
      <c r="E43" s="119">
        <f>E13+E21+E28+E32+E33</f>
        <v>633235000</v>
      </c>
      <c r="F43" s="78">
        <f>F13+F21+F28+F32+F31+F33</f>
        <v>511007602</v>
      </c>
    </row>
    <row r="44" spans="1:6" s="82" customFormat="1" ht="27.75" customHeight="1" thickBot="1">
      <c r="A44" s="83" t="s">
        <v>14</v>
      </c>
      <c r="B44" s="84"/>
      <c r="C44" s="120"/>
      <c r="D44" s="84"/>
      <c r="E44" s="84"/>
      <c r="F44" s="85"/>
    </row>
    <row r="45" spans="1:6" s="9" customFormat="1" ht="18" customHeight="1" thickBot="1">
      <c r="A45" s="80" t="s">
        <v>47</v>
      </c>
      <c r="B45" s="21"/>
      <c r="C45" s="21"/>
      <c r="D45" s="81" t="s">
        <v>61</v>
      </c>
      <c r="E45" s="21"/>
      <c r="F45" s="21"/>
    </row>
    <row r="46" spans="1:6" s="10" customFormat="1" ht="14.25" customHeight="1">
      <c r="A46" s="45"/>
      <c r="B46" s="45"/>
      <c r="C46" s="6"/>
      <c r="D46" s="44"/>
      <c r="E46" s="99"/>
      <c r="F46" s="45"/>
    </row>
    <row r="47" spans="1:6" s="10" customFormat="1" ht="15.75" customHeight="1">
      <c r="A47" s="6" t="s">
        <v>87</v>
      </c>
      <c r="B47" s="39">
        <v>126212000</v>
      </c>
      <c r="C47" s="60">
        <v>126212170</v>
      </c>
      <c r="D47" s="115" t="s">
        <v>79</v>
      </c>
      <c r="E47" s="98">
        <v>44726000</v>
      </c>
      <c r="F47" s="86">
        <v>30139485</v>
      </c>
    </row>
    <row r="48" spans="1:6" s="10" customFormat="1" ht="18" customHeight="1">
      <c r="A48" s="6"/>
      <c r="B48" s="34"/>
      <c r="C48" s="59"/>
      <c r="D48" s="116" t="s">
        <v>80</v>
      </c>
      <c r="E48" s="97">
        <v>23042000</v>
      </c>
      <c r="F48" s="87">
        <v>23042311</v>
      </c>
    </row>
    <row r="49" spans="1:6" s="10" customFormat="1" ht="41.25" customHeight="1">
      <c r="A49" s="6" t="s">
        <v>92</v>
      </c>
      <c r="B49" s="34">
        <v>91561000</v>
      </c>
      <c r="C49" s="59">
        <v>91561355</v>
      </c>
      <c r="D49" s="116" t="s">
        <v>99</v>
      </c>
      <c r="E49" s="98">
        <v>74019000</v>
      </c>
      <c r="F49" s="86">
        <v>74018800</v>
      </c>
    </row>
    <row r="50" spans="1:6" s="10" customFormat="1" ht="25.5">
      <c r="A50" s="6" t="s">
        <v>93</v>
      </c>
      <c r="B50" s="39">
        <v>10293000</v>
      </c>
      <c r="C50" s="60">
        <v>9292702</v>
      </c>
      <c r="D50" s="116" t="s">
        <v>81</v>
      </c>
      <c r="E50" s="98">
        <v>8556000</v>
      </c>
      <c r="F50" s="86">
        <v>8555984</v>
      </c>
    </row>
    <row r="51" spans="1:6" s="10" customFormat="1" ht="28.5" customHeight="1">
      <c r="A51" s="6" t="s">
        <v>94</v>
      </c>
      <c r="B51" s="39">
        <f>SUM(B48:B50)</f>
        <v>101854000</v>
      </c>
      <c r="C51" s="60">
        <f>SUM(C49:C50)</f>
        <v>100854057</v>
      </c>
      <c r="D51" s="116" t="s">
        <v>98</v>
      </c>
      <c r="E51" s="98">
        <v>650000</v>
      </c>
      <c r="F51" s="105">
        <v>650000</v>
      </c>
    </row>
    <row r="52" spans="1:6" s="10" customFormat="1" ht="18.75" customHeight="1">
      <c r="A52" s="6"/>
      <c r="B52" s="39"/>
      <c r="C52" s="60"/>
      <c r="D52" s="116" t="s">
        <v>100</v>
      </c>
      <c r="E52" s="98">
        <v>2841000</v>
      </c>
      <c r="F52" s="105">
        <v>2840637</v>
      </c>
    </row>
    <row r="53" spans="1:6" s="10" customFormat="1" ht="32.25" customHeight="1">
      <c r="A53" s="6" t="s">
        <v>72</v>
      </c>
      <c r="B53" s="39"/>
      <c r="C53" s="60">
        <v>150000</v>
      </c>
      <c r="D53" s="116" t="s">
        <v>101</v>
      </c>
      <c r="E53" s="98">
        <v>4062000</v>
      </c>
      <c r="F53" s="105">
        <v>4062403</v>
      </c>
    </row>
    <row r="54" spans="1:6" s="10" customFormat="1" ht="20.25" customHeight="1">
      <c r="A54" s="6" t="s">
        <v>95</v>
      </c>
      <c r="B54" s="39"/>
      <c r="C54" s="60">
        <v>196850</v>
      </c>
      <c r="D54" s="116" t="s">
        <v>82</v>
      </c>
      <c r="E54" s="98">
        <v>27405000</v>
      </c>
      <c r="F54" s="29">
        <v>27404916</v>
      </c>
    </row>
    <row r="55" spans="1:6" s="10" customFormat="1" ht="18" customHeight="1">
      <c r="A55" s="6"/>
      <c r="B55" s="39"/>
      <c r="C55" s="60"/>
      <c r="D55" s="116" t="s">
        <v>83</v>
      </c>
      <c r="E55" s="96">
        <v>32562000</v>
      </c>
      <c r="F55" s="105">
        <v>24358117</v>
      </c>
    </row>
    <row r="56" spans="1:6" s="10" customFormat="1" ht="19.5" customHeight="1">
      <c r="A56" s="15"/>
      <c r="B56" s="66"/>
      <c r="C56" s="66"/>
      <c r="D56" s="117"/>
      <c r="E56" s="96"/>
      <c r="F56" s="86"/>
    </row>
    <row r="57" spans="1:6" s="10" customFormat="1" ht="19.5" customHeight="1">
      <c r="A57" s="10" t="s">
        <v>102</v>
      </c>
      <c r="B57" s="39">
        <v>0</v>
      </c>
      <c r="C57" s="60">
        <v>6675231</v>
      </c>
      <c r="D57" s="93"/>
      <c r="E57" s="96"/>
      <c r="F57" s="86"/>
    </row>
    <row r="58" spans="1:6" s="10" customFormat="1" ht="18" customHeight="1">
      <c r="A58" s="15"/>
      <c r="B58" s="86" t="s">
        <v>96</v>
      </c>
      <c r="C58" s="60"/>
      <c r="D58" s="103"/>
      <c r="E58" s="97"/>
      <c r="F58" s="87"/>
    </row>
    <row r="59" spans="1:6" s="10" customFormat="1" ht="20.25" customHeight="1">
      <c r="A59" s="6"/>
      <c r="B59" s="39"/>
      <c r="C59" s="60"/>
      <c r="D59" s="103"/>
      <c r="E59" s="97"/>
      <c r="F59" s="86"/>
    </row>
    <row r="60" spans="1:6" s="10" customFormat="1" ht="18" customHeight="1" thickBot="1">
      <c r="A60" s="6"/>
      <c r="B60" s="39"/>
      <c r="C60" s="60"/>
      <c r="D60" s="104"/>
      <c r="E60" s="100"/>
      <c r="F60" s="88"/>
    </row>
    <row r="61" spans="1:6" ht="38.25" customHeight="1" thickTop="1" thickBot="1">
      <c r="A61" s="54" t="s">
        <v>15</v>
      </c>
      <c r="B61" s="40">
        <f>SUM(B45:B60)-B51</f>
        <v>228066000</v>
      </c>
      <c r="C61" s="40">
        <f>SUM(C45:C60)-C51-C55</f>
        <v>234088308</v>
      </c>
      <c r="D61" s="101" t="s">
        <v>16</v>
      </c>
      <c r="E61" s="38">
        <f>SUM(E46:E60)</f>
        <v>217863000</v>
      </c>
      <c r="F61" s="118">
        <f>SUM(F46:F60)</f>
        <v>195072653</v>
      </c>
    </row>
    <row r="62" spans="1:6" ht="16.5" thickTop="1" thickBot="1">
      <c r="A62" s="19" t="s">
        <v>17</v>
      </c>
      <c r="B62" s="41">
        <f>B43+B61</f>
        <v>851098000</v>
      </c>
      <c r="C62" s="41">
        <f>C43+C61</f>
        <v>860631255</v>
      </c>
      <c r="D62" s="42" t="s">
        <v>18</v>
      </c>
      <c r="E62" s="43">
        <f>E43+E61</f>
        <v>851098000</v>
      </c>
      <c r="F62" s="76">
        <f>F43+F61</f>
        <v>706080255</v>
      </c>
    </row>
    <row r="63" spans="1:6" ht="13.5" thickTop="1"/>
    <row r="65" spans="2:4">
      <c r="D65" s="2"/>
    </row>
    <row r="66" spans="2:4">
      <c r="B66" s="1"/>
      <c r="C66" s="1"/>
    </row>
  </sheetData>
  <mergeCells count="7">
    <mergeCell ref="A7:F7"/>
    <mergeCell ref="A1:E1"/>
    <mergeCell ref="A2:E2"/>
    <mergeCell ref="A3:E3"/>
    <mergeCell ref="D4:E4"/>
    <mergeCell ref="A5:C5"/>
    <mergeCell ref="D5:F5"/>
  </mergeCells>
  <phoneticPr fontId="0" type="noConversion"/>
  <printOptions horizontalCentered="1" headings="1" gridLines="1"/>
  <pageMargins left="0.19685039370078741" right="0.19685039370078741" top="0.59055118110236227" bottom="0.59055118110236227" header="0.31496062992125984" footer="0.51181102362204722"/>
  <pageSetup paperSize="9" scale="52" orientation="portrait" horizontalDpi="4294967292" r:id="rId1"/>
  <headerFooter alignWithMargins="0">
    <oddHeader xml:space="preserve">&amp;R&amp;"Times New Roman,Normál"&amp;11 3. melléklet a 8/2020. (VII.17.) Ör. rendelethez 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7"/>
  <sheetViews>
    <sheetView view="pageLayout" zoomScale="80" zoomScaleSheetLayoutView="100" zoomScalePageLayoutView="80" workbookViewId="0">
      <selection activeCell="A8" sqref="A8"/>
    </sheetView>
  </sheetViews>
  <sheetFormatPr defaultRowHeight="12.75"/>
  <cols>
    <col min="1" max="1" width="42.7109375" style="1" customWidth="1"/>
    <col min="2" max="3" width="20.7109375" style="2" customWidth="1"/>
    <col min="4" max="4" width="42.7109375" style="1" customWidth="1"/>
    <col min="5" max="5" width="20.7109375" style="1" customWidth="1"/>
    <col min="6" max="6" width="23" style="1" customWidth="1"/>
    <col min="7" max="16384" width="9.140625" style="1"/>
  </cols>
  <sheetData>
    <row r="1" spans="1:6" ht="27" customHeight="1">
      <c r="A1" s="153"/>
      <c r="B1" s="154"/>
      <c r="C1" s="154"/>
      <c r="D1" s="154"/>
      <c r="E1" s="154"/>
    </row>
    <row r="2" spans="1:6" s="3" customFormat="1" ht="30" customHeight="1">
      <c r="A2" s="160" t="s">
        <v>54</v>
      </c>
      <c r="B2" s="160"/>
      <c r="C2" s="160"/>
      <c r="D2" s="160"/>
      <c r="E2" s="160"/>
    </row>
    <row r="3" spans="1:6" s="3" customFormat="1" ht="30" customHeight="1">
      <c r="A3" s="155" t="s">
        <v>86</v>
      </c>
      <c r="B3" s="155"/>
      <c r="C3" s="155"/>
      <c r="D3" s="155"/>
      <c r="E3" s="155"/>
    </row>
    <row r="4" spans="1:6" ht="21.75" customHeight="1" thickBot="1">
      <c r="D4" s="156" t="s">
        <v>65</v>
      </c>
      <c r="E4" s="156"/>
      <c r="F4" s="11"/>
    </row>
    <row r="5" spans="1:6" s="22" customFormat="1" ht="45" customHeight="1" thickBot="1">
      <c r="A5" s="157" t="s">
        <v>0</v>
      </c>
      <c r="B5" s="158"/>
      <c r="C5" s="159"/>
      <c r="D5" s="157" t="s">
        <v>1</v>
      </c>
      <c r="E5" s="158"/>
      <c r="F5" s="149"/>
    </row>
    <row r="6" spans="1:6" s="18" customFormat="1" ht="30" customHeight="1" thickBot="1">
      <c r="A6" s="23" t="s">
        <v>2</v>
      </c>
      <c r="B6" s="26" t="s">
        <v>85</v>
      </c>
      <c r="C6" s="26" t="s">
        <v>56</v>
      </c>
      <c r="D6" s="30" t="s">
        <v>2</v>
      </c>
      <c r="E6" s="26" t="s">
        <v>85</v>
      </c>
      <c r="F6" s="26" t="s">
        <v>56</v>
      </c>
    </row>
    <row r="7" spans="1:6" ht="60" customHeight="1" thickBot="1">
      <c r="A7" s="147" t="s">
        <v>3</v>
      </c>
      <c r="B7" s="148"/>
      <c r="C7" s="148"/>
      <c r="D7" s="148"/>
      <c r="E7" s="148"/>
      <c r="F7" s="149"/>
    </row>
    <row r="8" spans="1:6" s="4" customFormat="1" ht="21.75" customHeight="1" thickBot="1">
      <c r="A8" s="12" t="s">
        <v>4</v>
      </c>
      <c r="B8" s="24">
        <v>58105000</v>
      </c>
      <c r="C8" s="58">
        <v>57888047</v>
      </c>
      <c r="D8" s="55" t="s">
        <v>42</v>
      </c>
      <c r="E8" s="52"/>
      <c r="F8" s="52"/>
    </row>
    <row r="9" spans="1:6" s="4" customFormat="1" ht="18" customHeight="1">
      <c r="A9" s="6" t="s">
        <v>5</v>
      </c>
      <c r="B9" s="62"/>
      <c r="C9" s="27"/>
      <c r="D9" s="5" t="s">
        <v>43</v>
      </c>
      <c r="E9" s="34">
        <v>61807000</v>
      </c>
      <c r="F9" s="91">
        <v>61295598</v>
      </c>
    </row>
    <row r="10" spans="1:6" s="4" customFormat="1" ht="18" customHeight="1">
      <c r="A10" s="6" t="s">
        <v>6</v>
      </c>
      <c r="B10" s="62">
        <v>0</v>
      </c>
      <c r="C10" s="25"/>
      <c r="D10" s="7" t="s">
        <v>44</v>
      </c>
      <c r="E10" s="34">
        <v>11502000</v>
      </c>
      <c r="F10" s="29">
        <v>11327141</v>
      </c>
    </row>
    <row r="11" spans="1:6" s="4" customFormat="1" ht="18" customHeight="1">
      <c r="A11" s="6" t="s">
        <v>21</v>
      </c>
      <c r="B11" s="62">
        <v>0</v>
      </c>
      <c r="C11" s="25"/>
      <c r="D11" s="7" t="s">
        <v>45</v>
      </c>
      <c r="E11" s="34">
        <v>82406000</v>
      </c>
      <c r="F11" s="29">
        <v>79329280</v>
      </c>
    </row>
    <row r="12" spans="1:6" s="4" customFormat="1" ht="18" customHeight="1" thickBot="1">
      <c r="A12" s="6"/>
      <c r="B12" s="62"/>
      <c r="C12" s="25"/>
      <c r="D12" s="7" t="s">
        <v>46</v>
      </c>
      <c r="E12" s="34">
        <v>21000</v>
      </c>
      <c r="F12" s="50">
        <v>21000</v>
      </c>
    </row>
    <row r="13" spans="1:6" s="4" customFormat="1" ht="18" customHeight="1" thickBot="1">
      <c r="A13" s="13" t="s">
        <v>7</v>
      </c>
      <c r="B13" s="63">
        <f>SUM(B10:B12)</f>
        <v>0</v>
      </c>
      <c r="C13" s="24">
        <v>0</v>
      </c>
      <c r="D13" s="31" t="s">
        <v>32</v>
      </c>
      <c r="E13" s="36">
        <f>SUM(E9:E12)</f>
        <v>155736000</v>
      </c>
      <c r="F13" s="20">
        <f>SUM(F9:F12)</f>
        <v>151973019</v>
      </c>
    </row>
    <row r="14" spans="1:6" s="4" customFormat="1" ht="18" customHeight="1">
      <c r="A14" s="6" t="s">
        <v>8</v>
      </c>
      <c r="B14" s="64"/>
      <c r="C14" s="25"/>
      <c r="D14" s="8"/>
      <c r="E14" s="33"/>
      <c r="F14" s="44"/>
    </row>
    <row r="15" spans="1:6" s="4" customFormat="1" ht="18" customHeight="1">
      <c r="A15" s="6" t="s">
        <v>38</v>
      </c>
      <c r="B15" s="62">
        <v>0</v>
      </c>
      <c r="C15" s="25"/>
      <c r="D15" s="8" t="s">
        <v>31</v>
      </c>
      <c r="E15" s="34"/>
      <c r="F15" s="45"/>
    </row>
    <row r="16" spans="1:6" s="4" customFormat="1" ht="25.5">
      <c r="A16" s="6" t="s">
        <v>22</v>
      </c>
      <c r="B16" s="62">
        <v>0</v>
      </c>
      <c r="C16" s="25"/>
      <c r="D16" s="7" t="s">
        <v>48</v>
      </c>
      <c r="E16" s="34">
        <v>0</v>
      </c>
      <c r="F16" s="45"/>
    </row>
    <row r="17" spans="1:6" s="4" customFormat="1" ht="18" customHeight="1">
      <c r="A17" s="6"/>
      <c r="B17" s="62"/>
      <c r="C17" s="25"/>
      <c r="D17" s="7" t="s">
        <v>39</v>
      </c>
      <c r="E17" s="34"/>
      <c r="F17" s="45"/>
    </row>
    <row r="18" spans="1:6" s="4" customFormat="1" ht="18" customHeight="1">
      <c r="A18" s="6" t="s">
        <v>10</v>
      </c>
      <c r="B18" s="62">
        <v>0</v>
      </c>
      <c r="C18" s="25"/>
      <c r="D18" s="7" t="s">
        <v>40</v>
      </c>
      <c r="E18" s="34"/>
      <c r="F18" s="45"/>
    </row>
    <row r="19" spans="1:6" s="4" customFormat="1" ht="18" customHeight="1" thickBot="1">
      <c r="A19" s="6" t="s">
        <v>19</v>
      </c>
      <c r="B19" s="62">
        <v>0</v>
      </c>
      <c r="C19" s="25"/>
      <c r="D19" s="8" t="s">
        <v>41</v>
      </c>
      <c r="E19" s="34"/>
      <c r="F19" s="45"/>
    </row>
    <row r="20" spans="1:6" s="4" customFormat="1" ht="18" customHeight="1" thickBot="1">
      <c r="A20" s="12" t="s">
        <v>24</v>
      </c>
      <c r="B20" s="58">
        <f>SUM(B15:B19)</f>
        <v>0</v>
      </c>
      <c r="C20" s="24">
        <f>SUM(C15:C19)</f>
        <v>0</v>
      </c>
      <c r="D20" s="8"/>
      <c r="E20" s="35"/>
      <c r="F20" s="50"/>
    </row>
    <row r="21" spans="1:6" s="4" customFormat="1" ht="18" customHeight="1" thickBot="1">
      <c r="A21" s="15" t="s">
        <v>25</v>
      </c>
      <c r="B21" s="68"/>
      <c r="C21" s="28"/>
      <c r="D21" s="32" t="s">
        <v>33</v>
      </c>
      <c r="E21" s="20">
        <f>SUM(E16:E20)</f>
        <v>0</v>
      </c>
      <c r="F21" s="20">
        <f>SUM(F16:F20)</f>
        <v>0</v>
      </c>
    </row>
    <row r="22" spans="1:6" s="4" customFormat="1" ht="18" customHeight="1">
      <c r="A22" s="6" t="s">
        <v>26</v>
      </c>
      <c r="B22" s="62">
        <v>0</v>
      </c>
      <c r="C22" s="25"/>
      <c r="D22" s="7"/>
      <c r="E22" s="33"/>
      <c r="F22" s="45"/>
    </row>
    <row r="23" spans="1:6" s="4" customFormat="1" ht="18" customHeight="1" thickBot="1">
      <c r="A23" s="6" t="s">
        <v>27</v>
      </c>
      <c r="B23" s="62">
        <v>0</v>
      </c>
      <c r="C23" s="25"/>
      <c r="D23" s="8" t="s">
        <v>9</v>
      </c>
      <c r="E23" s="34"/>
      <c r="F23" s="45"/>
    </row>
    <row r="24" spans="1:6" s="4" customFormat="1" ht="18" customHeight="1" thickBot="1">
      <c r="A24" s="12" t="s">
        <v>28</v>
      </c>
      <c r="B24" s="58">
        <f>SUM(B22:B23)</f>
        <v>0</v>
      </c>
      <c r="C24" s="24">
        <f>SUM(C22:C23)</f>
        <v>0</v>
      </c>
      <c r="D24" s="7" t="s">
        <v>30</v>
      </c>
      <c r="E24" s="34">
        <v>0</v>
      </c>
      <c r="F24" s="45"/>
    </row>
    <row r="25" spans="1:6" s="4" customFormat="1" ht="18" customHeight="1" thickBot="1">
      <c r="A25" s="16" t="s">
        <v>11</v>
      </c>
      <c r="B25" s="64">
        <v>0</v>
      </c>
      <c r="C25" s="25"/>
      <c r="D25" s="7"/>
      <c r="E25" s="35"/>
      <c r="F25" s="45"/>
    </row>
    <row r="26" spans="1:6" s="4" customFormat="1" ht="18" customHeight="1" thickBot="1">
      <c r="A26" s="6" t="s">
        <v>23</v>
      </c>
      <c r="B26" s="62">
        <v>0</v>
      </c>
      <c r="C26" s="25"/>
      <c r="D26" s="32" t="s">
        <v>34</v>
      </c>
      <c r="E26" s="21">
        <f>SUM(E24:E25)</f>
        <v>0</v>
      </c>
      <c r="F26" s="21">
        <f>SUM(F24:F25)</f>
        <v>0</v>
      </c>
    </row>
    <row r="27" spans="1:6" s="4" customFormat="1" ht="18" customHeight="1">
      <c r="A27" s="6" t="s">
        <v>36</v>
      </c>
      <c r="B27" s="62"/>
      <c r="C27" s="25"/>
      <c r="D27" s="17"/>
      <c r="E27" s="33"/>
      <c r="F27" s="45"/>
    </row>
    <row r="28" spans="1:6" s="4" customFormat="1" ht="18" customHeight="1" thickBot="1">
      <c r="A28" s="6" t="s">
        <v>37</v>
      </c>
      <c r="B28" s="62"/>
      <c r="C28" s="25"/>
      <c r="D28" s="17"/>
      <c r="E28" s="34"/>
      <c r="F28" s="45"/>
    </row>
    <row r="29" spans="1:6" s="4" customFormat="1" ht="18" customHeight="1" thickBot="1">
      <c r="A29" s="12" t="s">
        <v>29</v>
      </c>
      <c r="B29" s="58">
        <f>SUM(B25:B28)</f>
        <v>0</v>
      </c>
      <c r="C29" s="24">
        <f>SUM(C25:C28)</f>
        <v>0</v>
      </c>
      <c r="D29" s="7"/>
      <c r="E29" s="34"/>
      <c r="F29" s="45"/>
    </row>
    <row r="30" spans="1:6" s="4" customFormat="1" ht="14.25">
      <c r="A30" s="6" t="s">
        <v>78</v>
      </c>
      <c r="B30" s="62"/>
      <c r="C30" s="25"/>
      <c r="D30" s="7" t="s">
        <v>35</v>
      </c>
      <c r="E30" s="34">
        <v>0</v>
      </c>
      <c r="F30" s="45"/>
    </row>
    <row r="31" spans="1:6" s="4" customFormat="1" ht="18" customHeight="1">
      <c r="A31" s="6" t="s">
        <v>53</v>
      </c>
      <c r="B31" s="66">
        <v>97521000</v>
      </c>
      <c r="C31" s="29">
        <v>96119225</v>
      </c>
      <c r="D31" s="9"/>
      <c r="E31" s="34"/>
      <c r="F31" s="45"/>
    </row>
    <row r="32" spans="1:6" s="4" customFormat="1" ht="18" customHeight="1" thickBot="1">
      <c r="A32" s="6" t="s">
        <v>66</v>
      </c>
      <c r="B32" s="66">
        <v>110000</v>
      </c>
      <c r="C32" s="29">
        <v>110000</v>
      </c>
      <c r="D32" s="9"/>
      <c r="E32" s="37"/>
      <c r="F32" s="45"/>
    </row>
    <row r="33" spans="1:6" s="4" customFormat="1" ht="21.95" customHeight="1" thickTop="1" thickBot="1">
      <c r="A33" s="70" t="s">
        <v>12</v>
      </c>
      <c r="B33" s="71">
        <f>B8+B13+B20+B24+B29+B30+B31+B32</f>
        <v>155736000</v>
      </c>
      <c r="C33" s="21">
        <f>C8+C13+C20+C24+C29+C30+C31+C32</f>
        <v>154117272</v>
      </c>
      <c r="D33" s="72" t="s">
        <v>13</v>
      </c>
      <c r="E33" s="73">
        <f>E13+E21+E26+E30</f>
        <v>155736000</v>
      </c>
      <c r="F33" s="73">
        <f>F13+F21+F26+F30</f>
        <v>151973019</v>
      </c>
    </row>
    <row r="34" spans="1:6" s="4" customFormat="1" ht="60" customHeight="1" thickBot="1">
      <c r="A34" s="150" t="s">
        <v>14</v>
      </c>
      <c r="B34" s="151"/>
      <c r="C34" s="151"/>
      <c r="D34" s="151"/>
      <c r="E34" s="151"/>
      <c r="F34" s="152"/>
    </row>
    <row r="35" spans="1:6" s="9" customFormat="1" ht="27.75" customHeight="1" thickBot="1">
      <c r="A35" s="44" t="s">
        <v>47</v>
      </c>
      <c r="B35" s="33"/>
      <c r="C35" s="33"/>
      <c r="D35" s="53" t="s">
        <v>61</v>
      </c>
      <c r="E35" s="33"/>
      <c r="F35" s="44"/>
    </row>
    <row r="36" spans="1:6" s="9" customFormat="1" ht="18" customHeight="1">
      <c r="A36" s="45"/>
      <c r="B36" s="45"/>
      <c r="C36" s="45"/>
      <c r="D36" s="9" t="s">
        <v>74</v>
      </c>
      <c r="E36" s="34">
        <v>405000</v>
      </c>
      <c r="F36" s="29">
        <v>261853</v>
      </c>
    </row>
    <row r="37" spans="1:6" s="10" customFormat="1" ht="18" customHeight="1">
      <c r="A37" s="45" t="s">
        <v>64</v>
      </c>
      <c r="B37" s="34">
        <v>529000</v>
      </c>
      <c r="C37" s="34">
        <v>528946</v>
      </c>
      <c r="D37" s="9" t="s">
        <v>71</v>
      </c>
      <c r="E37" s="34">
        <v>124000</v>
      </c>
      <c r="F37" s="86">
        <v>70700</v>
      </c>
    </row>
    <row r="38" spans="1:6" s="10" customFormat="1" ht="18" customHeight="1">
      <c r="A38" s="46"/>
      <c r="B38" s="39">
        <v>0</v>
      </c>
      <c r="C38" s="39"/>
      <c r="D38" s="7"/>
      <c r="E38" s="34"/>
      <c r="F38" s="86"/>
    </row>
    <row r="39" spans="1:6" s="10" customFormat="1" ht="18" customHeight="1" thickBot="1">
      <c r="A39" s="50"/>
      <c r="B39" s="39">
        <v>0</v>
      </c>
      <c r="C39" s="69"/>
      <c r="E39" s="37"/>
      <c r="F39" s="90"/>
    </row>
    <row r="40" spans="1:6" s="4" customFormat="1" ht="27" thickTop="1" thickBot="1">
      <c r="A40" s="49" t="s">
        <v>15</v>
      </c>
      <c r="B40" s="40">
        <f>SUM(B35:B39)</f>
        <v>529000</v>
      </c>
      <c r="C40" s="40">
        <f>SUM(C35:C39)</f>
        <v>528946</v>
      </c>
      <c r="D40" s="14" t="s">
        <v>16</v>
      </c>
      <c r="E40" s="38">
        <f>SUM(E36:E39)</f>
        <v>529000</v>
      </c>
      <c r="F40" s="38">
        <f>SUM(F36:F39)</f>
        <v>332553</v>
      </c>
    </row>
    <row r="41" spans="1:6" ht="21.95" customHeight="1" thickTop="1" thickBot="1">
      <c r="A41" s="19" t="s">
        <v>17</v>
      </c>
      <c r="B41" s="41">
        <f>B33+B40</f>
        <v>156265000</v>
      </c>
      <c r="C41" s="41">
        <f>C33+C40</f>
        <v>154646218</v>
      </c>
      <c r="D41" s="42" t="s">
        <v>18</v>
      </c>
      <c r="E41" s="43">
        <f>E33+E40</f>
        <v>156265000</v>
      </c>
      <c r="F41" s="43">
        <f>F33+F40</f>
        <v>152305572</v>
      </c>
    </row>
    <row r="42" spans="1:6" ht="13.5" thickTop="1"/>
    <row r="47" spans="1:6">
      <c r="D47" s="2"/>
    </row>
  </sheetData>
  <mergeCells count="8">
    <mergeCell ref="A7:F7"/>
    <mergeCell ref="A34:F34"/>
    <mergeCell ref="A1:E1"/>
    <mergeCell ref="A2:E2"/>
    <mergeCell ref="A3:E3"/>
    <mergeCell ref="D4:E4"/>
    <mergeCell ref="A5:C5"/>
    <mergeCell ref="D5:F5"/>
  </mergeCells>
  <phoneticPr fontId="0" type="noConversion"/>
  <printOptions horizontalCentered="1" headings="1" gridLines="1"/>
  <pageMargins left="0.19685039370078741" right="0.19685039370078741" top="0.59055118110236227" bottom="0.59055118110236227" header="0.31496062992125984" footer="0.51181102362204722"/>
  <pageSetup paperSize="9" scale="55" orientation="portrait" horizontalDpi="4294967292" r:id="rId1"/>
  <headerFooter alignWithMargins="0">
    <oddHeader>&amp;R&amp;9 3. melléklet a 8/2020. (VII.17.) Ör. rendelethez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9"/>
  <sheetViews>
    <sheetView tabSelected="1" view="pageLayout" zoomScale="80" zoomScaleSheetLayoutView="100" zoomScalePageLayoutView="80" workbookViewId="0">
      <selection activeCell="A9" sqref="A9"/>
    </sheetView>
  </sheetViews>
  <sheetFormatPr defaultRowHeight="12.75"/>
  <cols>
    <col min="1" max="1" width="42.7109375" style="1" customWidth="1"/>
    <col min="2" max="3" width="20.7109375" style="2" customWidth="1"/>
    <col min="4" max="4" width="42.7109375" style="1" customWidth="1"/>
    <col min="5" max="5" width="20.7109375" style="1" customWidth="1"/>
    <col min="6" max="6" width="19.85546875" style="1" customWidth="1"/>
    <col min="7" max="16384" width="9.140625" style="1"/>
  </cols>
  <sheetData>
    <row r="1" spans="1:6" ht="27" customHeight="1">
      <c r="A1" s="153"/>
      <c r="B1" s="154"/>
      <c r="C1" s="154"/>
      <c r="D1" s="154"/>
      <c r="E1" s="154"/>
    </row>
    <row r="2" spans="1:6" s="3" customFormat="1" ht="30" customHeight="1">
      <c r="A2" s="155" t="s">
        <v>68</v>
      </c>
      <c r="B2" s="155"/>
      <c r="C2" s="155"/>
      <c r="D2" s="155"/>
      <c r="E2" s="155"/>
    </row>
    <row r="3" spans="1:6" s="3" customFormat="1" ht="30" customHeight="1">
      <c r="A3" s="155" t="s">
        <v>86</v>
      </c>
      <c r="B3" s="155"/>
      <c r="C3" s="155"/>
      <c r="D3" s="155"/>
      <c r="E3" s="155"/>
    </row>
    <row r="4" spans="1:6" ht="21.75" customHeight="1" thickBot="1">
      <c r="D4" s="156" t="s">
        <v>65</v>
      </c>
      <c r="E4" s="156"/>
      <c r="F4" s="11"/>
    </row>
    <row r="5" spans="1:6" s="22" customFormat="1" ht="45" customHeight="1" thickBot="1">
      <c r="A5" s="157" t="s">
        <v>0</v>
      </c>
      <c r="B5" s="158"/>
      <c r="C5" s="161"/>
      <c r="D5" s="157" t="s">
        <v>1</v>
      </c>
      <c r="E5" s="158"/>
      <c r="F5" s="149"/>
    </row>
    <row r="6" spans="1:6" s="18" customFormat="1" ht="30" customHeight="1" thickBot="1">
      <c r="A6" s="23" t="s">
        <v>2</v>
      </c>
      <c r="B6" s="26" t="s">
        <v>85</v>
      </c>
      <c r="C6" s="26" t="s">
        <v>56</v>
      </c>
      <c r="D6" s="30" t="s">
        <v>2</v>
      </c>
      <c r="E6" s="26" t="s">
        <v>85</v>
      </c>
      <c r="F6" s="26" t="s">
        <v>56</v>
      </c>
    </row>
    <row r="7" spans="1:6" ht="60" customHeight="1" thickBot="1">
      <c r="A7" s="147" t="s">
        <v>3</v>
      </c>
      <c r="B7" s="148"/>
      <c r="C7" s="148"/>
      <c r="D7" s="148"/>
      <c r="E7" s="148"/>
      <c r="F7" s="149"/>
    </row>
    <row r="8" spans="1:6" s="4" customFormat="1" ht="21.75" customHeight="1" thickBot="1">
      <c r="A8" s="12" t="s">
        <v>4</v>
      </c>
      <c r="B8" s="24">
        <v>0</v>
      </c>
      <c r="C8" s="58">
        <v>102792</v>
      </c>
      <c r="D8" s="55" t="s">
        <v>42</v>
      </c>
      <c r="E8" s="52"/>
      <c r="F8" s="52"/>
    </row>
    <row r="9" spans="1:6" s="4" customFormat="1" ht="18" customHeight="1">
      <c r="A9" s="6" t="s">
        <v>5</v>
      </c>
      <c r="B9" s="62"/>
      <c r="C9" s="27"/>
      <c r="D9" s="5" t="s">
        <v>43</v>
      </c>
      <c r="E9" s="34">
        <v>66605000</v>
      </c>
      <c r="F9" s="29">
        <v>65224758</v>
      </c>
    </row>
    <row r="10" spans="1:6" s="4" customFormat="1" ht="18" customHeight="1">
      <c r="A10" s="6" t="s">
        <v>6</v>
      </c>
      <c r="B10" s="62">
        <v>0</v>
      </c>
      <c r="C10" s="25"/>
      <c r="D10" s="7" t="s">
        <v>44</v>
      </c>
      <c r="E10" s="34">
        <v>12612000</v>
      </c>
      <c r="F10" s="29">
        <v>12272841</v>
      </c>
    </row>
    <row r="11" spans="1:6" s="4" customFormat="1" ht="18" customHeight="1">
      <c r="A11" s="6" t="s">
        <v>21</v>
      </c>
      <c r="B11" s="62">
        <v>0</v>
      </c>
      <c r="C11" s="25"/>
      <c r="D11" s="7" t="s">
        <v>45</v>
      </c>
      <c r="E11" s="34">
        <v>22216000</v>
      </c>
      <c r="F11" s="29">
        <v>11393961</v>
      </c>
    </row>
    <row r="12" spans="1:6" s="4" customFormat="1" ht="18" customHeight="1" thickBot="1">
      <c r="A12" s="6"/>
      <c r="B12" s="62"/>
      <c r="C12" s="25"/>
      <c r="D12" s="7" t="s">
        <v>46</v>
      </c>
      <c r="E12" s="34">
        <v>0</v>
      </c>
      <c r="F12" s="45">
        <v>0</v>
      </c>
    </row>
    <row r="13" spans="1:6" s="4" customFormat="1" ht="18" customHeight="1" thickBot="1">
      <c r="A13" s="13" t="s">
        <v>7</v>
      </c>
      <c r="B13" s="63">
        <f>SUM(B10:B12)</f>
        <v>0</v>
      </c>
      <c r="C13" s="24">
        <f>SUM(C10:C12)</f>
        <v>0</v>
      </c>
      <c r="D13" s="31" t="s">
        <v>32</v>
      </c>
      <c r="E13" s="36">
        <f>SUM(E9:E12)</f>
        <v>101433000</v>
      </c>
      <c r="F13" s="20">
        <f>SUM(F9:F12)</f>
        <v>88891560</v>
      </c>
    </row>
    <row r="14" spans="1:6" s="4" customFormat="1" ht="18" customHeight="1">
      <c r="A14" s="6" t="s">
        <v>8</v>
      </c>
      <c r="B14" s="64"/>
      <c r="C14" s="25"/>
      <c r="D14" s="8"/>
      <c r="E14" s="33"/>
      <c r="F14" s="45"/>
    </row>
    <row r="15" spans="1:6" s="4" customFormat="1" ht="18" customHeight="1">
      <c r="A15" s="6" t="s">
        <v>38</v>
      </c>
      <c r="B15" s="62">
        <v>0</v>
      </c>
      <c r="C15" s="25"/>
      <c r="D15" s="8" t="s">
        <v>31</v>
      </c>
      <c r="E15" s="34"/>
      <c r="F15" s="45"/>
    </row>
    <row r="16" spans="1:6" s="4" customFormat="1" ht="25.5">
      <c r="A16" s="6" t="s">
        <v>22</v>
      </c>
      <c r="B16" s="62">
        <v>0</v>
      </c>
      <c r="C16" s="25"/>
      <c r="D16" s="7" t="s">
        <v>48</v>
      </c>
      <c r="E16" s="34">
        <v>0</v>
      </c>
      <c r="F16" s="45"/>
    </row>
    <row r="17" spans="1:6" s="4" customFormat="1" ht="18" customHeight="1">
      <c r="A17" s="6"/>
      <c r="B17" s="62"/>
      <c r="C17" s="25"/>
      <c r="D17" s="7" t="s">
        <v>39</v>
      </c>
      <c r="E17" s="34"/>
      <c r="F17" s="45"/>
    </row>
    <row r="18" spans="1:6" s="4" customFormat="1" ht="18" customHeight="1">
      <c r="A18" s="6" t="s">
        <v>10</v>
      </c>
      <c r="B18" s="62">
        <v>0</v>
      </c>
      <c r="C18" s="25"/>
      <c r="D18" s="7" t="s">
        <v>40</v>
      </c>
      <c r="E18" s="34"/>
      <c r="F18" s="45"/>
    </row>
    <row r="19" spans="1:6" s="4" customFormat="1" ht="18" customHeight="1" thickBot="1">
      <c r="A19" s="6" t="s">
        <v>19</v>
      </c>
      <c r="B19" s="62">
        <v>0</v>
      </c>
      <c r="C19" s="25"/>
      <c r="D19" s="8" t="s">
        <v>41</v>
      </c>
      <c r="E19" s="34"/>
      <c r="F19" s="45"/>
    </row>
    <row r="20" spans="1:6" s="4" customFormat="1" ht="18" customHeight="1" thickBot="1">
      <c r="A20" s="12" t="s">
        <v>24</v>
      </c>
      <c r="B20" s="58">
        <f>SUM(B15:B19)</f>
        <v>0</v>
      </c>
      <c r="C20" s="24">
        <f>SUM(C15:C19)</f>
        <v>0</v>
      </c>
      <c r="D20" s="8"/>
      <c r="E20" s="35"/>
      <c r="F20" s="45"/>
    </row>
    <row r="21" spans="1:6" s="4" customFormat="1" ht="18" customHeight="1" thickBot="1">
      <c r="A21" s="15" t="s">
        <v>25</v>
      </c>
      <c r="B21" s="68"/>
      <c r="C21" s="28"/>
      <c r="D21" s="32" t="s">
        <v>33</v>
      </c>
      <c r="E21" s="20">
        <f>SUM(E16:E20)</f>
        <v>0</v>
      </c>
      <c r="F21" s="20">
        <f>SUM(F16:F20)</f>
        <v>0</v>
      </c>
    </row>
    <row r="22" spans="1:6" s="4" customFormat="1" ht="18" customHeight="1">
      <c r="A22" s="6" t="s">
        <v>26</v>
      </c>
      <c r="B22" s="62">
        <v>0</v>
      </c>
      <c r="C22" s="25"/>
      <c r="D22" s="7"/>
      <c r="E22" s="33"/>
      <c r="F22" s="45"/>
    </row>
    <row r="23" spans="1:6" s="4" customFormat="1" ht="18" customHeight="1" thickBot="1">
      <c r="A23" s="6" t="s">
        <v>27</v>
      </c>
      <c r="B23" s="62">
        <v>0</v>
      </c>
      <c r="C23" s="25"/>
      <c r="D23" s="8" t="s">
        <v>9</v>
      </c>
      <c r="E23" s="34"/>
      <c r="F23" s="45"/>
    </row>
    <row r="24" spans="1:6" s="4" customFormat="1" ht="18" customHeight="1" thickBot="1">
      <c r="A24" s="12" t="s">
        <v>28</v>
      </c>
      <c r="B24" s="58">
        <f>SUM(B22:B23)</f>
        <v>0</v>
      </c>
      <c r="C24" s="24">
        <f>SUM(C22:C23)</f>
        <v>0</v>
      </c>
      <c r="D24" s="7" t="s">
        <v>30</v>
      </c>
      <c r="E24" s="34">
        <v>0</v>
      </c>
      <c r="F24" s="45"/>
    </row>
    <row r="25" spans="1:6" s="4" customFormat="1" ht="18" customHeight="1" thickBot="1">
      <c r="A25" s="16" t="s">
        <v>11</v>
      </c>
      <c r="B25" s="64">
        <v>0</v>
      </c>
      <c r="C25" s="25"/>
      <c r="D25" s="7"/>
      <c r="E25" s="35"/>
      <c r="F25" s="45"/>
    </row>
    <row r="26" spans="1:6" s="4" customFormat="1" ht="18" customHeight="1" thickBot="1">
      <c r="A26" s="6" t="s">
        <v>23</v>
      </c>
      <c r="B26" s="62">
        <v>0</v>
      </c>
      <c r="C26" s="25"/>
      <c r="D26" s="32" t="s">
        <v>34</v>
      </c>
      <c r="E26" s="21">
        <f>SUM(E24:E25)</f>
        <v>0</v>
      </c>
      <c r="F26" s="21">
        <f>SUM(F24:F25)</f>
        <v>0</v>
      </c>
    </row>
    <row r="27" spans="1:6" s="4" customFormat="1" ht="18" customHeight="1">
      <c r="A27" s="6" t="s">
        <v>36</v>
      </c>
      <c r="B27" s="62"/>
      <c r="C27" s="25"/>
      <c r="D27" s="17"/>
      <c r="E27" s="33"/>
      <c r="F27" s="45"/>
    </row>
    <row r="28" spans="1:6" s="4" customFormat="1" ht="18" customHeight="1" thickBot="1">
      <c r="A28" s="6" t="s">
        <v>37</v>
      </c>
      <c r="B28" s="62"/>
      <c r="C28" s="25"/>
      <c r="D28" s="17"/>
      <c r="E28" s="34"/>
      <c r="F28" s="45"/>
    </row>
    <row r="29" spans="1:6" s="4" customFormat="1" ht="18" customHeight="1" thickBot="1">
      <c r="A29" s="12" t="s">
        <v>29</v>
      </c>
      <c r="B29" s="58">
        <f>SUM(B25:B28)</f>
        <v>0</v>
      </c>
      <c r="C29" s="24">
        <f>SUM(C25:C28)</f>
        <v>0</v>
      </c>
      <c r="D29" s="7"/>
      <c r="E29" s="34"/>
      <c r="F29" s="45"/>
    </row>
    <row r="30" spans="1:6" s="4" customFormat="1" ht="14.25">
      <c r="A30" s="6" t="s">
        <v>76</v>
      </c>
      <c r="B30" s="92">
        <v>83449000</v>
      </c>
      <c r="C30" s="25">
        <v>80454662</v>
      </c>
      <c r="D30" s="7" t="s">
        <v>35</v>
      </c>
      <c r="E30" s="34">
        <v>0</v>
      </c>
      <c r="F30" s="45"/>
    </row>
    <row r="31" spans="1:6" s="4" customFormat="1" ht="28.5" customHeight="1">
      <c r="A31" s="6" t="s">
        <v>52</v>
      </c>
      <c r="B31" s="28">
        <v>0</v>
      </c>
      <c r="C31" s="29">
        <v>360000</v>
      </c>
      <c r="D31" s="9"/>
      <c r="E31" s="34"/>
      <c r="F31" s="45"/>
    </row>
    <row r="32" spans="1:6" s="4" customFormat="1" ht="28.5" customHeight="1">
      <c r="A32" s="6" t="s">
        <v>75</v>
      </c>
      <c r="B32" s="28">
        <v>2700000</v>
      </c>
      <c r="C32" s="29">
        <v>4438497</v>
      </c>
      <c r="D32" s="9"/>
      <c r="E32" s="34"/>
      <c r="F32" s="45"/>
    </row>
    <row r="33" spans="1:6" s="4" customFormat="1" ht="28.5" customHeight="1">
      <c r="A33" s="6" t="s">
        <v>77</v>
      </c>
      <c r="B33" s="28"/>
      <c r="C33" s="29"/>
      <c r="D33" s="9"/>
      <c r="E33" s="34"/>
      <c r="F33" s="45"/>
    </row>
    <row r="34" spans="1:6" s="4" customFormat="1" ht="18" customHeight="1" thickBot="1">
      <c r="A34" s="6" t="s">
        <v>66</v>
      </c>
      <c r="B34" s="74">
        <v>15284000</v>
      </c>
      <c r="C34" s="29">
        <v>15283834</v>
      </c>
      <c r="D34" s="9"/>
      <c r="E34" s="37"/>
      <c r="F34" s="77"/>
    </row>
    <row r="35" spans="1:6" s="4" customFormat="1" ht="21.95" customHeight="1" thickTop="1" thickBot="1">
      <c r="A35" s="70" t="s">
        <v>12</v>
      </c>
      <c r="B35" s="71">
        <f>B8+B30+B31+B34+B32+B33</f>
        <v>101433000</v>
      </c>
      <c r="C35" s="21">
        <f>C8+C13+C20+C24+C29+C30+C31+C34+C32+C33</f>
        <v>100639785</v>
      </c>
      <c r="D35" s="72" t="s">
        <v>13</v>
      </c>
      <c r="E35" s="73">
        <f>E13+E21+E26+E30</f>
        <v>101433000</v>
      </c>
      <c r="F35" s="73">
        <f>F13+F21+F26+F30</f>
        <v>88891560</v>
      </c>
    </row>
    <row r="36" spans="1:6" s="4" customFormat="1" ht="60" customHeight="1" thickBot="1">
      <c r="A36" s="150" t="s">
        <v>14</v>
      </c>
      <c r="B36" s="151"/>
      <c r="C36" s="151"/>
      <c r="D36" s="151"/>
      <c r="E36" s="151"/>
      <c r="F36" s="152"/>
    </row>
    <row r="37" spans="1:6" s="9" customFormat="1" ht="27.75" customHeight="1" thickBot="1">
      <c r="A37" s="51" t="s">
        <v>47</v>
      </c>
      <c r="B37" s="52"/>
      <c r="C37" s="52"/>
      <c r="D37" s="53" t="s">
        <v>61</v>
      </c>
      <c r="E37" s="52"/>
      <c r="F37" s="51"/>
    </row>
    <row r="38" spans="1:6" s="9" customFormat="1" ht="18" customHeight="1">
      <c r="A38" s="45"/>
      <c r="B38" s="45"/>
      <c r="C38" s="45"/>
      <c r="E38" s="34"/>
      <c r="F38" s="93"/>
    </row>
    <row r="39" spans="1:6" s="10" customFormat="1" ht="18" customHeight="1">
      <c r="A39" s="45"/>
      <c r="B39" s="34">
        <v>0</v>
      </c>
      <c r="C39" s="34"/>
      <c r="D39" s="9"/>
      <c r="E39" s="34"/>
      <c r="F39" s="89"/>
    </row>
    <row r="40" spans="1:6" s="10" customFormat="1" ht="18" customHeight="1">
      <c r="A40" s="46"/>
      <c r="B40" s="39">
        <v>0</v>
      </c>
      <c r="C40" s="39"/>
      <c r="D40" s="7"/>
      <c r="E40" s="34"/>
      <c r="F40" s="86"/>
    </row>
    <row r="41" spans="1:6" s="10" customFormat="1" ht="18" customHeight="1" thickBot="1">
      <c r="A41" s="45"/>
      <c r="B41" s="39">
        <v>0</v>
      </c>
      <c r="C41" s="69"/>
      <c r="D41" s="61"/>
      <c r="E41" s="37"/>
      <c r="F41" s="90"/>
    </row>
    <row r="42" spans="1:6" s="4" customFormat="1" ht="23.25" customHeight="1" thickTop="1" thickBot="1">
      <c r="A42" s="48" t="s">
        <v>15</v>
      </c>
      <c r="B42" s="40">
        <f>SUM(B37:B41)</f>
        <v>0</v>
      </c>
      <c r="C42" s="40">
        <f>SUM(C37:C41)</f>
        <v>0</v>
      </c>
      <c r="D42" s="14" t="s">
        <v>16</v>
      </c>
      <c r="E42" s="38">
        <f>SUM(E38:E41)</f>
        <v>0</v>
      </c>
      <c r="F42" s="38">
        <f>SUM(F38:F41)</f>
        <v>0</v>
      </c>
    </row>
    <row r="43" spans="1:6" ht="21.95" customHeight="1" thickTop="1" thickBot="1">
      <c r="A43" s="47" t="s">
        <v>17</v>
      </c>
      <c r="B43" s="41">
        <f>B35+B42</f>
        <v>101433000</v>
      </c>
      <c r="C43" s="41">
        <f>C35+C42</f>
        <v>100639785</v>
      </c>
      <c r="D43" s="42" t="s">
        <v>18</v>
      </c>
      <c r="E43" s="43">
        <f>E35+E42</f>
        <v>101433000</v>
      </c>
      <c r="F43" s="76">
        <f>F35+F42</f>
        <v>88891560</v>
      </c>
    </row>
    <row r="44" spans="1:6" ht="13.5" thickTop="1"/>
    <row r="49" spans="4:4">
      <c r="D49" s="2"/>
    </row>
  </sheetData>
  <mergeCells count="8">
    <mergeCell ref="A7:F7"/>
    <mergeCell ref="A36:F36"/>
    <mergeCell ref="A1:E1"/>
    <mergeCell ref="A2:E2"/>
    <mergeCell ref="A3:E3"/>
    <mergeCell ref="D4:E4"/>
    <mergeCell ref="A5:C5"/>
    <mergeCell ref="D5:F5"/>
  </mergeCells>
  <phoneticPr fontId="0" type="noConversion"/>
  <printOptions horizontalCentered="1" headings="1" gridLines="1"/>
  <pageMargins left="0.19685039370078741" right="0.19685039370078741" top="0.59055118110236227" bottom="0.39370078740157483" header="0.31496062992125984" footer="0.31496062992125984"/>
  <pageSetup paperSize="9" scale="55" orientation="portrait" horizontalDpi="4294967292" r:id="rId1"/>
  <headerFooter alignWithMargins="0">
    <oddHeader>&amp;R&amp;9 3. melléklet a 8/2020. (VII.17.) Ör. rendelethez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4</vt:i4>
      </vt:variant>
    </vt:vector>
  </HeadingPairs>
  <TitlesOfParts>
    <vt:vector size="8" baseType="lpstr">
      <vt:lpstr>Önkormányzat összesített (2)</vt:lpstr>
      <vt:lpstr>Önkormányzat</vt:lpstr>
      <vt:lpstr>Humán</vt:lpstr>
      <vt:lpstr>Közös Hivatal</vt:lpstr>
      <vt:lpstr>Humán!Nyomtatási_terület</vt:lpstr>
      <vt:lpstr>'Közös Hivatal'!Nyomtatási_terület</vt:lpstr>
      <vt:lpstr>Önkormányzat!Nyomtatási_terület</vt:lpstr>
      <vt:lpstr>'Önkormányzat összesített (2)'!Nyomtatási_terület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usb</dc:creator>
  <cp:lastModifiedBy>kaszaper-1</cp:lastModifiedBy>
  <cp:lastPrinted>2020-07-15T13:12:19Z</cp:lastPrinted>
  <dcterms:created xsi:type="dcterms:W3CDTF">2006-02-10T07:44:02Z</dcterms:created>
  <dcterms:modified xsi:type="dcterms:W3CDTF">2020-07-17T09:22:31Z</dcterms:modified>
</cp:coreProperties>
</file>