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5. Hivatal\07. Márokföld\02. Rendeletek\2020\"/>
    </mc:Choice>
  </mc:AlternateContent>
  <xr:revisionPtr revIDLastSave="0" documentId="13_ncr:1_{E564E965-802A-47CD-B4AC-B0C1577E6D8F}" xr6:coauthVersionLast="45" xr6:coauthVersionMax="45" xr10:uidLastSave="{00000000-0000-0000-0000-000000000000}"/>
  <bookViews>
    <workbookView xWindow="-120" yWindow="-120" windowWidth="29040" windowHeight="15840" firstSheet="10" activeTab="15" xr2:uid="{00000000-000D-0000-FFFF-FFFF00000000}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Mérlegszerű'!$A$1:$J$39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4">'13 Eredménykimutatás'!$A$1:$D$35</definedName>
    <definedName name="_xlnm.Print_Area" localSheetId="15">'14. Gazd.szerv.rész.'!$A$1:$F$26</definedName>
    <definedName name="_xlnm.Print_Area" localSheetId="1">'2,a Elemi bevételek'!$A$1:$H$51</definedName>
    <definedName name="_xlnm.Print_Area" localSheetId="2">'2,b Elemi kiadások'!$A$1:$H$68</definedName>
    <definedName name="_xlnm.Print_Area" localSheetId="3">'3. Állami tám.'!$A$1:$K$49</definedName>
    <definedName name="_xlnm.Print_Area" localSheetId="4">'4. Felhalmozás '!$A$1:$R$17</definedName>
    <definedName name="_xlnm.Print_Area" localSheetId="5">'5.Tám.ért. kiadások'!$A$1:$D$28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1" l="1"/>
  <c r="G27" i="11"/>
  <c r="H14" i="26"/>
  <c r="F14" i="26"/>
  <c r="G14" i="26"/>
  <c r="E14" i="26"/>
  <c r="J40" i="11" l="1"/>
  <c r="K40" i="11" s="1"/>
  <c r="K10" i="11"/>
  <c r="K26" i="11"/>
  <c r="F47" i="8" l="1"/>
  <c r="G47" i="8"/>
  <c r="H47" i="8"/>
  <c r="F39" i="8"/>
  <c r="G39" i="8"/>
  <c r="H39" i="8"/>
  <c r="F28" i="8"/>
  <c r="G28" i="8"/>
  <c r="H28" i="8"/>
  <c r="F20" i="8"/>
  <c r="G20" i="8"/>
  <c r="H20" i="8"/>
  <c r="F8" i="8"/>
  <c r="G8" i="8"/>
  <c r="H8" i="8"/>
  <c r="E39" i="8"/>
  <c r="F60" i="9"/>
  <c r="G60" i="9"/>
  <c r="H60" i="9"/>
  <c r="F21" i="9"/>
  <c r="G21" i="9"/>
  <c r="H21" i="9"/>
  <c r="F8" i="9"/>
  <c r="G8" i="9"/>
  <c r="H8" i="9"/>
  <c r="E21" i="9"/>
  <c r="H46" i="8" l="1"/>
  <c r="H51" i="8" s="1"/>
  <c r="G46" i="8"/>
  <c r="G51" i="8" s="1"/>
  <c r="F46" i="8"/>
  <c r="F51" i="8" s="1"/>
  <c r="F44" i="9" l="1"/>
  <c r="F59" i="9" s="1"/>
  <c r="F65" i="9" s="1"/>
  <c r="G44" i="9"/>
  <c r="G59" i="9" s="1"/>
  <c r="G65" i="9" s="1"/>
  <c r="H44" i="9"/>
  <c r="H59" i="9" s="1"/>
  <c r="H65" i="9" s="1"/>
  <c r="E60" i="9" l="1"/>
  <c r="E44" i="9"/>
  <c r="E8" i="9"/>
  <c r="E47" i="8"/>
  <c r="E28" i="8"/>
  <c r="E20" i="8"/>
  <c r="E8" i="8"/>
  <c r="E59" i="9" l="1"/>
  <c r="E65" i="9" s="1"/>
  <c r="E46" i="8"/>
  <c r="E51" i="8" s="1"/>
  <c r="C33" i="34"/>
  <c r="C31" i="34"/>
  <c r="C26" i="34"/>
  <c r="C22" i="34"/>
  <c r="C17" i="34"/>
  <c r="C12" i="34"/>
  <c r="C18" i="2"/>
  <c r="C14" i="2"/>
  <c r="C42" i="1"/>
  <c r="C38" i="1"/>
  <c r="C32" i="1"/>
  <c r="C26" i="1"/>
  <c r="C18" i="1"/>
  <c r="C12" i="1"/>
  <c r="C8" i="1"/>
  <c r="C12" i="25"/>
  <c r="C9" i="25"/>
  <c r="H15" i="26"/>
  <c r="C34" i="34" l="1"/>
  <c r="C21" i="2"/>
  <c r="C29" i="1"/>
  <c r="C45" i="1" s="1"/>
  <c r="C29" i="34"/>
  <c r="C35" i="34" s="1"/>
  <c r="C13" i="25"/>
  <c r="C15" i="25" s="1"/>
  <c r="E17" i="32"/>
  <c r="F17" i="32"/>
  <c r="G17" i="32"/>
  <c r="H17" i="32"/>
  <c r="I17" i="32"/>
  <c r="J17" i="32"/>
  <c r="D17" i="32"/>
  <c r="K46" i="11"/>
  <c r="K45" i="11" l="1"/>
  <c r="K47" i="11"/>
  <c r="K48" i="11"/>
  <c r="I49" i="11"/>
  <c r="D22" i="34"/>
  <c r="D39" i="8" l="1"/>
  <c r="D23" i="21"/>
  <c r="D15" i="21"/>
  <c r="D33" i="34"/>
  <c r="D31" i="34"/>
  <c r="D26" i="34"/>
  <c r="D17" i="34"/>
  <c r="D12" i="34"/>
  <c r="K44" i="11"/>
  <c r="G39" i="11"/>
  <c r="G38" i="11"/>
  <c r="J39" i="11"/>
  <c r="D39" i="11"/>
  <c r="D21" i="33"/>
  <c r="E21" i="33"/>
  <c r="F21" i="33"/>
  <c r="C39" i="8"/>
  <c r="C28" i="8" s="1"/>
  <c r="G18" i="33"/>
  <c r="C21" i="33"/>
  <c r="H9" i="26"/>
  <c r="K25" i="11"/>
  <c r="K24" i="11"/>
  <c r="D27" i="11"/>
  <c r="D27" i="21"/>
  <c r="D9" i="25"/>
  <c r="D12" i="25" s="1"/>
  <c r="D13" i="25" s="1"/>
  <c r="D15" i="25" s="1"/>
  <c r="F9" i="25"/>
  <c r="D60" i="9"/>
  <c r="C26" i="27"/>
  <c r="D20" i="8"/>
  <c r="C20" i="8"/>
  <c r="I35" i="7"/>
  <c r="J35" i="7"/>
  <c r="H35" i="7"/>
  <c r="I28" i="7"/>
  <c r="J28" i="7"/>
  <c r="H28" i="7"/>
  <c r="D28" i="7"/>
  <c r="E28" i="7"/>
  <c r="C28" i="7"/>
  <c r="I15" i="7"/>
  <c r="I19" i="7" s="1"/>
  <c r="J15" i="7"/>
  <c r="J19" i="7" s="1"/>
  <c r="H15" i="7"/>
  <c r="H19" i="7" s="1"/>
  <c r="D15" i="7"/>
  <c r="D19" i="7" s="1"/>
  <c r="E15" i="7"/>
  <c r="E19" i="7" s="1"/>
  <c r="C15" i="7"/>
  <c r="C19" i="7" s="1"/>
  <c r="D38" i="24"/>
  <c r="E38" i="24"/>
  <c r="C38" i="24"/>
  <c r="D23" i="24"/>
  <c r="E23" i="24"/>
  <c r="C23" i="24"/>
  <c r="G33" i="33"/>
  <c r="G20" i="33"/>
  <c r="G19" i="33"/>
  <c r="F11" i="33"/>
  <c r="P17" i="32"/>
  <c r="N17" i="32"/>
  <c r="L17" i="32"/>
  <c r="Q17" i="32"/>
  <c r="R17" i="32"/>
  <c r="D35" i="7"/>
  <c r="C35" i="7"/>
  <c r="D14" i="2"/>
  <c r="C12" i="5"/>
  <c r="J8" i="11"/>
  <c r="J35" i="11"/>
  <c r="C60" i="9"/>
  <c r="C44" i="9"/>
  <c r="C8" i="9"/>
  <c r="C21" i="9"/>
  <c r="D8" i="8"/>
  <c r="D28" i="8"/>
  <c r="D47" i="8"/>
  <c r="C47" i="8"/>
  <c r="C8" i="8"/>
  <c r="E34" i="24"/>
  <c r="D34" i="24"/>
  <c r="D18" i="24"/>
  <c r="E18" i="24"/>
  <c r="C34" i="24"/>
  <c r="C18" i="24"/>
  <c r="D18" i="2"/>
  <c r="D18" i="1"/>
  <c r="D8" i="1"/>
  <c r="D12" i="1"/>
  <c r="D26" i="1"/>
  <c r="G12" i="25"/>
  <c r="G9" i="25"/>
  <c r="F12" i="25"/>
  <c r="D26" i="27"/>
  <c r="D10" i="26"/>
  <c r="E10" i="26"/>
  <c r="F10" i="26"/>
  <c r="G10" i="26"/>
  <c r="H11" i="26"/>
  <c r="D12" i="26"/>
  <c r="E12" i="26"/>
  <c r="F12" i="26"/>
  <c r="G12" i="26"/>
  <c r="H13" i="26"/>
  <c r="H16" i="26"/>
  <c r="K42" i="11"/>
  <c r="K37" i="11"/>
  <c r="K9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D8" i="11"/>
  <c r="J38" i="11"/>
  <c r="D44" i="9"/>
  <c r="E16" i="25"/>
  <c r="E18" i="25"/>
  <c r="E35" i="7"/>
  <c r="D38" i="11"/>
  <c r="D23" i="6"/>
  <c r="E23" i="6"/>
  <c r="C8" i="5"/>
  <c r="D32" i="1"/>
  <c r="D38" i="1"/>
  <c r="D42" i="1"/>
  <c r="D21" i="9"/>
  <c r="D8" i="9"/>
  <c r="K27" i="11" l="1"/>
  <c r="K39" i="11"/>
  <c r="K38" i="11"/>
  <c r="E17" i="26"/>
  <c r="D34" i="34"/>
  <c r="G41" i="11"/>
  <c r="G43" i="11" s="1"/>
  <c r="G49" i="11" s="1"/>
  <c r="D41" i="11"/>
  <c r="C24" i="24"/>
  <c r="C25" i="24" s="1"/>
  <c r="J41" i="11"/>
  <c r="J43" i="11" s="1"/>
  <c r="J49" i="11" s="1"/>
  <c r="G21" i="33"/>
  <c r="D29" i="34"/>
  <c r="F17" i="26"/>
  <c r="G17" i="26"/>
  <c r="G13" i="25"/>
  <c r="G15" i="25" s="1"/>
  <c r="E9" i="25"/>
  <c r="E13" i="25" s="1"/>
  <c r="E15" i="25" s="1"/>
  <c r="D17" i="26"/>
  <c r="H12" i="26"/>
  <c r="K8" i="11"/>
  <c r="D42" i="24"/>
  <c r="D39" i="24"/>
  <c r="D40" i="24" s="1"/>
  <c r="C39" i="24"/>
  <c r="C40" i="24" s="1"/>
  <c r="E24" i="24"/>
  <c r="E25" i="24" s="1"/>
  <c r="D28" i="21"/>
  <c r="E39" i="24"/>
  <c r="E40" i="24" s="1"/>
  <c r="E42" i="24"/>
  <c r="D41" i="24"/>
  <c r="C42" i="24"/>
  <c r="D24" i="24"/>
  <c r="D25" i="24" s="1"/>
  <c r="C41" i="24"/>
  <c r="D29" i="1"/>
  <c r="D45" i="1" s="1"/>
  <c r="D21" i="2"/>
  <c r="C11" i="5"/>
  <c r="F13" i="25"/>
  <c r="F15" i="25" s="1"/>
  <c r="D46" i="8"/>
  <c r="D51" i="8" s="1"/>
  <c r="D59" i="9"/>
  <c r="D65" i="9" s="1"/>
  <c r="D37" i="7"/>
  <c r="D39" i="7" s="1"/>
  <c r="I37" i="7"/>
  <c r="I39" i="7" s="1"/>
  <c r="J37" i="7"/>
  <c r="J39" i="7" s="1"/>
  <c r="C37" i="7"/>
  <c r="C39" i="7" s="1"/>
  <c r="E37" i="7"/>
  <c r="E39" i="7" s="1"/>
  <c r="H37" i="7"/>
  <c r="H39" i="7" s="1"/>
  <c r="C46" i="8"/>
  <c r="C51" i="8" s="1"/>
  <c r="C59" i="9"/>
  <c r="C65" i="9" s="1"/>
  <c r="D35" i="11"/>
  <c r="D43" i="11" s="1"/>
  <c r="D49" i="11" s="1"/>
  <c r="H10" i="26"/>
  <c r="E41" i="24"/>
  <c r="K41" i="11" l="1"/>
  <c r="D35" i="34"/>
  <c r="H17" i="26"/>
  <c r="E43" i="24"/>
  <c r="K35" i="11"/>
  <c r="K43" i="11" s="1"/>
  <c r="K49" i="11" s="1"/>
</calcChain>
</file>

<file path=xl/sharedStrings.xml><?xml version="1.0" encoding="utf-8"?>
<sst xmlns="http://schemas.openxmlformats.org/spreadsheetml/2006/main" count="1099" uniqueCount="675">
  <si>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</si>
  <si>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</si>
  <si>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</si>
  <si>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</si>
  <si>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</si>
  <si>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</si>
  <si>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</si>
  <si>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</si>
  <si>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</si>
  <si>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</si>
  <si>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</si>
  <si>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</si>
  <si>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</si>
  <si>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</si>
  <si>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</si>
  <si>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</si>
  <si>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</si>
  <si>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</si>
  <si>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</si>
  <si>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</si>
  <si>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</si>
  <si>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</si>
  <si>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</si>
  <si>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</si>
  <si>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</si>
  <si>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</si>
  <si>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</si>
  <si>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</si>
  <si>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</si>
  <si>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</si>
  <si>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</si>
  <si>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</si>
  <si>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</si>
  <si>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</si>
  <si>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</si>
  <si>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</si>
  <si>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</si>
  <si>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</si>
  <si>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</si>
  <si>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</si>
  <si>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</si>
  <si>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</si>
  <si>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</si>
  <si>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</si>
  <si>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</si>
  <si>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</si>
  <si>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</si>
  <si>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</si>
  <si>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</si>
  <si>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</si>
  <si>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</si>
  <si>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</si>
  <si>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</si>
  <si>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</si>
  <si>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</si>
  <si>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</si>
  <si>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</si>
  <si>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</si>
  <si>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</si>
  <si>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</si>
  <si>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</si>
  <si>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</si>
  <si>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</si>
  <si>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</si>
  <si>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</si>
  <si>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</si>
  <si>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Csesztregi Közös Önkormányzati Hivatal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</si>
  <si>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</si>
  <si>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</si>
  <si>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</si>
  <si>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</si>
  <si>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</si>
  <si>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</si>
  <si>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</si>
  <si>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</si>
  <si>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</si>
  <si>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</si>
  <si>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</si>
  <si>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</si>
  <si>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</si>
  <si>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</si>
  <si>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</si>
  <si>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</si>
  <si>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</si>
  <si>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</si>
  <si>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</si>
  <si>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</si>
  <si>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</si>
  <si>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</si>
  <si>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</si>
  <si>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</si>
  <si>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</si>
  <si>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</si>
  <si>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</si>
  <si>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</si>
  <si>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</si>
  <si>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</si>
  <si>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</si>
  <si>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</si>
  <si>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</si>
  <si>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</si>
  <si>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</si>
  <si>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</si>
  <si>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</si>
  <si>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</si>
  <si>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</si>
  <si>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</si>
  <si>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</si>
  <si>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</si>
  <si>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</si>
  <si>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</si>
  <si>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</si>
  <si>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</si>
  <si>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</si>
  <si>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</si>
  <si>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</si>
  <si>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</si>
  <si>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</si>
  <si>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</si>
  <si>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</si>
  <si>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</si>
  <si>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</si>
  <si>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</si>
  <si>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</si>
  <si>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</si>
  <si>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</si>
  <si>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</si>
  <si>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</si>
  <si>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</si>
  <si>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</si>
  <si>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</si>
  <si>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</si>
  <si>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</si>
  <si>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</si>
  <si>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</si>
  <si>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</si>
  <si>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</si>
  <si>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</si>
  <si>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</si>
  <si>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</si>
  <si>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</si>
  <si>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</si>
  <si>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</si>
  <si>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</si>
  <si>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</si>
  <si>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</si>
  <si>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</si>
  <si>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</si>
  <si>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</si>
  <si>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</si>
  <si>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</si>
  <si>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</si>
  <si>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</si>
  <si>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</si>
  <si>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</si>
  <si>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</si>
  <si>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</si>
  <si>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</si>
  <si>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</si>
  <si>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</si>
  <si>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</si>
  <si>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</si>
  <si>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</si>
  <si>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</si>
  <si>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</si>
  <si>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</si>
  <si>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</si>
  <si>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</si>
  <si>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</si>
  <si>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</si>
  <si>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</si>
  <si>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</si>
  <si>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</si>
  <si>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</si>
  <si>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</si>
  <si>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</si>
  <si>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</si>
  <si>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</si>
  <si>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</si>
  <si>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</si>
  <si>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</si>
  <si>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</si>
  <si>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</si>
  <si>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</si>
  <si>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</si>
  <si>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</si>
  <si>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</si>
  <si>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</si>
  <si>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</si>
  <si>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</si>
  <si>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</si>
  <si>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</si>
  <si>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</si>
  <si>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</si>
  <si>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</si>
  <si>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</si>
  <si>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</si>
  <si>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</si>
  <si>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</si>
  <si>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</si>
  <si>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</si>
  <si>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</si>
  <si>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</si>
  <si>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</si>
  <si>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</si>
  <si>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</si>
  <si>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</si>
  <si>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</si>
  <si>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</si>
  <si>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</si>
  <si>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</si>
  <si>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</si>
  <si>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</si>
  <si>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</si>
  <si>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</si>
  <si>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</si>
  <si>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</si>
  <si>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</si>
  <si>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</si>
  <si>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</si>
  <si>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</si>
  <si>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</si>
  <si>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</si>
  <si>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</si>
  <si>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</si>
  <si>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</si>
  <si>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</si>
  <si>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</si>
  <si>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</si>
  <si>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</si>
  <si>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</si>
  <si>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</si>
  <si>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</si>
  <si>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</si>
  <si>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</si>
  <si>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</si>
  <si>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</si>
  <si>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</si>
  <si>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</si>
  <si>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</si>
  <si>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</si>
  <si>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</si>
  <si>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</si>
  <si>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</si>
  <si>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</si>
  <si>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</si>
  <si>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</si>
  <si>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</si>
  <si>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</si>
  <si>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</si>
  <si>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</si>
  <si>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</si>
  <si>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</si>
  <si>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</si>
  <si>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</si>
  <si>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</si>
  <si>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</si>
  <si>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</si>
  <si>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</si>
  <si>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</si>
  <si>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</si>
  <si>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</si>
  <si>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</si>
  <si>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</si>
  <si>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</si>
  <si>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</si>
  <si>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</si>
  <si>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</si>
  <si>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</si>
  <si>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</si>
  <si>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</si>
  <si>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</si>
  <si>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</si>
  <si>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</si>
  <si>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</si>
  <si>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</si>
  <si>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</si>
  <si>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</si>
  <si>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</si>
  <si>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</si>
  <si>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</si>
  <si>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</si>
  <si>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</si>
  <si>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</si>
  <si>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</si>
  <si>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</si>
  <si>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</si>
  <si>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</si>
  <si>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</si>
  <si>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</si>
  <si>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</si>
  <si>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</si>
  <si>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</si>
  <si>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</si>
  <si>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</si>
  <si>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</si>
  <si>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</si>
  <si>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</si>
  <si>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</si>
  <si>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</si>
  <si>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</si>
  <si>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</si>
  <si>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</si>
  <si>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</si>
  <si>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</si>
  <si>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</si>
  <si>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</si>
  <si>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</si>
  <si>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</si>
  <si>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</si>
  <si>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</si>
  <si>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</si>
  <si>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</si>
  <si>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</si>
  <si>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</si>
  <si>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</si>
  <si>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</si>
  <si>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</si>
  <si>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</si>
  <si>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</si>
  <si>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</si>
  <si>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</si>
  <si>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</si>
  <si>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</si>
  <si>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</si>
  <si>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</si>
  <si>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</si>
  <si>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</si>
  <si>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</si>
  <si>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</si>
  <si>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</si>
  <si>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</si>
  <si>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</si>
  <si>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</si>
  <si>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</si>
  <si>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</si>
  <si>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</si>
  <si>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</si>
  <si>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</si>
  <si>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</si>
  <si>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</si>
  <si>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</si>
  <si>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</si>
  <si>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</si>
  <si>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</si>
  <si>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</si>
  <si>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</si>
  <si>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</si>
  <si>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</si>
  <si>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</si>
  <si>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</si>
  <si>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</si>
  <si>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</si>
  <si>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</si>
  <si>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</si>
  <si>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</si>
  <si>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</si>
  <si>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</si>
  <si>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</si>
  <si>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</si>
  <si>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</si>
  <si>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</si>
  <si>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</si>
  <si>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</si>
  <si>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</si>
  <si>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</si>
  <si>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</si>
  <si>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</si>
  <si>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</si>
  <si>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</si>
  <si>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</si>
  <si>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</si>
  <si>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</si>
  <si>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</si>
  <si>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</si>
  <si>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</si>
  <si>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</si>
  <si>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</si>
  <si>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</si>
  <si>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</si>
  <si>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</si>
  <si>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</si>
  <si>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</si>
  <si>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</si>
  <si>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</si>
  <si>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</si>
  <si>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</si>
  <si>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</si>
  <si>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</si>
  <si>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</si>
  <si>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</si>
  <si>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</si>
  <si>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</si>
  <si>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</si>
  <si>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</si>
  <si>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</si>
  <si>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</si>
  <si>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</si>
  <si>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</si>
  <si>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</si>
  <si>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</si>
  <si>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</si>
  <si>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</si>
  <si>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</si>
  <si>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</si>
  <si>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</si>
  <si>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</si>
  <si>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</si>
  <si>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</si>
  <si>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</si>
  <si>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</si>
  <si>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</si>
  <si>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</si>
  <si>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</si>
  <si>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</si>
  <si>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</si>
  <si>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</si>
  <si>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</si>
  <si>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</si>
  <si>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</si>
  <si>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</si>
  <si>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</si>
  <si>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</si>
  <si>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</si>
  <si>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</si>
  <si>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</si>
  <si>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</si>
  <si>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</si>
  <si>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</si>
  <si>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</si>
  <si>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</si>
  <si>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</si>
  <si>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</si>
  <si>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</si>
  <si>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</si>
  <si>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</si>
  <si>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</si>
  <si>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</si>
  <si>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</si>
  <si>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</si>
  <si>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</si>
  <si>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</si>
  <si>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</si>
  <si>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</si>
  <si>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</si>
  <si>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</si>
  <si>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</si>
  <si>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</si>
  <si>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</si>
  <si>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</si>
  <si>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</si>
  <si>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</si>
  <si>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</si>
  <si>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</si>
  <si>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</si>
  <si>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</si>
  <si>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H=(D+E+F+G)</t>
  </si>
  <si>
    <t>Összesen (1+2+3+5+7)</t>
  </si>
  <si>
    <t xml:space="preserve">Összeg </t>
  </si>
  <si>
    <t>Tárgyidőszak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</si>
  <si>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</si>
  <si>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</si>
  <si>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</si>
  <si>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</si>
  <si>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</si>
  <si>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</si>
  <si>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</si>
  <si>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</si>
  <si>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</si>
  <si>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</si>
  <si>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</si>
  <si>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</si>
  <si>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</si>
  <si>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</si>
  <si>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</si>
  <si>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</si>
  <si>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</si>
  <si>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</si>
  <si>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</si>
  <si>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</si>
  <si>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</si>
  <si>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</si>
  <si>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</si>
  <si>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</si>
  <si>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</si>
  <si>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</si>
  <si>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</si>
  <si>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</si>
  <si>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</si>
  <si>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</si>
  <si>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</si>
  <si>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</si>
  <si>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</si>
  <si>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</si>
  <si>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</si>
  <si>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</si>
  <si>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</si>
  <si>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</si>
  <si>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</si>
  <si>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</si>
  <si>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</si>
  <si>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</si>
  <si>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</si>
  <si>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</si>
  <si>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</si>
  <si>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</si>
  <si>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</si>
  <si>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</si>
  <si>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</si>
  <si>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</si>
  <si>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</si>
  <si>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</si>
  <si>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</si>
  <si>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</si>
  <si>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</si>
  <si>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</si>
  <si>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</si>
  <si>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</si>
  <si>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</si>
  <si>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</si>
  <si>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</si>
  <si>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</si>
  <si>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</si>
  <si>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</si>
  <si>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</si>
  <si>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</si>
  <si>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B34.</t>
  </si>
  <si>
    <t>Vagyoni típusú adók</t>
  </si>
  <si>
    <t xml:space="preserve">    lásd: 4. melléklet</t>
  </si>
  <si>
    <t xml:space="preserve">   lásd: 4. melléklet</t>
  </si>
  <si>
    <t>Csesztreg Község Önkormányzata</t>
  </si>
  <si>
    <t xml:space="preserve">   ebből: tartós részesedések társulásban</t>
  </si>
  <si>
    <t xml:space="preserve">             egyéb tartós részesedés</t>
  </si>
  <si>
    <t>Veleméri Polgárőr Egyesület</t>
  </si>
  <si>
    <t>Szentgyörgyvölgy Község Önkormányzata</t>
  </si>
  <si>
    <t>3. e. (1) Falugondnoki szolgáltatás</t>
  </si>
  <si>
    <t xml:space="preserve">MÁROKFÖLD KÖZSÉG ÖNKORMÁNYZATA 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</si>
  <si>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</si>
  <si>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</si>
  <si>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</si>
  <si>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többéves kihatással járó döntések számszerűsítése évenkénti bontásban és összesítve célok szerint</t>
  </si>
  <si>
    <t>MÁROKFÖLD KÖZSÉG ÖNKORMÁNYZATA</t>
  </si>
  <si>
    <t>Hitel-, kölcsöntörlesztés államháztartáson kívülre</t>
  </si>
  <si>
    <t>1.9. Hitel-, kölcsöntörlesztés Áht-n kívülre</t>
  </si>
  <si>
    <t>K911.</t>
  </si>
  <si>
    <t>Hitel-, kölcsöntörlesztés áht-n kívülre</t>
  </si>
  <si>
    <t>d.) lakott külterülettel kapcsolatos feladatk támogatása</t>
  </si>
  <si>
    <t xml:space="preserve">     lakott külterülettel kapcsolatos feladatok támogatása beszámítás után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</si>
  <si>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</si>
  <si>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</si>
  <si>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</si>
  <si>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</si>
  <si>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</si>
  <si>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 xml:space="preserve">   - ebből közfoglalkoztatottak létszáma (fő)</t>
  </si>
  <si>
    <t>Adatok Ft-ban</t>
  </si>
  <si>
    <t xml:space="preserve"> Ft/fő</t>
  </si>
  <si>
    <t>Ft</t>
  </si>
  <si>
    <t xml:space="preserve">    Adatok Ft-ban</t>
  </si>
  <si>
    <t xml:space="preserve"> Adatok Ft-ban</t>
  </si>
  <si>
    <t>2019.</t>
  </si>
  <si>
    <t>Adatok  Ft-ban</t>
  </si>
  <si>
    <t>Egyéb tárgyi eszközök értékesítése</t>
  </si>
  <si>
    <t>B53.</t>
  </si>
  <si>
    <t>Lenti Kistérség Többcélú Társulás</t>
  </si>
  <si>
    <t>Szociális ágazati pótlék</t>
  </si>
  <si>
    <t>Októberi normatíva módosításkori várható állami támogatás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</si>
  <si>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</si>
  <si>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</si>
  <si>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</si>
  <si>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</si>
  <si>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</si>
  <si>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</si>
  <si>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</si>
  <si>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</si>
  <si>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</si>
  <si>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</si>
  <si>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</si>
  <si>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</si>
  <si>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</si>
  <si>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</si>
  <si>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</si>
  <si>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</si>
  <si>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</si>
  <si>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</si>
  <si>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</si>
  <si>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</si>
  <si>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</si>
  <si>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</si>
  <si>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</si>
  <si>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IX. Pénzügyi műveletek ráfordításai</t>
  </si>
  <si>
    <t>B) PÉNZÜGYI MŰVELETEK EREDMÉNYE (VIII-IX)</t>
  </si>
  <si>
    <t>C) MÉRLEG SZERINTI EREDMÉNY (A+-B)</t>
  </si>
  <si>
    <t>24 Fizetendő kamatok és kamatjellegű ráfordítások</t>
  </si>
  <si>
    <t>K512.</t>
  </si>
  <si>
    <t>12. Eladott áruk beszerzési értéke</t>
  </si>
  <si>
    <t>Dr. Hetés Ferenc Szakorvosi Rendelőintézet</t>
  </si>
  <si>
    <t>Szociális célú tűzelőanyag vásárlásához kapcsolódó támogatás</t>
  </si>
  <si>
    <t>Téli rezsicsökkentéshez kapcsolódó támogatás</t>
  </si>
  <si>
    <t>AXION Aristos VX Plus digitális röntgenberendezés karbatartásához való hozzájárulás.</t>
  </si>
  <si>
    <t>Munka- és tűzvédelmi oktatás, információs-technológiai szaktanácsadás, települési helyi esélyegyenlőségi programok felülvizsgálata, hivatal működés, könyvelési program üzemeltetés, ingatlanvagyon-kataszter karbantartás, belső ellenőrzési feladatok ellátásához való hozzájárulás.</t>
  </si>
  <si>
    <t>2020.</t>
  </si>
  <si>
    <t>2021.</t>
  </si>
  <si>
    <t>Szociáli célú tüzelőanyag beszerzése</t>
  </si>
  <si>
    <t>7/2019. (V. 20.) önkormányzati rendelet 11. melléklete</t>
  </si>
  <si>
    <t>7/2019. (V. 20.) önkormányzati rendelet 10. melléklete</t>
  </si>
  <si>
    <t>7/2019. (V. 20.) önkormányzati rendelet 9. melléklete</t>
  </si>
  <si>
    <t>Kötelező feladatok</t>
  </si>
  <si>
    <t>Önként vállalt feladatok</t>
  </si>
  <si>
    <t>Államigazgatási feladatok</t>
  </si>
  <si>
    <t>Márokföld Község Önkormányzata tulajdonában álló gazdálkodó szervezetek működésében származó kötezettségek és részesedések alakulása  2019. évben</t>
  </si>
  <si>
    <t>2019. év</t>
  </si>
  <si>
    <t>2019. ÉV</t>
  </si>
  <si>
    <t>PÉNZESZKÖZEINEK VÁLTOZÁSÁNAK LEVEZETÉSE 2019. ÉVBEN</t>
  </si>
  <si>
    <t>Nyitó pénzkészlet 2019. január 01-én: ebből:</t>
  </si>
  <si>
    <t>Záró pénzkészlet 2019. december 31-én: ebből:</t>
  </si>
  <si>
    <t>Márokföld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</si>
  <si>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</si>
  <si>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</si>
  <si>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teljesítés</t>
  </si>
  <si>
    <t>2019. előtti kifizetés</t>
  </si>
  <si>
    <t>2018-2019.</t>
  </si>
  <si>
    <t>Márokföld Község Önkormányzata által nyútjtott közvetett támogatások 2019. évben (kedvezmények)</t>
  </si>
  <si>
    <t>MÁROKFÖLD KÖZSÉG ÖNKORMÁNYZATA ÁLTAL NYÚJTOTT CÉLJELLEGŰ TÁMOGATÁSOK RÉSZLETEZÉSE A 2019. ÉVBEN</t>
  </si>
  <si>
    <t>Gépkocsi fenntartásához és működtetéséhez való hozzájárulás.</t>
  </si>
  <si>
    <t>Rákóczi Szövetség</t>
  </si>
  <si>
    <t>IV DENTAL Kft.</t>
  </si>
  <si>
    <t>Fogorvosi ügyelet feladataihoz való hozzájárulás.</t>
  </si>
  <si>
    <t>Köztemető feladataihoz való hozzájárulás.</t>
  </si>
  <si>
    <t>Zalamenti és Őrségi Önkormányzatok Társulása</t>
  </si>
  <si>
    <t>Házi segítségnyújtás feladataihoz való hozzájárulás.</t>
  </si>
  <si>
    <t xml:space="preserve"> Fogorvosi szolgálat és a csesztregi étkezde feladataihoz való hozzájárulás.</t>
  </si>
  <si>
    <t>Csesztregi Tündérkert Óvoda</t>
  </si>
  <si>
    <t>Működési feladataihoz való hozzájárulás.</t>
  </si>
  <si>
    <t>Eredeti előirányzat 2019.</t>
  </si>
  <si>
    <t>Módosított előirányzat 2019.</t>
  </si>
  <si>
    <t>Teljesítés 2019.</t>
  </si>
  <si>
    <t>Magyar Falu Program - Eszközfejlesztés belterületi közterület karbantartása</t>
  </si>
  <si>
    <t>Székek és asztalok értékesítése (Művelődési Ház)</t>
  </si>
  <si>
    <t>Hangosító szett, hangfal+tartozékai, műgyanta csacsi, kerti csapok, díszkutak, lámpa, benzines-tolós fűnyíró, városi karácsonyi díszek, közvilágítási lámpatestek beszerzése.</t>
  </si>
  <si>
    <t>Bútorzat (székek és étkezőasztalok) beszerzése közművelődési intézménybe.</t>
  </si>
  <si>
    <t>Utánfutó és tartozékai</t>
  </si>
  <si>
    <t>Településrendezési terv módosítása</t>
  </si>
  <si>
    <t>Garázs építése a faluautó számára</t>
  </si>
  <si>
    <t>Levendulaaratógép</t>
  </si>
  <si>
    <t>Fűnyíró gép és benzinmotoros aprítógép beszerzése</t>
  </si>
  <si>
    <t>Közvilágítás korszerűsítés és a garázshoz vezető út felújítási munkálatai.</t>
  </si>
  <si>
    <t>MÁROKFÖLD KÖZSÉG ÖNKORMÁNYZATÁNAK ÁLLAMI HOZZÁJÁRULÁSA 2019. ÉVBEN</t>
  </si>
  <si>
    <t>Eredeti előirányzat                                                                   2019. év</t>
  </si>
  <si>
    <t>Beszámolóban elszámolt teljesítés                   2019. év</t>
  </si>
  <si>
    <t xml:space="preserve">2019. </t>
  </si>
  <si>
    <t>Teljesítés 2019-ból</t>
  </si>
  <si>
    <t>Eredeti előirányzat        2019.</t>
  </si>
  <si>
    <t>Teljesítés             2019.</t>
  </si>
  <si>
    <t>2019. ÉVI MŰKÖDÉSI ÉS FELHALMOZÁSI CÉLÚ BEVÉTELEI ÉS KIADÁSAI</t>
  </si>
  <si>
    <t>Eredeti előirányzat               2019.</t>
  </si>
  <si>
    <t>Módosított előirányzat                              2019.</t>
  </si>
  <si>
    <t>Teljesítés              2019.</t>
  </si>
  <si>
    <t>5.b. Rászoruló gyermekek szünidei étkeztetésének támogatása</t>
  </si>
  <si>
    <t>Minimálbér- és a garantált bérminimum emeléséből adódó bértöbblet támogatása</t>
  </si>
  <si>
    <t>Falu- és tanyagondnoki szolgáltatás kiegészítő támogatás</t>
  </si>
  <si>
    <t>Iskolaválasztást segítő programhoz való hozzájárulás.</t>
  </si>
  <si>
    <t>Központi orvosi ügyelet feladatainak ellátásához való hozzájárulás.</t>
  </si>
  <si>
    <t>3. melléklet</t>
  </si>
  <si>
    <t>1. melléklet</t>
  </si>
  <si>
    <t>2,a melléklet</t>
  </si>
  <si>
    <t xml:space="preserve"> 2,b. melléklet</t>
  </si>
  <si>
    <t xml:space="preserve"> 4. melléklet</t>
  </si>
  <si>
    <t>5. melléklet</t>
  </si>
  <si>
    <t>6. melléklet</t>
  </si>
  <si>
    <t>7. melléklet</t>
  </si>
  <si>
    <t>8. melléklete</t>
  </si>
  <si>
    <t>12,a. melléklet</t>
  </si>
  <si>
    <t>12,b. melléklet</t>
  </si>
  <si>
    <t>13. melléklet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</si>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</sst>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  <numFmt numFmtId="168" formatCode="00"/>
    <numFmt numFmtId="169" formatCode="#,###__"/>
    <numFmt numFmtId="170" formatCode="0&quot;.&quot;"/>
  </numFmts>
  <fonts count="125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b/>
      <sz val="9"/>
      <color indexed="8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1" fillId="0" borderId="0"/>
    <xf numFmtId="0" fontId="64" fillId="0" borderId="0"/>
    <xf numFmtId="0" fontId="58" fillId="0" borderId="0"/>
    <xf numFmtId="0" fontId="68" fillId="0" borderId="0"/>
    <xf numFmtId="0" fontId="120" fillId="0" borderId="0"/>
    <xf numFmtId="0" fontId="69" fillId="0" borderId="0"/>
    <xf numFmtId="0" fontId="67" fillId="0" borderId="0"/>
    <xf numFmtId="0" fontId="67" fillId="0" borderId="0"/>
    <xf numFmtId="0" fontId="64" fillId="0" borderId="0"/>
    <xf numFmtId="0" fontId="121" fillId="0" borderId="0"/>
    <xf numFmtId="0" fontId="1" fillId="0" borderId="0"/>
    <xf numFmtId="0" fontId="120" fillId="0" borderId="0"/>
    <xf numFmtId="0" fontId="64" fillId="0" borderId="0"/>
    <xf numFmtId="0" fontId="58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58" fillId="0" borderId="0"/>
    <xf numFmtId="0" fontId="1" fillId="0" borderId="0"/>
  </cellStyleXfs>
  <cellXfs count="1056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15" fillId="0" borderId="0" xfId="95" applyFill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30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5" fillId="0" borderId="0" xfId="94" applyNumberFormat="1" applyFont="1" applyFill="1" applyAlignment="1" applyProtection="1">
      <alignment horizontal="center" vertical="center"/>
    </xf>
    <xf numFmtId="0" fontId="35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6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74" fillId="0" borderId="0" xfId="96" applyFont="1" applyAlignment="1">
      <alignment horizontal="center"/>
    </xf>
    <xf numFmtId="0" fontId="64" fillId="0" borderId="0" xfId="96"/>
    <xf numFmtId="0" fontId="74" fillId="0" borderId="0" xfId="96" applyFont="1" applyAlignment="1">
      <alignment horizontal="right"/>
    </xf>
    <xf numFmtId="0" fontId="38" fillId="0" borderId="0" xfId="96" applyFont="1" applyAlignment="1">
      <alignment horizontal="right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6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3" fontId="76" fillId="0" borderId="18" xfId="96" applyNumberFormat="1" applyFont="1" applyBorder="1" applyAlignment="1">
      <alignment horizontal="right" vertical="center"/>
    </xf>
    <xf numFmtId="3" fontId="76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76" fillId="0" borderId="38" xfId="96" applyFont="1" applyBorder="1" applyAlignment="1">
      <alignment horizontal="center" vertical="center"/>
    </xf>
    <xf numFmtId="0" fontId="76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8" fillId="28" borderId="18" xfId="96" applyNumberFormat="1" applyFont="1" applyFill="1" applyBorder="1" applyAlignment="1">
      <alignment horizontal="right" vertical="center"/>
    </xf>
    <xf numFmtId="3" fontId="78" fillId="28" borderId="18" xfId="96" applyNumberFormat="1" applyFont="1" applyFill="1" applyBorder="1"/>
    <xf numFmtId="3" fontId="78" fillId="28" borderId="25" xfId="96" applyNumberFormat="1" applyFont="1" applyFill="1" applyBorder="1"/>
    <xf numFmtId="3" fontId="77" fillId="0" borderId="18" xfId="96" applyNumberFormat="1" applyFont="1" applyFill="1" applyBorder="1" applyAlignment="1">
      <alignment vertical="center"/>
    </xf>
    <xf numFmtId="3" fontId="77" fillId="0" borderId="25" xfId="96" applyNumberFormat="1" applyFont="1" applyFill="1" applyBorder="1" applyAlignment="1">
      <alignment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80" fillId="0" borderId="38" xfId="96" applyFont="1" applyBorder="1" applyAlignment="1">
      <alignment vertical="center"/>
    </xf>
    <xf numFmtId="0" fontId="80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1" fillId="0" borderId="18" xfId="96" applyNumberFormat="1" applyFont="1" applyBorder="1" applyAlignment="1">
      <alignment vertical="center"/>
    </xf>
    <xf numFmtId="3" fontId="81" fillId="0" borderId="25" xfId="96" applyNumberFormat="1" applyFont="1" applyBorder="1" applyAlignment="1">
      <alignment vertical="center"/>
    </xf>
    <xf numFmtId="3" fontId="77" fillId="0" borderId="18" xfId="96" applyNumberFormat="1" applyFont="1" applyBorder="1" applyAlignment="1">
      <alignment vertical="center"/>
    </xf>
    <xf numFmtId="3" fontId="77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2" fillId="28" borderId="18" xfId="96" applyNumberFormat="1" applyFont="1" applyFill="1" applyBorder="1" applyAlignment="1">
      <alignment vertical="center"/>
    </xf>
    <xf numFmtId="0" fontId="64" fillId="28" borderId="0" xfId="96" applyFill="1"/>
    <xf numFmtId="0" fontId="64" fillId="0" borderId="0" xfId="96" applyBorder="1"/>
    <xf numFmtId="0" fontId="58" fillId="0" borderId="0" xfId="92" applyBorder="1"/>
    <xf numFmtId="0" fontId="75" fillId="0" borderId="0" xfId="92" applyFont="1" applyBorder="1"/>
    <xf numFmtId="0" fontId="83" fillId="0" borderId="0" xfId="96" applyFont="1" applyBorder="1"/>
    <xf numFmtId="0" fontId="58" fillId="0" borderId="0" xfId="92"/>
    <xf numFmtId="0" fontId="86" fillId="0" borderId="0" xfId="92" applyFont="1" applyAlignment="1">
      <alignment horizontal="center" wrapText="1"/>
    </xf>
    <xf numFmtId="0" fontId="88" fillId="0" borderId="0" xfId="92" applyFont="1" applyAlignment="1">
      <alignment wrapText="1"/>
    </xf>
    <xf numFmtId="0" fontId="50" fillId="0" borderId="0" xfId="92" applyFont="1" applyAlignment="1">
      <alignment horizontal="center" wrapText="1"/>
    </xf>
    <xf numFmtId="0" fontId="58" fillId="0" borderId="0" xfId="92" applyFont="1"/>
    <xf numFmtId="0" fontId="91" fillId="0" borderId="0" xfId="92" applyFont="1"/>
    <xf numFmtId="0" fontId="16" fillId="0" borderId="0" xfId="92" applyFont="1" applyAlignment="1">
      <alignment wrapText="1"/>
    </xf>
    <xf numFmtId="0" fontId="81" fillId="0" borderId="0" xfId="92" applyFont="1"/>
    <xf numFmtId="0" fontId="75" fillId="0" borderId="0" xfId="92" applyFont="1"/>
    <xf numFmtId="0" fontId="93" fillId="0" borderId="0" xfId="92" applyFont="1"/>
    <xf numFmtId="0" fontId="94" fillId="0" borderId="0" xfId="92" applyFont="1" applyAlignment="1">
      <alignment wrapText="1"/>
    </xf>
    <xf numFmtId="0" fontId="20" fillId="0" borderId="0" xfId="96" applyFont="1" applyAlignment="1">
      <alignment horizontal="center"/>
    </xf>
    <xf numFmtId="0" fontId="96" fillId="0" borderId="0" xfId="96" applyFont="1"/>
    <xf numFmtId="0" fontId="26" fillId="0" borderId="0" xfId="96" applyFont="1" applyAlignment="1">
      <alignment horizontal="right"/>
    </xf>
    <xf numFmtId="0" fontId="81" fillId="0" borderId="0" xfId="96" applyFont="1"/>
    <xf numFmtId="0" fontId="96" fillId="0" borderId="0" xfId="96" applyFont="1" applyAlignment="1">
      <alignment wrapText="1"/>
    </xf>
    <xf numFmtId="4" fontId="23" fillId="0" borderId="46" xfId="84" applyNumberFormat="1" applyFont="1" applyFill="1" applyBorder="1"/>
    <xf numFmtId="3" fontId="23" fillId="0" borderId="46" xfId="84" applyNumberFormat="1" applyFont="1" applyFill="1" applyBorder="1"/>
    <xf numFmtId="3" fontId="80" fillId="0" borderId="46" xfId="84" applyNumberFormat="1" applyFont="1" applyFill="1" applyBorder="1"/>
    <xf numFmtId="3" fontId="81" fillId="0" borderId="46" xfId="82" applyNumberFormat="1" applyFont="1" applyFill="1" applyBorder="1" applyAlignment="1">
      <alignment horizontal="center" vertical="center"/>
    </xf>
    <xf numFmtId="4" fontId="81" fillId="0" borderId="46" xfId="82" applyNumberFormat="1" applyFont="1" applyFill="1" applyBorder="1" applyAlignment="1">
      <alignment vertical="center"/>
    </xf>
    <xf numFmtId="3" fontId="81" fillId="0" borderId="46" xfId="82" applyNumberFormat="1" applyFont="1" applyFill="1" applyBorder="1" applyAlignment="1">
      <alignment vertical="center"/>
    </xf>
    <xf numFmtId="3" fontId="23" fillId="0" borderId="46" xfId="82" applyNumberFormat="1" applyFont="1" applyFill="1" applyBorder="1" applyAlignment="1">
      <alignment vertical="center"/>
    </xf>
    <xf numFmtId="3" fontId="80" fillId="0" borderId="46" xfId="82" applyNumberFormat="1" applyFont="1" applyFill="1" applyBorder="1" applyAlignment="1">
      <alignment vertical="center"/>
    </xf>
    <xf numFmtId="3" fontId="23" fillId="30" borderId="46" xfId="84" applyNumberFormat="1" applyFont="1" applyFill="1" applyBorder="1"/>
    <xf numFmtId="167" fontId="81" fillId="0" borderId="46" xfId="84" applyNumberFormat="1" applyFont="1" applyFill="1" applyBorder="1"/>
    <xf numFmtId="3" fontId="81" fillId="0" borderId="46" xfId="84" applyNumberFormat="1" applyFont="1" applyFill="1" applyBorder="1"/>
    <xf numFmtId="3" fontId="81" fillId="0" borderId="47" xfId="82" applyNumberFormat="1" applyFont="1" applyFill="1" applyBorder="1" applyAlignment="1">
      <alignment vertical="center"/>
    </xf>
    <xf numFmtId="4" fontId="81" fillId="0" borderId="47" xfId="82" applyNumberFormat="1" applyFont="1" applyFill="1" applyBorder="1" applyAlignment="1">
      <alignment vertical="center"/>
    </xf>
    <xf numFmtId="3" fontId="81" fillId="0" borderId="47" xfId="84" applyNumberFormat="1" applyFont="1" applyFill="1" applyBorder="1"/>
    <xf numFmtId="3" fontId="81" fillId="0" borderId="18" xfId="82" applyNumberFormat="1" applyFont="1" applyFill="1" applyBorder="1" applyAlignment="1">
      <alignment vertical="center"/>
    </xf>
    <xf numFmtId="4" fontId="81" fillId="0" borderId="18" xfId="82" applyNumberFormat="1" applyFont="1" applyFill="1" applyBorder="1" applyAlignment="1">
      <alignment vertical="center"/>
    </xf>
    <xf numFmtId="3" fontId="81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7" fontId="81" fillId="0" borderId="48" xfId="82" applyNumberFormat="1" applyFont="1" applyBorder="1" applyAlignment="1">
      <alignment vertical="center"/>
    </xf>
    <xf numFmtId="4" fontId="81" fillId="0" borderId="48" xfId="82" applyNumberFormat="1" applyFont="1" applyFill="1" applyBorder="1" applyAlignment="1">
      <alignment vertical="center"/>
    </xf>
    <xf numFmtId="3" fontId="81" fillId="0" borderId="48" xfId="82" applyNumberFormat="1" applyFont="1" applyFill="1" applyBorder="1" applyAlignment="1">
      <alignment vertical="center"/>
    </xf>
    <xf numFmtId="4" fontId="81" fillId="0" borderId="29" xfId="84" applyNumberFormat="1" applyFont="1" applyFill="1" applyBorder="1"/>
    <xf numFmtId="0" fontId="81" fillId="0" borderId="29" xfId="87" applyFont="1" applyBorder="1"/>
    <xf numFmtId="167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6" fillId="29" borderId="0" xfId="96" applyFont="1" applyFill="1"/>
    <xf numFmtId="165" fontId="1" fillId="0" borderId="0" xfId="89" applyNumberFormat="1" applyFill="1" applyAlignment="1" applyProtection="1">
      <alignment vertical="center" wrapText="1"/>
    </xf>
    <xf numFmtId="165" fontId="1" fillId="0" borderId="0" xfId="89" applyNumberFormat="1" applyFill="1" applyAlignment="1" applyProtection="1">
      <alignment horizontal="center" vertical="center" wrapText="1"/>
    </xf>
    <xf numFmtId="0" fontId="67" fillId="0" borderId="0" xfId="86"/>
    <xf numFmtId="0" fontId="104" fillId="0" borderId="0" xfId="91" applyFont="1" applyFill="1"/>
    <xf numFmtId="0" fontId="64" fillId="0" borderId="0" xfId="91" applyFill="1"/>
    <xf numFmtId="0" fontId="105" fillId="0" borderId="0" xfId="91" applyFont="1" applyFill="1" applyAlignment="1">
      <alignment vertical="center"/>
    </xf>
    <xf numFmtId="0" fontId="35" fillId="0" borderId="0" xfId="91" applyFont="1" applyFill="1"/>
    <xf numFmtId="0" fontId="64" fillId="0" borderId="0" xfId="91" applyFont="1" applyFill="1"/>
    <xf numFmtId="0" fontId="105" fillId="0" borderId="0" xfId="91" applyFont="1" applyFill="1"/>
    <xf numFmtId="0" fontId="64" fillId="0" borderId="0" xfId="91" applyFill="1" applyAlignment="1">
      <alignment vertical="center"/>
    </xf>
    <xf numFmtId="0" fontId="109" fillId="0" borderId="0" xfId="91" applyFont="1" applyFill="1" applyAlignment="1">
      <alignment vertical="center"/>
    </xf>
    <xf numFmtId="0" fontId="110" fillId="0" borderId="0" xfId="91" applyFont="1" applyFill="1"/>
    <xf numFmtId="0" fontId="95" fillId="0" borderId="0" xfId="91" applyFont="1" applyFill="1"/>
    <xf numFmtId="0" fontId="102" fillId="0" borderId="33" xfId="91" applyFont="1" applyFill="1" applyBorder="1" applyAlignment="1">
      <alignment horizontal="center" vertical="center" wrapText="1"/>
    </xf>
    <xf numFmtId="0" fontId="105" fillId="0" borderId="0" xfId="91" applyFont="1" applyFill="1" applyBorder="1" applyAlignment="1">
      <alignment vertical="center"/>
    </xf>
    <xf numFmtId="0" fontId="64" fillId="0" borderId="0" xfId="91" applyFill="1" applyBorder="1" applyAlignment="1">
      <alignment vertical="center"/>
    </xf>
    <xf numFmtId="3" fontId="81" fillId="0" borderId="29" xfId="87" applyNumberFormat="1" applyFont="1" applyBorder="1"/>
    <xf numFmtId="3" fontId="82" fillId="28" borderId="25" xfId="96" applyNumberFormat="1" applyFont="1" applyFill="1" applyBorder="1" applyAlignment="1">
      <alignment vertical="center"/>
    </xf>
    <xf numFmtId="0" fontId="78" fillId="0" borderId="17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3" fontId="78" fillId="0" borderId="18" xfId="96" applyNumberFormat="1" applyFont="1" applyFill="1" applyBorder="1" applyAlignment="1">
      <alignment horizontal="right" vertical="center"/>
    </xf>
    <xf numFmtId="3" fontId="78" fillId="0" borderId="25" xfId="96" applyNumberFormat="1" applyFont="1" applyFill="1" applyBorder="1" applyAlignment="1">
      <alignment horizontal="right" vertical="center"/>
    </xf>
    <xf numFmtId="0" fontId="78" fillId="0" borderId="36" xfId="96" applyFont="1" applyFill="1" applyBorder="1" applyAlignment="1">
      <alignment horizontal="left" vertical="center"/>
    </xf>
    <xf numFmtId="3" fontId="78" fillId="0" borderId="18" xfId="96" applyNumberFormat="1" applyFont="1" applyFill="1" applyBorder="1"/>
    <xf numFmtId="3" fontId="78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75" fillId="0" borderId="0" xfId="0" applyFont="1"/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165" fontId="75" fillId="31" borderId="55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0" fontId="26" fillId="0" borderId="56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57" xfId="0" applyFont="1" applyBorder="1" applyAlignment="1">
      <alignment horizontal="right" vertical="center" indent="1"/>
    </xf>
    <xf numFmtId="0" fontId="30" fillId="0" borderId="45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1" fillId="0" borderId="0" xfId="89" applyFill="1" applyAlignment="1">
      <alignment vertical="center" wrapText="1"/>
    </xf>
    <xf numFmtId="0" fontId="26" fillId="0" borderId="0" xfId="89" applyFont="1" applyAlignment="1">
      <alignment wrapText="1"/>
    </xf>
    <xf numFmtId="165" fontId="112" fillId="0" borderId="0" xfId="89" applyNumberFormat="1" applyFont="1" applyFill="1" applyAlignment="1">
      <alignment horizontal="center" vertical="center" wrapText="1"/>
    </xf>
    <xf numFmtId="0" fontId="38" fillId="0" borderId="0" xfId="89" applyFont="1" applyAlignment="1">
      <alignment horizontal="center" wrapText="1"/>
    </xf>
    <xf numFmtId="165" fontId="112" fillId="0" borderId="0" xfId="89" applyNumberFormat="1" applyFont="1" applyFill="1" applyAlignment="1">
      <alignment vertical="center" wrapText="1"/>
    </xf>
    <xf numFmtId="165" fontId="101" fillId="0" borderId="0" xfId="89" applyNumberFormat="1" applyFont="1" applyFill="1" applyAlignment="1">
      <alignment horizontal="center" vertical="center"/>
    </xf>
    <xf numFmtId="165" fontId="106" fillId="0" borderId="0" xfId="89" applyNumberFormat="1" applyFont="1" applyFill="1" applyAlignment="1">
      <alignment vertical="center" wrapText="1"/>
    </xf>
    <xf numFmtId="165" fontId="40" fillId="0" borderId="0" xfId="89" applyNumberFormat="1" applyFont="1" applyFill="1" applyAlignment="1" applyProtection="1">
      <alignment vertical="center"/>
    </xf>
    <xf numFmtId="165" fontId="40" fillId="0" borderId="0" xfId="89" applyNumberFormat="1" applyFont="1" applyFill="1" applyAlignment="1" applyProtection="1">
      <alignment horizontal="center" vertical="center"/>
    </xf>
    <xf numFmtId="165" fontId="40" fillId="0" borderId="0" xfId="89" applyNumberFormat="1" applyFont="1" applyFill="1" applyAlignment="1" applyProtection="1">
      <alignment horizontal="center" vertical="center" wrapText="1"/>
    </xf>
    <xf numFmtId="165" fontId="107" fillId="0" borderId="0" xfId="89" applyNumberFormat="1" applyFont="1" applyFill="1" applyAlignment="1" applyProtection="1">
      <alignment vertical="center" wrapText="1"/>
    </xf>
    <xf numFmtId="0" fontId="42" fillId="0" borderId="20" xfId="89" applyFont="1" applyFill="1" applyBorder="1" applyAlignment="1">
      <alignment horizontal="center" vertical="center" wrapText="1"/>
    </xf>
    <xf numFmtId="0" fontId="42" fillId="0" borderId="21" xfId="89" applyFont="1" applyFill="1" applyBorder="1" applyAlignment="1" applyProtection="1">
      <alignment horizontal="center" vertical="center" wrapText="1"/>
    </xf>
    <xf numFmtId="0" fontId="42" fillId="0" borderId="22" xfId="89" applyFont="1" applyFill="1" applyBorder="1" applyAlignment="1" applyProtection="1">
      <alignment horizontal="center" vertical="center" wrapText="1"/>
    </xf>
    <xf numFmtId="0" fontId="42" fillId="0" borderId="0" xfId="89" applyFont="1" applyFill="1" applyAlignment="1">
      <alignment horizontal="center" vertical="center" wrapText="1"/>
    </xf>
    <xf numFmtId="0" fontId="1" fillId="0" borderId="15" xfId="89" applyFont="1" applyFill="1" applyBorder="1" applyAlignment="1">
      <alignment horizontal="center" vertical="center" wrapText="1"/>
    </xf>
    <xf numFmtId="0" fontId="75" fillId="0" borderId="42" xfId="89" applyFont="1" applyFill="1" applyBorder="1" applyAlignment="1" applyProtection="1">
      <alignment horizontal="left" vertical="center" wrapText="1" indent="1"/>
    </xf>
    <xf numFmtId="166" fontId="1" fillId="0" borderId="42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89" applyFont="1" applyFill="1" applyBorder="1" applyAlignment="1">
      <alignment horizontal="center" vertical="center" wrapText="1"/>
    </xf>
    <xf numFmtId="0" fontId="75" fillId="0" borderId="36" xfId="89" applyFont="1" applyFill="1" applyBorder="1" applyAlignment="1" applyProtection="1">
      <alignment horizontal="left" vertical="center" wrapText="1" indent="1"/>
    </xf>
    <xf numFmtId="166" fontId="1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36" xfId="89" applyFont="1" applyFill="1" applyBorder="1" applyAlignment="1" applyProtection="1">
      <alignment horizontal="left" vertical="center" wrapText="1" indent="8"/>
    </xf>
    <xf numFmtId="0" fontId="1" fillId="0" borderId="19" xfId="89" applyFont="1" applyFill="1" applyBorder="1" applyAlignment="1" applyProtection="1">
      <alignment vertical="center" wrapText="1"/>
      <protection locked="0"/>
    </xf>
    <xf numFmtId="165" fontId="1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5" xfId="8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89" applyFont="1" applyFill="1" applyBorder="1" applyAlignment="1" applyProtection="1">
      <alignment vertical="center" wrapText="1"/>
      <protection locked="0"/>
    </xf>
    <xf numFmtId="0" fontId="1" fillId="0" borderId="0" xfId="89" applyFont="1" applyFill="1" applyAlignment="1">
      <alignment horizontal="right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42" fillId="0" borderId="51" xfId="89" applyFont="1" applyFill="1" applyBorder="1" applyAlignment="1">
      <alignment horizontal="center" vertical="center" wrapText="1"/>
    </xf>
    <xf numFmtId="0" fontId="42" fillId="0" borderId="32" xfId="89" applyFont="1" applyFill="1" applyBorder="1" applyAlignment="1" applyProtection="1">
      <alignment horizontal="center" vertical="center" wrapText="1"/>
    </xf>
    <xf numFmtId="0" fontId="42" fillId="0" borderId="33" xfId="89" applyFont="1" applyFill="1" applyBorder="1" applyAlignment="1" applyProtection="1">
      <alignment horizontal="center" vertical="center" wrapText="1"/>
    </xf>
    <xf numFmtId="0" fontId="42" fillId="0" borderId="49" xfId="89" applyFont="1" applyFill="1" applyBorder="1" applyAlignment="1">
      <alignment horizontal="center" vertical="center" wrapText="1"/>
    </xf>
    <xf numFmtId="0" fontId="42" fillId="0" borderId="50" xfId="89" applyFont="1" applyFill="1" applyBorder="1" applyAlignment="1" applyProtection="1">
      <alignment horizontal="center" vertical="center" wrapText="1"/>
    </xf>
    <xf numFmtId="0" fontId="42" fillId="0" borderId="58" xfId="89" applyFont="1" applyFill="1" applyBorder="1" applyAlignment="1" applyProtection="1">
      <alignment horizontal="center" vertical="center" wrapText="1"/>
    </xf>
    <xf numFmtId="0" fontId="113" fillId="0" borderId="0" xfId="91" applyFont="1" applyFill="1" applyBorder="1" applyAlignment="1">
      <alignment vertical="center"/>
    </xf>
    <xf numFmtId="0" fontId="113" fillId="0" borderId="0" xfId="91" applyFont="1" applyFill="1" applyAlignment="1">
      <alignment vertical="center"/>
    </xf>
    <xf numFmtId="3" fontId="27" fillId="0" borderId="16" xfId="91" applyNumberFormat="1" applyFont="1" applyFill="1" applyBorder="1" applyAlignment="1">
      <alignment horizontal="right" vertical="center"/>
    </xf>
    <xf numFmtId="3" fontId="27" fillId="0" borderId="18" xfId="91" applyNumberFormat="1" applyFont="1" applyFill="1" applyBorder="1" applyAlignment="1">
      <alignment horizontal="right" vertical="center"/>
    </xf>
    <xf numFmtId="3" fontId="103" fillId="0" borderId="21" xfId="91" applyNumberFormat="1" applyFont="1" applyFill="1" applyBorder="1" applyAlignment="1" applyProtection="1">
      <alignment horizontal="right" vertical="center"/>
    </xf>
    <xf numFmtId="3" fontId="27" fillId="0" borderId="19" xfId="91" applyNumberFormat="1" applyFont="1" applyFill="1" applyBorder="1" applyAlignment="1">
      <alignment horizontal="right" vertical="center"/>
    </xf>
    <xf numFmtId="3" fontId="27" fillId="0" borderId="29" xfId="91" applyNumberFormat="1" applyFont="1" applyFill="1" applyBorder="1" applyAlignment="1">
      <alignment horizontal="right" vertical="center"/>
    </xf>
    <xf numFmtId="3" fontId="99" fillId="0" borderId="16" xfId="91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>
      <alignment horizontal="right" vertical="center"/>
    </xf>
    <xf numFmtId="3" fontId="27" fillId="0" borderId="14" xfId="91" applyNumberFormat="1" applyFont="1" applyFill="1" applyBorder="1" applyAlignment="1">
      <alignment horizontal="right" vertical="center"/>
    </xf>
    <xf numFmtId="3" fontId="33" fillId="0" borderId="21" xfId="91" applyNumberFormat="1" applyFont="1" applyFill="1" applyBorder="1" applyAlignment="1">
      <alignment horizontal="right" vertical="center"/>
    </xf>
    <xf numFmtId="0" fontId="15" fillId="0" borderId="0" xfId="95" applyFont="1" applyFill="1" applyAlignment="1" applyProtection="1">
      <alignment vertical="center"/>
    </xf>
    <xf numFmtId="0" fontId="20" fillId="0" borderId="0" xfId="95" applyFont="1" applyFill="1" applyAlignment="1" applyProtection="1">
      <alignment vertical="center"/>
    </xf>
    <xf numFmtId="0" fontId="97" fillId="0" borderId="0" xfId="95" applyFont="1" applyFill="1" applyAlignment="1" applyProtection="1">
      <alignment vertical="center"/>
    </xf>
    <xf numFmtId="0" fontId="81" fillId="0" borderId="0" xfId="95" applyFont="1" applyFill="1" applyAlignment="1" applyProtection="1">
      <alignment vertical="center"/>
    </xf>
    <xf numFmtId="0" fontId="45" fillId="0" borderId="0" xfId="94" applyFont="1" applyFill="1" applyAlignment="1" applyProtection="1">
      <alignment vertical="center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100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117" fillId="0" borderId="0" xfId="91" applyFont="1" applyFill="1" applyAlignment="1">
      <alignment vertical="center"/>
    </xf>
    <xf numFmtId="0" fontId="64" fillId="0" borderId="0" xfId="91" applyFont="1" applyFill="1" applyAlignment="1">
      <alignment vertical="center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6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/>
    </xf>
    <xf numFmtId="0" fontId="119" fillId="0" borderId="0" xfId="92" applyFont="1"/>
    <xf numFmtId="0" fontId="81" fillId="0" borderId="0" xfId="0" applyFont="1"/>
    <xf numFmtId="0" fontId="94" fillId="0" borderId="0" xfId="92" applyFont="1" applyBorder="1" applyAlignment="1">
      <alignment wrapText="1"/>
    </xf>
    <xf numFmtId="3" fontId="88" fillId="0" borderId="0" xfId="0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0" fontId="120" fillId="0" borderId="0" xfId="83"/>
    <xf numFmtId="0" fontId="98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120" fillId="0" borderId="0" xfId="83" applyFont="1" applyBorder="1" applyAlignment="1">
      <alignment horizontal="center"/>
    </xf>
    <xf numFmtId="0" fontId="120" fillId="0" borderId="0" xfId="83" applyFont="1" applyBorder="1" applyAlignment="1">
      <alignment horizontal="right"/>
    </xf>
    <xf numFmtId="0" fontId="31" fillId="0" borderId="15" xfId="83" applyFont="1" applyBorder="1" applyAlignment="1">
      <alignment vertical="center" wrapText="1"/>
    </xf>
    <xf numFmtId="0" fontId="99" fillId="0" borderId="17" xfId="83" applyFont="1" applyBorder="1" applyAlignment="1">
      <alignment horizontal="center"/>
    </xf>
    <xf numFmtId="0" fontId="99" fillId="0" borderId="0" xfId="83" applyFont="1"/>
    <xf numFmtId="49" fontId="120" fillId="0" borderId="17" xfId="83" applyNumberFormat="1" applyFont="1" applyBorder="1" applyAlignment="1">
      <alignment horizontal="right"/>
    </xf>
    <xf numFmtId="3" fontId="120" fillId="34" borderId="18" xfId="83" applyNumberFormat="1" applyFont="1" applyFill="1" applyBorder="1"/>
    <xf numFmtId="3" fontId="120" fillId="0" borderId="18" xfId="83" applyNumberFormat="1" applyFont="1" applyBorder="1"/>
    <xf numFmtId="3" fontId="120" fillId="34" borderId="29" xfId="83" applyNumberFormat="1" applyFont="1" applyFill="1" applyBorder="1"/>
    <xf numFmtId="3" fontId="120" fillId="0" borderId="18" xfId="83" applyNumberFormat="1" applyFont="1" applyFill="1" applyBorder="1" applyAlignment="1" applyProtection="1">
      <alignment vertical="center" wrapText="1"/>
      <protection locked="0"/>
    </xf>
    <xf numFmtId="3" fontId="120" fillId="34" borderId="18" xfId="83" applyNumberFormat="1" applyFont="1" applyFill="1" applyBorder="1" applyAlignment="1" applyProtection="1">
      <alignment vertical="center" wrapText="1"/>
      <protection locked="0"/>
    </xf>
    <xf numFmtId="49" fontId="120" fillId="0" borderId="28" xfId="83" applyNumberFormat="1" applyFont="1" applyBorder="1" applyAlignment="1">
      <alignment horizontal="right"/>
    </xf>
    <xf numFmtId="3" fontId="120" fillId="0" borderId="29" xfId="83" applyNumberFormat="1" applyFont="1" applyBorder="1"/>
    <xf numFmtId="49" fontId="120" fillId="0" borderId="28" xfId="83" applyNumberFormat="1" applyBorder="1"/>
    <xf numFmtId="49" fontId="120" fillId="0" borderId="29" xfId="83" applyNumberFormat="1" applyBorder="1"/>
    <xf numFmtId="0" fontId="31" fillId="0" borderId="14" xfId="83" applyFont="1" applyBorder="1" applyAlignment="1">
      <alignment horizontal="left"/>
    </xf>
    <xf numFmtId="0" fontId="31" fillId="0" borderId="13" xfId="83" applyFont="1" applyBorder="1" applyAlignment="1">
      <alignment horizontal="left"/>
    </xf>
    <xf numFmtId="0" fontId="122" fillId="0" borderId="0" xfId="88" applyFont="1" applyFill="1"/>
    <xf numFmtId="0" fontId="37" fillId="0" borderId="0" xfId="90" applyFont="1" applyAlignment="1">
      <alignment horizontal="right" wrapText="1"/>
    </xf>
    <xf numFmtId="0" fontId="120" fillId="0" borderId="0" xfId="90" applyFill="1" applyAlignment="1">
      <alignment vertical="center" wrapText="1"/>
    </xf>
    <xf numFmtId="0" fontId="26" fillId="0" borderId="0" xfId="90" applyFont="1" applyAlignment="1">
      <alignment wrapText="1"/>
    </xf>
    <xf numFmtId="165" fontId="112" fillId="0" borderId="0" xfId="90" applyNumberFormat="1" applyFont="1" applyFill="1" applyAlignment="1">
      <alignment horizontal="center" vertical="center" wrapText="1"/>
    </xf>
    <xf numFmtId="0" fontId="38" fillId="0" borderId="0" xfId="90" applyFont="1" applyAlignment="1">
      <alignment horizontal="center" wrapText="1"/>
    </xf>
    <xf numFmtId="165" fontId="112" fillId="0" borderId="0" xfId="90" applyNumberFormat="1" applyFont="1" applyFill="1" applyAlignment="1">
      <alignment vertical="center" wrapText="1"/>
    </xf>
    <xf numFmtId="165" fontId="101" fillId="0" borderId="0" xfId="90" applyNumberFormat="1" applyFont="1" applyFill="1" applyAlignment="1">
      <alignment horizontal="center" vertical="center"/>
    </xf>
    <xf numFmtId="165" fontId="101" fillId="0" borderId="0" xfId="90" applyNumberFormat="1" applyFont="1" applyFill="1" applyBorder="1" applyAlignment="1">
      <alignment horizontal="center" vertical="center" wrapText="1"/>
    </xf>
    <xf numFmtId="165" fontId="106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9" fillId="0" borderId="0" xfId="90" applyFont="1" applyFill="1" applyBorder="1" applyAlignment="1" applyProtection="1"/>
    <xf numFmtId="0" fontId="115" fillId="0" borderId="0" xfId="88" applyFont="1" applyFill="1"/>
    <xf numFmtId="165" fontId="40" fillId="0" borderId="0" xfId="88" applyNumberFormat="1" applyFont="1" applyFill="1" applyBorder="1" applyAlignment="1" applyProtection="1">
      <alignment horizontal="centerContinuous" vertical="center"/>
    </xf>
    <xf numFmtId="0" fontId="39" fillId="0" borderId="0" xfId="90" applyFont="1" applyFill="1" applyBorder="1" applyAlignment="1" applyProtection="1">
      <alignment horizontal="right"/>
    </xf>
    <xf numFmtId="0" fontId="99" fillId="0" borderId="0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 wrapText="1"/>
    </xf>
    <xf numFmtId="166" fontId="99" fillId="0" borderId="0" xfId="57" applyNumberFormat="1" applyFont="1" applyFill="1" applyBorder="1" applyAlignment="1" applyProtection="1">
      <alignment horizontal="center"/>
    </xf>
    <xf numFmtId="0" fontId="123" fillId="0" borderId="0" xfId="88" applyFont="1" applyFill="1"/>
    <xf numFmtId="0" fontId="31" fillId="0" borderId="0" xfId="88" applyFont="1" applyFill="1" applyBorder="1" applyAlignment="1">
      <alignment horizontal="center" vertical="center"/>
    </xf>
    <xf numFmtId="0" fontId="31" fillId="0" borderId="0" xfId="88" applyFont="1" applyFill="1" applyBorder="1"/>
    <xf numFmtId="166" fontId="31" fillId="0" borderId="0" xfId="88" applyNumberFormat="1" applyFont="1" applyFill="1" applyBorder="1"/>
    <xf numFmtId="0" fontId="115" fillId="0" borderId="0" xfId="88" applyFont="1" applyFill="1" applyAlignment="1">
      <alignment wrapText="1"/>
    </xf>
    <xf numFmtId="0" fontId="101" fillId="0" borderId="63" xfId="88" applyFont="1" applyFill="1" applyBorder="1" applyAlignment="1" applyProtection="1">
      <alignment horizontal="center" vertical="center"/>
    </xf>
    <xf numFmtId="166" fontId="101" fillId="0" borderId="63" xfId="57" applyNumberFormat="1" applyFont="1" applyFill="1" applyBorder="1" applyProtection="1">
      <protection locked="0"/>
    </xf>
    <xf numFmtId="0" fontId="101" fillId="0" borderId="64" xfId="88" applyFont="1" applyFill="1" applyBorder="1" applyAlignment="1" applyProtection="1">
      <alignment horizontal="center" vertical="center"/>
    </xf>
    <xf numFmtId="0" fontId="43" fillId="0" borderId="49" xfId="88" applyFont="1" applyFill="1" applyBorder="1" applyAlignment="1" applyProtection="1"/>
    <xf numFmtId="0" fontId="67" fillId="0" borderId="0" xfId="92" applyFont="1"/>
    <xf numFmtId="0" fontId="42" fillId="0" borderId="0" xfId="91" applyFont="1" applyFill="1" applyAlignment="1" applyProtection="1">
      <alignment horizontal="right" vertical="center"/>
      <protection locked="0"/>
    </xf>
    <xf numFmtId="4" fontId="81" fillId="0" borderId="44" xfId="82" applyNumberFormat="1" applyFont="1" applyFill="1" applyBorder="1" applyAlignment="1">
      <alignment vertical="center"/>
    </xf>
    <xf numFmtId="4" fontId="81" fillId="0" borderId="76" xfId="82" applyNumberFormat="1" applyFont="1" applyFill="1" applyBorder="1" applyAlignment="1">
      <alignment vertical="center"/>
    </xf>
    <xf numFmtId="167" fontId="81" fillId="0" borderId="18" xfId="82" applyNumberFormat="1" applyFont="1" applyBorder="1" applyAlignment="1">
      <alignment vertical="center"/>
    </xf>
    <xf numFmtId="0" fontId="99" fillId="0" borderId="55" xfId="88" applyFont="1" applyFill="1" applyBorder="1" applyAlignment="1" applyProtection="1">
      <alignment horizontal="center" vertical="center" wrapText="1"/>
    </xf>
    <xf numFmtId="0" fontId="23" fillId="0" borderId="15" xfId="92" applyFont="1" applyBorder="1" applyAlignment="1"/>
    <xf numFmtId="0" fontId="23" fillId="0" borderId="13" xfId="92" applyFont="1" applyBorder="1" applyAlignment="1"/>
    <xf numFmtId="0" fontId="20" fillId="27" borderId="68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 wrapText="1"/>
    </xf>
    <xf numFmtId="0" fontId="20" fillId="27" borderId="22" xfId="96" applyFont="1" applyFill="1" applyBorder="1" applyAlignment="1">
      <alignment horizontal="center" vertical="center" wrapText="1"/>
    </xf>
    <xf numFmtId="0" fontId="20" fillId="27" borderId="79" xfId="96" applyFont="1" applyFill="1" applyBorder="1" applyAlignment="1">
      <alignment horizontal="center" vertical="center"/>
    </xf>
    <xf numFmtId="0" fontId="20" fillId="0" borderId="57" xfId="96" applyFont="1" applyBorder="1" applyAlignment="1">
      <alignment horizontal="center" vertical="center"/>
    </xf>
    <xf numFmtId="0" fontId="20" fillId="0" borderId="45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horizontal="right" vertical="center"/>
    </xf>
    <xf numFmtId="3" fontId="20" fillId="0" borderId="30" xfId="96" applyNumberFormat="1" applyFont="1" applyBorder="1" applyAlignment="1">
      <alignment horizontal="right" vertical="center"/>
    </xf>
    <xf numFmtId="0" fontId="20" fillId="0" borderId="44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vertical="center"/>
    </xf>
    <xf numFmtId="3" fontId="20" fillId="0" borderId="30" xfId="96" applyNumberFormat="1" applyFont="1" applyBorder="1" applyAlignment="1">
      <alignment vertical="center"/>
    </xf>
    <xf numFmtId="3" fontId="74" fillId="27" borderId="21" xfId="96" applyNumberFormat="1" applyFont="1" applyFill="1" applyBorder="1" applyAlignment="1">
      <alignment vertical="center"/>
    </xf>
    <xf numFmtId="3" fontId="74" fillId="27" borderId="22" xfId="96" applyNumberFormat="1" applyFont="1" applyFill="1" applyBorder="1" applyAlignment="1">
      <alignment vertical="center"/>
    </xf>
    <xf numFmtId="0" fontId="74" fillId="27" borderId="41" xfId="96" applyFont="1" applyFill="1" applyBorder="1" applyAlignment="1">
      <alignment horizontal="left" vertical="center"/>
    </xf>
    <xf numFmtId="3" fontId="49" fillId="0" borderId="80" xfId="0" applyNumberFormat="1" applyFont="1" applyBorder="1" applyAlignment="1">
      <alignment horizontal="right" wrapText="1"/>
    </xf>
    <xf numFmtId="0" fontId="90" fillId="0" borderId="68" xfId="92" applyFont="1" applyBorder="1" applyAlignment="1">
      <alignment horizontal="center" wrapText="1"/>
    </xf>
    <xf numFmtId="0" fontId="86" fillId="0" borderId="77" xfId="92" applyFont="1" applyBorder="1" applyAlignment="1">
      <alignment wrapText="1"/>
    </xf>
    <xf numFmtId="0" fontId="88" fillId="0" borderId="38" xfId="92" applyFont="1" applyBorder="1" applyAlignment="1">
      <alignment wrapText="1"/>
    </xf>
    <xf numFmtId="0" fontId="86" fillId="0" borderId="38" xfId="92" applyFont="1" applyBorder="1" applyAlignment="1">
      <alignment wrapText="1"/>
    </xf>
    <xf numFmtId="0" fontId="118" fillId="0" borderId="38" xfId="92" applyFont="1" applyBorder="1" applyAlignment="1">
      <alignment wrapText="1"/>
    </xf>
    <xf numFmtId="0" fontId="90" fillId="0" borderId="55" xfId="92" applyFont="1" applyBorder="1" applyAlignment="1">
      <alignment horizontal="center" wrapText="1"/>
    </xf>
    <xf numFmtId="0" fontId="86" fillId="0" borderId="81" xfId="92" applyFont="1" applyBorder="1" applyAlignment="1">
      <alignment wrapText="1"/>
    </xf>
    <xf numFmtId="0" fontId="88" fillId="0" borderId="63" xfId="92" applyFont="1" applyBorder="1" applyAlignment="1">
      <alignment wrapText="1"/>
    </xf>
    <xf numFmtId="0" fontId="75" fillId="0" borderId="63" xfId="92" applyFont="1" applyBorder="1" applyAlignment="1">
      <alignment wrapText="1"/>
    </xf>
    <xf numFmtId="0" fontId="86" fillId="0" borderId="63" xfId="92" applyFont="1" applyBorder="1" applyAlignment="1">
      <alignment wrapText="1"/>
    </xf>
    <xf numFmtId="0" fontId="118" fillId="0" borderId="63" xfId="92" applyFont="1" applyBorder="1" applyAlignment="1">
      <alignment wrapText="1"/>
    </xf>
    <xf numFmtId="0" fontId="90" fillId="0" borderId="79" xfId="92" applyFont="1" applyBorder="1" applyAlignment="1">
      <alignment horizontal="center" wrapText="1"/>
    </xf>
    <xf numFmtId="3" fontId="86" fillId="0" borderId="52" xfId="0" applyNumberFormat="1" applyFont="1" applyBorder="1" applyAlignment="1">
      <alignment horizontal="right" wrapText="1"/>
    </xf>
    <xf numFmtId="3" fontId="88" fillId="0" borderId="35" xfId="0" applyNumberFormat="1" applyFont="1" applyBorder="1" applyAlignment="1">
      <alignment horizontal="right" wrapText="1"/>
    </xf>
    <xf numFmtId="3" fontId="75" fillId="0" borderId="35" xfId="0" applyNumberFormat="1" applyFont="1" applyBorder="1" applyAlignment="1">
      <alignment horizontal="right" wrapText="1"/>
    </xf>
    <xf numFmtId="0" fontId="75" fillId="0" borderId="35" xfId="0" applyFont="1" applyBorder="1" applyAlignment="1">
      <alignment wrapText="1"/>
    </xf>
    <xf numFmtId="3" fontId="86" fillId="0" borderId="35" xfId="0" applyNumberFormat="1" applyFont="1" applyBorder="1" applyAlignment="1">
      <alignment horizontal="right" wrapText="1"/>
    </xf>
    <xf numFmtId="3" fontId="118" fillId="0" borderId="35" xfId="0" applyNumberFormat="1" applyFont="1" applyBorder="1" applyAlignment="1">
      <alignment horizontal="right" wrapText="1"/>
    </xf>
    <xf numFmtId="3" fontId="88" fillId="0" borderId="35" xfId="92" applyNumberFormat="1" applyFont="1" applyBorder="1" applyAlignment="1">
      <alignment horizontal="right" wrapText="1"/>
    </xf>
    <xf numFmtId="0" fontId="88" fillId="0" borderId="35" xfId="0" applyFont="1" applyBorder="1" applyAlignment="1">
      <alignment horizontal="right" wrapText="1"/>
    </xf>
    <xf numFmtId="3" fontId="49" fillId="0" borderId="35" xfId="0" applyNumberFormat="1" applyFont="1" applyBorder="1" applyAlignment="1">
      <alignment horizontal="right" wrapText="1"/>
    </xf>
    <xf numFmtId="0" fontId="90" fillId="0" borderId="54" xfId="92" applyFont="1" applyBorder="1" applyAlignment="1">
      <alignment horizontal="center" wrapText="1"/>
    </xf>
    <xf numFmtId="3" fontId="86" fillId="0" borderId="78" xfId="0" applyNumberFormat="1" applyFont="1" applyBorder="1" applyAlignment="1">
      <alignment horizontal="right" wrapText="1"/>
    </xf>
    <xf numFmtId="3" fontId="88" fillId="0" borderId="67" xfId="0" applyNumberFormat="1" applyFont="1" applyBorder="1" applyAlignment="1">
      <alignment horizontal="right" wrapText="1"/>
    </xf>
    <xf numFmtId="3" fontId="86" fillId="0" borderId="67" xfId="0" applyNumberFormat="1" applyFont="1" applyBorder="1" applyAlignment="1">
      <alignment horizontal="right" wrapText="1"/>
    </xf>
    <xf numFmtId="3" fontId="118" fillId="0" borderId="67" xfId="0" applyNumberFormat="1" applyFont="1" applyBorder="1" applyAlignment="1">
      <alignment horizontal="right" wrapText="1"/>
    </xf>
    <xf numFmtId="3" fontId="88" fillId="0" borderId="67" xfId="92" applyNumberFormat="1" applyFont="1" applyBorder="1" applyAlignment="1">
      <alignment horizontal="right" wrapText="1"/>
    </xf>
    <xf numFmtId="0" fontId="88" fillId="0" borderId="67" xfId="0" applyFont="1" applyBorder="1" applyAlignment="1">
      <alignment horizontal="right" wrapText="1"/>
    </xf>
    <xf numFmtId="3" fontId="49" fillId="0" borderId="67" xfId="0" applyNumberFormat="1" applyFont="1" applyBorder="1" applyAlignment="1">
      <alignment horizontal="right" wrapText="1"/>
    </xf>
    <xf numFmtId="3" fontId="86" fillId="0" borderId="81" xfId="0" applyNumberFormat="1" applyFont="1" applyBorder="1" applyAlignment="1">
      <alignment horizontal="right" wrapText="1"/>
    </xf>
    <xf numFmtId="3" fontId="88" fillId="0" borderId="63" xfId="92" applyNumberFormat="1" applyFont="1" applyBorder="1" applyAlignment="1">
      <alignment horizontal="right" wrapText="1"/>
    </xf>
    <xf numFmtId="3" fontId="75" fillId="0" borderId="63" xfId="92" applyNumberFormat="1" applyFont="1" applyBorder="1" applyAlignment="1">
      <alignment horizontal="right" wrapText="1"/>
    </xf>
    <xf numFmtId="3" fontId="75" fillId="0" borderId="63" xfId="92" applyNumberFormat="1" applyFont="1" applyBorder="1" applyAlignment="1">
      <alignment wrapText="1"/>
    </xf>
    <xf numFmtId="3" fontId="86" fillId="0" borderId="63" xfId="0" applyNumberFormat="1" applyFont="1" applyBorder="1" applyAlignment="1">
      <alignment horizontal="right" wrapText="1"/>
    </xf>
    <xf numFmtId="3" fontId="118" fillId="0" borderId="63" xfId="92" applyNumberFormat="1" applyFont="1" applyBorder="1" applyAlignment="1">
      <alignment horizontal="right" wrapText="1"/>
    </xf>
    <xf numFmtId="3" fontId="88" fillId="0" borderId="63" xfId="0" applyNumberFormat="1" applyFont="1" applyBorder="1" applyAlignment="1">
      <alignment horizontal="right" wrapText="1"/>
    </xf>
    <xf numFmtId="3" fontId="88" fillId="0" borderId="63" xfId="92" applyNumberFormat="1" applyFont="1" applyBorder="1" applyAlignment="1">
      <alignment wrapText="1"/>
    </xf>
    <xf numFmtId="0" fontId="88" fillId="0" borderId="63" xfId="0" applyFont="1" applyBorder="1" applyAlignment="1">
      <alignment wrapText="1"/>
    </xf>
    <xf numFmtId="3" fontId="49" fillId="0" borderId="63" xfId="0" applyNumberFormat="1" applyFont="1" applyBorder="1" applyAlignment="1">
      <alignment horizontal="right" wrapText="1"/>
    </xf>
    <xf numFmtId="0" fontId="86" fillId="0" borderId="57" xfId="92" applyFont="1" applyBorder="1" applyAlignment="1">
      <alignment wrapText="1"/>
    </xf>
    <xf numFmtId="0" fontId="86" fillId="0" borderId="83" xfId="92" applyFont="1" applyBorder="1" applyAlignment="1">
      <alignment wrapText="1"/>
    </xf>
    <xf numFmtId="0" fontId="86" fillId="0" borderId="44" xfId="0" applyFont="1" applyBorder="1" applyAlignment="1">
      <alignment wrapText="1"/>
    </xf>
    <xf numFmtId="0" fontId="86" fillId="0" borderId="83" xfId="0" applyFont="1" applyBorder="1" applyAlignment="1">
      <alignment wrapText="1"/>
    </xf>
    <xf numFmtId="0" fontId="86" fillId="0" borderId="84" xfId="0" applyFont="1" applyBorder="1" applyAlignment="1">
      <alignment wrapText="1"/>
    </xf>
    <xf numFmtId="0" fontId="49" fillId="0" borderId="68" xfId="92" applyFont="1" applyBorder="1" applyAlignment="1">
      <alignment wrapText="1"/>
    </xf>
    <xf numFmtId="0" fontId="49" fillId="0" borderId="55" xfId="92" applyFont="1" applyBorder="1" applyAlignment="1">
      <alignment wrapText="1"/>
    </xf>
    <xf numFmtId="3" fontId="49" fillId="0" borderId="79" xfId="0" applyNumberFormat="1" applyFont="1" applyBorder="1" applyAlignment="1">
      <alignment horizontal="right" wrapText="1"/>
    </xf>
    <xf numFmtId="3" fontId="49" fillId="0" borderId="55" xfId="0" applyNumberFormat="1" applyFont="1" applyBorder="1" applyAlignment="1">
      <alignment horizontal="right" wrapText="1"/>
    </xf>
    <xf numFmtId="3" fontId="49" fillId="0" borderId="54" xfId="0" applyNumberFormat="1" applyFont="1" applyBorder="1" applyAlignment="1">
      <alignment horizontal="right" wrapText="1"/>
    </xf>
    <xf numFmtId="0" fontId="88" fillId="0" borderId="77" xfId="92" applyFont="1" applyBorder="1" applyAlignment="1">
      <alignment wrapText="1"/>
    </xf>
    <xf numFmtId="0" fontId="88" fillId="0" borderId="81" xfId="92" applyFont="1" applyBorder="1" applyAlignment="1">
      <alignment wrapText="1"/>
    </xf>
    <xf numFmtId="3" fontId="88" fillId="0" borderId="52" xfId="0" applyNumberFormat="1" applyFont="1" applyBorder="1" applyAlignment="1">
      <alignment horizontal="right" wrapText="1"/>
    </xf>
    <xf numFmtId="3" fontId="88" fillId="0" borderId="81" xfId="92" applyNumberFormat="1" applyFont="1" applyBorder="1" applyAlignment="1">
      <alignment horizontal="right" wrapText="1"/>
    </xf>
    <xf numFmtId="3" fontId="88" fillId="0" borderId="78" xfId="0" applyNumberFormat="1" applyFont="1" applyBorder="1" applyAlignment="1">
      <alignment horizontal="right" wrapText="1"/>
    </xf>
    <xf numFmtId="0" fontId="86" fillId="0" borderId="68" xfId="92" applyFont="1" applyBorder="1" applyAlignment="1">
      <alignment wrapText="1"/>
    </xf>
    <xf numFmtId="0" fontId="86" fillId="0" borderId="55" xfId="92" applyFont="1" applyBorder="1" applyAlignment="1">
      <alignment wrapText="1"/>
    </xf>
    <xf numFmtId="3" fontId="86" fillId="0" borderId="79" xfId="0" applyNumberFormat="1" applyFont="1" applyBorder="1" applyAlignment="1">
      <alignment horizontal="right" wrapText="1"/>
    </xf>
    <xf numFmtId="3" fontId="86" fillId="0" borderId="55" xfId="0" applyNumberFormat="1" applyFont="1" applyBorder="1" applyAlignment="1">
      <alignment horizontal="right" wrapText="1"/>
    </xf>
    <xf numFmtId="3" fontId="86" fillId="0" borderId="54" xfId="0" applyNumberFormat="1" applyFont="1" applyBorder="1" applyAlignment="1">
      <alignment horizontal="right" wrapText="1"/>
    </xf>
    <xf numFmtId="0" fontId="88" fillId="0" borderId="57" xfId="92" applyFont="1" applyBorder="1" applyAlignment="1">
      <alignment wrapText="1"/>
    </xf>
    <xf numFmtId="0" fontId="88" fillId="0" borderId="83" xfId="92" applyFont="1" applyBorder="1" applyAlignment="1">
      <alignment wrapText="1"/>
    </xf>
    <xf numFmtId="3" fontId="88" fillId="0" borderId="44" xfId="0" applyNumberFormat="1" applyFont="1" applyBorder="1" applyAlignment="1">
      <alignment horizontal="right" wrapText="1"/>
    </xf>
    <xf numFmtId="3" fontId="88" fillId="0" borderId="83" xfId="92" applyNumberFormat="1" applyFont="1" applyBorder="1" applyAlignment="1">
      <alignment horizontal="right" wrapText="1"/>
    </xf>
    <xf numFmtId="3" fontId="88" fillId="0" borderId="84" xfId="0" applyNumberFormat="1" applyFont="1" applyBorder="1" applyAlignment="1">
      <alignment horizontal="right" wrapText="1"/>
    </xf>
    <xf numFmtId="0" fontId="88" fillId="0" borderId="38" xfId="0" applyFont="1" applyBorder="1" applyAlignment="1">
      <alignment wrapText="1"/>
    </xf>
    <xf numFmtId="0" fontId="23" fillId="0" borderId="63" xfId="92" applyFont="1" applyBorder="1" applyAlignment="1">
      <alignment wrapText="1"/>
    </xf>
    <xf numFmtId="166" fontId="88" fillId="0" borderId="35" xfId="54" applyNumberFormat="1" applyFont="1" applyBorder="1" applyAlignment="1">
      <alignment horizontal="right" wrapText="1"/>
    </xf>
    <xf numFmtId="166" fontId="88" fillId="0" borderId="67" xfId="54" applyNumberFormat="1" applyFont="1" applyBorder="1" applyAlignment="1">
      <alignment horizontal="right" wrapText="1"/>
    </xf>
    <xf numFmtId="3" fontId="86" fillId="0" borderId="81" xfId="92" applyNumberFormat="1" applyFont="1" applyBorder="1" applyAlignment="1">
      <alignment horizontal="right" wrapText="1"/>
    </xf>
    <xf numFmtId="3" fontId="86" fillId="0" borderId="63" xfId="92" applyNumberFormat="1" applyFont="1" applyBorder="1" applyAlignment="1">
      <alignment horizontal="right" wrapText="1"/>
    </xf>
    <xf numFmtId="3" fontId="49" fillId="0" borderId="63" xfId="92" applyNumberFormat="1" applyFont="1" applyBorder="1" applyAlignment="1">
      <alignment horizontal="right" wrapText="1"/>
    </xf>
    <xf numFmtId="0" fontId="88" fillId="0" borderId="57" xfId="0" applyFont="1" applyBorder="1" applyAlignment="1">
      <alignment wrapText="1"/>
    </xf>
    <xf numFmtId="0" fontId="88" fillId="0" borderId="83" xfId="0" applyFont="1" applyBorder="1" applyAlignment="1">
      <alignment wrapText="1"/>
    </xf>
    <xf numFmtId="3" fontId="88" fillId="0" borderId="83" xfId="0" applyNumberFormat="1" applyFont="1" applyBorder="1" applyAlignment="1">
      <alignment horizontal="right" wrapText="1"/>
    </xf>
    <xf numFmtId="0" fontId="92" fillId="0" borderId="68" xfId="92" applyFont="1" applyBorder="1" applyAlignment="1">
      <alignment wrapText="1"/>
    </xf>
    <xf numFmtId="0" fontId="92" fillId="0" borderId="55" xfId="92" applyFont="1" applyBorder="1" applyAlignment="1">
      <alignment wrapText="1"/>
    </xf>
    <xf numFmtId="3" fontId="48" fillId="0" borderId="79" xfId="0" applyNumberFormat="1" applyFont="1" applyBorder="1" applyAlignment="1">
      <alignment horizontal="right" wrapText="1"/>
    </xf>
    <xf numFmtId="3" fontId="48" fillId="0" borderId="55" xfId="92" applyNumberFormat="1" applyFont="1" applyBorder="1" applyAlignment="1">
      <alignment horizontal="right" wrapText="1"/>
    </xf>
    <xf numFmtId="3" fontId="48" fillId="0" borderId="54" xfId="0" applyNumberFormat="1" applyFont="1" applyBorder="1" applyAlignment="1">
      <alignment horizontal="right" wrapText="1"/>
    </xf>
    <xf numFmtId="0" fontId="88" fillId="0" borderId="77" xfId="0" applyFont="1" applyBorder="1" applyAlignment="1">
      <alignment wrapText="1"/>
    </xf>
    <xf numFmtId="0" fontId="88" fillId="0" borderId="81" xfId="0" applyFont="1" applyBorder="1" applyAlignment="1">
      <alignment wrapText="1"/>
    </xf>
    <xf numFmtId="3" fontId="88" fillId="0" borderId="81" xfId="0" applyNumberFormat="1" applyFont="1" applyBorder="1" applyAlignment="1">
      <alignment horizontal="right" wrapText="1"/>
    </xf>
    <xf numFmtId="3" fontId="86" fillId="0" borderId="44" xfId="0" applyNumberFormat="1" applyFont="1" applyBorder="1" applyAlignment="1">
      <alignment horizontal="right" wrapText="1"/>
    </xf>
    <xf numFmtId="3" fontId="86" fillId="0" borderId="83" xfId="92" applyNumberFormat="1" applyFont="1" applyBorder="1" applyAlignment="1">
      <alignment horizontal="right" wrapText="1"/>
    </xf>
    <xf numFmtId="3" fontId="86" fillId="0" borderId="84" xfId="0" applyNumberFormat="1" applyFont="1" applyBorder="1" applyAlignment="1">
      <alignment horizontal="right" wrapText="1"/>
    </xf>
    <xf numFmtId="0" fontId="23" fillId="0" borderId="72" xfId="0" applyFont="1" applyBorder="1" applyAlignment="1"/>
    <xf numFmtId="0" fontId="23" fillId="0" borderId="59" xfId="0" applyFont="1" applyBorder="1" applyAlignment="1"/>
    <xf numFmtId="0" fontId="123" fillId="0" borderId="62" xfId="0" applyFont="1" applyBorder="1" applyAlignment="1"/>
    <xf numFmtId="0" fontId="123" fillId="0" borderId="64" xfId="0" applyFont="1" applyBorder="1" applyAlignment="1"/>
    <xf numFmtId="0" fontId="123" fillId="0" borderId="71" xfId="0" applyFont="1" applyBorder="1" applyAlignment="1"/>
    <xf numFmtId="0" fontId="123" fillId="0" borderId="82" xfId="0" applyFont="1" applyBorder="1" applyAlignment="1"/>
    <xf numFmtId="3" fontId="23" fillId="30" borderId="29" xfId="84" applyNumberFormat="1" applyFont="1" applyFill="1" applyBorder="1"/>
    <xf numFmtId="0" fontId="23" fillId="30" borderId="29" xfId="87" applyFont="1" applyFill="1" applyBorder="1"/>
    <xf numFmtId="3" fontId="23" fillId="30" borderId="29" xfId="82" applyNumberFormat="1" applyFont="1" applyFill="1" applyBorder="1" applyAlignment="1">
      <alignment vertical="center"/>
    </xf>
    <xf numFmtId="0" fontId="82" fillId="27" borderId="20" xfId="84" applyFont="1" applyFill="1" applyBorder="1" applyAlignment="1">
      <alignment wrapText="1"/>
    </xf>
    <xf numFmtId="3" fontId="82" fillId="27" borderId="21" xfId="84" applyNumberFormat="1" applyFont="1" applyFill="1" applyBorder="1"/>
    <xf numFmtId="0" fontId="82" fillId="27" borderId="21" xfId="87" applyFont="1" applyFill="1" applyBorder="1"/>
    <xf numFmtId="3" fontId="82" fillId="27" borderId="21" xfId="82" applyNumberFormat="1" applyFont="1" applyFill="1" applyBorder="1" applyAlignment="1">
      <alignment vertical="center"/>
    </xf>
    <xf numFmtId="3" fontId="82" fillId="27" borderId="22" xfId="82" applyNumberFormat="1" applyFont="1" applyFill="1" applyBorder="1" applyAlignment="1">
      <alignment vertical="center"/>
    </xf>
    <xf numFmtId="0" fontId="38" fillId="0" borderId="85" xfId="82" applyFont="1" applyBorder="1" applyAlignment="1">
      <alignment vertical="center" wrapText="1"/>
    </xf>
    <xf numFmtId="3" fontId="23" fillId="0" borderId="86" xfId="84" applyNumberFormat="1" applyFont="1" applyFill="1" applyBorder="1"/>
    <xf numFmtId="3" fontId="80" fillId="0" borderId="86" xfId="84" applyNumberFormat="1" applyFont="1" applyFill="1" applyBorder="1"/>
    <xf numFmtId="0" fontId="75" fillId="0" borderId="85" xfId="82" applyFont="1" applyBorder="1" applyAlignment="1">
      <alignment vertical="center" wrapText="1"/>
    </xf>
    <xf numFmtId="3" fontId="81" fillId="0" borderId="86" xfId="84" applyNumberFormat="1" applyFont="1" applyFill="1" applyBorder="1"/>
    <xf numFmtId="0" fontId="23" fillId="30" borderId="85" xfId="82" applyFont="1" applyFill="1" applyBorder="1" applyAlignment="1">
      <alignment vertical="center" wrapText="1"/>
    </xf>
    <xf numFmtId="3" fontId="23" fillId="30" borderId="86" xfId="84" applyNumberFormat="1" applyFont="1" applyFill="1" applyBorder="1"/>
    <xf numFmtId="0" fontId="75" fillId="0" borderId="87" xfId="82" applyFont="1" applyBorder="1" applyAlignment="1">
      <alignment vertical="center" wrapText="1"/>
    </xf>
    <xf numFmtId="0" fontId="75" fillId="0" borderId="17" xfId="82" applyFont="1" applyBorder="1" applyAlignment="1">
      <alignment vertical="center" wrapText="1"/>
    </xf>
    <xf numFmtId="0" fontId="23" fillId="30" borderId="17" xfId="82" applyFont="1" applyFill="1" applyBorder="1" applyAlignment="1">
      <alignment vertical="center" wrapText="1"/>
    </xf>
    <xf numFmtId="3" fontId="23" fillId="30" borderId="25" xfId="84" applyNumberFormat="1" applyFont="1" applyFill="1" applyBorder="1"/>
    <xf numFmtId="0" fontId="38" fillId="0" borderId="88" xfId="82" applyFont="1" applyBorder="1" applyAlignment="1">
      <alignment vertical="center" wrapText="1"/>
    </xf>
    <xf numFmtId="3" fontId="23" fillId="0" borderId="24" xfId="84" applyNumberFormat="1" applyFont="1" applyFill="1" applyBorder="1"/>
    <xf numFmtId="3" fontId="81" fillId="0" borderId="25" xfId="84" applyNumberFormat="1" applyFont="1" applyFill="1" applyBorder="1"/>
    <xf numFmtId="0" fontId="75" fillId="0" borderId="73" xfId="82" applyFont="1" applyBorder="1" applyAlignment="1">
      <alignment vertical="center" wrapText="1"/>
    </xf>
    <xf numFmtId="3" fontId="23" fillId="30" borderId="25" xfId="82" applyNumberFormat="1" applyFont="1" applyFill="1" applyBorder="1" applyAlignment="1">
      <alignment vertical="center"/>
    </xf>
    <xf numFmtId="0" fontId="23" fillId="30" borderId="28" xfId="82" applyFont="1" applyFill="1" applyBorder="1" applyAlignment="1">
      <alignment vertical="center" wrapText="1"/>
    </xf>
    <xf numFmtId="3" fontId="23" fillId="30" borderId="30" xfId="82" applyNumberFormat="1" applyFont="1" applyFill="1" applyBorder="1" applyAlignment="1">
      <alignment vertical="center"/>
    </xf>
    <xf numFmtId="3" fontId="23" fillId="0" borderId="53" xfId="84" applyNumberFormat="1" applyFont="1" applyFill="1" applyBorder="1"/>
    <xf numFmtId="3" fontId="23" fillId="0" borderId="91" xfId="84" applyNumberFormat="1" applyFont="1" applyFill="1" applyBorder="1"/>
    <xf numFmtId="0" fontId="23" fillId="27" borderId="68" xfId="84" applyFont="1" applyFill="1" applyBorder="1" applyAlignment="1">
      <alignment horizontal="center" vertical="center"/>
    </xf>
    <xf numFmtId="0" fontId="23" fillId="27" borderId="79" xfId="84" applyFont="1" applyFill="1" applyBorder="1" applyAlignment="1">
      <alignment horizontal="center" vertical="center"/>
    </xf>
    <xf numFmtId="0" fontId="23" fillId="27" borderId="41" xfId="84" applyFont="1" applyFill="1" applyBorder="1" applyAlignment="1">
      <alignment horizontal="center" vertical="center"/>
    </xf>
    <xf numFmtId="0" fontId="23" fillId="27" borderId="54" xfId="84" applyFont="1" applyFill="1" applyBorder="1" applyAlignment="1">
      <alignment horizontal="center" vertical="center"/>
    </xf>
    <xf numFmtId="0" fontId="23" fillId="27" borderId="20" xfId="84" applyFont="1" applyFill="1" applyBorder="1" applyAlignment="1">
      <alignment horizontal="center" vertical="center" wrapText="1"/>
    </xf>
    <xf numFmtId="0" fontId="23" fillId="27" borderId="21" xfId="84" applyFont="1" applyFill="1" applyBorder="1" applyAlignment="1">
      <alignment horizontal="center" vertical="center" wrapText="1"/>
    </xf>
    <xf numFmtId="0" fontId="23" fillId="27" borderId="54" xfId="84" applyFont="1" applyFill="1" applyBorder="1" applyAlignment="1">
      <alignment horizontal="right" vertical="center" wrapText="1"/>
    </xf>
    <xf numFmtId="0" fontId="26" fillId="27" borderId="55" xfId="84" applyFont="1" applyFill="1" applyBorder="1" applyAlignment="1">
      <alignment horizontal="center" vertical="center" wrapText="1"/>
    </xf>
    <xf numFmtId="0" fontId="23" fillId="27" borderId="54" xfId="84" applyFont="1" applyFill="1" applyBorder="1" applyAlignment="1">
      <alignment horizontal="center" vertical="center" wrapText="1"/>
    </xf>
    <xf numFmtId="0" fontId="0" fillId="0" borderId="0" xfId="83" applyFont="1" applyBorder="1" applyAlignment="1">
      <alignment horizontal="right"/>
    </xf>
    <xf numFmtId="0" fontId="31" fillId="0" borderId="72" xfId="83" applyFont="1" applyBorder="1" applyAlignment="1">
      <alignment horizontal="center" vertical="center" wrapText="1"/>
    </xf>
    <xf numFmtId="0" fontId="31" fillId="0" borderId="21" xfId="83" applyFont="1" applyBorder="1" applyAlignment="1">
      <alignment horizontal="center" vertical="center" wrapText="1"/>
    </xf>
    <xf numFmtId="0" fontId="99" fillId="0" borderId="40" xfId="83" applyFont="1" applyBorder="1" applyAlignment="1">
      <alignment horizontal="center"/>
    </xf>
    <xf numFmtId="3" fontId="120" fillId="34" borderId="19" xfId="83" applyNumberFormat="1" applyFont="1" applyFill="1" applyBorder="1"/>
    <xf numFmtId="3" fontId="120" fillId="0" borderId="19" xfId="83" applyNumberFormat="1" applyFont="1" applyBorder="1"/>
    <xf numFmtId="0" fontId="99" fillId="0" borderId="21" xfId="83" applyFont="1" applyBorder="1" applyAlignment="1">
      <alignment horizontal="center"/>
    </xf>
    <xf numFmtId="0" fontId="99" fillId="0" borderId="41" xfId="83" applyFont="1" applyBorder="1" applyAlignment="1">
      <alignment horizontal="center"/>
    </xf>
    <xf numFmtId="49" fontId="120" fillId="0" borderId="40" xfId="83" applyNumberFormat="1" applyFont="1" applyBorder="1" applyAlignment="1">
      <alignment horizontal="right"/>
    </xf>
    <xf numFmtId="49" fontId="120" fillId="0" borderId="75" xfId="83" applyNumberFormat="1" applyFont="1" applyBorder="1" applyAlignment="1">
      <alignment horizontal="right"/>
    </xf>
    <xf numFmtId="49" fontId="120" fillId="0" borderId="75" xfId="83" applyNumberFormat="1" applyBorder="1"/>
    <xf numFmtId="3" fontId="31" fillId="0" borderId="21" xfId="83" applyNumberFormat="1" applyFont="1" applyBorder="1"/>
    <xf numFmtId="0" fontId="31" fillId="0" borderId="68" xfId="83" applyFont="1" applyBorder="1" applyAlignment="1">
      <alignment vertical="center" wrapText="1"/>
    </xf>
    <xf numFmtId="0" fontId="99" fillId="0" borderId="68" xfId="83" applyFont="1" applyBorder="1" applyAlignment="1">
      <alignment horizontal="center"/>
    </xf>
    <xf numFmtId="165" fontId="35" fillId="34" borderId="77" xfId="83" applyNumberFormat="1" applyFont="1" applyFill="1" applyBorder="1" applyAlignment="1" applyProtection="1">
      <alignment horizontal="left" vertical="center" wrapText="1"/>
      <protection locked="0"/>
    </xf>
    <xf numFmtId="0" fontId="31" fillId="0" borderId="68" xfId="83" applyFont="1" applyBorder="1" applyAlignment="1">
      <alignment horizontal="left"/>
    </xf>
    <xf numFmtId="0" fontId="31" fillId="0" borderId="41" xfId="83" applyFont="1" applyBorder="1" applyAlignment="1">
      <alignment horizontal="center" vertical="center" wrapText="1"/>
    </xf>
    <xf numFmtId="3" fontId="120" fillId="34" borderId="42" xfId="83" applyNumberFormat="1" applyFont="1" applyFill="1" applyBorder="1"/>
    <xf numFmtId="3" fontId="120" fillId="34" borderId="36" xfId="83" applyNumberFormat="1" applyFont="1" applyFill="1" applyBorder="1"/>
    <xf numFmtId="3" fontId="120" fillId="34" borderId="45" xfId="83" applyNumberFormat="1" applyFont="1" applyFill="1" applyBorder="1"/>
    <xf numFmtId="3" fontId="120" fillId="34" borderId="36" xfId="83" applyNumberFormat="1" applyFont="1" applyFill="1" applyBorder="1" applyAlignment="1" applyProtection="1">
      <alignment vertical="center" wrapText="1"/>
      <protection locked="0"/>
    </xf>
    <xf numFmtId="3" fontId="31" fillId="0" borderId="41" xfId="83" applyNumberFormat="1" applyFont="1" applyBorder="1"/>
    <xf numFmtId="0" fontId="31" fillId="0" borderId="55" xfId="83" applyFont="1" applyBorder="1" applyAlignment="1">
      <alignment horizontal="center" vertical="center" wrapText="1"/>
    </xf>
    <xf numFmtId="0" fontId="99" fillId="0" borderId="55" xfId="83" applyFont="1" applyBorder="1" applyAlignment="1">
      <alignment horizontal="center"/>
    </xf>
    <xf numFmtId="3" fontId="120" fillId="34" borderId="81" xfId="83" applyNumberFormat="1" applyFont="1" applyFill="1" applyBorder="1"/>
    <xf numFmtId="3" fontId="120" fillId="34" borderId="63" xfId="83" applyNumberFormat="1" applyFont="1" applyFill="1" applyBorder="1"/>
    <xf numFmtId="3" fontId="31" fillId="0" borderId="55" xfId="83" applyNumberFormat="1" applyFont="1" applyBorder="1"/>
    <xf numFmtId="0" fontId="31" fillId="0" borderId="93" xfId="83" applyFont="1" applyBorder="1" applyAlignment="1">
      <alignment horizontal="center" vertical="center" wrapText="1"/>
    </xf>
    <xf numFmtId="0" fontId="99" fillId="0" borderId="93" xfId="83" applyFont="1" applyBorder="1" applyAlignment="1">
      <alignment horizontal="center"/>
    </xf>
    <xf numFmtId="3" fontId="120" fillId="34" borderId="43" xfId="83" applyNumberFormat="1" applyFont="1" applyFill="1" applyBorder="1"/>
    <xf numFmtId="3" fontId="31" fillId="0" borderId="93" xfId="83" applyNumberFormat="1" applyFont="1" applyBorder="1"/>
    <xf numFmtId="0" fontId="31" fillId="0" borderId="79" xfId="83" applyFont="1" applyBorder="1" applyAlignment="1">
      <alignment vertical="center" wrapText="1"/>
    </xf>
    <xf numFmtId="0" fontId="99" fillId="0" borderId="79" xfId="83" applyFont="1" applyBorder="1" applyAlignment="1">
      <alignment horizontal="center"/>
    </xf>
    <xf numFmtId="0" fontId="120" fillId="0" borderId="52" xfId="83" applyFont="1" applyBorder="1" applyAlignment="1">
      <alignment horizontal="left" wrapText="1"/>
    </xf>
    <xf numFmtId="0" fontId="120" fillId="0" borderId="35" xfId="83" applyFont="1" applyBorder="1" applyAlignment="1">
      <alignment wrapText="1"/>
    </xf>
    <xf numFmtId="0" fontId="120" fillId="0" borderId="44" xfId="83" applyFont="1" applyBorder="1"/>
    <xf numFmtId="0" fontId="31" fillId="0" borderId="79" xfId="83" applyFont="1" applyBorder="1" applyAlignment="1">
      <alignment horizontal="left"/>
    </xf>
    <xf numFmtId="3" fontId="120" fillId="0" borderId="42" xfId="83" applyNumberFormat="1" applyFont="1" applyBorder="1"/>
    <xf numFmtId="3" fontId="120" fillId="0" borderId="36" xfId="83" applyNumberFormat="1" applyFont="1" applyBorder="1"/>
    <xf numFmtId="3" fontId="120" fillId="0" borderId="36" xfId="83" applyNumberFormat="1" applyFont="1" applyFill="1" applyBorder="1" applyAlignment="1" applyProtection="1">
      <alignment vertical="center" wrapText="1"/>
      <protection locked="0"/>
    </xf>
    <xf numFmtId="3" fontId="120" fillId="0" borderId="45" xfId="83" applyNumberFormat="1" applyFont="1" applyBorder="1"/>
    <xf numFmtId="3" fontId="120" fillId="0" borderId="81" xfId="83" applyNumberFormat="1" applyFont="1" applyBorder="1"/>
    <xf numFmtId="3" fontId="120" fillId="0" borderId="63" xfId="83" applyNumberFormat="1" applyFont="1" applyBorder="1"/>
    <xf numFmtId="3" fontId="120" fillId="0" borderId="63" xfId="83" applyNumberFormat="1" applyFont="1" applyFill="1" applyBorder="1" applyAlignment="1" applyProtection="1">
      <alignment vertical="center" wrapText="1"/>
      <protection locked="0"/>
    </xf>
    <xf numFmtId="3" fontId="120" fillId="0" borderId="83" xfId="83" applyNumberFormat="1" applyFont="1" applyBorder="1"/>
    <xf numFmtId="3" fontId="120" fillId="0" borderId="43" xfId="83" applyNumberFormat="1" applyFont="1" applyBorder="1"/>
    <xf numFmtId="3" fontId="120" fillId="0" borderId="40" xfId="83" applyNumberFormat="1" applyFont="1" applyBorder="1"/>
    <xf numFmtId="3" fontId="120" fillId="0" borderId="75" xfId="83" applyNumberFormat="1" applyFont="1" applyBorder="1"/>
    <xf numFmtId="0" fontId="99" fillId="0" borderId="54" xfId="83" applyFont="1" applyBorder="1" applyAlignment="1">
      <alignment horizontal="center"/>
    </xf>
    <xf numFmtId="3" fontId="120" fillId="0" borderId="78" xfId="83" applyNumberFormat="1" applyFont="1" applyBorder="1"/>
    <xf numFmtId="3" fontId="120" fillId="0" borderId="67" xfId="83" applyNumberFormat="1" applyFont="1" applyBorder="1"/>
    <xf numFmtId="3" fontId="120" fillId="0" borderId="84" xfId="83" applyNumberFormat="1" applyFont="1" applyBorder="1"/>
    <xf numFmtId="3" fontId="31" fillId="0" borderId="54" xfId="83" applyNumberFormat="1" applyFont="1" applyBorder="1"/>
    <xf numFmtId="3" fontId="26" fillId="0" borderId="22" xfId="0" applyNumberFormat="1" applyFont="1" applyBorder="1" applyAlignment="1" applyProtection="1">
      <alignment horizontal="right" vertical="center" indent="1"/>
      <protection locked="0"/>
    </xf>
    <xf numFmtId="0" fontId="26" fillId="0" borderId="68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21" xfId="0" applyFont="1" applyBorder="1" applyAlignment="1" applyProtection="1">
      <alignment horizontal="left" vertical="center" indent="1"/>
      <protection locked="0"/>
    </xf>
    <xf numFmtId="165" fontId="101" fillId="0" borderId="0" xfId="89" applyNumberFormat="1" applyFont="1" applyFill="1" applyAlignment="1">
      <alignment horizontal="right" vertical="center"/>
    </xf>
    <xf numFmtId="0" fontId="1" fillId="0" borderId="28" xfId="89" applyFont="1" applyFill="1" applyBorder="1" applyAlignment="1">
      <alignment horizontal="center" vertical="center" wrapText="1"/>
    </xf>
    <xf numFmtId="0" fontId="1" fillId="0" borderId="29" xfId="89" applyFont="1" applyFill="1" applyBorder="1" applyAlignment="1" applyProtection="1">
      <alignment vertical="center" wrapText="1"/>
      <protection locked="0"/>
    </xf>
    <xf numFmtId="165" fontId="1" fillId="0" borderId="29" xfId="89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89" applyFont="1" applyFill="1" applyBorder="1" applyAlignment="1">
      <alignment horizontal="center" vertical="center" wrapText="1"/>
    </xf>
    <xf numFmtId="0" fontId="31" fillId="0" borderId="21" xfId="89" applyFont="1" applyFill="1" applyBorder="1" applyAlignment="1" applyProtection="1">
      <alignment vertical="center" wrapText="1"/>
    </xf>
    <xf numFmtId="165" fontId="31" fillId="0" borderId="22" xfId="89" applyNumberFormat="1" applyFont="1" applyFill="1" applyBorder="1" applyAlignment="1" applyProtection="1">
      <alignment vertical="center" wrapText="1"/>
    </xf>
    <xf numFmtId="165" fontId="1" fillId="0" borderId="30" xfId="89" applyNumberFormat="1" applyFont="1" applyFill="1" applyBorder="1" applyAlignment="1" applyProtection="1">
      <alignment horizontal="right" vertical="center" wrapText="1" indent="1"/>
      <protection locked="0"/>
    </xf>
    <xf numFmtId="1" fontId="31" fillId="0" borderId="54" xfId="89" applyNumberFormat="1" applyFont="1" applyFill="1" applyBorder="1" applyAlignment="1" applyProtection="1">
      <alignment vertical="center" wrapText="1"/>
    </xf>
    <xf numFmtId="165" fontId="34" fillId="0" borderId="63" xfId="89" applyNumberFormat="1" applyFont="1" applyFill="1" applyBorder="1" applyAlignment="1" applyProtection="1">
      <alignment horizontal="left" vertical="center" wrapText="1" indent="1"/>
    </xf>
    <xf numFmtId="165" fontId="27" fillId="0" borderId="63" xfId="89" applyNumberFormat="1" applyFont="1" applyFill="1" applyBorder="1" applyAlignment="1" applyProtection="1">
      <alignment horizontal="left" vertical="center" wrapText="1" indent="1"/>
      <protection locked="0"/>
    </xf>
    <xf numFmtId="165" fontId="99" fillId="0" borderId="63" xfId="89" applyNumberFormat="1" applyFont="1" applyFill="1" applyBorder="1" applyAlignment="1" applyProtection="1">
      <alignment horizontal="left" vertical="center" wrapText="1" indent="1"/>
    </xf>
    <xf numFmtId="165" fontId="27" fillId="0" borderId="64" xfId="89" applyNumberFormat="1" applyFont="1" applyFill="1" applyBorder="1" applyAlignment="1" applyProtection="1">
      <alignment horizontal="left" vertical="center" wrapText="1" indent="1"/>
      <protection locked="0"/>
    </xf>
    <xf numFmtId="166" fontId="31" fillId="0" borderId="35" xfId="54" applyNumberFormat="1" applyFont="1" applyFill="1" applyBorder="1" applyAlignment="1" applyProtection="1">
      <alignment horizontal="center" vertical="center" wrapText="1"/>
      <protection locked="0"/>
    </xf>
    <xf numFmtId="166" fontId="107" fillId="32" borderId="93" xfId="54" applyNumberFormat="1" applyFont="1" applyFill="1" applyBorder="1" applyAlignment="1" applyProtection="1">
      <alignment horizontal="left" vertical="center" wrapText="1" indent="2"/>
    </xf>
    <xf numFmtId="166" fontId="27" fillId="0" borderId="63" xfId="54" applyNumberFormat="1" applyFont="1" applyFill="1" applyBorder="1" applyAlignment="1" applyProtection="1">
      <alignment vertical="center" wrapText="1"/>
    </xf>
    <xf numFmtId="166" fontId="99" fillId="0" borderId="63" xfId="54" applyNumberFormat="1" applyFont="1" applyFill="1" applyBorder="1" applyAlignment="1" applyProtection="1">
      <alignment vertical="center" wrapText="1"/>
    </xf>
    <xf numFmtId="166" fontId="27" fillId="0" borderId="63" xfId="54" applyNumberFormat="1" applyFont="1" applyFill="1" applyBorder="1" applyAlignment="1" applyProtection="1">
      <alignment vertical="center" wrapText="1"/>
      <protection locked="0"/>
    </xf>
    <xf numFmtId="166" fontId="101" fillId="0" borderId="83" xfId="54" applyNumberFormat="1" applyFont="1" applyFill="1" applyBorder="1" applyAlignment="1" applyProtection="1">
      <alignment vertical="center" wrapText="1"/>
    </xf>
    <xf numFmtId="166" fontId="107" fillId="0" borderId="55" xfId="54" applyNumberFormat="1" applyFont="1" applyFill="1" applyBorder="1" applyAlignment="1" applyProtection="1">
      <alignment vertical="center" wrapText="1"/>
    </xf>
    <xf numFmtId="166" fontId="99" fillId="0" borderId="63" xfId="54" applyNumberFormat="1" applyFont="1" applyFill="1" applyBorder="1" applyAlignment="1" applyProtection="1">
      <alignment vertical="center" wrapText="1"/>
      <protection locked="0"/>
    </xf>
    <xf numFmtId="166" fontId="27" fillId="0" borderId="83" xfId="54" applyNumberFormat="1" applyFont="1" applyFill="1" applyBorder="1" applyAlignment="1" applyProtection="1">
      <alignment vertical="center" wrapText="1"/>
      <protection locked="0"/>
    </xf>
    <xf numFmtId="165" fontId="102" fillId="0" borderId="95" xfId="89" applyNumberFormat="1" applyFont="1" applyFill="1" applyBorder="1" applyAlignment="1" applyProtection="1">
      <alignment horizontal="center" vertical="center"/>
    </xf>
    <xf numFmtId="165" fontId="34" fillId="0" borderId="77" xfId="89" applyNumberFormat="1" applyFont="1" applyFill="1" applyBorder="1" applyAlignment="1" applyProtection="1">
      <alignment horizontal="center" vertical="center" wrapText="1"/>
    </xf>
    <xf numFmtId="165" fontId="34" fillId="0" borderId="81" xfId="89" applyNumberFormat="1" applyFont="1" applyFill="1" applyBorder="1" applyAlignment="1" applyProtection="1">
      <alignment horizontal="left" vertical="center" wrapText="1" indent="1"/>
    </xf>
    <xf numFmtId="166" fontId="27" fillId="0" borderId="52" xfId="54" applyNumberFormat="1" applyFont="1" applyFill="1" applyBorder="1" applyAlignment="1" applyProtection="1">
      <alignment horizontal="center" vertical="center" wrapText="1"/>
      <protection locked="0"/>
    </xf>
    <xf numFmtId="166" fontId="27" fillId="0" borderId="81" xfId="54" applyNumberFormat="1" applyFont="1" applyFill="1" applyBorder="1" applyAlignment="1" applyProtection="1">
      <alignment vertical="center" wrapText="1"/>
    </xf>
    <xf numFmtId="165" fontId="34" fillId="0" borderId="68" xfId="89" applyNumberFormat="1" applyFont="1" applyFill="1" applyBorder="1" applyAlignment="1" applyProtection="1">
      <alignment horizontal="center" vertical="center" wrapText="1"/>
    </xf>
    <xf numFmtId="165" fontId="34" fillId="0" borderId="55" xfId="89" applyNumberFormat="1" applyFont="1" applyFill="1" applyBorder="1" applyAlignment="1" applyProtection="1">
      <alignment horizontal="center" vertical="center" wrapText="1"/>
    </xf>
    <xf numFmtId="165" fontId="34" fillId="0" borderId="79" xfId="89" applyNumberFormat="1" applyFont="1" applyFill="1" applyBorder="1" applyAlignment="1" applyProtection="1">
      <alignment horizontal="center" vertical="center" wrapText="1"/>
    </xf>
    <xf numFmtId="0" fontId="101" fillId="0" borderId="38" xfId="88" applyFont="1" applyFill="1" applyBorder="1" applyAlignment="1" applyProtection="1">
      <alignment horizontal="center" vertical="center"/>
    </xf>
    <xf numFmtId="0" fontId="101" fillId="0" borderId="57" xfId="88" applyFont="1" applyFill="1" applyBorder="1" applyAlignment="1" applyProtection="1">
      <alignment horizontal="center" vertical="center"/>
    </xf>
    <xf numFmtId="0" fontId="99" fillId="0" borderId="68" xfId="88" applyFont="1" applyFill="1" applyBorder="1" applyAlignment="1" applyProtection="1">
      <alignment horizontal="center" vertical="center"/>
    </xf>
    <xf numFmtId="0" fontId="99" fillId="0" borderId="31" xfId="88" applyFont="1" applyFill="1" applyBorder="1" applyAlignment="1" applyProtection="1">
      <alignment horizontal="center" vertical="center" wrapText="1"/>
    </xf>
    <xf numFmtId="0" fontId="101" fillId="0" borderId="77" xfId="88" applyFont="1" applyFill="1" applyBorder="1" applyAlignment="1" applyProtection="1">
      <alignment horizontal="center" vertical="center"/>
    </xf>
    <xf numFmtId="0" fontId="31" fillId="0" borderId="68" xfId="88" applyFont="1" applyFill="1" applyBorder="1" applyAlignment="1">
      <alignment horizontal="center" vertical="center"/>
    </xf>
    <xf numFmtId="0" fontId="35" fillId="0" borderId="77" xfId="88" applyFont="1" applyFill="1" applyBorder="1" applyAlignment="1">
      <alignment horizontal="center" vertical="center"/>
    </xf>
    <xf numFmtId="0" fontId="35" fillId="0" borderId="38" xfId="88" applyFont="1" applyFill="1" applyBorder="1" applyAlignment="1">
      <alignment horizontal="center" vertical="center"/>
    </xf>
    <xf numFmtId="0" fontId="31" fillId="0" borderId="55" xfId="88" applyFont="1" applyFill="1" applyBorder="1" applyAlignment="1">
      <alignment horizontal="center" vertical="center"/>
    </xf>
    <xf numFmtId="0" fontId="35" fillId="0" borderId="81" xfId="88" applyFont="1" applyFill="1" applyBorder="1" applyProtection="1">
      <protection locked="0"/>
    </xf>
    <xf numFmtId="0" fontId="35" fillId="0" borderId="63" xfId="88" applyFont="1" applyFill="1" applyBorder="1" applyProtection="1">
      <protection locked="0"/>
    </xf>
    <xf numFmtId="0" fontId="31" fillId="0" borderId="55" xfId="88" applyFont="1" applyFill="1" applyBorder="1"/>
    <xf numFmtId="0" fontId="31" fillId="0" borderId="79" xfId="88" applyFont="1" applyFill="1" applyBorder="1" applyAlignment="1">
      <alignment horizontal="center" vertical="center"/>
    </xf>
    <xf numFmtId="0" fontId="35" fillId="0" borderId="52" xfId="88" applyFont="1" applyFill="1" applyBorder="1" applyProtection="1">
      <protection locked="0"/>
    </xf>
    <xf numFmtId="0" fontId="35" fillId="0" borderId="35" xfId="88" applyFont="1" applyFill="1" applyBorder="1" applyProtection="1">
      <protection locked="0"/>
    </xf>
    <xf numFmtId="0" fontId="31" fillId="0" borderId="79" xfId="88" applyFont="1" applyFill="1" applyBorder="1"/>
    <xf numFmtId="170" fontId="31" fillId="0" borderId="95" xfId="88" applyNumberFormat="1" applyFont="1" applyFill="1" applyBorder="1" applyAlignment="1">
      <alignment horizontal="center" vertical="center" wrapText="1"/>
    </xf>
    <xf numFmtId="166" fontId="35" fillId="0" borderId="81" xfId="57" applyNumberFormat="1" applyFont="1" applyFill="1" applyBorder="1" applyProtection="1">
      <protection locked="0"/>
    </xf>
    <xf numFmtId="166" fontId="35" fillId="0" borderId="63" xfId="57" applyNumberFormat="1" applyFont="1" applyFill="1" applyBorder="1" applyProtection="1">
      <protection locked="0"/>
    </xf>
    <xf numFmtId="0" fontId="31" fillId="0" borderId="54" xfId="88" applyFont="1" applyFill="1" applyBorder="1" applyAlignment="1">
      <alignment horizontal="center" vertical="center"/>
    </xf>
    <xf numFmtId="166" fontId="35" fillId="0" borderId="78" xfId="57" applyNumberFormat="1" applyFont="1" applyFill="1" applyBorder="1"/>
    <xf numFmtId="166" fontId="35" fillId="0" borderId="67" xfId="57" applyNumberFormat="1" applyFont="1" applyFill="1" applyBorder="1"/>
    <xf numFmtId="0" fontId="31" fillId="0" borderId="55" xfId="88" applyFont="1" applyFill="1" applyBorder="1" applyAlignment="1">
      <alignment horizontal="center" vertical="center" wrapText="1"/>
    </xf>
    <xf numFmtId="0" fontId="101" fillId="0" borderId="81" xfId="88" applyFont="1" applyFill="1" applyBorder="1" applyAlignment="1" applyProtection="1">
      <alignment horizontal="center" vertical="center"/>
    </xf>
    <xf numFmtId="0" fontId="99" fillId="0" borderId="55" xfId="88" applyFont="1" applyFill="1" applyBorder="1" applyAlignment="1" applyProtection="1">
      <alignment horizontal="center" vertical="center"/>
    </xf>
    <xf numFmtId="0" fontId="43" fillId="0" borderId="96" xfId="88" applyFont="1" applyFill="1" applyBorder="1" applyAlignment="1" applyProtection="1"/>
    <xf numFmtId="0" fontId="43" fillId="0" borderId="66" xfId="88" applyFont="1" applyFill="1" applyBorder="1" applyAlignment="1" applyProtection="1"/>
    <xf numFmtId="166" fontId="99" fillId="0" borderId="97" xfId="57" applyNumberFormat="1" applyFont="1" applyFill="1" applyBorder="1" applyProtection="1"/>
    <xf numFmtId="166" fontId="101" fillId="0" borderId="62" xfId="57" applyNumberFormat="1" applyFont="1" applyFill="1" applyBorder="1" applyProtection="1">
      <protection locked="0"/>
    </xf>
    <xf numFmtId="166" fontId="101" fillId="0" borderId="64" xfId="57" applyNumberFormat="1" applyFont="1" applyFill="1" applyBorder="1" applyProtection="1">
      <protection locked="0"/>
    </xf>
    <xf numFmtId="0" fontId="42" fillId="0" borderId="68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 wrapText="1"/>
    </xf>
    <xf numFmtId="169" fontId="43" fillId="0" borderId="78" xfId="0" applyNumberFormat="1" applyFont="1" applyFill="1" applyBorder="1" applyAlignment="1" applyProtection="1">
      <alignment horizontal="right" vertical="center"/>
    </xf>
    <xf numFmtId="169" fontId="45" fillId="0" borderId="67" xfId="0" applyNumberFormat="1" applyFont="1" applyFill="1" applyBorder="1" applyAlignment="1" applyProtection="1">
      <alignment horizontal="right" vertical="center"/>
      <protection locked="0"/>
    </xf>
    <xf numFmtId="169" fontId="43" fillId="0" borderId="71" xfId="0" applyNumberFormat="1" applyFont="1" applyFill="1" applyBorder="1" applyAlignment="1" applyProtection="1">
      <alignment horizontal="right" vertical="center"/>
    </xf>
    <xf numFmtId="169" fontId="45" fillId="0" borderId="82" xfId="0" applyNumberFormat="1" applyFont="1" applyFill="1" applyBorder="1" applyAlignment="1" applyProtection="1">
      <alignment horizontal="right" vertical="center"/>
      <protection locked="0"/>
    </xf>
    <xf numFmtId="0" fontId="40" fillId="0" borderId="55" xfId="0" applyFont="1" applyFill="1" applyBorder="1" applyAlignment="1">
      <alignment horizontal="center" vertical="center"/>
    </xf>
    <xf numFmtId="0" fontId="0" fillId="0" borderId="81" xfId="0" applyFill="1" applyBorder="1" applyAlignment="1" applyProtection="1">
      <alignment horizontal="left" vertical="center" wrapText="1" indent="1"/>
      <protection locked="0"/>
    </xf>
    <xf numFmtId="0" fontId="44" fillId="0" borderId="63" xfId="0" applyFont="1" applyFill="1" applyBorder="1" applyAlignment="1">
      <alignment horizontal="left" vertical="center" indent="5"/>
    </xf>
    <xf numFmtId="0" fontId="1" fillId="0" borderId="63" xfId="0" applyFont="1" applyFill="1" applyBorder="1" applyAlignment="1">
      <alignment horizontal="left" vertical="center" indent="1"/>
    </xf>
    <xf numFmtId="0" fontId="0" fillId="0" borderId="62" xfId="0" applyFill="1" applyBorder="1" applyAlignment="1" applyProtection="1">
      <alignment horizontal="left" vertical="center" wrapText="1" indent="1"/>
      <protection locked="0"/>
    </xf>
    <xf numFmtId="0" fontId="44" fillId="0" borderId="64" xfId="0" applyFont="1" applyFill="1" applyBorder="1" applyAlignment="1">
      <alignment horizontal="left" vertical="center" indent="5"/>
    </xf>
    <xf numFmtId="0" fontId="102" fillId="0" borderId="92" xfId="91" applyFont="1" applyFill="1" applyBorder="1" applyAlignment="1">
      <alignment horizontal="center" vertical="center" wrapText="1"/>
    </xf>
    <xf numFmtId="3" fontId="27" fillId="0" borderId="61" xfId="55" applyNumberFormat="1" applyFont="1" applyFill="1" applyBorder="1" applyAlignment="1" applyProtection="1">
      <alignment horizontal="right" vertical="center"/>
      <protection locked="0"/>
    </xf>
    <xf numFmtId="3" fontId="27" fillId="0" borderId="36" xfId="55" applyNumberFormat="1" applyFont="1" applyFill="1" applyBorder="1" applyAlignment="1" applyProtection="1">
      <alignment horizontal="right" vertical="center"/>
      <protection locked="0"/>
    </xf>
    <xf numFmtId="3" fontId="103" fillId="0" borderId="41" xfId="91" applyNumberFormat="1" applyFont="1" applyFill="1" applyBorder="1" applyAlignment="1" applyProtection="1">
      <alignment horizontal="right" vertical="center"/>
    </xf>
    <xf numFmtId="3" fontId="27" fillId="0" borderId="42" xfId="55" applyNumberFormat="1" applyFont="1" applyFill="1" applyBorder="1" applyAlignment="1" applyProtection="1">
      <alignment horizontal="right" vertical="center"/>
      <protection locked="0"/>
    </xf>
    <xf numFmtId="3" fontId="27" fillId="0" borderId="45" xfId="55" applyNumberFormat="1" applyFont="1" applyFill="1" applyBorder="1" applyAlignment="1" applyProtection="1">
      <alignment horizontal="right" vertical="center"/>
      <protection locked="0"/>
    </xf>
    <xf numFmtId="3" fontId="99" fillId="0" borderId="61" xfId="91" applyNumberFormat="1" applyFont="1" applyFill="1" applyBorder="1" applyAlignment="1" applyProtection="1">
      <alignment horizontal="right" vertical="center"/>
      <protection locked="0"/>
    </xf>
    <xf numFmtId="3" fontId="99" fillId="0" borderId="89" xfId="55" applyNumberFormat="1" applyFont="1" applyFill="1" applyBorder="1" applyAlignment="1" applyProtection="1">
      <alignment horizontal="right" vertical="center"/>
      <protection locked="0"/>
    </xf>
    <xf numFmtId="3" fontId="33" fillId="0" borderId="41" xfId="91" applyNumberFormat="1" applyFont="1" applyFill="1" applyBorder="1" applyAlignment="1">
      <alignment horizontal="right" vertical="center"/>
    </xf>
    <xf numFmtId="3" fontId="27" fillId="0" borderId="39" xfId="55" applyNumberFormat="1" applyFont="1" applyFill="1" applyBorder="1" applyAlignment="1" applyProtection="1">
      <alignment horizontal="right" vertical="center"/>
      <protection locked="0"/>
    </xf>
    <xf numFmtId="3" fontId="27" fillId="0" borderId="2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25" xfId="55" quotePrefix="1" applyNumberFormat="1" applyFont="1" applyFill="1" applyBorder="1" applyAlignment="1" applyProtection="1">
      <alignment horizontal="right" vertical="center"/>
      <protection locked="0"/>
    </xf>
    <xf numFmtId="3" fontId="103" fillId="0" borderId="22" xfId="91" applyNumberFormat="1" applyFont="1" applyFill="1" applyBorder="1" applyAlignment="1" applyProtection="1">
      <alignment horizontal="right" vertical="center"/>
    </xf>
    <xf numFmtId="3" fontId="27" fillId="0" borderId="24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30" xfId="55" quotePrefix="1" applyNumberFormat="1" applyFont="1" applyFill="1" applyBorder="1" applyAlignment="1" applyProtection="1">
      <alignment horizontal="right" vertical="center"/>
      <protection locked="0"/>
    </xf>
    <xf numFmtId="3" fontId="99" fillId="0" borderId="26" xfId="91" applyNumberFormat="1" applyFont="1" applyFill="1" applyBorder="1" applyAlignment="1" applyProtection="1">
      <alignment horizontal="right" vertical="center"/>
      <protection locked="0"/>
    </xf>
    <xf numFmtId="3" fontId="99" fillId="0" borderId="60" xfId="55" quotePrefix="1" applyNumberFormat="1" applyFont="1" applyFill="1" applyBorder="1" applyAlignment="1" applyProtection="1">
      <alignment horizontal="right" vertical="center"/>
      <protection locked="0"/>
    </xf>
    <xf numFmtId="3" fontId="33" fillId="0" borderId="22" xfId="91" applyNumberFormat="1" applyFont="1" applyFill="1" applyBorder="1" applyAlignment="1">
      <alignment horizontal="right" vertical="center"/>
    </xf>
    <xf numFmtId="3" fontId="27" fillId="0" borderId="27" xfId="55" quotePrefix="1" applyNumberFormat="1" applyFont="1" applyFill="1" applyBorder="1" applyAlignment="1" applyProtection="1">
      <alignment horizontal="right" vertical="center"/>
      <protection locked="0"/>
    </xf>
    <xf numFmtId="0" fontId="102" fillId="0" borderId="31" xfId="91" quotePrefix="1" applyFont="1" applyFill="1" applyBorder="1" applyAlignment="1">
      <alignment horizontal="center" vertical="center" wrapText="1"/>
    </xf>
    <xf numFmtId="168" fontId="27" fillId="0" borderId="74" xfId="91" applyNumberFormat="1" applyFont="1" applyFill="1" applyBorder="1" applyAlignment="1">
      <alignment horizontal="center" vertical="center"/>
    </xf>
    <xf numFmtId="168" fontId="27" fillId="0" borderId="38" xfId="91" applyNumberFormat="1" applyFont="1" applyFill="1" applyBorder="1" applyAlignment="1">
      <alignment horizontal="center" vertical="center"/>
    </xf>
    <xf numFmtId="168" fontId="103" fillId="0" borderId="68" xfId="91" applyNumberFormat="1" applyFont="1" applyFill="1" applyBorder="1" applyAlignment="1">
      <alignment horizontal="center" vertical="center"/>
    </xf>
    <xf numFmtId="168" fontId="27" fillId="0" borderId="77" xfId="91" applyNumberFormat="1" applyFont="1" applyFill="1" applyBorder="1" applyAlignment="1">
      <alignment horizontal="center" vertical="center"/>
    </xf>
    <xf numFmtId="168" fontId="27" fillId="0" borderId="57" xfId="91" applyNumberFormat="1" applyFont="1" applyFill="1" applyBorder="1" applyAlignment="1">
      <alignment horizontal="center" vertical="center"/>
    </xf>
    <xf numFmtId="168" fontId="99" fillId="0" borderId="74" xfId="91" applyNumberFormat="1" applyFont="1" applyFill="1" applyBorder="1" applyAlignment="1">
      <alignment horizontal="center" vertical="center"/>
    </xf>
    <xf numFmtId="168" fontId="99" fillId="0" borderId="73" xfId="91" applyNumberFormat="1" applyFont="1" applyFill="1" applyBorder="1" applyAlignment="1">
      <alignment horizontal="center" vertical="center"/>
    </xf>
    <xf numFmtId="168" fontId="33" fillId="0" borderId="68" xfId="91" applyNumberFormat="1" applyFont="1" applyFill="1" applyBorder="1" applyAlignment="1">
      <alignment horizontal="center" vertical="center"/>
    </xf>
    <xf numFmtId="168" fontId="27" fillId="0" borderId="56" xfId="91" applyNumberFormat="1" applyFont="1" applyFill="1" applyBorder="1" applyAlignment="1">
      <alignment horizontal="center" vertical="center"/>
    </xf>
    <xf numFmtId="0" fontId="102" fillId="0" borderId="95" xfId="91" applyFont="1" applyFill="1" applyBorder="1" applyAlignment="1">
      <alignment horizontal="center" vertical="center"/>
    </xf>
    <xf numFmtId="0" fontId="27" fillId="0" borderId="62" xfId="91" applyFont="1" applyFill="1" applyBorder="1" applyAlignment="1">
      <alignment horizontal="left" vertical="center" wrapText="1" indent="1"/>
    </xf>
    <xf numFmtId="0" fontId="27" fillId="0" borderId="63" xfId="91" applyFont="1" applyFill="1" applyBorder="1" applyAlignment="1">
      <alignment horizontal="left" vertical="center" wrapText="1" indent="1"/>
    </xf>
    <xf numFmtId="0" fontId="103" fillId="0" borderId="55" xfId="91" applyFont="1" applyFill="1" applyBorder="1" applyAlignment="1">
      <alignment horizontal="left" vertical="center" wrapText="1" indent="1"/>
    </xf>
    <xf numFmtId="0" fontId="27" fillId="0" borderId="81" xfId="91" applyFont="1" applyFill="1" applyBorder="1" applyAlignment="1">
      <alignment horizontal="left" vertical="center" wrapText="1" indent="1"/>
    </xf>
    <xf numFmtId="0" fontId="27" fillId="0" borderId="83" xfId="91" applyFont="1" applyFill="1" applyBorder="1" applyAlignment="1">
      <alignment horizontal="left" vertical="center" wrapText="1" indent="1"/>
    </xf>
    <xf numFmtId="0" fontId="99" fillId="0" borderId="62" xfId="91" applyFont="1" applyFill="1" applyBorder="1" applyAlignment="1">
      <alignment horizontal="left" vertical="center" wrapText="1" indent="1"/>
    </xf>
    <xf numFmtId="0" fontId="99" fillId="0" borderId="98" xfId="91" applyFont="1" applyFill="1" applyBorder="1" applyAlignment="1">
      <alignment horizontal="left" vertical="center" wrapText="1" indent="1"/>
    </xf>
    <xf numFmtId="0" fontId="33" fillId="0" borderId="55" xfId="91" applyFont="1" applyFill="1" applyBorder="1" applyAlignment="1">
      <alignment horizontal="left" vertical="center" wrapText="1" indent="1"/>
    </xf>
    <xf numFmtId="0" fontId="102" fillId="0" borderId="95" xfId="91" applyFont="1" applyFill="1" applyBorder="1" applyAlignment="1">
      <alignment horizontal="center" vertical="center" wrapText="1"/>
    </xf>
    <xf numFmtId="3" fontId="27" fillId="0" borderId="62" xfId="91" applyNumberFormat="1" applyFont="1" applyFill="1" applyBorder="1" applyAlignment="1" applyProtection="1">
      <alignment horizontal="right" vertical="center"/>
      <protection locked="0"/>
    </xf>
    <xf numFmtId="3" fontId="27" fillId="0" borderId="63" xfId="91" applyNumberFormat="1" applyFont="1" applyFill="1" applyBorder="1" applyAlignment="1" applyProtection="1">
      <alignment horizontal="right" vertical="center"/>
      <protection locked="0"/>
    </xf>
    <xf numFmtId="3" fontId="27" fillId="0" borderId="83" xfId="91" applyNumberFormat="1" applyFont="1" applyFill="1" applyBorder="1" applyAlignment="1" applyProtection="1">
      <alignment horizontal="right" vertical="center"/>
      <protection locked="0"/>
    </xf>
    <xf numFmtId="0" fontId="27" fillId="0" borderId="38" xfId="91" quotePrefix="1" applyFont="1" applyFill="1" applyBorder="1" applyAlignment="1">
      <alignment horizontal="left" vertical="center" wrapText="1" indent="1"/>
    </xf>
    <xf numFmtId="0" fontId="27" fillId="0" borderId="77" xfId="91" applyFont="1" applyFill="1" applyBorder="1" applyAlignment="1">
      <alignment horizontal="left" vertical="center" wrapText="1" indent="1"/>
    </xf>
    <xf numFmtId="0" fontId="27" fillId="0" borderId="56" xfId="91" quotePrefix="1" applyFont="1" applyFill="1" applyBorder="1" applyAlignment="1">
      <alignment horizontal="left" vertical="center" wrapText="1" indent="1"/>
    </xf>
    <xf numFmtId="0" fontId="42" fillId="0" borderId="22" xfId="91" applyFont="1" applyFill="1" applyBorder="1" applyAlignment="1">
      <alignment horizontal="center" vertical="center"/>
    </xf>
    <xf numFmtId="0" fontId="42" fillId="0" borderId="41" xfId="91" applyFont="1" applyFill="1" applyBorder="1" applyAlignment="1">
      <alignment horizontal="center" vertical="center"/>
    </xf>
    <xf numFmtId="0" fontId="108" fillId="0" borderId="49" xfId="91" applyNumberFormat="1" applyFont="1" applyFill="1" applyBorder="1" applyAlignment="1" applyProtection="1">
      <alignment horizontal="center" vertical="center"/>
    </xf>
    <xf numFmtId="0" fontId="108" fillId="0" borderId="50" xfId="91" applyNumberFormat="1" applyFont="1" applyFill="1" applyBorder="1" applyAlignment="1" applyProtection="1">
      <alignment horizontal="center" vertical="center"/>
    </xf>
    <xf numFmtId="0" fontId="108" fillId="0" borderId="96" xfId="91" applyNumberFormat="1" applyFont="1" applyFill="1" applyBorder="1" applyAlignment="1" applyProtection="1">
      <alignment horizontal="center" vertical="center"/>
    </xf>
    <xf numFmtId="0" fontId="108" fillId="0" borderId="55" xfId="91" applyNumberFormat="1" applyFont="1" applyFill="1" applyBorder="1" applyAlignment="1" applyProtection="1">
      <alignment horizontal="center" vertical="center"/>
    </xf>
    <xf numFmtId="0" fontId="25" fillId="0" borderId="55" xfId="95" applyFont="1" applyFill="1" applyBorder="1" applyAlignment="1" applyProtection="1">
      <alignment horizontal="center" vertical="center" wrapText="1"/>
    </xf>
    <xf numFmtId="0" fontId="26" fillId="0" borderId="62" xfId="95" applyFont="1" applyFill="1" applyBorder="1" applyAlignment="1" applyProtection="1">
      <alignment vertical="center" wrapText="1"/>
    </xf>
    <xf numFmtId="0" fontId="30" fillId="0" borderId="81" xfId="95" applyFont="1" applyFill="1" applyBorder="1" applyAlignment="1" applyProtection="1">
      <alignment vertical="center" wrapText="1"/>
    </xf>
    <xf numFmtId="0" fontId="26" fillId="0" borderId="63" xfId="95" applyFont="1" applyFill="1" applyBorder="1" applyAlignment="1" applyProtection="1">
      <alignment vertical="center" wrapText="1"/>
    </xf>
    <xf numFmtId="0" fontId="30" fillId="0" borderId="63" xfId="95" applyFont="1" applyFill="1" applyBorder="1" applyAlignment="1" applyProtection="1">
      <alignment vertical="center" wrapText="1"/>
    </xf>
    <xf numFmtId="0" fontId="29" fillId="0" borderId="63" xfId="95" applyFont="1" applyFill="1" applyBorder="1" applyAlignment="1" applyProtection="1">
      <alignment horizontal="left" vertical="center" wrapText="1" indent="1"/>
    </xf>
    <xf numFmtId="0" fontId="37" fillId="0" borderId="63" xfId="95" applyFont="1" applyFill="1" applyBorder="1" applyAlignment="1" applyProtection="1">
      <alignment vertical="center" wrapText="1"/>
    </xf>
    <xf numFmtId="0" fontId="37" fillId="0" borderId="83" xfId="95" applyFont="1" applyFill="1" applyBorder="1" applyAlignment="1" applyProtection="1">
      <alignment vertical="center" wrapText="1"/>
    </xf>
    <xf numFmtId="0" fontId="23" fillId="0" borderId="55" xfId="95" applyFont="1" applyFill="1" applyBorder="1" applyAlignment="1" applyProtection="1">
      <alignment vertical="center" wrapText="1"/>
    </xf>
    <xf numFmtId="0" fontId="25" fillId="0" borderId="79" xfId="95" applyFont="1" applyFill="1" applyBorder="1" applyAlignment="1" applyProtection="1">
      <alignment horizontal="center" vertical="center" wrapText="1"/>
    </xf>
    <xf numFmtId="168" fontId="27" fillId="0" borderId="70" xfId="94" applyNumberFormat="1" applyFont="1" applyFill="1" applyBorder="1" applyAlignment="1" applyProtection="1">
      <alignment horizontal="center" vertical="center"/>
    </xf>
    <xf numFmtId="168" fontId="27" fillId="0" borderId="52" xfId="94" applyNumberFormat="1" applyFont="1" applyFill="1" applyBorder="1" applyAlignment="1" applyProtection="1">
      <alignment horizontal="center" vertical="center"/>
    </xf>
    <xf numFmtId="168" fontId="101" fillId="0" borderId="52" xfId="94" applyNumberFormat="1" applyFont="1" applyFill="1" applyBorder="1" applyAlignment="1" applyProtection="1">
      <alignment horizontal="center" vertical="center"/>
    </xf>
    <xf numFmtId="168" fontId="45" fillId="0" borderId="0" xfId="94" applyNumberFormat="1" applyFont="1" applyFill="1" applyBorder="1" applyAlignment="1" applyProtection="1">
      <alignment horizontal="center" vertical="center"/>
    </xf>
    <xf numFmtId="168" fontId="115" fillId="0" borderId="79" xfId="94" applyNumberFormat="1" applyFont="1" applyFill="1" applyBorder="1" applyAlignment="1" applyProtection="1">
      <alignment horizontal="center" vertical="center"/>
    </xf>
    <xf numFmtId="0" fontId="25" fillId="0" borderId="54" xfId="95" applyFont="1" applyFill="1" applyBorder="1" applyAlignment="1" applyProtection="1">
      <alignment horizontal="center" vertical="center" wrapText="1"/>
    </xf>
    <xf numFmtId="3" fontId="28" fillId="0" borderId="71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78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67" xfId="95" applyNumberFormat="1" applyFont="1" applyFill="1" applyBorder="1" applyAlignment="1" applyProtection="1">
      <alignment horizontal="right" vertical="center" wrapText="1"/>
    </xf>
    <xf numFmtId="3" fontId="114" fillId="0" borderId="67" xfId="95" applyNumberFormat="1" applyFont="1" applyFill="1" applyBorder="1" applyAlignment="1" applyProtection="1">
      <alignment horizontal="right" vertical="center" wrapText="1"/>
    </xf>
    <xf numFmtId="3" fontId="30" fillId="0" borderId="67" xfId="95" applyNumberFormat="1" applyFont="1" applyFill="1" applyBorder="1" applyAlignment="1" applyProtection="1">
      <alignment horizontal="right" vertical="center" wrapText="1"/>
    </xf>
    <xf numFmtId="3" fontId="26" fillId="0" borderId="67" xfId="95" applyNumberFormat="1" applyFont="1" applyFill="1" applyBorder="1" applyAlignment="1" applyProtection="1">
      <alignment horizontal="right" vertical="center" wrapText="1"/>
    </xf>
    <xf numFmtId="3" fontId="30" fillId="0" borderId="67" xfId="95" applyNumberFormat="1" applyFont="1" applyFill="1" applyBorder="1" applyAlignment="1" applyProtection="1">
      <alignment horizontal="right" vertical="center" wrapText="1"/>
      <protection locked="0"/>
    </xf>
    <xf numFmtId="3" fontId="26" fillId="0" borderId="67" xfId="95" applyNumberFormat="1" applyFont="1" applyFill="1" applyBorder="1" applyAlignment="1" applyProtection="1">
      <alignment horizontal="right" vertical="center" wrapText="1"/>
      <protection locked="0"/>
    </xf>
    <xf numFmtId="3" fontId="37" fillId="0" borderId="67" xfId="95" applyNumberFormat="1" applyFont="1" applyFill="1" applyBorder="1" applyAlignment="1" applyProtection="1">
      <alignment horizontal="right" vertical="center" wrapText="1"/>
    </xf>
    <xf numFmtId="3" fontId="37" fillId="0" borderId="84" xfId="95" applyNumberFormat="1" applyFont="1" applyFill="1" applyBorder="1" applyAlignment="1" applyProtection="1">
      <alignment horizontal="right" vertical="center" wrapText="1"/>
      <protection locked="0"/>
    </xf>
    <xf numFmtId="3" fontId="116" fillId="0" borderId="54" xfId="95" applyNumberFormat="1" applyFont="1" applyFill="1" applyBorder="1" applyAlignment="1" applyProtection="1">
      <alignment horizontal="right" vertical="center" wrapText="1"/>
    </xf>
    <xf numFmtId="3" fontId="28" fillId="0" borderId="62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81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63" xfId="95" applyNumberFormat="1" applyFont="1" applyFill="1" applyBorder="1" applyAlignment="1" applyProtection="1">
      <alignment horizontal="right" vertical="center" wrapText="1"/>
    </xf>
    <xf numFmtId="3" fontId="114" fillId="0" borderId="63" xfId="95" applyNumberFormat="1" applyFont="1" applyFill="1" applyBorder="1" applyAlignment="1" applyProtection="1">
      <alignment horizontal="right" vertical="center" wrapText="1"/>
    </xf>
    <xf numFmtId="3" fontId="30" fillId="0" borderId="63" xfId="95" applyNumberFormat="1" applyFont="1" applyFill="1" applyBorder="1" applyAlignment="1" applyProtection="1">
      <alignment horizontal="right" vertical="center" wrapText="1"/>
    </xf>
    <xf numFmtId="3" fontId="26" fillId="0" borderId="63" xfId="95" applyNumberFormat="1" applyFont="1" applyFill="1" applyBorder="1" applyAlignment="1" applyProtection="1">
      <alignment horizontal="right" vertical="center" wrapText="1"/>
    </xf>
    <xf numFmtId="3" fontId="30" fillId="0" borderId="63" xfId="95" applyNumberFormat="1" applyFont="1" applyFill="1" applyBorder="1" applyAlignment="1" applyProtection="1">
      <alignment horizontal="right" vertical="center" wrapText="1"/>
      <protection locked="0"/>
    </xf>
    <xf numFmtId="3" fontId="26" fillId="0" borderId="63" xfId="95" applyNumberFormat="1" applyFont="1" applyFill="1" applyBorder="1" applyAlignment="1" applyProtection="1">
      <alignment horizontal="right" vertical="center" wrapText="1"/>
      <protection locked="0"/>
    </xf>
    <xf numFmtId="3" fontId="37" fillId="0" borderId="63" xfId="95" applyNumberFormat="1" applyFont="1" applyFill="1" applyBorder="1" applyAlignment="1" applyProtection="1">
      <alignment horizontal="right" vertical="center" wrapText="1"/>
    </xf>
    <xf numFmtId="3" fontId="37" fillId="0" borderId="83" xfId="95" applyNumberFormat="1" applyFont="1" applyFill="1" applyBorder="1" applyAlignment="1" applyProtection="1">
      <alignment horizontal="right" vertical="center" wrapText="1"/>
      <protection locked="0"/>
    </xf>
    <xf numFmtId="3" fontId="116" fillId="0" borderId="55" xfId="95" applyNumberFormat="1" applyFont="1" applyFill="1" applyBorder="1" applyAlignment="1" applyProtection="1">
      <alignment horizontal="right" vertical="center" wrapText="1"/>
    </xf>
    <xf numFmtId="168" fontId="34" fillId="0" borderId="68" xfId="91" applyNumberFormat="1" applyFont="1" applyFill="1" applyBorder="1" applyAlignment="1">
      <alignment horizontal="center" vertical="center"/>
    </xf>
    <xf numFmtId="168" fontId="102" fillId="0" borderId="68" xfId="91" applyNumberFormat="1" applyFont="1" applyFill="1" applyBorder="1" applyAlignment="1">
      <alignment horizontal="center" vertical="center"/>
    </xf>
    <xf numFmtId="168" fontId="34" fillId="0" borderId="99" xfId="91" applyNumberFormat="1" applyFont="1" applyFill="1" applyBorder="1" applyAlignment="1">
      <alignment horizontal="center" vertical="center"/>
    </xf>
    <xf numFmtId="168" fontId="102" fillId="0" borderId="31" xfId="91" applyNumberFormat="1" applyFont="1" applyFill="1" applyBorder="1" applyAlignment="1">
      <alignment horizontal="center" vertical="center"/>
    </xf>
    <xf numFmtId="168" fontId="99" fillId="0" borderId="68" xfId="91" applyNumberFormat="1" applyFont="1" applyFill="1" applyBorder="1" applyAlignment="1">
      <alignment horizontal="center" vertical="center"/>
    </xf>
    <xf numFmtId="168" fontId="31" fillId="0" borderId="68" xfId="91" applyNumberFormat="1" applyFont="1" applyFill="1" applyBorder="1" applyAlignment="1">
      <alignment horizontal="center" vertical="center"/>
    </xf>
    <xf numFmtId="0" fontId="27" fillId="0" borderId="62" xfId="91" applyFont="1" applyFill="1" applyBorder="1" applyAlignment="1">
      <alignment horizontal="left" vertical="center" wrapText="1"/>
    </xf>
    <xf numFmtId="0" fontId="27" fillId="0" borderId="63" xfId="91" applyFont="1" applyFill="1" applyBorder="1" applyAlignment="1">
      <alignment horizontal="left" vertical="center" wrapText="1"/>
    </xf>
    <xf numFmtId="0" fontId="27" fillId="0" borderId="83" xfId="91" applyFont="1" applyFill="1" applyBorder="1" applyAlignment="1">
      <alignment horizontal="left" vertical="center" wrapText="1"/>
    </xf>
    <xf numFmtId="0" fontId="34" fillId="0" borderId="55" xfId="91" applyFont="1" applyFill="1" applyBorder="1" applyAlignment="1">
      <alignment horizontal="left" vertical="center" wrapText="1"/>
    </xf>
    <xf numFmtId="0" fontId="102" fillId="0" borderId="55" xfId="91" applyFont="1" applyFill="1" applyBorder="1" applyAlignment="1">
      <alignment horizontal="left" vertical="center" wrapText="1"/>
    </xf>
    <xf numFmtId="0" fontId="27" fillId="0" borderId="81" xfId="91" applyFont="1" applyFill="1" applyBorder="1" applyAlignment="1">
      <alignment horizontal="left" vertical="center" wrapText="1"/>
    </xf>
    <xf numFmtId="0" fontId="34" fillId="0" borderId="97" xfId="91" applyFont="1" applyFill="1" applyBorder="1" applyAlignment="1">
      <alignment horizontal="left" vertical="center" wrapText="1"/>
    </xf>
    <xf numFmtId="0" fontId="102" fillId="0" borderId="95" xfId="91" applyFont="1" applyFill="1" applyBorder="1" applyAlignment="1">
      <alignment horizontal="left" vertical="center" wrapText="1"/>
    </xf>
    <xf numFmtId="0" fontId="42" fillId="0" borderId="55" xfId="91" applyFont="1" applyFill="1" applyBorder="1" applyAlignment="1">
      <alignment horizontal="left" vertical="center" wrapText="1"/>
    </xf>
    <xf numFmtId="3" fontId="27" fillId="0" borderId="52" xfId="91" applyNumberFormat="1" applyFont="1" applyFill="1" applyBorder="1" applyAlignment="1" applyProtection="1">
      <alignment horizontal="right" vertical="center"/>
      <protection locked="0"/>
    </xf>
    <xf numFmtId="3" fontId="27" fillId="0" borderId="35" xfId="91" applyNumberFormat="1" applyFont="1" applyFill="1" applyBorder="1" applyAlignment="1" applyProtection="1">
      <alignment horizontal="right" vertical="center"/>
      <protection locked="0"/>
    </xf>
    <xf numFmtId="3" fontId="27" fillId="0" borderId="44" xfId="91" applyNumberFormat="1" applyFont="1" applyFill="1" applyBorder="1" applyAlignment="1" applyProtection="1">
      <alignment horizontal="right" vertical="center"/>
      <protection locked="0"/>
    </xf>
    <xf numFmtId="3" fontId="41" fillId="0" borderId="79" xfId="91" applyNumberFormat="1" applyFont="1" applyFill="1" applyBorder="1" applyAlignment="1">
      <alignment vertical="center"/>
    </xf>
    <xf numFmtId="3" fontId="27" fillId="0" borderId="44" xfId="91" applyNumberFormat="1" applyFont="1" applyFill="1" applyBorder="1" applyAlignment="1" applyProtection="1">
      <alignment vertical="center"/>
      <protection locked="0"/>
    </xf>
    <xf numFmtId="3" fontId="24" fillId="0" borderId="79" xfId="91" applyNumberFormat="1" applyFont="1" applyFill="1" applyBorder="1" applyAlignment="1">
      <alignment vertical="center"/>
    </xf>
    <xf numFmtId="3" fontId="27" fillId="0" borderId="52" xfId="91" applyNumberFormat="1" applyFont="1" applyFill="1" applyBorder="1" applyAlignment="1" applyProtection="1">
      <alignment vertical="center"/>
      <protection locked="0"/>
    </xf>
    <xf numFmtId="3" fontId="27" fillId="0" borderId="35" xfId="91" applyNumberFormat="1" applyFont="1" applyFill="1" applyBorder="1" applyAlignment="1" applyProtection="1">
      <alignment vertical="center"/>
      <protection locked="0"/>
    </xf>
    <xf numFmtId="3" fontId="41" fillId="0" borderId="79" xfId="91" applyNumberFormat="1" applyFont="1" applyFill="1" applyBorder="1" applyAlignment="1" applyProtection="1">
      <alignment vertical="center"/>
    </xf>
    <xf numFmtId="3" fontId="41" fillId="0" borderId="66" xfId="91" applyNumberFormat="1" applyFont="1" applyFill="1" applyBorder="1" applyAlignment="1" applyProtection="1">
      <alignment vertical="center"/>
    </xf>
    <xf numFmtId="3" fontId="24" fillId="0" borderId="79" xfId="91" applyNumberFormat="1" applyFont="1" applyFill="1" applyBorder="1" applyAlignment="1" applyProtection="1">
      <alignment vertical="center"/>
    </xf>
    <xf numFmtId="3" fontId="33" fillId="33" borderId="79" xfId="91" applyNumberFormat="1" applyFont="1" applyFill="1" applyBorder="1" applyAlignment="1" applyProtection="1">
      <alignment vertical="center"/>
    </xf>
    <xf numFmtId="3" fontId="27" fillId="0" borderId="78" xfId="91" applyNumberFormat="1" applyFont="1" applyFill="1" applyBorder="1" applyAlignment="1" applyProtection="1">
      <alignment horizontal="right" vertical="center"/>
      <protection locked="0"/>
    </xf>
    <xf numFmtId="3" fontId="27" fillId="0" borderId="67" xfId="91" applyNumberFormat="1" applyFont="1" applyFill="1" applyBorder="1" applyAlignment="1" applyProtection="1">
      <alignment horizontal="right" vertical="center"/>
      <protection locked="0"/>
    </xf>
    <xf numFmtId="3" fontId="27" fillId="0" borderId="84" xfId="91" applyNumberFormat="1" applyFont="1" applyFill="1" applyBorder="1" applyAlignment="1" applyProtection="1">
      <alignment horizontal="right" vertical="center"/>
      <protection locked="0"/>
    </xf>
    <xf numFmtId="3" fontId="41" fillId="0" borderId="54" xfId="91" applyNumberFormat="1" applyFont="1" applyFill="1" applyBorder="1" applyAlignment="1">
      <alignment vertical="center"/>
    </xf>
    <xf numFmtId="3" fontId="27" fillId="0" borderId="84" xfId="91" applyNumberFormat="1" applyFont="1" applyFill="1" applyBorder="1" applyAlignment="1" applyProtection="1">
      <alignment vertical="center"/>
      <protection locked="0"/>
    </xf>
    <xf numFmtId="3" fontId="24" fillId="0" borderId="54" xfId="91" applyNumberFormat="1" applyFont="1" applyFill="1" applyBorder="1" applyAlignment="1">
      <alignment vertical="center"/>
    </xf>
    <xf numFmtId="3" fontId="27" fillId="0" borderId="78" xfId="91" applyNumberFormat="1" applyFont="1" applyFill="1" applyBorder="1" applyAlignment="1" applyProtection="1">
      <alignment vertical="center"/>
      <protection locked="0"/>
    </xf>
    <xf numFmtId="3" fontId="27" fillId="0" borderId="67" xfId="91" applyNumberFormat="1" applyFont="1" applyFill="1" applyBorder="1" applyAlignment="1" applyProtection="1">
      <alignment vertical="center"/>
      <protection locked="0"/>
    </xf>
    <xf numFmtId="3" fontId="41" fillId="0" borderId="54" xfId="91" applyNumberFormat="1" applyFont="1" applyFill="1" applyBorder="1" applyAlignment="1" applyProtection="1">
      <alignment vertical="center"/>
    </xf>
    <xf numFmtId="3" fontId="41" fillId="0" borderId="94" xfId="91" applyNumberFormat="1" applyFont="1" applyFill="1" applyBorder="1" applyAlignment="1" applyProtection="1">
      <alignment vertical="center"/>
    </xf>
    <xf numFmtId="3" fontId="24" fillId="0" borderId="54" xfId="91" applyNumberFormat="1" applyFont="1" applyFill="1" applyBorder="1" applyAlignment="1" applyProtection="1">
      <alignment vertical="center"/>
    </xf>
    <xf numFmtId="3" fontId="33" fillId="0" borderId="54" xfId="91" applyNumberFormat="1" applyFont="1" applyFill="1" applyBorder="1" applyAlignment="1" applyProtection="1">
      <alignment vertical="center"/>
    </xf>
    <xf numFmtId="3" fontId="41" fillId="0" borderId="55" xfId="91" applyNumberFormat="1" applyFont="1" applyFill="1" applyBorder="1" applyAlignment="1">
      <alignment vertical="center"/>
    </xf>
    <xf numFmtId="3" fontId="27" fillId="0" borderId="83" xfId="91" applyNumberFormat="1" applyFont="1" applyFill="1" applyBorder="1" applyAlignment="1" applyProtection="1">
      <alignment vertical="center"/>
      <protection locked="0"/>
    </xf>
    <xf numFmtId="3" fontId="24" fillId="0" borderId="55" xfId="91" applyNumberFormat="1" applyFont="1" applyFill="1" applyBorder="1" applyAlignment="1">
      <alignment vertical="center"/>
    </xf>
    <xf numFmtId="3" fontId="27" fillId="0" borderId="81" xfId="91" applyNumberFormat="1" applyFont="1" applyFill="1" applyBorder="1" applyAlignment="1" applyProtection="1">
      <alignment vertical="center"/>
      <protection locked="0"/>
    </xf>
    <xf numFmtId="3" fontId="27" fillId="0" borderId="63" xfId="91" applyNumberFormat="1" applyFont="1" applyFill="1" applyBorder="1" applyAlignment="1" applyProtection="1">
      <alignment vertical="center"/>
      <protection locked="0"/>
    </xf>
    <xf numFmtId="3" fontId="41" fillId="0" borderId="55" xfId="91" applyNumberFormat="1" applyFont="1" applyFill="1" applyBorder="1" applyAlignment="1" applyProtection="1">
      <alignment vertical="center"/>
    </xf>
    <xf numFmtId="3" fontId="41" fillId="0" borderId="97" xfId="91" applyNumberFormat="1" applyFont="1" applyFill="1" applyBorder="1" applyAlignment="1" applyProtection="1">
      <alignment vertical="center"/>
    </xf>
    <xf numFmtId="3" fontId="24" fillId="0" borderId="55" xfId="91" applyNumberFormat="1" applyFont="1" applyFill="1" applyBorder="1" applyAlignment="1" applyProtection="1">
      <alignment vertical="center"/>
    </xf>
    <xf numFmtId="3" fontId="33" fillId="33" borderId="55" xfId="91" applyNumberFormat="1" applyFont="1" applyFill="1" applyBorder="1" applyAlignment="1" applyProtection="1">
      <alignment vertical="center"/>
    </xf>
    <xf numFmtId="49" fontId="34" fillId="0" borderId="55" xfId="94" applyNumberFormat="1" applyFont="1" applyFill="1" applyBorder="1" applyAlignment="1" applyProtection="1">
      <alignment horizontal="center" vertical="center" wrapText="1"/>
    </xf>
    <xf numFmtId="0" fontId="26" fillId="0" borderId="81" xfId="95" applyFont="1" applyFill="1" applyBorder="1" applyAlignment="1" applyProtection="1">
      <alignment vertical="center" wrapText="1"/>
    </xf>
    <xf numFmtId="49" fontId="34" fillId="0" borderId="79" xfId="94" applyNumberFormat="1" applyFont="1" applyFill="1" applyBorder="1" applyAlignment="1" applyProtection="1">
      <alignment horizontal="center" vertical="center"/>
    </xf>
    <xf numFmtId="168" fontId="27" fillId="0" borderId="35" xfId="94" applyNumberFormat="1" applyFont="1" applyFill="1" applyBorder="1" applyAlignment="1" applyProtection="1">
      <alignment horizontal="center" vertical="center"/>
    </xf>
    <xf numFmtId="168" fontId="36" fillId="0" borderId="35" xfId="94" applyNumberFormat="1" applyFont="1" applyFill="1" applyBorder="1" applyAlignment="1" applyProtection="1">
      <alignment horizontal="center" vertical="center"/>
    </xf>
    <xf numFmtId="49" fontId="34" fillId="0" borderId="54" xfId="94" applyNumberFormat="1" applyFont="1" applyFill="1" applyBorder="1" applyAlignment="1" applyProtection="1">
      <alignment horizontal="center" vertical="center"/>
    </xf>
    <xf numFmtId="3" fontId="27" fillId="0" borderId="78" xfId="94" applyNumberFormat="1" applyFont="1" applyFill="1" applyBorder="1" applyAlignment="1" applyProtection="1">
      <alignment vertical="center"/>
      <protection locked="0"/>
    </xf>
    <xf numFmtId="3" fontId="27" fillId="0" borderId="67" xfId="94" applyNumberFormat="1" applyFont="1" applyFill="1" applyBorder="1" applyAlignment="1" applyProtection="1">
      <alignment vertical="center"/>
      <protection locked="0"/>
    </xf>
    <xf numFmtId="3" fontId="102" fillId="0" borderId="67" xfId="94" applyNumberFormat="1" applyFont="1" applyFill="1" applyBorder="1" applyAlignment="1" applyProtection="1">
      <alignment vertical="center"/>
    </xf>
    <xf numFmtId="3" fontId="101" fillId="0" borderId="67" xfId="94" applyNumberFormat="1" applyFont="1" applyFill="1" applyBorder="1" applyAlignment="1" applyProtection="1">
      <alignment vertical="center"/>
      <protection locked="0"/>
    </xf>
    <xf numFmtId="3" fontId="43" fillId="0" borderId="67" xfId="94" applyNumberFormat="1" applyFont="1" applyFill="1" applyBorder="1" applyAlignment="1" applyProtection="1">
      <alignment vertical="center"/>
    </xf>
    <xf numFmtId="49" fontId="34" fillId="0" borderId="55" xfId="94" applyNumberFormat="1" applyFont="1" applyFill="1" applyBorder="1" applyAlignment="1" applyProtection="1">
      <alignment horizontal="center" vertical="center"/>
    </xf>
    <xf numFmtId="3" fontId="27" fillId="0" borderId="63" xfId="94" applyNumberFormat="1" applyFont="1" applyFill="1" applyBorder="1" applyAlignment="1" applyProtection="1">
      <alignment vertical="center"/>
      <protection locked="0"/>
    </xf>
    <xf numFmtId="3" fontId="102" fillId="0" borderId="63" xfId="94" applyNumberFormat="1" applyFont="1" applyFill="1" applyBorder="1" applyAlignment="1" applyProtection="1">
      <alignment vertical="center"/>
    </xf>
    <xf numFmtId="3" fontId="101" fillId="0" borderId="63" xfId="94" applyNumberFormat="1" applyFont="1" applyFill="1" applyBorder="1" applyAlignment="1" applyProtection="1">
      <alignment vertical="center"/>
      <protection locked="0"/>
    </xf>
    <xf numFmtId="3" fontId="43" fillId="0" borderId="63" xfId="94" applyNumberFormat="1" applyFont="1" applyFill="1" applyBorder="1" applyAlignment="1" applyProtection="1">
      <alignment vertical="center"/>
    </xf>
    <xf numFmtId="168" fontId="36" fillId="0" borderId="44" xfId="94" applyNumberFormat="1" applyFont="1" applyFill="1" applyBorder="1" applyAlignment="1" applyProtection="1">
      <alignment horizontal="center" vertical="center"/>
    </xf>
    <xf numFmtId="3" fontId="43" fillId="0" borderId="83" xfId="94" applyNumberFormat="1" applyFont="1" applyFill="1" applyBorder="1" applyAlignment="1" applyProtection="1">
      <alignment vertical="center"/>
      <protection locked="0"/>
    </xf>
    <xf numFmtId="3" fontId="43" fillId="0" borderId="84" xfId="94" applyNumberFormat="1" applyFont="1" applyFill="1" applyBorder="1" applyAlignment="1" applyProtection="1">
      <alignment vertical="center"/>
      <protection locked="0"/>
    </xf>
    <xf numFmtId="0" fontId="42" fillId="0" borderId="55" xfId="94" applyFont="1" applyFill="1" applyBorder="1" applyAlignment="1" applyProtection="1">
      <alignment horizontal="left" vertical="center" wrapText="1"/>
    </xf>
    <xf numFmtId="168" fontId="35" fillId="0" borderId="79" xfId="94" applyNumberFormat="1" applyFont="1" applyFill="1" applyBorder="1" applyAlignment="1" applyProtection="1">
      <alignment horizontal="center" vertical="center"/>
    </xf>
    <xf numFmtId="3" fontId="42" fillId="0" borderId="55" xfId="94" applyNumberFormat="1" applyFont="1" applyFill="1" applyBorder="1" applyAlignment="1" applyProtection="1">
      <alignment vertical="center"/>
    </xf>
    <xf numFmtId="3" fontId="42" fillId="0" borderId="54" xfId="94" applyNumberFormat="1" applyFont="1" applyFill="1" applyBorder="1" applyAlignment="1" applyProtection="1">
      <alignment vertical="center"/>
    </xf>
    <xf numFmtId="0" fontId="50" fillId="0" borderId="68" xfId="0" applyFont="1" applyBorder="1" applyAlignment="1" applyProtection="1">
      <alignment horizontal="center" vertical="center" wrapText="1"/>
    </xf>
    <xf numFmtId="0" fontId="49" fillId="0" borderId="77" xfId="0" applyFont="1" applyBorder="1" applyAlignment="1" applyProtection="1">
      <alignment horizontal="center" vertical="top" wrapText="1"/>
    </xf>
    <xf numFmtId="0" fontId="49" fillId="0" borderId="38" xfId="0" applyFont="1" applyBorder="1" applyAlignment="1" applyProtection="1">
      <alignment horizontal="center" vertical="top" wrapText="1"/>
    </xf>
    <xf numFmtId="0" fontId="49" fillId="0" borderId="57" xfId="0" applyFont="1" applyBorder="1" applyAlignment="1" applyProtection="1">
      <alignment horizontal="center" vertical="top" wrapText="1"/>
    </xf>
    <xf numFmtId="0" fontId="49" fillId="0" borderId="55" xfId="0" applyFont="1" applyBorder="1" applyAlignment="1" applyProtection="1">
      <alignment horizontal="center" vertical="center" wrapText="1"/>
    </xf>
    <xf numFmtId="0" fontId="51" fillId="0" borderId="81" xfId="0" applyFont="1" applyBorder="1" applyAlignment="1" applyProtection="1">
      <alignment horizontal="left" vertical="top" wrapText="1"/>
      <protection locked="0"/>
    </xf>
    <xf numFmtId="0" fontId="51" fillId="0" borderId="63" xfId="0" applyFont="1" applyBorder="1" applyAlignment="1" applyProtection="1">
      <alignment horizontal="left" vertical="top" wrapText="1"/>
      <protection locked="0"/>
    </xf>
    <xf numFmtId="0" fontId="51" fillId="0" borderId="64" xfId="0" applyFont="1" applyBorder="1" applyAlignment="1" applyProtection="1">
      <alignment horizontal="left" vertical="top" wrapText="1"/>
      <protection locked="0"/>
    </xf>
    <xf numFmtId="0" fontId="49" fillId="0" borderId="79" xfId="0" applyFont="1" applyBorder="1" applyAlignment="1" applyProtection="1">
      <alignment horizontal="center" vertical="center" wrapText="1"/>
    </xf>
    <xf numFmtId="9" fontId="51" fillId="0" borderId="52" xfId="103" applyFont="1" applyFill="1" applyBorder="1" applyAlignment="1" applyProtection="1">
      <alignment horizontal="center" vertical="center" wrapText="1"/>
      <protection locked="0"/>
    </xf>
    <xf numFmtId="9" fontId="51" fillId="0" borderId="35" xfId="103" applyFont="1" applyBorder="1" applyAlignment="1" applyProtection="1">
      <alignment horizontal="center" vertical="center" wrapText="1"/>
      <protection locked="0"/>
    </xf>
    <xf numFmtId="9" fontId="51" fillId="0" borderId="44" xfId="103" applyFont="1" applyBorder="1" applyAlignment="1" applyProtection="1">
      <alignment horizontal="center" vertical="center" wrapText="1"/>
      <protection locked="0"/>
    </xf>
    <xf numFmtId="0" fontId="49" fillId="0" borderId="54" xfId="0" applyFont="1" applyBorder="1" applyAlignment="1" applyProtection="1">
      <alignment horizontal="center" vertical="center" wrapText="1"/>
    </xf>
    <xf numFmtId="166" fontId="51" fillId="0" borderId="78" xfId="54" applyNumberFormat="1" applyFont="1" applyBorder="1" applyAlignment="1" applyProtection="1">
      <alignment horizontal="center" vertical="top" wrapText="1"/>
      <protection locked="0"/>
    </xf>
    <xf numFmtId="166" fontId="51" fillId="0" borderId="67" xfId="54" applyNumberFormat="1" applyFont="1" applyBorder="1" applyAlignment="1" applyProtection="1">
      <alignment horizontal="center" vertical="top" wrapText="1"/>
      <protection locked="0"/>
    </xf>
    <xf numFmtId="166" fontId="51" fillId="0" borderId="84" xfId="54" applyNumberFormat="1" applyFont="1" applyBorder="1" applyAlignment="1" applyProtection="1">
      <alignment horizontal="center" vertical="top" wrapText="1"/>
      <protection locked="0"/>
    </xf>
    <xf numFmtId="166" fontId="51" fillId="0" borderId="81" xfId="54" applyNumberFormat="1" applyFont="1" applyBorder="1" applyAlignment="1" applyProtection="1">
      <alignment horizontal="center" vertical="center" wrapText="1"/>
      <protection locked="0"/>
    </xf>
    <xf numFmtId="166" fontId="51" fillId="0" borderId="63" xfId="54" applyNumberFormat="1" applyFont="1" applyBorder="1" applyAlignment="1" applyProtection="1">
      <alignment horizontal="center" vertical="center" wrapText="1"/>
      <protection locked="0"/>
    </xf>
    <xf numFmtId="166" fontId="51" fillId="0" borderId="64" xfId="54" applyNumberFormat="1" applyFont="1" applyBorder="1" applyAlignment="1" applyProtection="1">
      <alignment horizontal="center" vertical="center" wrapText="1"/>
      <protection locked="0"/>
    </xf>
    <xf numFmtId="0" fontId="49" fillId="26" borderId="93" xfId="0" applyFont="1" applyFill="1" applyBorder="1" applyAlignment="1" applyProtection="1">
      <alignment horizontal="center" vertical="top" wrapText="1"/>
    </xf>
    <xf numFmtId="166" fontId="51" fillId="0" borderId="54" xfId="54" applyNumberFormat="1" applyFont="1" applyBorder="1" applyAlignment="1" applyProtection="1">
      <alignment horizontal="center" vertical="top" wrapText="1"/>
    </xf>
    <xf numFmtId="166" fontId="51" fillId="0" borderId="55" xfId="54" applyNumberFormat="1" applyFont="1" applyBorder="1" applyAlignment="1" applyProtection="1">
      <alignment horizontal="center" vertical="center" wrapText="1"/>
    </xf>
    <xf numFmtId="0" fontId="76" fillId="0" borderId="36" xfId="96" applyFont="1" applyBorder="1" applyAlignment="1">
      <alignment horizontal="left" vertical="center"/>
    </xf>
    <xf numFmtId="0" fontId="74" fillId="27" borderId="21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3" fontId="78" fillId="28" borderId="25" xfId="96" applyNumberFormat="1" applyFont="1" applyFill="1" applyBorder="1" applyAlignment="1">
      <alignment horizontal="right" vertical="center"/>
    </xf>
    <xf numFmtId="0" fontId="86" fillId="0" borderId="98" xfId="0" applyFont="1" applyBorder="1" applyAlignment="1">
      <alignment horizontal="right" wrapText="1"/>
    </xf>
    <xf numFmtId="3" fontId="86" fillId="0" borderId="98" xfId="0" applyNumberFormat="1" applyFont="1" applyBorder="1" applyAlignment="1">
      <alignment horizontal="right" wrapText="1"/>
    </xf>
    <xf numFmtId="0" fontId="31" fillId="0" borderId="54" xfId="88" applyFont="1" applyFill="1" applyBorder="1"/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74" fillId="0" borderId="0" xfId="96" applyFont="1" applyAlignment="1">
      <alignment horizontal="center"/>
    </xf>
    <xf numFmtId="0" fontId="97" fillId="0" borderId="0" xfId="96" applyFont="1" applyBorder="1" applyAlignment="1">
      <alignment horizontal="center"/>
    </xf>
    <xf numFmtId="3" fontId="82" fillId="27" borderId="93" xfId="82" applyNumberFormat="1" applyFont="1" applyFill="1" applyBorder="1" applyAlignment="1">
      <alignment vertical="center"/>
    </xf>
    <xf numFmtId="3" fontId="23" fillId="35" borderId="55" xfId="84" applyNumberFormat="1" applyFont="1" applyFill="1" applyBorder="1"/>
    <xf numFmtId="3" fontId="81" fillId="0" borderId="100" xfId="82" applyNumberFormat="1" applyFont="1" applyFill="1" applyBorder="1" applyAlignment="1">
      <alignment vertical="center"/>
    </xf>
    <xf numFmtId="167" fontId="81" fillId="0" borderId="101" xfId="82" applyNumberFormat="1" applyFont="1" applyBorder="1" applyAlignment="1">
      <alignment vertical="center"/>
    </xf>
    <xf numFmtId="167" fontId="81" fillId="0" borderId="36" xfId="82" applyNumberFormat="1" applyFont="1" applyBorder="1" applyAlignment="1">
      <alignment vertical="center"/>
    </xf>
    <xf numFmtId="4" fontId="81" fillId="0" borderId="45" xfId="84" applyNumberFormat="1" applyFont="1" applyFill="1" applyBorder="1"/>
    <xf numFmtId="165" fontId="102" fillId="0" borderId="31" xfId="89" applyNumberFormat="1" applyFont="1" applyFill="1" applyBorder="1" applyAlignment="1" applyProtection="1">
      <alignment horizontal="center" vertical="center"/>
    </xf>
    <xf numFmtId="166" fontId="27" fillId="0" borderId="77" xfId="54" applyNumberFormat="1" applyFont="1" applyFill="1" applyBorder="1" applyAlignment="1" applyProtection="1">
      <alignment vertical="center" wrapText="1"/>
    </xf>
    <xf numFmtId="166" fontId="27" fillId="0" borderId="38" xfId="54" applyNumberFormat="1" applyFont="1" applyFill="1" applyBorder="1" applyAlignment="1" applyProtection="1">
      <alignment vertical="center" wrapText="1"/>
    </xf>
    <xf numFmtId="166" fontId="99" fillId="0" borderId="38" xfId="54" applyNumberFormat="1" applyFont="1" applyFill="1" applyBorder="1" applyAlignment="1" applyProtection="1">
      <alignment vertical="center" wrapText="1"/>
    </xf>
    <xf numFmtId="166" fontId="27" fillId="0" borderId="38" xfId="54" applyNumberFormat="1" applyFont="1" applyFill="1" applyBorder="1" applyAlignment="1" applyProtection="1">
      <alignment vertical="center" wrapText="1"/>
      <protection locked="0"/>
    </xf>
    <xf numFmtId="166" fontId="27" fillId="0" borderId="57" xfId="54" applyNumberFormat="1" applyFont="1" applyFill="1" applyBorder="1" applyAlignment="1" applyProtection="1">
      <alignment vertical="center" wrapText="1"/>
      <protection locked="0"/>
    </xf>
    <xf numFmtId="166" fontId="107" fillId="0" borderId="68" xfId="54" applyNumberFormat="1" applyFont="1" applyFill="1" applyBorder="1" applyAlignment="1" applyProtection="1">
      <alignment vertical="center" wrapText="1"/>
    </xf>
    <xf numFmtId="165" fontId="34" fillId="0" borderId="63" xfId="89" applyNumberFormat="1" applyFont="1" applyFill="1" applyBorder="1" applyAlignment="1" applyProtection="1">
      <alignment horizontal="center" vertical="center" wrapText="1"/>
    </xf>
    <xf numFmtId="166" fontId="27" fillId="0" borderId="83" xfId="54" applyNumberFormat="1" applyFont="1" applyFill="1" applyBorder="1" applyAlignment="1" applyProtection="1">
      <alignment vertical="center" wrapText="1"/>
    </xf>
    <xf numFmtId="0" fontId="20" fillId="0" borderId="0" xfId="95" applyFont="1" applyFill="1" applyAlignment="1" applyProtection="1">
      <alignment horizontal="center" vertical="center"/>
    </xf>
    <xf numFmtId="4" fontId="81" fillId="0" borderId="100" xfId="82" applyNumberFormat="1" applyFont="1" applyFill="1" applyBorder="1" applyAlignment="1">
      <alignment vertical="center"/>
    </xf>
    <xf numFmtId="0" fontId="25" fillId="0" borderId="13" xfId="95" applyFont="1" applyFill="1" applyBorder="1" applyAlignment="1" applyProtection="1">
      <alignment horizontal="center" vertical="center" wrapText="1"/>
    </xf>
    <xf numFmtId="0" fontId="25" fillId="0" borderId="14" xfId="95" applyFont="1" applyFill="1" applyBorder="1" applyAlignment="1" applyProtection="1">
      <alignment horizontal="center" vertical="center" wrapText="1"/>
    </xf>
    <xf numFmtId="0" fontId="30" fillId="0" borderId="15" xfId="95" applyFont="1" applyFill="1" applyBorder="1" applyAlignment="1" applyProtection="1">
      <alignment vertical="center" wrapText="1"/>
    </xf>
    <xf numFmtId="168" fontId="27" fillId="0" borderId="16" xfId="94" applyNumberFormat="1" applyFont="1" applyFill="1" applyBorder="1" applyAlignment="1" applyProtection="1">
      <alignment horizontal="center" vertical="center"/>
    </xf>
    <xf numFmtId="3" fontId="30" fillId="0" borderId="16" xfId="95" applyNumberFormat="1" applyFont="1" applyFill="1" applyBorder="1" applyAlignment="1" applyProtection="1">
      <alignment horizontal="right" vertical="center" wrapText="1"/>
      <protection locked="0"/>
    </xf>
    <xf numFmtId="0" fontId="30" fillId="0" borderId="23" xfId="95" applyFont="1" applyFill="1" applyBorder="1" applyAlignment="1" applyProtection="1">
      <alignment vertical="center" wrapText="1"/>
    </xf>
    <xf numFmtId="168" fontId="27" fillId="0" borderId="19" xfId="94" applyNumberFormat="1" applyFont="1" applyFill="1" applyBorder="1" applyAlignment="1" applyProtection="1">
      <alignment horizontal="center" vertical="center"/>
    </xf>
    <xf numFmtId="3" fontId="30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95" applyFont="1" applyFill="1" applyBorder="1" applyAlignment="1" applyProtection="1">
      <alignment vertical="center" wrapText="1"/>
    </xf>
    <xf numFmtId="168" fontId="34" fillId="0" borderId="19" xfId="94" applyNumberFormat="1" applyFont="1" applyFill="1" applyBorder="1" applyAlignment="1" applyProtection="1">
      <alignment horizontal="center" vertical="center"/>
    </xf>
    <xf numFmtId="3" fontId="26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30" fillId="0" borderId="17" xfId="95" applyFont="1" applyFill="1" applyBorder="1" applyAlignment="1" applyProtection="1">
      <alignment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</xf>
    <xf numFmtId="0" fontId="26" fillId="0" borderId="17" xfId="95" applyFont="1" applyFill="1" applyBorder="1" applyAlignment="1" applyProtection="1">
      <alignment vertical="center" wrapText="1"/>
    </xf>
    <xf numFmtId="3" fontId="26" fillId="0" borderId="18" xfId="95" applyNumberFormat="1" applyFont="1" applyFill="1" applyBorder="1" applyAlignment="1" applyProtection="1">
      <alignment horizontal="right" vertical="center" wrapText="1"/>
    </xf>
    <xf numFmtId="168" fontId="101" fillId="0" borderId="19" xfId="94" applyNumberFormat="1" applyFont="1" applyFill="1" applyBorder="1" applyAlignment="1" applyProtection="1">
      <alignment horizontal="center" vertical="center"/>
    </xf>
    <xf numFmtId="0" fontId="37" fillId="0" borderId="17" xfId="95" applyFont="1" applyFill="1" applyBorder="1" applyAlignment="1" applyProtection="1">
      <alignment vertical="center" wrapText="1"/>
    </xf>
    <xf numFmtId="3" fontId="37" fillId="0" borderId="18" xfId="95" applyNumberFormat="1" applyFont="1" applyFill="1" applyBorder="1" applyAlignment="1" applyProtection="1">
      <alignment horizontal="right" vertical="center" wrapText="1"/>
    </xf>
    <xf numFmtId="0" fontId="37" fillId="0" borderId="0" xfId="95" applyFont="1" applyFill="1" applyAlignment="1" applyProtection="1">
      <alignment vertical="center"/>
    </xf>
    <xf numFmtId="3" fontId="30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95" applyFont="1" applyFill="1" applyAlignment="1" applyProtection="1">
      <alignment vertical="center"/>
    </xf>
    <xf numFmtId="0" fontId="37" fillId="0" borderId="103" xfId="95" applyFont="1" applyFill="1" applyBorder="1" applyAlignment="1" applyProtection="1">
      <alignment vertical="center" wrapText="1"/>
    </xf>
    <xf numFmtId="3" fontId="37" fillId="0" borderId="37" xfId="95" applyNumberFormat="1" applyFont="1" applyFill="1" applyBorder="1" applyAlignment="1" applyProtection="1">
      <alignment horizontal="right" vertical="center" wrapText="1"/>
      <protection locked="0"/>
    </xf>
    <xf numFmtId="3" fontId="38" fillId="0" borderId="22" xfId="95" applyNumberFormat="1" applyFont="1" applyFill="1" applyBorder="1" applyAlignment="1" applyProtection="1">
      <alignment horizontal="right" vertical="center" wrapText="1"/>
    </xf>
    <xf numFmtId="0" fontId="99" fillId="0" borderId="55" xfId="88" applyFont="1" applyFill="1" applyBorder="1" applyAlignment="1" applyProtection="1">
      <alignment horizontal="center" vertical="center" wrapText="1"/>
    </xf>
    <xf numFmtId="168" fontId="99" fillId="0" borderId="19" xfId="94" applyNumberFormat="1" applyFont="1" applyFill="1" applyBorder="1" applyAlignment="1" applyProtection="1">
      <alignment horizontal="center" vertical="center"/>
    </xf>
    <xf numFmtId="166" fontId="99" fillId="0" borderId="83" xfId="54" applyNumberFormat="1" applyFont="1" applyFill="1" applyBorder="1" applyAlignment="1" applyProtection="1">
      <alignment vertical="center" wrapText="1"/>
    </xf>
    <xf numFmtId="166" fontId="99" fillId="0" borderId="57" xfId="54" applyNumberFormat="1" applyFont="1" applyFill="1" applyBorder="1" applyAlignment="1" applyProtection="1">
      <alignment vertical="center" wrapText="1"/>
      <protection locked="0"/>
    </xf>
    <xf numFmtId="165" fontId="101" fillId="0" borderId="83" xfId="89" applyNumberFormat="1" applyFont="1" applyFill="1" applyBorder="1" applyAlignment="1" applyProtection="1">
      <alignment horizontal="left" vertical="center" wrapText="1" indent="1"/>
    </xf>
    <xf numFmtId="166" fontId="101" fillId="0" borderId="83" xfId="54" applyNumberFormat="1" applyFont="1" applyFill="1" applyBorder="1" applyAlignment="1" applyProtection="1">
      <alignment vertical="center" wrapText="1"/>
      <protection locked="0"/>
    </xf>
    <xf numFmtId="0" fontId="23" fillId="27" borderId="20" xfId="84" applyFont="1" applyFill="1" applyBorder="1" applyAlignment="1">
      <alignment wrapText="1"/>
    </xf>
    <xf numFmtId="166" fontId="0" fillId="0" borderId="35" xfId="54" applyNumberFormat="1" applyFont="1" applyFill="1" applyBorder="1" applyAlignment="1" applyProtection="1">
      <alignment horizontal="center" vertical="center" wrapText="1"/>
      <protection locked="0"/>
    </xf>
    <xf numFmtId="3" fontId="27" fillId="0" borderId="62" xfId="94" applyNumberFormat="1" applyFont="1" applyFill="1" applyBorder="1" applyAlignment="1" applyProtection="1">
      <alignment vertical="center"/>
      <protection locked="0"/>
    </xf>
    <xf numFmtId="0" fontId="38" fillId="0" borderId="68" xfId="95" applyFont="1" applyFill="1" applyBorder="1" applyAlignment="1" applyProtection="1">
      <alignment vertical="center" wrapText="1"/>
    </xf>
    <xf numFmtId="3" fontId="38" fillId="0" borderId="54" xfId="95" applyNumberFormat="1" applyFont="1" applyFill="1" applyBorder="1" applyAlignment="1" applyProtection="1">
      <alignment horizontal="right" vertical="center" wrapText="1"/>
    </xf>
    <xf numFmtId="168" fontId="99" fillId="0" borderId="37" xfId="94" applyNumberFormat="1" applyFont="1" applyFill="1" applyBorder="1" applyAlignment="1" applyProtection="1">
      <alignment horizontal="center" vertical="center"/>
    </xf>
    <xf numFmtId="168" fontId="99" fillId="0" borderId="55" xfId="94" applyNumberFormat="1" applyFont="1" applyFill="1" applyBorder="1" applyAlignment="1" applyProtection="1">
      <alignment horizontal="center" vertical="center"/>
    </xf>
    <xf numFmtId="3" fontId="75" fillId="0" borderId="67" xfId="92" applyNumberFormat="1" applyFont="1" applyBorder="1" applyAlignment="1">
      <alignment horizontal="right" wrapText="1"/>
    </xf>
    <xf numFmtId="3" fontId="75" fillId="0" borderId="67" xfId="92" applyNumberFormat="1" applyFont="1" applyBorder="1" applyAlignment="1">
      <alignment wrapText="1"/>
    </xf>
    <xf numFmtId="3" fontId="118" fillId="0" borderId="67" xfId="92" applyNumberFormat="1" applyFont="1" applyBorder="1" applyAlignment="1">
      <alignment horizontal="right" wrapText="1"/>
    </xf>
    <xf numFmtId="3" fontId="88" fillId="0" borderId="67" xfId="92" applyNumberFormat="1" applyFont="1" applyBorder="1" applyAlignment="1">
      <alignment wrapText="1"/>
    </xf>
    <xf numFmtId="0" fontId="88" fillId="0" borderId="84" xfId="0" applyFont="1" applyBorder="1" applyAlignment="1">
      <alignment horizontal="right" wrapText="1"/>
    </xf>
    <xf numFmtId="3" fontId="88" fillId="0" borderId="78" xfId="92" applyNumberFormat="1" applyFont="1" applyBorder="1" applyAlignment="1">
      <alignment horizontal="right" wrapText="1"/>
    </xf>
    <xf numFmtId="3" fontId="88" fillId="0" borderId="84" xfId="92" applyNumberFormat="1" applyFont="1" applyBorder="1" applyAlignment="1">
      <alignment horizontal="right" wrapText="1"/>
    </xf>
    <xf numFmtId="0" fontId="124" fillId="0" borderId="55" xfId="108" applyFont="1" applyBorder="1" applyAlignment="1">
      <alignment horizontal="center" wrapText="1"/>
    </xf>
    <xf numFmtId="3" fontId="86" fillId="0" borderId="67" xfId="92" applyNumberFormat="1" applyFont="1" applyBorder="1" applyAlignment="1">
      <alignment horizontal="right" wrapText="1"/>
    </xf>
    <xf numFmtId="3" fontId="86" fillId="0" borderId="84" xfId="92" applyNumberFormat="1" applyFont="1" applyBorder="1" applyAlignment="1">
      <alignment horizontal="right" wrapText="1"/>
    </xf>
    <xf numFmtId="0" fontId="15" fillId="36" borderId="0" xfId="96" applyFont="1" applyFill="1" applyAlignment="1">
      <alignment horizontal="left"/>
    </xf>
    <xf numFmtId="0" fontId="100" fillId="36" borderId="0" xfId="91" applyFont="1" applyFill="1" applyAlignment="1" applyProtection="1">
      <alignment horizontal="center" vertical="center"/>
      <protection locked="0"/>
    </xf>
    <xf numFmtId="0" fontId="40" fillId="36" borderId="0" xfId="0" applyFont="1" applyFill="1" applyAlignment="1" applyProtection="1">
      <alignment horizontal="center" vertical="top" wrapText="1"/>
      <protection locked="0"/>
    </xf>
    <xf numFmtId="0" fontId="1" fillId="0" borderId="81" xfId="109" applyBorder="1" applyAlignment="1">
      <alignment wrapText="1"/>
    </xf>
    <xf numFmtId="0" fontId="1" fillId="0" borderId="63" xfId="109" applyBorder="1"/>
    <xf numFmtId="3" fontId="1" fillId="0" borderId="81" xfId="109" applyNumberFormat="1" applyBorder="1"/>
    <xf numFmtId="0" fontId="75" fillId="0" borderId="98" xfId="0" applyFont="1" applyBorder="1" applyAlignment="1">
      <alignment horizontal="justify"/>
    </xf>
    <xf numFmtId="0" fontId="1" fillId="0" borderId="63" xfId="109" applyBorder="1" applyAlignment="1">
      <alignment horizontal="left"/>
    </xf>
    <xf numFmtId="0" fontId="1" fillId="0" borderId="83" xfId="109" applyBorder="1" applyAlignment="1">
      <alignment horizontal="left"/>
    </xf>
    <xf numFmtId="3" fontId="1" fillId="0" borderId="83" xfId="109" applyNumberFormat="1" applyBorder="1"/>
    <xf numFmtId="3" fontId="1" fillId="0" borderId="78" xfId="109" applyNumberFormat="1" applyBorder="1"/>
    <xf numFmtId="3" fontId="1" fillId="0" borderId="67" xfId="109" applyNumberFormat="1" applyBorder="1"/>
    <xf numFmtId="3" fontId="1" fillId="0" borderId="84" xfId="109" applyNumberFormat="1" applyBorder="1"/>
    <xf numFmtId="3" fontId="120" fillId="34" borderId="63" xfId="83" applyNumberFormat="1" applyFont="1" applyFill="1" applyBorder="1" applyAlignment="1"/>
    <xf numFmtId="3" fontId="1" fillId="0" borderId="67" xfId="109" applyNumberFormat="1" applyBorder="1" applyAlignment="1" applyProtection="1">
      <alignment wrapText="1"/>
      <protection locked="0"/>
    </xf>
    <xf numFmtId="3" fontId="1" fillId="0" borderId="63" xfId="109" applyNumberFormat="1" applyBorder="1" applyAlignment="1" applyProtection="1">
      <alignment wrapText="1"/>
      <protection locked="0"/>
    </xf>
    <xf numFmtId="3" fontId="1" fillId="0" borderId="63" xfId="109" applyNumberFormat="1" applyBorder="1" applyAlignment="1"/>
    <xf numFmtId="3" fontId="120" fillId="0" borderId="63" xfId="83" applyNumberFormat="1" applyFont="1" applyFill="1" applyBorder="1" applyAlignment="1" applyProtection="1">
      <alignment wrapText="1"/>
      <protection locked="0"/>
    </xf>
    <xf numFmtId="3" fontId="120" fillId="0" borderId="36" xfId="83" applyNumberFormat="1" applyFont="1" applyFill="1" applyBorder="1" applyAlignment="1" applyProtection="1">
      <alignment wrapText="1"/>
      <protection locked="0"/>
    </xf>
    <xf numFmtId="3" fontId="120" fillId="0" borderId="18" xfId="83" applyNumberFormat="1" applyFont="1" applyBorder="1" applyAlignment="1"/>
    <xf numFmtId="3" fontId="120" fillId="0" borderId="18" xfId="83" applyNumberFormat="1" applyFont="1" applyFill="1" applyBorder="1" applyAlignment="1" applyProtection="1">
      <alignment wrapText="1"/>
      <protection locked="0"/>
    </xf>
    <xf numFmtId="3" fontId="120" fillId="0" borderId="40" xfId="83" applyNumberFormat="1" applyFont="1" applyBorder="1" applyAlignment="1"/>
    <xf numFmtId="3" fontId="88" fillId="0" borderId="35" xfId="0" applyNumberFormat="1" applyFont="1" applyBorder="1" applyAlignment="1">
      <alignment wrapText="1"/>
    </xf>
    <xf numFmtId="166" fontId="1" fillId="0" borderId="35" xfId="54" applyNumberFormat="1" applyFont="1" applyFill="1" applyBorder="1" applyAlignment="1" applyProtection="1">
      <alignment horizontal="center" vertical="center" wrapText="1"/>
      <protection locked="0"/>
    </xf>
    <xf numFmtId="3" fontId="81" fillId="0" borderId="48" xfId="82" applyNumberFormat="1" applyFont="1" applyFill="1" applyBorder="1" applyAlignment="1"/>
    <xf numFmtId="0" fontId="76" fillId="0" borderId="38" xfId="96" applyFont="1" applyBorder="1" applyAlignment="1">
      <alignment horizontal="left" vertical="center"/>
    </xf>
    <xf numFmtId="0" fontId="76" fillId="0" borderId="36" xfId="96" applyFont="1" applyBorder="1" applyAlignment="1">
      <alignment horizontal="left" vertical="center"/>
    </xf>
    <xf numFmtId="0" fontId="76" fillId="0" borderId="35" xfId="96" applyFont="1" applyBorder="1" applyAlignment="1">
      <alignment horizontal="left"/>
    </xf>
    <xf numFmtId="0" fontId="76" fillId="0" borderId="36" xfId="96" applyFont="1" applyBorder="1" applyAlignment="1">
      <alignment horizontal="left"/>
    </xf>
    <xf numFmtId="0" fontId="74" fillId="0" borderId="0" xfId="96" applyFont="1" applyAlignment="1">
      <alignment horizontal="center"/>
    </xf>
    <xf numFmtId="0" fontId="75" fillId="0" borderId="66" xfId="96" applyFont="1" applyBorder="1" applyAlignment="1">
      <alignment horizontal="right"/>
    </xf>
    <xf numFmtId="0" fontId="23" fillId="0" borderId="77" xfId="96" applyFont="1" applyFill="1" applyBorder="1" applyAlignment="1">
      <alignment horizontal="left" vertical="center" indent="1"/>
    </xf>
    <xf numFmtId="0" fontId="23" fillId="0" borderId="52" xfId="96" applyFont="1" applyFill="1" applyBorder="1" applyAlignment="1">
      <alignment horizontal="left" vertical="center" indent="1"/>
    </xf>
    <xf numFmtId="0" fontId="23" fillId="0" borderId="78" xfId="96" applyFont="1" applyFill="1" applyBorder="1" applyAlignment="1">
      <alignment horizontal="left" vertical="center" indent="1"/>
    </xf>
    <xf numFmtId="0" fontId="23" fillId="0" borderId="52" xfId="96" applyFont="1" applyFill="1" applyBorder="1" applyAlignment="1">
      <alignment horizontal="left" vertical="center"/>
    </xf>
    <xf numFmtId="0" fontId="23" fillId="0" borderId="78" xfId="96" applyFont="1" applyFill="1" applyBorder="1" applyAlignment="1">
      <alignment horizontal="left" vertical="center"/>
    </xf>
    <xf numFmtId="0" fontId="74" fillId="27" borderId="20" xfId="96" applyFont="1" applyFill="1" applyBorder="1" applyAlignment="1">
      <alignment horizontal="left" vertical="center"/>
    </xf>
    <xf numFmtId="0" fontId="74" fillId="27" borderId="21" xfId="96" applyFont="1" applyFill="1" applyBorder="1" applyAlignment="1">
      <alignment horizontal="left" vertical="center"/>
    </xf>
    <xf numFmtId="0" fontId="78" fillId="28" borderId="38" xfId="96" applyFont="1" applyFill="1" applyBorder="1" applyAlignment="1">
      <alignment horizontal="left" vertical="center"/>
    </xf>
    <xf numFmtId="0" fontId="78" fillId="28" borderId="36" xfId="96" applyFont="1" applyFill="1" applyBorder="1" applyAlignment="1">
      <alignment horizontal="left" vertical="center"/>
    </xf>
    <xf numFmtId="0" fontId="78" fillId="28" borderId="17" xfId="96" applyFont="1" applyFill="1" applyBorder="1" applyAlignment="1">
      <alignment horizontal="left" vertical="center"/>
    </xf>
    <xf numFmtId="0" fontId="78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80" fillId="0" borderId="36" xfId="96" applyFont="1" applyFill="1" applyBorder="1" applyAlignment="1">
      <alignment horizontal="left" vertical="center"/>
    </xf>
    <xf numFmtId="0" fontId="80" fillId="0" borderId="18" xfId="96" applyFont="1" applyFill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8" fillId="28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0" fontId="85" fillId="0" borderId="0" xfId="92" applyFont="1" applyAlignment="1">
      <alignment horizontal="center" wrapText="1"/>
    </xf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horizontal="right" wrapText="1"/>
    </xf>
    <xf numFmtId="0" fontId="88" fillId="0" borderId="0" xfId="92" applyFont="1" applyBorder="1" applyAlignment="1">
      <alignment horizontal="right" wrapText="1"/>
    </xf>
    <xf numFmtId="0" fontId="124" fillId="0" borderId="20" xfId="92" applyFont="1" applyBorder="1" applyAlignment="1">
      <alignment horizontal="center" wrapText="1"/>
    </xf>
    <xf numFmtId="0" fontId="124" fillId="0" borderId="21" xfId="92" applyFont="1" applyBorder="1" applyAlignment="1">
      <alignment horizontal="center" wrapText="1"/>
    </xf>
    <xf numFmtId="0" fontId="124" fillId="0" borderId="22" xfId="92" applyFont="1" applyBorder="1" applyAlignment="1">
      <alignment horizontal="center" wrapText="1"/>
    </xf>
    <xf numFmtId="0" fontId="89" fillId="0" borderId="95" xfId="92" applyFont="1" applyBorder="1" applyAlignment="1">
      <alignment horizontal="center" wrapText="1"/>
    </xf>
    <xf numFmtId="0" fontId="0" fillId="0" borderId="97" xfId="0" applyBorder="1" applyAlignment="1">
      <alignment wrapText="1"/>
    </xf>
    <xf numFmtId="0" fontId="86" fillId="0" borderId="95" xfId="92" applyFont="1" applyBorder="1" applyAlignment="1">
      <alignment horizontal="center" wrapText="1"/>
    </xf>
    <xf numFmtId="0" fontId="50" fillId="0" borderId="95" xfId="92" applyFont="1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23" fillId="27" borderId="93" xfId="84" applyFont="1" applyFill="1" applyBorder="1" applyAlignment="1">
      <alignment horizontal="center" vertical="center" wrapText="1"/>
    </xf>
    <xf numFmtId="0" fontId="23" fillId="27" borderId="79" xfId="84" applyFont="1" applyFill="1" applyBorder="1" applyAlignment="1">
      <alignment horizontal="center" vertical="center" wrapText="1"/>
    </xf>
    <xf numFmtId="0" fontId="23" fillId="27" borderId="41" xfId="84" applyFont="1" applyFill="1" applyBorder="1" applyAlignment="1">
      <alignment horizontal="center" vertical="center" wrapText="1"/>
    </xf>
    <xf numFmtId="0" fontId="97" fillId="0" borderId="0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31" xfId="84" applyFont="1" applyFill="1" applyBorder="1" applyAlignment="1">
      <alignment horizontal="center" vertical="center"/>
    </xf>
    <xf numFmtId="0" fontId="23" fillId="27" borderId="73" xfId="84" applyFont="1" applyFill="1" applyBorder="1" applyAlignment="1">
      <alignment horizontal="center" vertical="center"/>
    </xf>
    <xf numFmtId="0" fontId="23" fillId="27" borderId="68" xfId="84" applyFont="1" applyFill="1" applyBorder="1" applyAlignment="1">
      <alignment horizontal="center" vertical="center" wrapText="1"/>
    </xf>
    <xf numFmtId="0" fontId="97" fillId="0" borderId="0" xfId="96" applyFont="1" applyBorder="1" applyAlignment="1">
      <alignment horizontal="center"/>
    </xf>
    <xf numFmtId="0" fontId="98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7" fillId="0" borderId="68" xfId="0" applyFont="1" applyBorder="1" applyAlignment="1">
      <alignment horizontal="left" vertical="center" indent="2"/>
    </xf>
    <xf numFmtId="0" fontId="37" fillId="0" borderId="41" xfId="0" applyFont="1" applyBorder="1" applyAlignment="1">
      <alignment horizontal="left" vertical="center" indent="2"/>
    </xf>
    <xf numFmtId="0" fontId="38" fillId="0" borderId="31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69" xfId="0" applyFont="1" applyBorder="1" applyAlignment="1">
      <alignment horizontal="left" vertical="center" wrapText="1"/>
    </xf>
    <xf numFmtId="0" fontId="38" fillId="0" borderId="77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78" xfId="0" applyFont="1" applyBorder="1" applyAlignment="1">
      <alignment vertical="center"/>
    </xf>
    <xf numFmtId="0" fontId="26" fillId="0" borderId="68" xfId="0" applyFont="1" applyBorder="1" applyAlignment="1">
      <alignment horizontal="left" vertical="center"/>
    </xf>
    <xf numFmtId="0" fontId="26" fillId="0" borderId="79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30" fillId="0" borderId="66" xfId="86" applyFont="1" applyBorder="1" applyAlignment="1">
      <alignment horizontal="right"/>
    </xf>
    <xf numFmtId="0" fontId="1" fillId="0" borderId="34" xfId="89" applyFont="1" applyFill="1" applyBorder="1" applyAlignment="1">
      <alignment horizontal="justify" vertical="center" wrapText="1"/>
    </xf>
    <xf numFmtId="0" fontId="26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5" fontId="47" fillId="0" borderId="73" xfId="89" applyNumberFormat="1" applyFont="1" applyFill="1" applyBorder="1" applyAlignment="1" applyProtection="1">
      <alignment horizontal="center" textRotation="180" wrapText="1"/>
    </xf>
    <xf numFmtId="165" fontId="111" fillId="0" borderId="0" xfId="89" applyNumberFormat="1" applyFont="1" applyFill="1" applyAlignment="1" applyProtection="1">
      <alignment horizontal="center" vertical="center" wrapText="1"/>
    </xf>
    <xf numFmtId="165" fontId="107" fillId="0" borderId="20" xfId="89" applyNumberFormat="1" applyFont="1" applyFill="1" applyBorder="1" applyAlignment="1" applyProtection="1">
      <alignment horizontal="left" vertical="center" wrapText="1" indent="2"/>
    </xf>
    <xf numFmtId="165" fontId="107" fillId="0" borderId="21" xfId="89" applyNumberFormat="1" applyFont="1" applyFill="1" applyBorder="1" applyAlignment="1" applyProtection="1">
      <alignment horizontal="left" vertical="center" wrapText="1" indent="2"/>
    </xf>
    <xf numFmtId="165" fontId="102" fillId="0" borderId="62" xfId="89" applyNumberFormat="1" applyFont="1" applyFill="1" applyBorder="1" applyAlignment="1" applyProtection="1">
      <alignment horizontal="center" vertical="center"/>
    </xf>
    <xf numFmtId="165" fontId="102" fillId="0" borderId="63" xfId="89" applyNumberFormat="1" applyFont="1" applyFill="1" applyBorder="1" applyAlignment="1" applyProtection="1">
      <alignment horizontal="center" vertical="center"/>
    </xf>
    <xf numFmtId="165" fontId="102" fillId="0" borderId="92" xfId="89" applyNumberFormat="1" applyFont="1" applyFill="1" applyBorder="1" applyAlignment="1" applyProtection="1">
      <alignment horizontal="center" vertical="center"/>
    </xf>
    <xf numFmtId="165" fontId="102" fillId="0" borderId="32" xfId="89" applyNumberFormat="1" applyFont="1" applyFill="1" applyBorder="1" applyAlignment="1" applyProtection="1">
      <alignment horizontal="center" vertical="center"/>
    </xf>
    <xf numFmtId="165" fontId="102" fillId="0" borderId="102" xfId="89" applyNumberFormat="1" applyFont="1" applyFill="1" applyBorder="1" applyAlignment="1" applyProtection="1">
      <alignment horizontal="center" vertical="center"/>
    </xf>
    <xf numFmtId="165" fontId="102" fillId="0" borderId="74" xfId="89" applyNumberFormat="1" applyFont="1" applyFill="1" applyBorder="1" applyAlignment="1" applyProtection="1">
      <alignment horizontal="center" vertical="center" wrapText="1"/>
    </xf>
    <xf numFmtId="165" fontId="102" fillId="0" borderId="57" xfId="89" applyNumberFormat="1" applyFont="1" applyFill="1" applyBorder="1" applyAlignment="1" applyProtection="1">
      <alignment horizontal="center" vertical="center" wrapText="1"/>
    </xf>
    <xf numFmtId="165" fontId="102" fillId="0" borderId="83" xfId="89" applyNumberFormat="1" applyFont="1" applyFill="1" applyBorder="1" applyAlignment="1" applyProtection="1">
      <alignment horizontal="center" vertical="center"/>
    </xf>
    <xf numFmtId="165" fontId="102" fillId="0" borderId="70" xfId="89" applyNumberFormat="1" applyFont="1" applyFill="1" applyBorder="1" applyAlignment="1" applyProtection="1">
      <alignment horizontal="center" vertical="center" wrapText="1"/>
    </xf>
    <xf numFmtId="165" fontId="102" fillId="0" borderId="44" xfId="89" applyNumberFormat="1" applyFont="1" applyFill="1" applyBorder="1" applyAlignment="1" applyProtection="1">
      <alignment horizontal="center" vertical="center"/>
    </xf>
    <xf numFmtId="165" fontId="102" fillId="0" borderId="62" xfId="89" applyNumberFormat="1" applyFont="1" applyFill="1" applyBorder="1" applyAlignment="1" applyProtection="1">
      <alignment horizontal="center" vertical="center" wrapText="1"/>
    </xf>
    <xf numFmtId="165" fontId="102" fillId="0" borderId="83" xfId="89" applyNumberFormat="1" applyFont="1" applyFill="1" applyBorder="1" applyAlignment="1" applyProtection="1">
      <alignment horizontal="center" vertical="center" wrapText="1"/>
    </xf>
    <xf numFmtId="165" fontId="101" fillId="0" borderId="66" xfId="89" applyNumberFormat="1" applyFont="1" applyFill="1" applyBorder="1" applyAlignment="1">
      <alignment horizontal="right" vertical="center" wrapText="1"/>
    </xf>
    <xf numFmtId="0" fontId="37" fillId="0" borderId="0" xfId="89" applyFont="1" applyAlignment="1">
      <alignment horizontal="right" wrapText="1"/>
    </xf>
    <xf numFmtId="0" fontId="97" fillId="0" borderId="17" xfId="90" applyFont="1" applyBorder="1" applyAlignment="1">
      <alignment horizontal="left" wrapText="1"/>
    </xf>
    <xf numFmtId="0" fontId="97" fillId="0" borderId="36" xfId="90" applyFont="1" applyBorder="1" applyAlignment="1">
      <alignment horizontal="left" wrapText="1"/>
    </xf>
    <xf numFmtId="0" fontId="97" fillId="0" borderId="18" xfId="90" applyFont="1" applyBorder="1" applyAlignment="1">
      <alignment horizontal="left" wrapText="1"/>
    </xf>
    <xf numFmtId="0" fontId="97" fillId="0" borderId="25" xfId="90" applyFont="1" applyBorder="1" applyAlignment="1">
      <alignment horizontal="left" wrapText="1"/>
    </xf>
    <xf numFmtId="0" fontId="97" fillId="0" borderId="56" xfId="90" applyFont="1" applyBorder="1" applyAlignment="1">
      <alignment horizontal="left" wrapText="1"/>
    </xf>
    <xf numFmtId="0" fontId="97" fillId="0" borderId="65" xfId="90" applyFont="1" applyBorder="1" applyAlignment="1">
      <alignment horizontal="left" wrapText="1"/>
    </xf>
    <xf numFmtId="0" fontId="97" fillId="0" borderId="82" xfId="90" applyFont="1" applyBorder="1" applyAlignment="1">
      <alignment horizontal="left" wrapText="1"/>
    </xf>
    <xf numFmtId="0" fontId="27" fillId="0" borderId="34" xfId="88" applyFont="1" applyFill="1" applyBorder="1" applyAlignment="1">
      <alignment horizontal="center" vertical="center" wrapText="1"/>
    </xf>
    <xf numFmtId="0" fontId="107" fillId="0" borderId="0" xfId="88" applyFont="1" applyFill="1" applyAlignment="1">
      <alignment horizontal="left" wrapText="1"/>
    </xf>
    <xf numFmtId="0" fontId="99" fillId="0" borderId="54" xfId="88" applyFont="1" applyFill="1" applyBorder="1" applyAlignment="1" applyProtection="1">
      <alignment horizontal="center" vertical="center" wrapText="1"/>
    </xf>
    <xf numFmtId="0" fontId="99" fillId="0" borderId="55" xfId="88" applyFont="1" applyFill="1" applyBorder="1" applyAlignment="1" applyProtection="1">
      <alignment horizontal="center" vertical="center" wrapText="1"/>
    </xf>
    <xf numFmtId="0" fontId="99" fillId="0" borderId="54" xfId="88" applyFont="1" applyFill="1" applyBorder="1" applyAlignment="1" applyProtection="1">
      <alignment horizontal="center" vertical="center"/>
    </xf>
    <xf numFmtId="0" fontId="99" fillId="0" borderId="55" xfId="88" applyFont="1" applyFill="1" applyBorder="1" applyAlignment="1" applyProtection="1">
      <alignment horizontal="center" vertical="center"/>
    </xf>
    <xf numFmtId="0" fontId="99" fillId="0" borderId="68" xfId="88" applyFont="1" applyFill="1" applyBorder="1" applyAlignment="1" applyProtection="1">
      <alignment horizontal="center" vertical="center"/>
    </xf>
    <xf numFmtId="0" fontId="101" fillId="0" borderId="74" xfId="88" applyFont="1" applyFill="1" applyBorder="1" applyAlignment="1" applyProtection="1">
      <alignment horizontal="left"/>
    </xf>
    <xf numFmtId="0" fontId="101" fillId="0" borderId="70" xfId="88" applyFont="1" applyFill="1" applyBorder="1" applyAlignment="1" applyProtection="1">
      <alignment horizontal="left"/>
    </xf>
    <xf numFmtId="0" fontId="101" fillId="0" borderId="71" xfId="88" applyFont="1" applyFill="1" applyBorder="1" applyAlignment="1" applyProtection="1">
      <alignment horizontal="left"/>
    </xf>
    <xf numFmtId="0" fontId="31" fillId="0" borderId="74" xfId="88" applyFont="1" applyFill="1" applyBorder="1" applyAlignment="1">
      <alignment horizontal="center" vertical="center" wrapText="1"/>
    </xf>
    <xf numFmtId="0" fontId="31" fillId="0" borderId="57" xfId="88" applyFont="1" applyFill="1" applyBorder="1" applyAlignment="1">
      <alignment horizontal="center" vertical="center" wrapText="1"/>
    </xf>
    <xf numFmtId="0" fontId="31" fillId="0" borderId="62" xfId="88" applyFont="1" applyFill="1" applyBorder="1" applyAlignment="1">
      <alignment horizontal="center" vertical="center" wrapText="1"/>
    </xf>
    <xf numFmtId="0" fontId="31" fillId="0" borderId="83" xfId="88" applyFont="1" applyFill="1" applyBorder="1" applyAlignment="1">
      <alignment horizontal="center" vertical="center" wrapText="1"/>
    </xf>
    <xf numFmtId="0" fontId="31" fillId="0" borderId="34" xfId="88" applyFont="1" applyFill="1" applyBorder="1" applyAlignment="1">
      <alignment horizontal="center" vertical="center" wrapText="1"/>
    </xf>
    <xf numFmtId="0" fontId="31" fillId="0" borderId="92" xfId="88" applyFont="1" applyFill="1" applyBorder="1" applyAlignment="1">
      <alignment horizontal="center" vertical="center" wrapText="1"/>
    </xf>
    <xf numFmtId="0" fontId="31" fillId="0" borderId="26" xfId="88" applyFont="1" applyFill="1" applyBorder="1" applyAlignment="1">
      <alignment horizontal="center" vertical="center" wrapText="1"/>
    </xf>
    <xf numFmtId="0" fontId="31" fillId="0" borderId="84" xfId="88" applyFont="1" applyFill="1" applyBorder="1" applyAlignment="1">
      <alignment horizontal="center" vertical="center" wrapText="1"/>
    </xf>
    <xf numFmtId="0" fontId="99" fillId="0" borderId="20" xfId="88" applyFont="1" applyFill="1" applyBorder="1" applyAlignment="1" applyProtection="1">
      <alignment horizontal="center" vertical="center"/>
    </xf>
    <xf numFmtId="0" fontId="99" fillId="0" borderId="21" xfId="88" applyFont="1" applyFill="1" applyBorder="1" applyAlignment="1" applyProtection="1">
      <alignment horizontal="center" vertical="center"/>
    </xf>
    <xf numFmtId="0" fontId="99" fillId="0" borderId="22" xfId="88" applyFont="1" applyFill="1" applyBorder="1" applyAlignment="1" applyProtection="1">
      <alignment horizontal="center" vertical="center"/>
    </xf>
    <xf numFmtId="0" fontId="99" fillId="0" borderId="41" xfId="88" applyFont="1" applyFill="1" applyBorder="1" applyAlignment="1" applyProtection="1">
      <alignment horizontal="center" vertical="center"/>
    </xf>
    <xf numFmtId="0" fontId="101" fillId="0" borderId="23" xfId="88" applyFont="1" applyFill="1" applyBorder="1" applyAlignment="1" applyProtection="1">
      <alignment horizontal="center"/>
      <protection locked="0"/>
    </xf>
    <xf numFmtId="0" fontId="101" fillId="0" borderId="19" xfId="88" applyFont="1" applyFill="1" applyBorder="1" applyAlignment="1" applyProtection="1">
      <alignment horizontal="center"/>
      <protection locked="0"/>
    </xf>
    <xf numFmtId="0" fontId="101" fillId="0" borderId="24" xfId="88" applyFont="1" applyFill="1" applyBorder="1" applyAlignment="1" applyProtection="1">
      <alignment horizontal="center"/>
      <protection locked="0"/>
    </xf>
    <xf numFmtId="166" fontId="101" fillId="0" borderId="42" xfId="57" applyNumberFormat="1" applyFont="1" applyFill="1" applyBorder="1" applyAlignment="1" applyProtection="1">
      <alignment horizontal="center"/>
      <protection locked="0"/>
    </xf>
    <xf numFmtId="166" fontId="101" fillId="0" borderId="24" xfId="57" applyNumberFormat="1" applyFont="1" applyFill="1" applyBorder="1" applyAlignment="1" applyProtection="1">
      <alignment horizontal="center"/>
      <protection locked="0"/>
    </xf>
    <xf numFmtId="0" fontId="101" fillId="0" borderId="17" xfId="88" applyFont="1" applyFill="1" applyBorder="1" applyAlignment="1" applyProtection="1">
      <alignment horizontal="center"/>
      <protection locked="0"/>
    </xf>
    <xf numFmtId="0" fontId="101" fillId="0" borderId="18" xfId="88" applyFont="1" applyFill="1" applyBorder="1" applyAlignment="1" applyProtection="1">
      <alignment horizontal="center"/>
      <protection locked="0"/>
    </xf>
    <xf numFmtId="0" fontId="101" fillId="0" borderId="25" xfId="88" applyFont="1" applyFill="1" applyBorder="1" applyAlignment="1" applyProtection="1">
      <alignment horizontal="center"/>
      <protection locked="0"/>
    </xf>
    <xf numFmtId="166" fontId="101" fillId="0" borderId="36" xfId="57" applyNumberFormat="1" applyFont="1" applyFill="1" applyBorder="1" applyAlignment="1" applyProtection="1">
      <alignment horizontal="center"/>
      <protection locked="0"/>
    </xf>
    <xf numFmtId="166" fontId="101" fillId="0" borderId="25" xfId="57" applyNumberFormat="1" applyFont="1" applyFill="1" applyBorder="1" applyAlignment="1" applyProtection="1">
      <alignment horizontal="center"/>
      <protection locked="0"/>
    </xf>
    <xf numFmtId="0" fontId="101" fillId="0" borderId="28" xfId="88" applyFont="1" applyFill="1" applyBorder="1" applyAlignment="1" applyProtection="1">
      <alignment horizontal="center"/>
      <protection locked="0"/>
    </xf>
    <xf numFmtId="0" fontId="101" fillId="0" borderId="29" xfId="88" applyFont="1" applyFill="1" applyBorder="1" applyAlignment="1" applyProtection="1">
      <alignment horizontal="center"/>
      <protection locked="0"/>
    </xf>
    <xf numFmtId="0" fontId="101" fillId="0" borderId="30" xfId="88" applyFont="1" applyFill="1" applyBorder="1" applyAlignment="1" applyProtection="1">
      <alignment horizontal="center"/>
      <protection locked="0"/>
    </xf>
    <xf numFmtId="166" fontId="101" fillId="0" borderId="45" xfId="57" applyNumberFormat="1" applyFont="1" applyFill="1" applyBorder="1" applyAlignment="1" applyProtection="1">
      <alignment horizontal="center"/>
      <protection locked="0"/>
    </xf>
    <xf numFmtId="166" fontId="101" fillId="0" borderId="30" xfId="57" applyNumberFormat="1" applyFont="1" applyFill="1" applyBorder="1" applyAlignment="1" applyProtection="1">
      <alignment horizontal="center"/>
      <protection locked="0"/>
    </xf>
    <xf numFmtId="0" fontId="99" fillId="0" borderId="20" xfId="88" applyFont="1" applyFill="1" applyBorder="1" applyAlignment="1" applyProtection="1">
      <alignment horizontal="center" vertical="center" wrapText="1"/>
    </xf>
    <xf numFmtId="0" fontId="99" fillId="0" borderId="21" xfId="88" applyFont="1" applyFill="1" applyBorder="1" applyAlignment="1" applyProtection="1">
      <alignment horizontal="center" vertical="center" wrapText="1"/>
    </xf>
    <xf numFmtId="0" fontId="99" fillId="0" borderId="22" xfId="88" applyFont="1" applyFill="1" applyBorder="1" applyAlignment="1" applyProtection="1">
      <alignment horizontal="center" vertical="center" wrapText="1"/>
    </xf>
    <xf numFmtId="166" fontId="99" fillId="0" borderId="41" xfId="57" applyNumberFormat="1" applyFont="1" applyFill="1" applyBorder="1" applyAlignment="1" applyProtection="1">
      <alignment horizontal="center"/>
    </xf>
    <xf numFmtId="166" fontId="99" fillId="0" borderId="22" xfId="57" applyNumberFormat="1" applyFont="1" applyFill="1" applyBorder="1" applyAlignment="1" applyProtection="1">
      <alignment horizontal="center"/>
    </xf>
    <xf numFmtId="165" fontId="107" fillId="0" borderId="0" xfId="88" applyNumberFormat="1" applyFont="1" applyFill="1" applyBorder="1" applyAlignment="1" applyProtection="1">
      <alignment horizontal="left" vertical="center"/>
    </xf>
    <xf numFmtId="0" fontId="31" fillId="0" borderId="51" xfId="88" applyFont="1" applyFill="1" applyBorder="1" applyAlignment="1" applyProtection="1">
      <alignment horizontal="center" vertical="center" wrapText="1"/>
    </xf>
    <xf numFmtId="0" fontId="31" fillId="0" borderId="32" xfId="88" applyFont="1" applyFill="1" applyBorder="1" applyAlignment="1" applyProtection="1">
      <alignment horizontal="center" vertical="center" wrapText="1"/>
    </xf>
    <xf numFmtId="0" fontId="31" fillId="0" borderId="33" xfId="88" applyFont="1" applyFill="1" applyBorder="1" applyAlignment="1" applyProtection="1">
      <alignment horizontal="center" vertical="center" wrapText="1"/>
    </xf>
    <xf numFmtId="0" fontId="99" fillId="0" borderId="92" xfId="88" applyFont="1" applyFill="1" applyBorder="1" applyAlignment="1" applyProtection="1">
      <alignment horizontal="center" vertical="center" wrapText="1"/>
    </xf>
    <xf numFmtId="0" fontId="99" fillId="0" borderId="33" xfId="88" applyFont="1" applyFill="1" applyBorder="1" applyAlignment="1" applyProtection="1">
      <alignment horizontal="center" vertical="center" wrapText="1"/>
    </xf>
    <xf numFmtId="165" fontId="100" fillId="0" borderId="0" xfId="88" applyNumberFormat="1" applyFont="1" applyFill="1" applyBorder="1" applyAlignment="1" applyProtection="1">
      <alignment horizontal="center" vertical="center" wrapText="1"/>
    </xf>
    <xf numFmtId="0" fontId="26" fillId="0" borderId="0" xfId="90" applyFont="1" applyAlignment="1">
      <alignment horizontal="right" wrapText="1"/>
    </xf>
    <xf numFmtId="0" fontId="37" fillId="0" borderId="0" xfId="90" applyFont="1" applyAlignment="1">
      <alignment horizontal="right" wrapText="1"/>
    </xf>
    <xf numFmtId="165" fontId="101" fillId="0" borderId="0" xfId="9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1" applyFont="1" applyFill="1" applyAlignment="1" applyProtection="1">
      <alignment horizontal="center" vertical="center"/>
      <protection locked="0"/>
    </xf>
    <xf numFmtId="0" fontId="100" fillId="0" borderId="0" xfId="91" applyFont="1" applyFill="1" applyAlignment="1">
      <alignment horizontal="center"/>
    </xf>
    <xf numFmtId="0" fontId="100" fillId="0" borderId="0" xfId="91" applyFont="1" applyFill="1" applyAlignment="1" applyProtection="1">
      <alignment horizontal="center" vertical="center"/>
      <protection locked="0"/>
    </xf>
    <xf numFmtId="0" fontId="45" fillId="0" borderId="0" xfId="91" applyFont="1" applyFill="1" applyBorder="1" applyAlignment="1">
      <alignment horizontal="right"/>
    </xf>
    <xf numFmtId="0" fontId="42" fillId="0" borderId="51" xfId="91" quotePrefix="1" applyFont="1" applyFill="1" applyBorder="1" applyAlignment="1">
      <alignment horizontal="center" vertical="center" wrapText="1"/>
    </xf>
    <xf numFmtId="0" fontId="42" fillId="0" borderId="49" xfId="91" quotePrefix="1" applyFont="1" applyFill="1" applyBorder="1" applyAlignment="1">
      <alignment horizontal="center" vertical="center" wrapText="1"/>
    </xf>
    <xf numFmtId="0" fontId="42" fillId="0" borderId="33" xfId="91" applyFont="1" applyFill="1" applyBorder="1" applyAlignment="1">
      <alignment horizontal="center" vertical="center"/>
    </xf>
    <xf numFmtId="0" fontId="42" fillId="0" borderId="58" xfId="91" applyFont="1" applyFill="1" applyBorder="1" applyAlignment="1">
      <alignment horizontal="center" vertical="center"/>
    </xf>
    <xf numFmtId="0" fontId="42" fillId="0" borderId="69" xfId="91" applyFont="1" applyFill="1" applyBorder="1" applyAlignment="1">
      <alignment horizontal="center" vertical="center"/>
    </xf>
    <xf numFmtId="0" fontId="42" fillId="0" borderId="90" xfId="91" applyFont="1" applyFill="1" applyBorder="1" applyAlignment="1">
      <alignment horizontal="center" vertical="center"/>
    </xf>
    <xf numFmtId="0" fontId="42" fillId="0" borderId="68" xfId="91" applyFont="1" applyFill="1" applyBorder="1" applyAlignment="1">
      <alignment horizontal="center" vertical="center"/>
    </xf>
    <xf numFmtId="0" fontId="42" fillId="0" borderId="54" xfId="91" applyFont="1" applyFill="1" applyBorder="1" applyAlignment="1">
      <alignment horizontal="center" vertical="center"/>
    </xf>
    <xf numFmtId="0" fontId="45" fillId="0" borderId="66" xfId="91" applyFont="1" applyFill="1" applyBorder="1" applyAlignment="1">
      <alignment horizontal="right"/>
    </xf>
    <xf numFmtId="0" fontId="40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0" xfId="95" applyFont="1" applyFill="1" applyBorder="1" applyAlignment="1" applyProtection="1">
      <alignment horizontal="right"/>
    </xf>
    <xf numFmtId="0" fontId="23" fillId="0" borderId="95" xfId="95" applyFont="1" applyFill="1" applyBorder="1" applyAlignment="1" applyProtection="1">
      <alignment horizontal="center" vertical="center" wrapText="1"/>
    </xf>
    <xf numFmtId="0" fontId="23" fillId="0" borderId="98" xfId="95" applyFont="1" applyFill="1" applyBorder="1" applyAlignment="1" applyProtection="1">
      <alignment horizontal="center" vertical="center" wrapText="1"/>
    </xf>
    <xf numFmtId="0" fontId="24" fillId="0" borderId="34" xfId="94" applyFont="1" applyFill="1" applyBorder="1" applyAlignment="1" applyProtection="1">
      <alignment horizontal="center" vertical="center" textRotation="90"/>
    </xf>
    <xf numFmtId="0" fontId="24" fillId="0" borderId="0" xfId="94" applyFont="1" applyFill="1" applyBorder="1" applyAlignment="1" applyProtection="1">
      <alignment horizontal="center" vertical="center" textRotation="90"/>
    </xf>
    <xf numFmtId="0" fontId="22" fillId="0" borderId="62" xfId="95" applyFont="1" applyFill="1" applyBorder="1" applyAlignment="1" applyProtection="1">
      <alignment horizontal="center" vertical="center" wrapText="1"/>
    </xf>
    <xf numFmtId="0" fontId="22" fillId="0" borderId="83" xfId="95" applyFont="1" applyFill="1" applyBorder="1" applyAlignment="1" applyProtection="1">
      <alignment horizontal="center" vertical="center" wrapText="1"/>
    </xf>
    <xf numFmtId="0" fontId="22" fillId="0" borderId="71" xfId="95" applyFont="1" applyFill="1" applyBorder="1" applyAlignment="1" applyProtection="1">
      <alignment horizontal="center" vertical="center" wrapText="1"/>
    </xf>
    <xf numFmtId="0" fontId="22" fillId="0" borderId="84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2" fillId="0" borderId="62" xfId="94" applyFont="1" applyFill="1" applyBorder="1" applyAlignment="1" applyProtection="1">
      <alignment horizontal="center" vertical="center" wrapText="1"/>
    </xf>
    <xf numFmtId="0" fontId="32" fillId="0" borderId="83" xfId="94" applyFont="1" applyFill="1" applyBorder="1" applyAlignment="1" applyProtection="1">
      <alignment horizontal="center" vertical="center" wrapText="1"/>
    </xf>
    <xf numFmtId="0" fontId="24" fillId="0" borderId="70" xfId="94" applyFont="1" applyFill="1" applyBorder="1" applyAlignment="1" applyProtection="1">
      <alignment horizontal="center" vertical="center" textRotation="90"/>
    </xf>
    <xf numFmtId="0" fontId="24" fillId="0" borderId="44" xfId="94" applyFont="1" applyFill="1" applyBorder="1" applyAlignment="1" applyProtection="1">
      <alignment horizontal="center" vertical="center" textRotation="90"/>
    </xf>
    <xf numFmtId="0" fontId="33" fillId="0" borderId="62" xfId="94" applyFont="1" applyFill="1" applyBorder="1" applyAlignment="1" applyProtection="1">
      <alignment horizontal="center" vertical="center" wrapText="1"/>
    </xf>
    <xf numFmtId="0" fontId="33" fillId="0" borderId="83" xfId="94" applyFont="1" applyFill="1" applyBorder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0" xfId="94" applyFont="1" applyFill="1" applyAlignment="1" applyProtection="1">
      <alignment horizontal="center" vertical="center" wrapText="1"/>
    </xf>
    <xf numFmtId="0" fontId="33" fillId="0" borderId="71" xfId="94" applyFont="1" applyFill="1" applyBorder="1" applyAlignment="1" applyProtection="1">
      <alignment horizontal="center" vertical="center" wrapText="1"/>
    </xf>
    <xf numFmtId="0" fontId="33" fillId="0" borderId="84" xfId="94" applyFont="1" applyFill="1" applyBorder="1" applyAlignment="1" applyProtection="1">
      <alignment horizontal="center" vertical="center" wrapText="1"/>
    </xf>
    <xf numFmtId="0" fontId="23" fillId="0" borderId="51" xfId="95" applyFont="1" applyFill="1" applyBorder="1" applyAlignment="1" applyProtection="1">
      <alignment horizontal="center" vertical="center" wrapText="1"/>
    </xf>
    <xf numFmtId="0" fontId="23" fillId="0" borderId="103" xfId="95" applyFont="1" applyFill="1" applyBorder="1" applyAlignment="1" applyProtection="1">
      <alignment horizontal="center" vertical="center" wrapText="1"/>
    </xf>
    <xf numFmtId="0" fontId="24" fillId="0" borderId="32" xfId="94" applyFont="1" applyFill="1" applyBorder="1" applyAlignment="1" applyProtection="1">
      <alignment horizontal="center" vertical="center" textRotation="90"/>
    </xf>
    <xf numFmtId="0" fontId="24" fillId="0" borderId="37" xfId="94" applyFont="1" applyFill="1" applyBorder="1" applyAlignment="1" applyProtection="1">
      <alignment horizontal="center" vertical="center" textRotation="90"/>
    </xf>
    <xf numFmtId="0" fontId="22" fillId="0" borderId="16" xfId="95" applyFont="1" applyFill="1" applyBorder="1" applyAlignment="1" applyProtection="1">
      <alignment horizontal="center" vertical="center" wrapText="1"/>
    </xf>
    <xf numFmtId="0" fontId="22" fillId="0" borderId="18" xfId="95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  <xf numFmtId="0" fontId="15" fillId="0" borderId="0" xfId="96" applyFont="1" applyFill="1" applyAlignment="1">
      <alignment horizontal="left"/>
    </xf>
    <xf numFmtId="0" fontId="74" fillId="0" borderId="0" xfId="96" applyFont="1" applyFill="1" applyAlignment="1">
      <alignment horizontal="center"/>
    </xf>
    <xf numFmtId="0" fontId="87" fillId="0" borderId="0" xfId="92" applyFont="1" applyFill="1" applyAlignment="1">
      <alignment wrapText="1"/>
    </xf>
    <xf numFmtId="0" fontId="98" fillId="0" borderId="0" xfId="83" applyFont="1" applyFill="1" applyAlignment="1">
      <alignment horizontal="center"/>
    </xf>
    <xf numFmtId="0" fontId="15" fillId="0" borderId="0" xfId="96" applyFont="1" applyFill="1" applyAlignment="1">
      <alignment horizontal="left"/>
    </xf>
    <xf numFmtId="0" fontId="0" fillId="0" borderId="0" xfId="0" applyFill="1" applyAlignment="1"/>
    <xf numFmtId="0" fontId="20" fillId="0" borderId="0" xfId="89" applyFont="1" applyFill="1" applyAlignment="1">
      <alignment horizontal="center" wrapText="1"/>
    </xf>
    <xf numFmtId="0" fontId="20" fillId="0" borderId="0" xfId="90" applyFont="1" applyFill="1" applyAlignment="1">
      <alignment horizontal="center" wrapText="1"/>
    </xf>
    <xf numFmtId="0" fontId="48" fillId="0" borderId="0" xfId="0" applyFont="1" applyFill="1" applyAlignment="1" applyProtection="1">
      <alignment horizontal="center" vertical="center" wrapText="1"/>
      <protection locked="0"/>
    </xf>
  </cellXfs>
  <cellStyles count="11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" xfId="54" builtinId="3"/>
    <cellStyle name="Ezres 2" xfId="55" xr:uid="{00000000-0005-0000-0000-000036000000}"/>
    <cellStyle name="Ezres 3" xfId="56" xr:uid="{00000000-0005-0000-0000-000037000000}"/>
    <cellStyle name="Ezres 4" xfId="57" xr:uid="{00000000-0005-0000-0000-000038000000}"/>
    <cellStyle name="Figyelmeztetés" xfId="58" builtinId="11" customBuiltin="1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Hivatkozott cella" xfId="64" builtinId="24" customBuiltin="1"/>
    <cellStyle name="Input" xfId="65" xr:uid="{00000000-0005-0000-0000-000040000000}"/>
    <cellStyle name="Jegyzet" xfId="66" builtinId="10" customBuiltin="1"/>
    <cellStyle name="Jelölőszín 1" xfId="67" builtinId="29" customBuiltin="1"/>
    <cellStyle name="Jelölőszín 2" xfId="68" builtinId="33" customBuiltin="1"/>
    <cellStyle name="Jelölőszín 3" xfId="69" builtinId="37" customBuiltin="1"/>
    <cellStyle name="Jelölőszín 4" xfId="70" builtinId="41" customBuiltin="1"/>
    <cellStyle name="Jelölőszín 5" xfId="71" builtinId="45" customBuiltin="1"/>
    <cellStyle name="Jelölőszín 6" xfId="72" builtinId="49" customBuiltin="1"/>
    <cellStyle name="Jó" xfId="73" builtinId="26" customBuiltin="1"/>
    <cellStyle name="Kimenet" xfId="74" builtinId="21" customBuiltin="1"/>
    <cellStyle name="Linked Cell" xfId="75" xr:uid="{00000000-0005-0000-0000-00004A000000}"/>
    <cellStyle name="Magyarázó szöveg" xfId="76" builtinId="53" customBuiltin="1"/>
    <cellStyle name="Neutral" xfId="77" xr:uid="{00000000-0005-0000-0000-00004C000000}"/>
    <cellStyle name="Normál" xfId="0" builtinId="0"/>
    <cellStyle name="Normál 2" xfId="78" xr:uid="{00000000-0005-0000-0000-00004E000000}"/>
    <cellStyle name="Normál 2 2" xfId="108" xr:uid="{00000000-0005-0000-0000-00004F000000}"/>
    <cellStyle name="Normál 3" xfId="79" xr:uid="{00000000-0005-0000-0000-000050000000}"/>
    <cellStyle name="Normál 4" xfId="80" xr:uid="{00000000-0005-0000-0000-000051000000}"/>
    <cellStyle name="Normál 5" xfId="81" xr:uid="{00000000-0005-0000-0000-000052000000}"/>
    <cellStyle name="Normál_  3   _2010.évi állami" xfId="82" xr:uid="{00000000-0005-0000-0000-000053000000}"/>
    <cellStyle name="Normál_12.sz.mell.2013.évi fejlesztés" xfId="109" xr:uid="{5B4B0767-7FE7-4521-BA72-90E82799A7CA}"/>
    <cellStyle name="Normál_12.sz.mell.2013.évi fejlesztés 2" xfId="83" xr:uid="{00000000-0005-0000-0000-000054000000}"/>
    <cellStyle name="Normál_2004.évi normatívák" xfId="84" xr:uid="{00000000-0005-0000-0000-000055000000}"/>
    <cellStyle name="Normál_3aszm" xfId="85" xr:uid="{00000000-0005-0000-0000-000056000000}"/>
    <cellStyle name="Normál_6szm" xfId="86" xr:uid="{00000000-0005-0000-0000-000057000000}"/>
    <cellStyle name="Normál_költségvetés módosítás I." xfId="87" xr:uid="{00000000-0005-0000-0000-000058000000}"/>
    <cellStyle name="Normál_KVRENMUNKA" xfId="88" xr:uid="{00000000-0005-0000-0000-000059000000}"/>
    <cellStyle name="Normál_Másolat eredetijeKVIREND" xfId="89" xr:uid="{00000000-0005-0000-0000-00005A000000}"/>
    <cellStyle name="Normál_Másolat eredetijeKVIREND 2" xfId="90" xr:uid="{00000000-0005-0000-0000-00005B000000}"/>
    <cellStyle name="Normál_minta" xfId="91" xr:uid="{00000000-0005-0000-0000-00005C000000}"/>
    <cellStyle name="Normál_Táblák (saját, bővebb)" xfId="92" xr:uid="{00000000-0005-0000-0000-00005D000000}"/>
    <cellStyle name="Normal_tanusitv" xfId="93" xr:uid="{00000000-0005-0000-0000-00005E000000}"/>
    <cellStyle name="Normál_VAGYONK" xfId="94" xr:uid="{00000000-0005-0000-0000-00005F000000}"/>
    <cellStyle name="Normál_VAGYONKIM" xfId="95" xr:uid="{00000000-0005-0000-0000-000060000000}"/>
    <cellStyle name="Normál_Zalakaros" xfId="96" xr:uid="{00000000-0005-0000-0000-000061000000}"/>
    <cellStyle name="Note" xfId="97" xr:uid="{00000000-0005-0000-0000-000062000000}"/>
    <cellStyle name="Output" xfId="98" xr:uid="{00000000-0005-0000-0000-000063000000}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 xr:uid="{00000000-0005-0000-0000-000069000000}"/>
    <cellStyle name="Title" xfId="105" xr:uid="{00000000-0005-0000-0000-00006A000000}"/>
    <cellStyle name="Total" xfId="106" xr:uid="{00000000-0005-0000-0000-00006B000000}"/>
    <cellStyle name="Warning Text" xfId="107" xr:uid="{00000000-0005-0000-0000-00006C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0"/>
    <pageSetUpPr fitToPage="1"/>
  </sheetPr>
  <dimension ref="A1:IV211"/>
  <sheetViews>
    <sheetView zoomScaleSheetLayoutView="100" workbookViewId="0">
      <selection activeCell="A8" sqref="A8:E8"/>
    </sheetView>
  </sheetViews>
  <sheetFormatPr defaultColWidth="10.6640625" defaultRowHeight="12.75" x14ac:dyDescent="0.2"/>
  <cols>
    <col min="1" max="1" width="5.33203125" style="22" customWidth="1"/>
    <col min="2" max="2" width="50.6640625" style="22" customWidth="1"/>
    <col min="3" max="3" width="18.1640625" style="22" customWidth="1"/>
    <col min="4" max="4" width="18.6640625" style="22" customWidth="1"/>
    <col min="5" max="5" width="16.5" style="22" customWidth="1"/>
    <col min="6" max="6" width="6.6640625" style="22" customWidth="1"/>
    <col min="7" max="7" width="50" style="22" customWidth="1"/>
    <col min="8" max="8" width="16.1640625" style="22" customWidth="1"/>
    <col min="9" max="9" width="16.6640625" style="22" customWidth="1"/>
    <col min="10" max="10" width="16.83203125" style="22" customWidth="1"/>
    <col min="11" max="16384" width="10.6640625" style="22"/>
  </cols>
  <sheetData>
    <row r="1" spans="1:10" ht="18.75" x14ac:dyDescent="0.3">
      <c r="A1" s="860" t="s">
        <v>536</v>
      </c>
      <c r="B1" s="860"/>
      <c r="C1" s="860"/>
      <c r="D1" s="860"/>
      <c r="E1" s="860"/>
      <c r="F1" s="860"/>
      <c r="G1" s="860"/>
      <c r="H1" s="860"/>
      <c r="I1" s="860"/>
      <c r="J1" s="860"/>
    </row>
    <row r="2" spans="1:10" ht="18.75" x14ac:dyDescent="0.3">
      <c r="A2" s="860" t="s">
        <v>653</v>
      </c>
      <c r="B2" s="860"/>
      <c r="C2" s="860"/>
      <c r="D2" s="860"/>
      <c r="E2" s="860"/>
      <c r="F2" s="860"/>
      <c r="G2" s="860"/>
      <c r="H2" s="860"/>
      <c r="I2" s="860"/>
      <c r="J2" s="860"/>
    </row>
    <row r="3" spans="1:10" ht="18.75" x14ac:dyDescent="0.3">
      <c r="A3" s="765"/>
      <c r="B3" s="765"/>
      <c r="C3" s="765"/>
      <c r="D3" s="765"/>
      <c r="E3" s="765"/>
      <c r="F3" s="765"/>
      <c r="G3" s="765"/>
      <c r="H3" s="765"/>
      <c r="I3" s="765"/>
      <c r="J3" s="765"/>
    </row>
    <row r="4" spans="1:10" ht="18.75" x14ac:dyDescent="0.3">
      <c r="A4" s="765"/>
      <c r="B4" s="765"/>
      <c r="C4" s="765"/>
      <c r="D4" s="765"/>
      <c r="E4" s="765"/>
      <c r="F4" s="765"/>
      <c r="G4" s="765"/>
      <c r="H4" s="765"/>
      <c r="I4" s="765"/>
      <c r="J4" s="765"/>
    </row>
    <row r="5" spans="1:10" ht="14.25" customHeight="1" x14ac:dyDescent="0.3">
      <c r="A5" s="1047" t="s">
        <v>663</v>
      </c>
      <c r="B5" s="1048"/>
      <c r="C5" s="21"/>
      <c r="D5" s="21"/>
      <c r="E5" s="21"/>
      <c r="F5" s="21"/>
      <c r="G5" s="21"/>
      <c r="H5" s="21"/>
      <c r="I5" s="23"/>
      <c r="J5" s="24"/>
    </row>
    <row r="6" spans="1:10" ht="13.5" thickBot="1" x14ac:dyDescent="0.25">
      <c r="I6" s="861" t="s">
        <v>554</v>
      </c>
      <c r="J6" s="861"/>
    </row>
    <row r="7" spans="1:10" ht="45" customHeight="1" thickBot="1" x14ac:dyDescent="0.25">
      <c r="A7" s="294"/>
      <c r="B7" s="295" t="s">
        <v>186</v>
      </c>
      <c r="C7" s="296" t="s">
        <v>654</v>
      </c>
      <c r="D7" s="296" t="s">
        <v>655</v>
      </c>
      <c r="E7" s="297" t="s">
        <v>656</v>
      </c>
      <c r="F7" s="298"/>
      <c r="G7" s="295" t="s">
        <v>186</v>
      </c>
      <c r="H7" s="296" t="s">
        <v>654</v>
      </c>
      <c r="I7" s="296" t="s">
        <v>655</v>
      </c>
      <c r="J7" s="297" t="s">
        <v>656</v>
      </c>
    </row>
    <row r="8" spans="1:10" ht="15" customHeight="1" x14ac:dyDescent="0.2">
      <c r="A8" s="862" t="s">
        <v>187</v>
      </c>
      <c r="B8" s="863"/>
      <c r="C8" s="863"/>
      <c r="D8" s="863"/>
      <c r="E8" s="864"/>
      <c r="F8" s="865" t="s">
        <v>188</v>
      </c>
      <c r="G8" s="865"/>
      <c r="H8" s="865"/>
      <c r="I8" s="865"/>
      <c r="J8" s="866"/>
    </row>
    <row r="9" spans="1:10" ht="15" customHeight="1" x14ac:dyDescent="0.25">
      <c r="A9" s="25"/>
      <c r="B9" s="26"/>
      <c r="C9" s="27"/>
      <c r="D9" s="27"/>
      <c r="E9" s="28"/>
      <c r="F9" s="29"/>
      <c r="G9" s="30"/>
      <c r="H9" s="27"/>
      <c r="I9" s="27"/>
      <c r="J9" s="28"/>
    </row>
    <row r="10" spans="1:10" ht="15" customHeight="1" x14ac:dyDescent="0.25">
      <c r="A10" s="25"/>
      <c r="B10" s="31" t="s">
        <v>96</v>
      </c>
      <c r="C10" s="32">
        <v>15303140</v>
      </c>
      <c r="D10" s="32">
        <v>17642847</v>
      </c>
      <c r="E10" s="33">
        <v>17642847</v>
      </c>
      <c r="F10" s="34"/>
      <c r="G10" s="31" t="s">
        <v>189</v>
      </c>
      <c r="H10" s="27">
        <v>13851000</v>
      </c>
      <c r="I10" s="27">
        <v>14316000</v>
      </c>
      <c r="J10" s="28">
        <v>13690965</v>
      </c>
    </row>
    <row r="11" spans="1:10" ht="32.25" customHeight="1" x14ac:dyDescent="0.25">
      <c r="A11" s="25"/>
      <c r="B11" s="35" t="s">
        <v>190</v>
      </c>
      <c r="C11" s="36">
        <v>11081000</v>
      </c>
      <c r="D11" s="36">
        <v>13652339</v>
      </c>
      <c r="E11" s="37">
        <v>13652339</v>
      </c>
      <c r="F11" s="29"/>
      <c r="G11" s="38" t="s">
        <v>191</v>
      </c>
      <c r="H11" s="27">
        <v>2540000</v>
      </c>
      <c r="I11" s="27">
        <v>2610000</v>
      </c>
      <c r="J11" s="28">
        <v>2587359</v>
      </c>
    </row>
    <row r="12" spans="1:10" ht="15" customHeight="1" x14ac:dyDescent="0.25">
      <c r="A12" s="25"/>
      <c r="B12" s="31" t="s">
        <v>192</v>
      </c>
      <c r="C12" s="36">
        <v>3637000</v>
      </c>
      <c r="D12" s="36">
        <v>3047113</v>
      </c>
      <c r="E12" s="37">
        <v>3047113</v>
      </c>
      <c r="F12" s="29"/>
      <c r="G12" s="31" t="s">
        <v>193</v>
      </c>
      <c r="H12" s="27">
        <v>12618948</v>
      </c>
      <c r="I12" s="27">
        <v>15080947</v>
      </c>
      <c r="J12" s="28">
        <v>11072567</v>
      </c>
    </row>
    <row r="13" spans="1:10" ht="15" customHeight="1" x14ac:dyDescent="0.25">
      <c r="A13" s="25"/>
      <c r="B13" s="31" t="s">
        <v>194</v>
      </c>
      <c r="C13" s="36">
        <v>0</v>
      </c>
      <c r="D13" s="36">
        <v>0</v>
      </c>
      <c r="E13" s="37">
        <v>0</v>
      </c>
      <c r="F13" s="29"/>
      <c r="G13" s="31" t="s">
        <v>195</v>
      </c>
      <c r="H13" s="27">
        <v>840000</v>
      </c>
      <c r="I13" s="27">
        <v>1014555</v>
      </c>
      <c r="J13" s="28">
        <v>966488</v>
      </c>
    </row>
    <row r="14" spans="1:10" ht="15" customHeight="1" x14ac:dyDescent="0.25">
      <c r="A14" s="25"/>
      <c r="B14" s="753"/>
      <c r="C14" s="39"/>
      <c r="D14" s="39"/>
      <c r="E14" s="40"/>
      <c r="F14" s="29"/>
      <c r="G14" s="31" t="s">
        <v>196</v>
      </c>
      <c r="H14" s="27">
        <v>1520000</v>
      </c>
      <c r="I14" s="27">
        <v>1751000</v>
      </c>
      <c r="J14" s="28">
        <v>1671891</v>
      </c>
    </row>
    <row r="15" spans="1:10" ht="15" customHeight="1" x14ac:dyDescent="0.25">
      <c r="A15" s="856" t="s">
        <v>197</v>
      </c>
      <c r="B15" s="857"/>
      <c r="C15" s="39">
        <f>SUM(C10:C14)</f>
        <v>30021140</v>
      </c>
      <c r="D15" s="39">
        <f>SUM(D10:D14)</f>
        <v>34342299</v>
      </c>
      <c r="E15" s="40">
        <f>SUM(E10:E14)</f>
        <v>34342299</v>
      </c>
      <c r="F15" s="858" t="s">
        <v>198</v>
      </c>
      <c r="G15" s="859"/>
      <c r="H15" s="42">
        <f>SUM(H10:H14)</f>
        <v>31369948</v>
      </c>
      <c r="I15" s="42">
        <f>SUM(I10:I14)</f>
        <v>34772502</v>
      </c>
      <c r="J15" s="43">
        <f>SUM(J10:J14)</f>
        <v>29989270</v>
      </c>
    </row>
    <row r="16" spans="1:10" ht="15" customHeight="1" x14ac:dyDescent="0.25">
      <c r="A16" s="44"/>
      <c r="B16" s="45"/>
      <c r="C16" s="46"/>
      <c r="D16" s="46"/>
      <c r="E16" s="47"/>
      <c r="F16" s="48"/>
      <c r="G16" s="49"/>
      <c r="H16" s="50"/>
      <c r="I16" s="50"/>
      <c r="J16" s="51"/>
    </row>
    <row r="17" spans="1:10" ht="15" customHeight="1" x14ac:dyDescent="0.2">
      <c r="A17" s="856" t="s">
        <v>199</v>
      </c>
      <c r="B17" s="857"/>
      <c r="C17" s="39">
        <v>0</v>
      </c>
      <c r="D17" s="39">
        <v>688395</v>
      </c>
      <c r="E17" s="40">
        <v>688395</v>
      </c>
      <c r="F17" s="757" t="s">
        <v>200</v>
      </c>
      <c r="G17" s="753"/>
      <c r="H17" s="42">
        <v>612126</v>
      </c>
      <c r="I17" s="42">
        <v>612126</v>
      </c>
      <c r="J17" s="43">
        <v>612126</v>
      </c>
    </row>
    <row r="18" spans="1:10" ht="15" customHeight="1" x14ac:dyDescent="0.2">
      <c r="A18" s="52"/>
      <c r="B18" s="41"/>
      <c r="C18" s="36"/>
      <c r="D18" s="36"/>
      <c r="E18" s="37"/>
      <c r="F18" s="53"/>
      <c r="G18" s="41"/>
      <c r="H18" s="50"/>
      <c r="I18" s="50"/>
      <c r="J18" s="51"/>
    </row>
    <row r="19" spans="1:10" ht="15" customHeight="1" x14ac:dyDescent="0.3">
      <c r="A19" s="871" t="s">
        <v>201</v>
      </c>
      <c r="B19" s="872"/>
      <c r="C19" s="54">
        <f>C15+C17</f>
        <v>30021140</v>
      </c>
      <c r="D19" s="54">
        <f>D15+D17</f>
        <v>35030694</v>
      </c>
      <c r="E19" s="758">
        <f>E15+E17</f>
        <v>35030694</v>
      </c>
      <c r="F19" s="870" t="s">
        <v>202</v>
      </c>
      <c r="G19" s="872" t="s">
        <v>202</v>
      </c>
      <c r="H19" s="55">
        <f>H15+H17</f>
        <v>31982074</v>
      </c>
      <c r="I19" s="55">
        <f>I15+I17</f>
        <v>35384628</v>
      </c>
      <c r="J19" s="56">
        <f>J15+J17</f>
        <v>30601396</v>
      </c>
    </row>
    <row r="20" spans="1:10" ht="15" customHeight="1" x14ac:dyDescent="0.3">
      <c r="A20" s="144"/>
      <c r="B20" s="145"/>
      <c r="C20" s="146"/>
      <c r="D20" s="146"/>
      <c r="E20" s="147"/>
      <c r="F20" s="148"/>
      <c r="G20" s="145"/>
      <c r="H20" s="149"/>
      <c r="I20" s="149"/>
      <c r="J20" s="150"/>
    </row>
    <row r="21" spans="1:10" ht="15" customHeight="1" x14ac:dyDescent="0.25">
      <c r="A21" s="873" t="s">
        <v>203</v>
      </c>
      <c r="B21" s="877"/>
      <c r="C21" s="57"/>
      <c r="D21" s="57"/>
      <c r="E21" s="58"/>
      <c r="F21" s="878" t="s">
        <v>447</v>
      </c>
      <c r="G21" s="877"/>
      <c r="H21" s="59"/>
      <c r="I21" s="59"/>
      <c r="J21" s="60"/>
    </row>
    <row r="22" spans="1:10" ht="15" customHeight="1" x14ac:dyDescent="0.25">
      <c r="A22" s="873" t="s">
        <v>204</v>
      </c>
      <c r="B22" s="874"/>
      <c r="C22" s="57"/>
      <c r="D22" s="57"/>
      <c r="E22" s="58"/>
      <c r="F22" s="878" t="s">
        <v>205</v>
      </c>
      <c r="G22" s="874"/>
      <c r="H22" s="59"/>
      <c r="I22" s="59"/>
      <c r="J22" s="60"/>
    </row>
    <row r="23" spans="1:10" ht="15" customHeight="1" x14ac:dyDescent="0.25">
      <c r="A23" s="25"/>
      <c r="B23" s="61"/>
      <c r="C23" s="27"/>
      <c r="D23" s="27"/>
      <c r="E23" s="28"/>
      <c r="F23" s="62"/>
      <c r="G23" s="30"/>
      <c r="H23" s="27"/>
      <c r="I23" s="27"/>
      <c r="J23" s="28"/>
    </row>
    <row r="24" spans="1:10" ht="15" customHeight="1" x14ac:dyDescent="0.2">
      <c r="A24" s="63"/>
      <c r="B24" s="64" t="s">
        <v>206</v>
      </c>
      <c r="C24" s="27">
        <v>0</v>
      </c>
      <c r="D24" s="27">
        <v>3964000</v>
      </c>
      <c r="E24" s="28">
        <v>3964000</v>
      </c>
      <c r="F24" s="62"/>
      <c r="G24" s="31" t="s">
        <v>97</v>
      </c>
      <c r="H24" s="27">
        <v>3839935</v>
      </c>
      <c r="I24" s="27">
        <v>9432935</v>
      </c>
      <c r="J24" s="28">
        <v>5213392</v>
      </c>
    </row>
    <row r="25" spans="1:10" ht="15" customHeight="1" x14ac:dyDescent="0.2">
      <c r="A25" s="63"/>
      <c r="B25" s="64" t="s">
        <v>207</v>
      </c>
      <c r="C25" s="27">
        <v>0</v>
      </c>
      <c r="D25" s="27">
        <v>22000</v>
      </c>
      <c r="E25" s="28">
        <v>22000</v>
      </c>
      <c r="F25" s="62"/>
      <c r="G25" s="65" t="s">
        <v>98</v>
      </c>
      <c r="H25" s="27">
        <v>1800000</v>
      </c>
      <c r="I25" s="27">
        <v>1800000</v>
      </c>
      <c r="J25" s="28">
        <v>1052445</v>
      </c>
    </row>
    <row r="26" spans="1:10" ht="15" customHeight="1" x14ac:dyDescent="0.2">
      <c r="A26" s="63"/>
      <c r="B26" s="64" t="s">
        <v>208</v>
      </c>
      <c r="C26" s="27">
        <v>0</v>
      </c>
      <c r="D26" s="27">
        <v>0</v>
      </c>
      <c r="E26" s="28">
        <v>0</v>
      </c>
      <c r="F26" s="62"/>
      <c r="G26" s="65" t="s">
        <v>99</v>
      </c>
      <c r="H26" s="27">
        <v>0</v>
      </c>
      <c r="I26" s="27">
        <v>0</v>
      </c>
      <c r="J26" s="28">
        <v>0</v>
      </c>
    </row>
    <row r="27" spans="1:10" ht="15" customHeight="1" x14ac:dyDescent="0.2">
      <c r="A27" s="63"/>
      <c r="B27" s="64" t="s">
        <v>209</v>
      </c>
      <c r="C27" s="27">
        <v>0</v>
      </c>
      <c r="D27" s="27">
        <v>0</v>
      </c>
      <c r="E27" s="28">
        <v>0</v>
      </c>
      <c r="F27" s="62"/>
      <c r="G27" s="31"/>
      <c r="H27" s="27"/>
      <c r="I27" s="27"/>
      <c r="J27" s="28"/>
    </row>
    <row r="28" spans="1:10" ht="15" customHeight="1" x14ac:dyDescent="0.2">
      <c r="A28" s="66" t="s">
        <v>210</v>
      </c>
      <c r="B28" s="67"/>
      <c r="C28" s="39">
        <f>SUM(C24:C27)</f>
        <v>0</v>
      </c>
      <c r="D28" s="39">
        <f t="shared" ref="D28:E28" si="0">SUM(D24:D27)</f>
        <v>3986000</v>
      </c>
      <c r="E28" s="40">
        <f t="shared" si="0"/>
        <v>3986000</v>
      </c>
      <c r="F28" s="875" t="s">
        <v>211</v>
      </c>
      <c r="G28" s="876"/>
      <c r="H28" s="42">
        <f>SUM(H24:H27)</f>
        <v>5639935</v>
      </c>
      <c r="I28" s="42">
        <f t="shared" ref="I28:J28" si="1">SUM(I24:I27)</f>
        <v>11232935</v>
      </c>
      <c r="J28" s="43">
        <f t="shared" si="1"/>
        <v>6265837</v>
      </c>
    </row>
    <row r="29" spans="1:10" ht="15" customHeight="1" x14ac:dyDescent="0.2">
      <c r="A29" s="68"/>
      <c r="B29" s="69"/>
      <c r="C29" s="46"/>
      <c r="D29" s="46"/>
      <c r="E29" s="47"/>
      <c r="F29" s="756"/>
      <c r="G29" s="755"/>
      <c r="H29" s="50"/>
      <c r="I29" s="50"/>
      <c r="J29" s="51"/>
    </row>
    <row r="30" spans="1:10" ht="15" customHeight="1" x14ac:dyDescent="0.2">
      <c r="A30" s="66" t="s">
        <v>212</v>
      </c>
      <c r="B30" s="69"/>
      <c r="C30" s="46"/>
      <c r="D30" s="46"/>
      <c r="E30" s="47"/>
      <c r="F30" s="879" t="s">
        <v>213</v>
      </c>
      <c r="G30" s="878"/>
      <c r="H30" s="50"/>
      <c r="I30" s="50"/>
      <c r="J30" s="51"/>
    </row>
    <row r="31" spans="1:10" ht="15" customHeight="1" x14ac:dyDescent="0.2">
      <c r="A31" s="25"/>
      <c r="B31" s="61"/>
      <c r="C31" s="46"/>
      <c r="D31" s="46"/>
      <c r="E31" s="47"/>
      <c r="F31" s="62"/>
      <c r="G31" s="61"/>
      <c r="H31" s="27"/>
      <c r="I31" s="27"/>
      <c r="J31" s="28"/>
    </row>
    <row r="32" spans="1:10" ht="33.75" customHeight="1" x14ac:dyDescent="0.2">
      <c r="A32" s="63"/>
      <c r="B32" s="151" t="s">
        <v>214</v>
      </c>
      <c r="C32" s="70">
        <v>7600869</v>
      </c>
      <c r="D32" s="70">
        <v>7600869</v>
      </c>
      <c r="E32" s="71">
        <v>7600869</v>
      </c>
      <c r="F32" s="62"/>
      <c r="G32" s="238" t="s">
        <v>543</v>
      </c>
      <c r="H32" s="70">
        <v>0</v>
      </c>
      <c r="I32" s="70">
        <v>0</v>
      </c>
      <c r="J32" s="71">
        <v>0</v>
      </c>
    </row>
    <row r="33" spans="1:256" ht="34.5" customHeight="1" x14ac:dyDescent="0.2">
      <c r="A33" s="63"/>
      <c r="B33" s="237" t="s">
        <v>481</v>
      </c>
      <c r="C33" s="70">
        <v>0</v>
      </c>
      <c r="D33" s="70">
        <v>0</v>
      </c>
      <c r="E33" s="71">
        <v>0</v>
      </c>
      <c r="F33" s="62"/>
      <c r="G33" s="238" t="s">
        <v>482</v>
      </c>
      <c r="H33" s="70">
        <v>0</v>
      </c>
      <c r="I33" s="70">
        <v>0</v>
      </c>
      <c r="J33" s="71">
        <v>0</v>
      </c>
    </row>
    <row r="34" spans="1:256" ht="15" customHeight="1" x14ac:dyDescent="0.2">
      <c r="A34" s="63"/>
      <c r="B34" s="237"/>
      <c r="C34" s="70"/>
      <c r="D34" s="70"/>
      <c r="E34" s="71"/>
      <c r="F34" s="62"/>
      <c r="G34" s="41"/>
      <c r="H34" s="72"/>
      <c r="I34" s="72"/>
      <c r="J34" s="73"/>
    </row>
    <row r="35" spans="1:256" ht="15" customHeight="1" x14ac:dyDescent="0.2">
      <c r="A35" s="856" t="s">
        <v>215</v>
      </c>
      <c r="B35" s="857"/>
      <c r="C35" s="39">
        <f>SUM(C32:C34)</f>
        <v>7600869</v>
      </c>
      <c r="D35" s="39">
        <f>SUM(D32:D34)</f>
        <v>7600869</v>
      </c>
      <c r="E35" s="40">
        <f>SUM(E32:E34)</f>
        <v>7600869</v>
      </c>
      <c r="F35" s="881" t="s">
        <v>213</v>
      </c>
      <c r="G35" s="857"/>
      <c r="H35" s="42">
        <f>SUM(H32:H34)</f>
        <v>0</v>
      </c>
      <c r="I35" s="42">
        <f t="shared" ref="I35:J35" si="2">SUM(I32:I34)</f>
        <v>0</v>
      </c>
      <c r="J35" s="43">
        <f t="shared" si="2"/>
        <v>0</v>
      </c>
    </row>
    <row r="36" spans="1:256" ht="9.75" customHeight="1" x14ac:dyDescent="0.2">
      <c r="A36" s="74"/>
      <c r="B36" s="62"/>
      <c r="C36" s="46"/>
      <c r="D36" s="46"/>
      <c r="E36" s="47"/>
      <c r="F36" s="75"/>
      <c r="G36" s="75"/>
      <c r="H36" s="50"/>
      <c r="I36" s="50"/>
      <c r="J36" s="51"/>
    </row>
    <row r="37" spans="1:256" s="77" customFormat="1" ht="15" customHeight="1" x14ac:dyDescent="0.3">
      <c r="A37" s="869" t="s">
        <v>216</v>
      </c>
      <c r="B37" s="870"/>
      <c r="C37" s="76">
        <f>C28+C35</f>
        <v>7600869</v>
      </c>
      <c r="D37" s="76">
        <f>D28+D35</f>
        <v>11586869</v>
      </c>
      <c r="E37" s="143">
        <f>E28+E35</f>
        <v>11586869</v>
      </c>
      <c r="F37" s="880" t="s">
        <v>217</v>
      </c>
      <c r="G37" s="870"/>
      <c r="H37" s="55">
        <f>H28+H35</f>
        <v>5639935</v>
      </c>
      <c r="I37" s="55">
        <f>I28+I35</f>
        <v>11232935</v>
      </c>
      <c r="J37" s="56">
        <f>J28+J35</f>
        <v>6265837</v>
      </c>
    </row>
    <row r="38" spans="1:256" ht="10.5" customHeight="1" thickBot="1" x14ac:dyDescent="0.25">
      <c r="A38" s="299"/>
      <c r="B38" s="300"/>
      <c r="C38" s="301"/>
      <c r="D38" s="301"/>
      <c r="E38" s="302"/>
      <c r="F38" s="303"/>
      <c r="G38" s="303"/>
      <c r="H38" s="304"/>
      <c r="I38" s="304"/>
      <c r="J38" s="305"/>
    </row>
    <row r="39" spans="1:256" ht="15" customHeight="1" thickBot="1" x14ac:dyDescent="0.25">
      <c r="A39" s="867" t="s">
        <v>218</v>
      </c>
      <c r="B39" s="868"/>
      <c r="C39" s="306">
        <f>C19+C37</f>
        <v>37622009</v>
      </c>
      <c r="D39" s="306">
        <f>D19+D37</f>
        <v>46617563</v>
      </c>
      <c r="E39" s="307">
        <f>E19+E37</f>
        <v>46617563</v>
      </c>
      <c r="F39" s="308"/>
      <c r="G39" s="754" t="s">
        <v>219</v>
      </c>
      <c r="H39" s="306">
        <f>H19+H37</f>
        <v>37622009</v>
      </c>
      <c r="I39" s="306">
        <f>I19+I37</f>
        <v>46617563</v>
      </c>
      <c r="J39" s="307">
        <f>J19+J37</f>
        <v>36867233</v>
      </c>
    </row>
    <row r="40" spans="1:256" s="78" customFormat="1" x14ac:dyDescent="0.2"/>
    <row r="41" spans="1:256" ht="15" customHeight="1" x14ac:dyDescent="0.2">
      <c r="A41" s="79"/>
      <c r="B41" s="80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 t="s">
        <v>220</v>
      </c>
      <c r="DB41" s="79" t="s">
        <v>220</v>
      </c>
      <c r="DC41" s="79" t="s">
        <v>220</v>
      </c>
      <c r="DD41" s="79" t="s">
        <v>220</v>
      </c>
      <c r="DE41" s="79" t="s">
        <v>220</v>
      </c>
      <c r="DF41" s="79" t="s">
        <v>220</v>
      </c>
      <c r="DG41" s="79" t="s">
        <v>220</v>
      </c>
      <c r="DH41" s="79" t="s">
        <v>220</v>
      </c>
      <c r="DI41" s="79" t="s">
        <v>220</v>
      </c>
      <c r="DJ41" s="79" t="s">
        <v>220</v>
      </c>
      <c r="DK41" s="79" t="s">
        <v>220</v>
      </c>
      <c r="DL41" s="79" t="s">
        <v>220</v>
      </c>
      <c r="DM41" s="79" t="s">
        <v>220</v>
      </c>
      <c r="DN41" s="79" t="s">
        <v>220</v>
      </c>
      <c r="DO41" s="79" t="s">
        <v>220</v>
      </c>
      <c r="DP41" s="79" t="s">
        <v>220</v>
      </c>
      <c r="DQ41" s="79" t="s">
        <v>220</v>
      </c>
      <c r="DR41" s="79" t="s">
        <v>220</v>
      </c>
      <c r="DS41" s="79" t="s">
        <v>220</v>
      </c>
      <c r="DT41" s="79" t="s">
        <v>220</v>
      </c>
      <c r="DU41" s="79" t="s">
        <v>220</v>
      </c>
      <c r="DV41" s="79" t="s">
        <v>220</v>
      </c>
      <c r="DW41" s="79" t="s">
        <v>220</v>
      </c>
      <c r="DX41" s="79" t="s">
        <v>220</v>
      </c>
      <c r="DY41" s="79" t="s">
        <v>220</v>
      </c>
      <c r="DZ41" s="79" t="s">
        <v>220</v>
      </c>
      <c r="EA41" s="79" t="s">
        <v>220</v>
      </c>
      <c r="EB41" s="79" t="s">
        <v>220</v>
      </c>
      <c r="EC41" s="79" t="s">
        <v>220</v>
      </c>
      <c r="ED41" s="79" t="s">
        <v>220</v>
      </c>
      <c r="EE41" s="79" t="s">
        <v>220</v>
      </c>
      <c r="EF41" s="79" t="s">
        <v>220</v>
      </c>
      <c r="EG41" s="79" t="s">
        <v>220</v>
      </c>
      <c r="EH41" s="79" t="s">
        <v>220</v>
      </c>
      <c r="EI41" s="79" t="s">
        <v>220</v>
      </c>
      <c r="EJ41" s="79" t="s">
        <v>220</v>
      </c>
      <c r="EK41" s="79" t="s">
        <v>220</v>
      </c>
      <c r="EL41" s="79" t="s">
        <v>220</v>
      </c>
      <c r="EM41" s="79" t="s">
        <v>220</v>
      </c>
      <c r="EN41" s="79" t="s">
        <v>220</v>
      </c>
      <c r="EO41" s="79" t="s">
        <v>220</v>
      </c>
      <c r="EP41" s="79" t="s">
        <v>220</v>
      </c>
      <c r="EQ41" s="79" t="s">
        <v>220</v>
      </c>
      <c r="ER41" s="79" t="s">
        <v>220</v>
      </c>
      <c r="ES41" s="79" t="s">
        <v>220</v>
      </c>
      <c r="ET41" s="79" t="s">
        <v>220</v>
      </c>
      <c r="EU41" s="79" t="s">
        <v>220</v>
      </c>
      <c r="EV41" s="79" t="s">
        <v>220</v>
      </c>
      <c r="EW41" s="79" t="s">
        <v>220</v>
      </c>
      <c r="EX41" s="79" t="s">
        <v>220</v>
      </c>
      <c r="EY41" s="79" t="s">
        <v>220</v>
      </c>
      <c r="EZ41" s="79" t="s">
        <v>220</v>
      </c>
      <c r="FA41" s="79" t="s">
        <v>220</v>
      </c>
      <c r="FB41" s="79" t="s">
        <v>220</v>
      </c>
      <c r="FC41" s="79" t="s">
        <v>220</v>
      </c>
      <c r="FD41" s="79" t="s">
        <v>220</v>
      </c>
      <c r="FE41" s="79" t="s">
        <v>220</v>
      </c>
      <c r="FF41" s="79" t="s">
        <v>220</v>
      </c>
      <c r="FG41" s="79" t="s">
        <v>220</v>
      </c>
      <c r="FH41" s="79" t="s">
        <v>220</v>
      </c>
      <c r="FI41" s="79" t="s">
        <v>220</v>
      </c>
      <c r="FJ41" s="79" t="s">
        <v>220</v>
      </c>
      <c r="FK41" s="79" t="s">
        <v>220</v>
      </c>
      <c r="FL41" s="79" t="s">
        <v>220</v>
      </c>
      <c r="FM41" s="79" t="s">
        <v>220</v>
      </c>
      <c r="FN41" s="79" t="s">
        <v>220</v>
      </c>
      <c r="FO41" s="79" t="s">
        <v>220</v>
      </c>
      <c r="FP41" s="79" t="s">
        <v>220</v>
      </c>
      <c r="FQ41" s="79" t="s">
        <v>220</v>
      </c>
      <c r="FR41" s="79" t="s">
        <v>220</v>
      </c>
      <c r="FS41" s="79" t="s">
        <v>220</v>
      </c>
      <c r="FT41" s="79" t="s">
        <v>220</v>
      </c>
      <c r="FU41" s="79" t="s">
        <v>220</v>
      </c>
      <c r="FV41" s="79" t="s">
        <v>220</v>
      </c>
      <c r="FW41" s="79" t="s">
        <v>220</v>
      </c>
      <c r="FX41" s="79" t="s">
        <v>220</v>
      </c>
      <c r="FY41" s="79" t="s">
        <v>220</v>
      </c>
      <c r="FZ41" s="79" t="s">
        <v>220</v>
      </c>
      <c r="GA41" s="79" t="s">
        <v>220</v>
      </c>
      <c r="GB41" s="79" t="s">
        <v>220</v>
      </c>
      <c r="GC41" s="79" t="s">
        <v>220</v>
      </c>
      <c r="GD41" s="79" t="s">
        <v>220</v>
      </c>
      <c r="GE41" s="79" t="s">
        <v>220</v>
      </c>
      <c r="GF41" s="79" t="s">
        <v>220</v>
      </c>
      <c r="GG41" s="79" t="s">
        <v>220</v>
      </c>
      <c r="GH41" s="79" t="s">
        <v>220</v>
      </c>
      <c r="GI41" s="79" t="s">
        <v>220</v>
      </c>
      <c r="GJ41" s="79" t="s">
        <v>220</v>
      </c>
      <c r="GK41" s="79" t="s">
        <v>220</v>
      </c>
      <c r="GL41" s="79" t="s">
        <v>220</v>
      </c>
      <c r="GM41" s="79" t="s">
        <v>220</v>
      </c>
      <c r="GN41" s="79" t="s">
        <v>220</v>
      </c>
      <c r="GO41" s="79" t="s">
        <v>220</v>
      </c>
      <c r="GP41" s="79" t="s">
        <v>220</v>
      </c>
      <c r="GQ41" s="79" t="s">
        <v>220</v>
      </c>
      <c r="GR41" s="79" t="s">
        <v>220</v>
      </c>
      <c r="GS41" s="79" t="s">
        <v>220</v>
      </c>
      <c r="GT41" s="79" t="s">
        <v>220</v>
      </c>
      <c r="GU41" s="79" t="s">
        <v>220</v>
      </c>
      <c r="GV41" s="79" t="s">
        <v>220</v>
      </c>
      <c r="GW41" s="79" t="s">
        <v>220</v>
      </c>
      <c r="GX41" s="79" t="s">
        <v>220</v>
      </c>
      <c r="GY41" s="79" t="s">
        <v>220</v>
      </c>
      <c r="GZ41" s="79" t="s">
        <v>220</v>
      </c>
      <c r="HA41" s="79" t="s">
        <v>220</v>
      </c>
      <c r="HB41" s="79" t="s">
        <v>220</v>
      </c>
      <c r="HC41" s="79" t="s">
        <v>220</v>
      </c>
      <c r="HD41" s="79" t="s">
        <v>220</v>
      </c>
      <c r="HE41" s="79" t="s">
        <v>220</v>
      </c>
      <c r="HF41" s="79" t="s">
        <v>220</v>
      </c>
      <c r="HG41" s="79" t="s">
        <v>220</v>
      </c>
      <c r="HH41" s="79" t="s">
        <v>220</v>
      </c>
      <c r="HI41" s="79" t="s">
        <v>220</v>
      </c>
      <c r="HJ41" s="79" t="s">
        <v>220</v>
      </c>
      <c r="HK41" s="79" t="s">
        <v>220</v>
      </c>
      <c r="HL41" s="79" t="s">
        <v>220</v>
      </c>
      <c r="HM41" s="79" t="s">
        <v>220</v>
      </c>
      <c r="HN41" s="79" t="s">
        <v>220</v>
      </c>
      <c r="HO41" s="79" t="s">
        <v>220</v>
      </c>
      <c r="HP41" s="79" t="s">
        <v>220</v>
      </c>
      <c r="HQ41" s="79" t="s">
        <v>220</v>
      </c>
      <c r="HR41" s="79" t="s">
        <v>220</v>
      </c>
      <c r="HS41" s="79" t="s">
        <v>220</v>
      </c>
      <c r="HT41" s="79" t="s">
        <v>220</v>
      </c>
      <c r="HU41" s="79" t="s">
        <v>220</v>
      </c>
      <c r="HV41" s="79" t="s">
        <v>220</v>
      </c>
      <c r="HW41" s="79" t="s">
        <v>220</v>
      </c>
      <c r="HX41" s="79" t="s">
        <v>220</v>
      </c>
      <c r="HY41" s="79" t="s">
        <v>220</v>
      </c>
      <c r="HZ41" s="79" t="s">
        <v>220</v>
      </c>
      <c r="IA41" s="79" t="s">
        <v>220</v>
      </c>
      <c r="IB41" s="79" t="s">
        <v>220</v>
      </c>
      <c r="IC41" s="79" t="s">
        <v>220</v>
      </c>
      <c r="ID41" s="79" t="s">
        <v>220</v>
      </c>
      <c r="IE41" s="79" t="s">
        <v>220</v>
      </c>
      <c r="IF41" s="79" t="s">
        <v>220</v>
      </c>
      <c r="IG41" s="79" t="s">
        <v>220</v>
      </c>
      <c r="IH41" s="79" t="s">
        <v>220</v>
      </c>
      <c r="II41" s="79" t="s">
        <v>220</v>
      </c>
      <c r="IJ41" s="79" t="s">
        <v>220</v>
      </c>
      <c r="IK41" s="79" t="s">
        <v>220</v>
      </c>
      <c r="IL41" s="79" t="s">
        <v>220</v>
      </c>
      <c r="IM41" s="79" t="s">
        <v>220</v>
      </c>
      <c r="IN41" s="79" t="s">
        <v>220</v>
      </c>
      <c r="IO41" s="79" t="s">
        <v>220</v>
      </c>
      <c r="IP41" s="79" t="s">
        <v>220</v>
      </c>
      <c r="IQ41" s="79" t="s">
        <v>220</v>
      </c>
      <c r="IR41" s="79" t="s">
        <v>220</v>
      </c>
      <c r="IS41" s="79" t="s">
        <v>220</v>
      </c>
      <c r="IT41" s="79" t="s">
        <v>220</v>
      </c>
      <c r="IU41" s="79" t="s">
        <v>220</v>
      </c>
      <c r="IV41" s="79" t="s">
        <v>220</v>
      </c>
    </row>
    <row r="42" spans="1:256" s="78" customFormat="1" x14ac:dyDescent="0.2"/>
    <row r="43" spans="1:256" s="78" customFormat="1" x14ac:dyDescent="0.2"/>
    <row r="44" spans="1:256" s="78" customFormat="1" x14ac:dyDescent="0.2"/>
    <row r="45" spans="1:256" s="78" customFormat="1" x14ac:dyDescent="0.2"/>
    <row r="46" spans="1:256" s="78" customFormat="1" x14ac:dyDescent="0.2">
      <c r="G46" s="81"/>
    </row>
    <row r="47" spans="1:256" s="78" customFormat="1" x14ac:dyDescent="0.2"/>
    <row r="48" spans="1:256" s="78" customFormat="1" x14ac:dyDescent="0.2"/>
    <row r="49" s="78" customFormat="1" x14ac:dyDescent="0.2"/>
    <row r="50" s="78" customFormat="1" x14ac:dyDescent="0.2"/>
    <row r="51" s="78" customFormat="1" x14ac:dyDescent="0.2"/>
    <row r="52" s="78" customFormat="1" x14ac:dyDescent="0.2"/>
    <row r="53" s="78" customFormat="1" x14ac:dyDescent="0.2"/>
    <row r="54" s="78" customFormat="1" x14ac:dyDescent="0.2"/>
    <row r="55" s="78" customFormat="1" x14ac:dyDescent="0.2"/>
    <row r="56" s="78" customFormat="1" x14ac:dyDescent="0.2"/>
    <row r="57" s="78" customFormat="1" x14ac:dyDescent="0.2"/>
    <row r="58" s="78" customFormat="1" x14ac:dyDescent="0.2"/>
    <row r="59" s="78" customFormat="1" x14ac:dyDescent="0.2"/>
    <row r="60" s="78" customFormat="1" x14ac:dyDescent="0.2"/>
    <row r="61" s="78" customFormat="1" x14ac:dyDescent="0.2"/>
    <row r="62" s="78" customFormat="1" x14ac:dyDescent="0.2"/>
    <row r="63" s="78" customFormat="1" x14ac:dyDescent="0.2"/>
    <row r="64" s="78" customFormat="1" x14ac:dyDescent="0.2"/>
    <row r="65" s="78" customFormat="1" x14ac:dyDescent="0.2"/>
    <row r="66" s="78" customFormat="1" x14ac:dyDescent="0.2"/>
    <row r="67" s="78" customFormat="1" x14ac:dyDescent="0.2"/>
    <row r="68" s="78" customFormat="1" x14ac:dyDescent="0.2"/>
    <row r="69" s="78" customFormat="1" x14ac:dyDescent="0.2"/>
    <row r="70" s="78" customFormat="1" x14ac:dyDescent="0.2"/>
    <row r="71" s="78" customFormat="1" x14ac:dyDescent="0.2"/>
    <row r="72" s="78" customFormat="1" x14ac:dyDescent="0.2"/>
    <row r="73" s="78" customFormat="1" x14ac:dyDescent="0.2"/>
    <row r="74" s="78" customFormat="1" x14ac:dyDescent="0.2"/>
    <row r="75" s="78" customFormat="1" x14ac:dyDescent="0.2"/>
    <row r="76" s="78" customFormat="1" x14ac:dyDescent="0.2"/>
    <row r="77" s="78" customFormat="1" x14ac:dyDescent="0.2"/>
    <row r="78" s="78" customFormat="1" x14ac:dyDescent="0.2"/>
    <row r="79" s="78" customFormat="1" x14ac:dyDescent="0.2"/>
    <row r="80" s="78" customFormat="1" x14ac:dyDescent="0.2"/>
    <row r="81" s="78" customFormat="1" x14ac:dyDescent="0.2"/>
    <row r="82" s="78" customFormat="1" x14ac:dyDescent="0.2"/>
    <row r="83" s="78" customFormat="1" x14ac:dyDescent="0.2"/>
    <row r="84" s="78" customFormat="1" x14ac:dyDescent="0.2"/>
    <row r="85" s="78" customFormat="1" x14ac:dyDescent="0.2"/>
    <row r="86" s="78" customFormat="1" x14ac:dyDescent="0.2"/>
    <row r="87" s="78" customFormat="1" x14ac:dyDescent="0.2"/>
    <row r="88" s="78" customFormat="1" x14ac:dyDescent="0.2"/>
    <row r="89" s="78" customFormat="1" x14ac:dyDescent="0.2"/>
    <row r="90" s="78" customFormat="1" x14ac:dyDescent="0.2"/>
    <row r="91" s="78" customFormat="1" x14ac:dyDescent="0.2"/>
    <row r="92" s="78" customFormat="1" x14ac:dyDescent="0.2"/>
    <row r="93" s="78" customFormat="1" x14ac:dyDescent="0.2"/>
    <row r="94" s="78" customFormat="1" x14ac:dyDescent="0.2"/>
    <row r="95" s="78" customFormat="1" x14ac:dyDescent="0.2"/>
    <row r="96" s="78" customFormat="1" x14ac:dyDescent="0.2"/>
    <row r="97" s="78" customFormat="1" x14ac:dyDescent="0.2"/>
    <row r="98" s="78" customFormat="1" x14ac:dyDescent="0.2"/>
    <row r="99" s="78" customFormat="1" x14ac:dyDescent="0.2"/>
    <row r="100" s="78" customFormat="1" x14ac:dyDescent="0.2"/>
    <row r="101" s="78" customFormat="1" x14ac:dyDescent="0.2"/>
    <row r="102" s="78" customFormat="1" x14ac:dyDescent="0.2"/>
    <row r="103" s="78" customFormat="1" x14ac:dyDescent="0.2"/>
    <row r="104" s="78" customFormat="1" x14ac:dyDescent="0.2"/>
    <row r="105" s="78" customFormat="1" x14ac:dyDescent="0.2"/>
    <row r="106" s="78" customFormat="1" x14ac:dyDescent="0.2"/>
    <row r="107" s="78" customFormat="1" x14ac:dyDescent="0.2"/>
    <row r="108" s="78" customFormat="1" x14ac:dyDescent="0.2"/>
    <row r="109" s="78" customFormat="1" x14ac:dyDescent="0.2"/>
    <row r="110" s="78" customFormat="1" x14ac:dyDescent="0.2"/>
    <row r="111" s="78" customFormat="1" x14ac:dyDescent="0.2"/>
    <row r="112" s="78" customFormat="1" x14ac:dyDescent="0.2"/>
    <row r="113" s="78" customFormat="1" x14ac:dyDescent="0.2"/>
    <row r="114" s="78" customFormat="1" x14ac:dyDescent="0.2"/>
    <row r="115" s="78" customFormat="1" x14ac:dyDescent="0.2"/>
    <row r="116" s="78" customFormat="1" x14ac:dyDescent="0.2"/>
    <row r="117" s="78" customFormat="1" x14ac:dyDescent="0.2"/>
    <row r="118" s="78" customFormat="1" x14ac:dyDescent="0.2"/>
    <row r="119" s="78" customFormat="1" x14ac:dyDescent="0.2"/>
    <row r="120" s="78" customFormat="1" x14ac:dyDescent="0.2"/>
    <row r="121" s="78" customFormat="1" x14ac:dyDescent="0.2"/>
    <row r="122" s="78" customFormat="1" x14ac:dyDescent="0.2"/>
    <row r="123" s="78" customFormat="1" x14ac:dyDescent="0.2"/>
    <row r="124" s="78" customFormat="1" x14ac:dyDescent="0.2"/>
    <row r="125" s="78" customFormat="1" x14ac:dyDescent="0.2"/>
    <row r="126" s="78" customFormat="1" x14ac:dyDescent="0.2"/>
    <row r="127" s="78" customFormat="1" x14ac:dyDescent="0.2"/>
    <row r="128" s="78" customFormat="1" x14ac:dyDescent="0.2"/>
    <row r="129" s="78" customFormat="1" x14ac:dyDescent="0.2"/>
    <row r="130" s="78" customFormat="1" x14ac:dyDescent="0.2"/>
    <row r="131" s="78" customFormat="1" x14ac:dyDescent="0.2"/>
    <row r="132" s="78" customFormat="1" x14ac:dyDescent="0.2"/>
    <row r="133" s="78" customFormat="1" x14ac:dyDescent="0.2"/>
    <row r="134" s="78" customFormat="1" x14ac:dyDescent="0.2"/>
    <row r="135" s="78" customFormat="1" x14ac:dyDescent="0.2"/>
    <row r="136" s="78" customFormat="1" x14ac:dyDescent="0.2"/>
    <row r="137" s="78" customFormat="1" x14ac:dyDescent="0.2"/>
    <row r="138" s="78" customFormat="1" x14ac:dyDescent="0.2"/>
    <row r="139" s="78" customFormat="1" x14ac:dyDescent="0.2"/>
    <row r="140" s="78" customFormat="1" x14ac:dyDescent="0.2"/>
    <row r="141" s="78" customFormat="1" x14ac:dyDescent="0.2"/>
    <row r="142" s="78" customFormat="1" x14ac:dyDescent="0.2"/>
    <row r="143" s="78" customFormat="1" x14ac:dyDescent="0.2"/>
    <row r="144" s="78" customFormat="1" x14ac:dyDescent="0.2"/>
    <row r="145" s="78" customFormat="1" x14ac:dyDescent="0.2"/>
    <row r="146" s="78" customFormat="1" x14ac:dyDescent="0.2"/>
    <row r="147" s="78" customFormat="1" x14ac:dyDescent="0.2"/>
    <row r="148" s="78" customFormat="1" x14ac:dyDescent="0.2"/>
    <row r="149" s="78" customFormat="1" x14ac:dyDescent="0.2"/>
    <row r="150" s="78" customFormat="1" x14ac:dyDescent="0.2"/>
    <row r="151" s="78" customFormat="1" x14ac:dyDescent="0.2"/>
    <row r="152" s="78" customFormat="1" x14ac:dyDescent="0.2"/>
    <row r="153" s="78" customFormat="1" x14ac:dyDescent="0.2"/>
    <row r="154" s="78" customFormat="1" x14ac:dyDescent="0.2"/>
    <row r="155" s="78" customFormat="1" x14ac:dyDescent="0.2"/>
    <row r="156" s="78" customFormat="1" x14ac:dyDescent="0.2"/>
    <row r="157" s="78" customFormat="1" x14ac:dyDescent="0.2"/>
    <row r="158" s="78" customFormat="1" x14ac:dyDescent="0.2"/>
    <row r="159" s="78" customFormat="1" x14ac:dyDescent="0.2"/>
    <row r="160" s="78" customFormat="1" x14ac:dyDescent="0.2"/>
    <row r="161" s="78" customFormat="1" x14ac:dyDescent="0.2"/>
    <row r="162" s="78" customFormat="1" x14ac:dyDescent="0.2"/>
    <row r="163" s="78" customFormat="1" x14ac:dyDescent="0.2"/>
    <row r="164" s="78" customFormat="1" x14ac:dyDescent="0.2"/>
    <row r="165" s="78" customFormat="1" x14ac:dyDescent="0.2"/>
    <row r="166" s="78" customFormat="1" x14ac:dyDescent="0.2"/>
    <row r="167" s="78" customFormat="1" x14ac:dyDescent="0.2"/>
    <row r="168" s="78" customFormat="1" x14ac:dyDescent="0.2"/>
    <row r="169" s="78" customFormat="1" x14ac:dyDescent="0.2"/>
    <row r="170" s="78" customFormat="1" x14ac:dyDescent="0.2"/>
    <row r="171" s="78" customFormat="1" x14ac:dyDescent="0.2"/>
    <row r="172" s="78" customFormat="1" x14ac:dyDescent="0.2"/>
    <row r="173" s="78" customFormat="1" x14ac:dyDescent="0.2"/>
    <row r="174" s="78" customFormat="1" x14ac:dyDescent="0.2"/>
    <row r="175" s="78" customFormat="1" x14ac:dyDescent="0.2"/>
    <row r="176" s="78" customFormat="1" x14ac:dyDescent="0.2"/>
    <row r="177" s="78" customFormat="1" x14ac:dyDescent="0.2"/>
    <row r="178" s="78" customFormat="1" x14ac:dyDescent="0.2"/>
    <row r="179" s="78" customFormat="1" x14ac:dyDescent="0.2"/>
    <row r="180" s="78" customFormat="1" x14ac:dyDescent="0.2"/>
    <row r="181" s="78" customFormat="1" x14ac:dyDescent="0.2"/>
    <row r="182" s="78" customFormat="1" x14ac:dyDescent="0.2"/>
    <row r="183" s="78" customFormat="1" x14ac:dyDescent="0.2"/>
    <row r="184" s="78" customFormat="1" x14ac:dyDescent="0.2"/>
    <row r="185" s="78" customFormat="1" x14ac:dyDescent="0.2"/>
    <row r="186" s="78" customFormat="1" x14ac:dyDescent="0.2"/>
    <row r="187" s="78" customFormat="1" x14ac:dyDescent="0.2"/>
    <row r="188" s="78" customFormat="1" x14ac:dyDescent="0.2"/>
    <row r="189" s="78" customFormat="1" x14ac:dyDescent="0.2"/>
    <row r="190" s="78" customFormat="1" x14ac:dyDescent="0.2"/>
    <row r="191" s="78" customFormat="1" x14ac:dyDescent="0.2"/>
    <row r="192" s="78" customFormat="1" x14ac:dyDescent="0.2"/>
    <row r="193" s="78" customFormat="1" x14ac:dyDescent="0.2"/>
    <row r="194" s="78" customFormat="1" x14ac:dyDescent="0.2"/>
    <row r="195" s="78" customFormat="1" x14ac:dyDescent="0.2"/>
    <row r="196" s="78" customFormat="1" x14ac:dyDescent="0.2"/>
    <row r="197" s="78" customFormat="1" x14ac:dyDescent="0.2"/>
    <row r="198" s="78" customFormat="1" x14ac:dyDescent="0.2"/>
    <row r="199" s="78" customFormat="1" x14ac:dyDescent="0.2"/>
    <row r="200" s="78" customFormat="1" x14ac:dyDescent="0.2"/>
    <row r="201" s="78" customFormat="1" x14ac:dyDescent="0.2"/>
    <row r="202" s="78" customFormat="1" x14ac:dyDescent="0.2"/>
    <row r="203" s="78" customFormat="1" x14ac:dyDescent="0.2"/>
    <row r="204" s="78" customFormat="1" x14ac:dyDescent="0.2"/>
    <row r="205" s="78" customFormat="1" x14ac:dyDescent="0.2"/>
    <row r="206" s="78" customFormat="1" x14ac:dyDescent="0.2"/>
    <row r="207" s="78" customFormat="1" x14ac:dyDescent="0.2"/>
    <row r="208" s="78" customFormat="1" x14ac:dyDescent="0.2"/>
    <row r="209" s="78" customFormat="1" x14ac:dyDescent="0.2"/>
    <row r="210" s="78" customFormat="1" x14ac:dyDescent="0.2"/>
    <row r="211" s="78" customFormat="1" x14ac:dyDescent="0.2"/>
  </sheetData>
  <mergeCells count="21">
    <mergeCell ref="A39:B39"/>
    <mergeCell ref="A37:B37"/>
    <mergeCell ref="A19:B19"/>
    <mergeCell ref="F19:G19"/>
    <mergeCell ref="A22:B22"/>
    <mergeCell ref="F28:G28"/>
    <mergeCell ref="A35:B35"/>
    <mergeCell ref="A21:B21"/>
    <mergeCell ref="F21:G21"/>
    <mergeCell ref="F30:G30"/>
    <mergeCell ref="F37:G37"/>
    <mergeCell ref="F35:G35"/>
    <mergeCell ref="F22:G22"/>
    <mergeCell ref="A15:B15"/>
    <mergeCell ref="A17:B17"/>
    <mergeCell ref="F15:G15"/>
    <mergeCell ref="A1:J1"/>
    <mergeCell ref="A2:J2"/>
    <mergeCell ref="I6:J6"/>
    <mergeCell ref="A8:E8"/>
    <mergeCell ref="F8:J8"/>
  </mergeCells>
  <phoneticPr fontId="64" type="noConversion"/>
  <printOptions horizontalCentered="1"/>
  <pageMargins left="0.23622047244094491" right="0.23622047244094491" top="0" bottom="0" header="0.21" footer="0.17"/>
  <pageSetup paperSize="9" scale="74" orientation="landscape" r:id="rId1"/>
  <headerFooter alignWithMargins="0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C14"/>
  <sheetViews>
    <sheetView workbookViewId="0">
      <selection activeCell="C14" sqref="C14"/>
    </sheetView>
  </sheetViews>
  <sheetFormatPr defaultColWidth="9.33203125" defaultRowHeight="12.75" x14ac:dyDescent="0.2"/>
  <cols>
    <col min="1" max="1" width="7.6640625" style="15" customWidth="1"/>
    <col min="2" max="2" width="60.83203125" style="15" customWidth="1"/>
    <col min="3" max="3" width="25.6640625" style="15" customWidth="1"/>
    <col min="4" max="16384" width="9.33203125" style="15"/>
  </cols>
  <sheetData>
    <row r="1" spans="1:3" ht="15" x14ac:dyDescent="0.25">
      <c r="C1" s="16"/>
    </row>
    <row r="2" spans="1:3" ht="27" customHeight="1" x14ac:dyDescent="0.2">
      <c r="A2" s="999" t="s">
        <v>541</v>
      </c>
      <c r="B2" s="999"/>
      <c r="C2" s="999"/>
    </row>
    <row r="3" spans="1:3" ht="24" customHeight="1" x14ac:dyDescent="0.2">
      <c r="A3" s="998" t="s">
        <v>612</v>
      </c>
      <c r="B3" s="998"/>
      <c r="C3" s="998"/>
    </row>
    <row r="4" spans="1:3" ht="24" customHeight="1" x14ac:dyDescent="0.2">
      <c r="A4" s="222"/>
      <c r="B4" s="222"/>
      <c r="C4" s="222"/>
    </row>
    <row r="5" spans="1:3" ht="24" customHeight="1" x14ac:dyDescent="0.25">
      <c r="A5" s="831" t="s">
        <v>605</v>
      </c>
      <c r="B5" s="833"/>
      <c r="C5" s="229"/>
    </row>
    <row r="6" spans="1:3" ht="15.75" customHeight="1" thickBot="1" x14ac:dyDescent="0.25">
      <c r="A6" s="222"/>
      <c r="B6" s="222"/>
      <c r="C6" s="228" t="s">
        <v>554</v>
      </c>
    </row>
    <row r="7" spans="1:3" s="17" customFormat="1" ht="43.5" customHeight="1" thickBot="1" x14ac:dyDescent="0.25">
      <c r="A7" s="555" t="s">
        <v>178</v>
      </c>
      <c r="B7" s="565" t="s">
        <v>168</v>
      </c>
      <c r="C7" s="560" t="s">
        <v>458</v>
      </c>
    </row>
    <row r="8" spans="1:3" ht="28.5" customHeight="1" x14ac:dyDescent="0.2">
      <c r="A8" s="556" t="s">
        <v>169</v>
      </c>
      <c r="B8" s="566" t="s">
        <v>613</v>
      </c>
      <c r="C8" s="561">
        <f>C9+C10</f>
        <v>9649762</v>
      </c>
    </row>
    <row r="9" spans="1:3" ht="18" customHeight="1" x14ac:dyDescent="0.2">
      <c r="A9" s="557" t="s">
        <v>170</v>
      </c>
      <c r="B9" s="567" t="s">
        <v>179</v>
      </c>
      <c r="C9" s="562">
        <v>9187672</v>
      </c>
    </row>
    <row r="10" spans="1:3" ht="18" customHeight="1" x14ac:dyDescent="0.2">
      <c r="A10" s="557" t="s">
        <v>171</v>
      </c>
      <c r="B10" s="567" t="s">
        <v>180</v>
      </c>
      <c r="C10" s="562">
        <v>462090</v>
      </c>
    </row>
    <row r="11" spans="1:3" ht="18" customHeight="1" thickBot="1" x14ac:dyDescent="0.25">
      <c r="A11" s="557" t="s">
        <v>172</v>
      </c>
      <c r="B11" s="568" t="s">
        <v>2</v>
      </c>
      <c r="C11" s="562">
        <f>C12-C8</f>
        <v>1193386</v>
      </c>
    </row>
    <row r="12" spans="1:3" ht="25.5" customHeight="1" x14ac:dyDescent="0.2">
      <c r="A12" s="558" t="s">
        <v>173</v>
      </c>
      <c r="B12" s="569" t="s">
        <v>614</v>
      </c>
      <c r="C12" s="563">
        <f>C13+C14</f>
        <v>10843148</v>
      </c>
    </row>
    <row r="13" spans="1:3" ht="18" customHeight="1" x14ac:dyDescent="0.2">
      <c r="A13" s="557" t="s">
        <v>174</v>
      </c>
      <c r="B13" s="567" t="s">
        <v>179</v>
      </c>
      <c r="C13" s="562">
        <v>10514628</v>
      </c>
    </row>
    <row r="14" spans="1:3" ht="18" customHeight="1" thickBot="1" x14ac:dyDescent="0.25">
      <c r="A14" s="559" t="s">
        <v>175</v>
      </c>
      <c r="B14" s="570" t="s">
        <v>180</v>
      </c>
      <c r="C14" s="564">
        <v>328520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8"/>
  <dimension ref="A1:H27"/>
  <sheetViews>
    <sheetView workbookViewId="0">
      <selection activeCell="F18" sqref="F18"/>
    </sheetView>
  </sheetViews>
  <sheetFormatPr defaultColWidth="9.33203125" defaultRowHeight="12.75" x14ac:dyDescent="0.2"/>
  <cols>
    <col min="1" max="1" width="6.5" style="130" customWidth="1"/>
    <col min="2" max="2" width="54" style="132" customWidth="1"/>
    <col min="3" max="3" width="21.5" style="130" customWidth="1"/>
    <col min="4" max="4" width="14.83203125" style="130" hidden="1" customWidth="1"/>
    <col min="5" max="5" width="1" style="130" hidden="1" customWidth="1"/>
    <col min="6" max="6" width="22.1640625" style="130" customWidth="1"/>
    <col min="7" max="7" width="14" style="130" hidden="1" customWidth="1"/>
    <col min="8" max="16384" width="9.33203125" style="130"/>
  </cols>
  <sheetData>
    <row r="1" spans="1:8" s="137" customFormat="1" ht="25.5" customHeight="1" x14ac:dyDescent="0.3">
      <c r="A1" s="1000" t="s">
        <v>541</v>
      </c>
      <c r="B1" s="1000"/>
      <c r="C1" s="1000"/>
      <c r="D1" s="1000"/>
      <c r="E1" s="1000"/>
      <c r="F1" s="1000"/>
      <c r="G1" s="1000"/>
    </row>
    <row r="2" spans="1:8" s="138" customFormat="1" ht="18" customHeight="1" x14ac:dyDescent="0.25">
      <c r="A2" s="1001" t="s">
        <v>548</v>
      </c>
      <c r="B2" s="1001"/>
      <c r="C2" s="1001"/>
      <c r="D2" s="1001"/>
      <c r="E2" s="1001"/>
      <c r="F2" s="1001"/>
      <c r="G2" s="1001"/>
    </row>
    <row r="3" spans="1:8" s="137" customFormat="1" ht="16.5" customHeight="1" x14ac:dyDescent="0.3">
      <c r="A3" s="1002" t="s">
        <v>611</v>
      </c>
      <c r="B3" s="1002"/>
      <c r="C3" s="1002"/>
      <c r="D3" s="1002"/>
      <c r="E3" s="1002"/>
      <c r="F3" s="1002"/>
      <c r="G3" s="1002"/>
    </row>
    <row r="4" spans="1:8" s="137" customFormat="1" ht="16.5" customHeight="1" x14ac:dyDescent="0.3">
      <c r="A4" s="831" t="s">
        <v>604</v>
      </c>
      <c r="B4" s="832"/>
      <c r="C4" s="223"/>
      <c r="D4" s="223"/>
      <c r="E4" s="223"/>
      <c r="F4" s="287"/>
      <c r="G4" s="223"/>
    </row>
    <row r="5" spans="1:8" s="132" customFormat="1" ht="13.5" customHeight="1" thickBot="1" x14ac:dyDescent="0.25">
      <c r="A5" s="1003" t="s">
        <v>554</v>
      </c>
      <c r="B5" s="1003"/>
      <c r="C5" s="1003"/>
      <c r="D5" s="1003"/>
      <c r="E5" s="1003"/>
      <c r="F5" s="1003"/>
      <c r="G5" s="1003"/>
    </row>
    <row r="6" spans="1:8" ht="54" customHeight="1" thickBot="1" x14ac:dyDescent="0.25">
      <c r="A6" s="590" t="s">
        <v>178</v>
      </c>
      <c r="B6" s="600" t="s">
        <v>168</v>
      </c>
      <c r="C6" s="609" t="s">
        <v>78</v>
      </c>
      <c r="D6" s="571" t="s">
        <v>79</v>
      </c>
      <c r="E6" s="139" t="s">
        <v>80</v>
      </c>
      <c r="F6" s="139" t="s">
        <v>81</v>
      </c>
      <c r="G6" s="571" t="s">
        <v>79</v>
      </c>
    </row>
    <row r="7" spans="1:8" s="135" customFormat="1" ht="18" customHeight="1" x14ac:dyDescent="0.2">
      <c r="A7" s="591">
        <v>1</v>
      </c>
      <c r="B7" s="601" t="s">
        <v>5</v>
      </c>
      <c r="C7" s="581">
        <v>30224665</v>
      </c>
      <c r="D7" s="572"/>
      <c r="E7" s="208"/>
      <c r="F7" s="581">
        <v>38328299</v>
      </c>
      <c r="G7" s="572"/>
    </row>
    <row r="8" spans="1:8" s="135" customFormat="1" ht="25.5" customHeight="1" thickBot="1" x14ac:dyDescent="0.25">
      <c r="A8" s="592">
        <v>2</v>
      </c>
      <c r="B8" s="602" t="s">
        <v>6</v>
      </c>
      <c r="C8" s="582">
        <v>33799605</v>
      </c>
      <c r="D8" s="573"/>
      <c r="E8" s="209"/>
      <c r="F8" s="582">
        <v>36255107</v>
      </c>
      <c r="G8" s="573"/>
    </row>
    <row r="9" spans="1:8" s="131" customFormat="1" ht="18" customHeight="1" thickBot="1" x14ac:dyDescent="0.25">
      <c r="A9" s="593">
        <v>3</v>
      </c>
      <c r="B9" s="603" t="s">
        <v>3</v>
      </c>
      <c r="C9" s="583">
        <f t="shared" ref="C9" si="0">C7-C8</f>
        <v>-3574940</v>
      </c>
      <c r="D9" s="574">
        <f t="shared" ref="D9:F9" si="1">D7-D8</f>
        <v>0</v>
      </c>
      <c r="E9" s="210">
        <f t="shared" si="1"/>
        <v>0</v>
      </c>
      <c r="F9" s="583">
        <f t="shared" si="1"/>
        <v>2073192</v>
      </c>
      <c r="G9" s="574">
        <f>+G7-G8</f>
        <v>0</v>
      </c>
      <c r="H9" s="140"/>
    </row>
    <row r="10" spans="1:8" s="135" customFormat="1" ht="18" customHeight="1" x14ac:dyDescent="0.2">
      <c r="A10" s="594">
        <v>4</v>
      </c>
      <c r="B10" s="604" t="s">
        <v>7</v>
      </c>
      <c r="C10" s="584">
        <v>11788269</v>
      </c>
      <c r="D10" s="575"/>
      <c r="E10" s="211"/>
      <c r="F10" s="584">
        <v>8289264</v>
      </c>
      <c r="G10" s="575"/>
      <c r="H10" s="141"/>
    </row>
    <row r="11" spans="1:8" s="135" customFormat="1" ht="18" customHeight="1" thickBot="1" x14ac:dyDescent="0.25">
      <c r="A11" s="595">
        <v>5</v>
      </c>
      <c r="B11" s="605" t="s">
        <v>8</v>
      </c>
      <c r="C11" s="585">
        <v>612460</v>
      </c>
      <c r="D11" s="576"/>
      <c r="E11" s="212"/>
      <c r="F11" s="585">
        <v>612126</v>
      </c>
      <c r="G11" s="576"/>
      <c r="H11" s="141"/>
    </row>
    <row r="12" spans="1:8" s="135" customFormat="1" ht="17.25" customHeight="1" thickBot="1" x14ac:dyDescent="0.25">
      <c r="A12" s="593">
        <v>6</v>
      </c>
      <c r="B12" s="603" t="s">
        <v>9</v>
      </c>
      <c r="C12" s="583">
        <f>C10-C11</f>
        <v>11175809</v>
      </c>
      <c r="D12" s="574">
        <f>+D9+D10+D11</f>
        <v>0</v>
      </c>
      <c r="E12" s="210"/>
      <c r="F12" s="583">
        <f>F10-F11</f>
        <v>7677138</v>
      </c>
      <c r="G12" s="574">
        <f>G10-G11</f>
        <v>0</v>
      </c>
      <c r="H12" s="141"/>
    </row>
    <row r="13" spans="1:8" s="135" customFormat="1" ht="21.75" customHeight="1" x14ac:dyDescent="0.2">
      <c r="A13" s="596">
        <v>7</v>
      </c>
      <c r="B13" s="606" t="s">
        <v>10</v>
      </c>
      <c r="C13" s="586">
        <f>C9+C12</f>
        <v>7600869</v>
      </c>
      <c r="D13" s="577">
        <f>D9+D12</f>
        <v>0</v>
      </c>
      <c r="E13" s="213">
        <f>E9+E12</f>
        <v>0</v>
      </c>
      <c r="F13" s="586">
        <f>F9+F12</f>
        <v>9750330</v>
      </c>
      <c r="G13" s="577">
        <f>G9+G12</f>
        <v>0</v>
      </c>
      <c r="H13" s="141"/>
    </row>
    <row r="14" spans="1:8" s="135" customFormat="1" ht="18.75" customHeight="1" thickBot="1" x14ac:dyDescent="0.25">
      <c r="A14" s="597">
        <v>8</v>
      </c>
      <c r="B14" s="607" t="s">
        <v>11</v>
      </c>
      <c r="C14" s="587">
        <v>0</v>
      </c>
      <c r="D14" s="578"/>
      <c r="E14" s="214"/>
      <c r="F14" s="587">
        <v>0</v>
      </c>
      <c r="G14" s="578"/>
      <c r="H14" s="141"/>
    </row>
    <row r="15" spans="1:8" s="207" customFormat="1" ht="27.75" customHeight="1" thickBot="1" x14ac:dyDescent="0.25">
      <c r="A15" s="598">
        <v>9</v>
      </c>
      <c r="B15" s="608" t="s">
        <v>4</v>
      </c>
      <c r="C15" s="588">
        <f>C13</f>
        <v>7600869</v>
      </c>
      <c r="D15" s="579">
        <f>+D12+D13+D14</f>
        <v>0</v>
      </c>
      <c r="E15" s="216">
        <f>+E12+E13+E14</f>
        <v>0</v>
      </c>
      <c r="F15" s="588">
        <f>F13</f>
        <v>9750330</v>
      </c>
      <c r="G15" s="579">
        <f>G13</f>
        <v>0</v>
      </c>
      <c r="H15" s="206"/>
    </row>
    <row r="16" spans="1:8" s="135" customFormat="1" x14ac:dyDescent="0.2">
      <c r="A16" s="594">
        <v>10</v>
      </c>
      <c r="B16" s="614" t="s">
        <v>12</v>
      </c>
      <c r="C16" s="584"/>
      <c r="D16" s="575"/>
      <c r="E16" s="211">
        <f>D16+C16</f>
        <v>0</v>
      </c>
      <c r="F16" s="584"/>
      <c r="G16" s="575"/>
      <c r="H16" s="141"/>
    </row>
    <row r="17" spans="1:7" s="135" customFormat="1" ht="18" customHeight="1" x14ac:dyDescent="0.2">
      <c r="A17" s="592">
        <v>11</v>
      </c>
      <c r="B17" s="613" t="s">
        <v>549</v>
      </c>
      <c r="C17" s="582">
        <v>7600869</v>
      </c>
      <c r="D17" s="573"/>
      <c r="E17" s="209"/>
      <c r="F17" s="582">
        <v>9750330</v>
      </c>
      <c r="G17" s="573"/>
    </row>
    <row r="18" spans="1:7" s="135" customFormat="1" ht="18" customHeight="1" thickBot="1" x14ac:dyDescent="0.25">
      <c r="A18" s="599">
        <v>12</v>
      </c>
      <c r="B18" s="615" t="s">
        <v>550</v>
      </c>
      <c r="C18" s="589">
        <v>0</v>
      </c>
      <c r="D18" s="580"/>
      <c r="E18" s="215">
        <f>D18+C18</f>
        <v>0</v>
      </c>
      <c r="F18" s="589">
        <v>0</v>
      </c>
      <c r="G18" s="580"/>
    </row>
    <row r="21" spans="1:7" x14ac:dyDescent="0.2">
      <c r="D21" s="133"/>
    </row>
    <row r="23" spans="1:7" x14ac:dyDescent="0.2">
      <c r="B23" s="130"/>
    </row>
    <row r="24" spans="1:7" ht="12.75" customHeight="1" x14ac:dyDescent="0.2">
      <c r="B24" s="130"/>
    </row>
    <row r="25" spans="1:7" x14ac:dyDescent="0.2">
      <c r="B25" s="130"/>
    </row>
    <row r="26" spans="1:7" x14ac:dyDescent="0.2">
      <c r="B26" s="130"/>
    </row>
    <row r="27" spans="1:7" x14ac:dyDescent="0.2">
      <c r="B27" s="130"/>
    </row>
  </sheetData>
  <mergeCells count="4">
    <mergeCell ref="A1:G1"/>
    <mergeCell ref="A2:G2"/>
    <mergeCell ref="A3:G3"/>
    <mergeCell ref="A5:G5"/>
  </mergeCells>
  <phoneticPr fontId="101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3">
    <tabColor indexed="22"/>
  </sheetPr>
  <dimension ref="A1:E46"/>
  <sheetViews>
    <sheetView topLeftCell="A25" workbookViewId="0">
      <selection activeCell="E37" sqref="E37"/>
    </sheetView>
  </sheetViews>
  <sheetFormatPr defaultColWidth="9.33203125" defaultRowHeight="12.75" x14ac:dyDescent="0.2"/>
  <cols>
    <col min="1" max="1" width="6.5" style="132" customWidth="1"/>
    <col min="2" max="2" width="61.6640625" style="132" customWidth="1"/>
    <col min="3" max="5" width="16" style="130" customWidth="1"/>
    <col min="6" max="16384" width="9.33203125" style="130"/>
  </cols>
  <sheetData>
    <row r="1" spans="1:5" s="129" customFormat="1" ht="29.25" customHeight="1" x14ac:dyDescent="0.2">
      <c r="A1" s="1000" t="s">
        <v>541</v>
      </c>
      <c r="B1" s="1000"/>
      <c r="C1" s="1000"/>
      <c r="D1" s="1000"/>
      <c r="E1" s="1000"/>
    </row>
    <row r="2" spans="1:5" s="129" customFormat="1" ht="21" customHeight="1" x14ac:dyDescent="0.25">
      <c r="A2" s="1001" t="s">
        <v>85</v>
      </c>
      <c r="B2" s="1001"/>
      <c r="C2" s="1001"/>
      <c r="D2" s="1001"/>
      <c r="E2" s="1001"/>
    </row>
    <row r="3" spans="1:5" s="129" customFormat="1" ht="23.25" customHeight="1" x14ac:dyDescent="0.2">
      <c r="A3" s="1002" t="s">
        <v>611</v>
      </c>
      <c r="B3" s="1002"/>
      <c r="C3" s="1002"/>
      <c r="D3" s="1002"/>
      <c r="E3" s="1002"/>
    </row>
    <row r="4" spans="1:5" s="129" customFormat="1" ht="23.25" customHeight="1" x14ac:dyDescent="0.2">
      <c r="A4" s="223"/>
      <c r="B4" s="223"/>
      <c r="C4" s="223"/>
      <c r="D4" s="223"/>
      <c r="E4" s="223"/>
    </row>
    <row r="5" spans="1:5" s="129" customFormat="1" ht="23.25" customHeight="1" x14ac:dyDescent="0.25">
      <c r="A5" s="831" t="s">
        <v>603</v>
      </c>
      <c r="B5" s="832"/>
      <c r="C5" s="223"/>
      <c r="D5" s="1013"/>
      <c r="E5" s="1013"/>
    </row>
    <row r="6" spans="1:5" ht="13.5" customHeight="1" thickBot="1" x14ac:dyDescent="0.25">
      <c r="A6" s="1012" t="s">
        <v>554</v>
      </c>
      <c r="B6" s="1012"/>
      <c r="C6" s="1012"/>
      <c r="D6" s="1012"/>
      <c r="E6" s="1012"/>
    </row>
    <row r="7" spans="1:5" s="134" customFormat="1" ht="28.5" customHeight="1" thickBot="1" x14ac:dyDescent="0.25">
      <c r="A7" s="1004" t="s">
        <v>448</v>
      </c>
      <c r="B7" s="1006" t="s">
        <v>168</v>
      </c>
      <c r="C7" s="617" t="s">
        <v>86</v>
      </c>
      <c r="D7" s="616" t="s">
        <v>87</v>
      </c>
      <c r="E7" s="1008" t="s">
        <v>88</v>
      </c>
    </row>
    <row r="8" spans="1:5" s="134" customFormat="1" ht="13.5" thickBot="1" x14ac:dyDescent="0.25">
      <c r="A8" s="1005"/>
      <c r="B8" s="1007"/>
      <c r="C8" s="1010" t="s">
        <v>89</v>
      </c>
      <c r="D8" s="1011"/>
      <c r="E8" s="1009"/>
    </row>
    <row r="9" spans="1:5" s="135" customFormat="1" ht="15" customHeight="1" thickBot="1" x14ac:dyDescent="0.25">
      <c r="A9" s="618">
        <v>1</v>
      </c>
      <c r="B9" s="619">
        <v>2</v>
      </c>
      <c r="C9" s="619">
        <v>3</v>
      </c>
      <c r="D9" s="620">
        <v>4</v>
      </c>
      <c r="E9" s="621">
        <v>5</v>
      </c>
    </row>
    <row r="10" spans="1:5" s="135" customFormat="1" x14ac:dyDescent="0.2">
      <c r="A10" s="594">
        <v>1</v>
      </c>
      <c r="B10" s="666" t="s">
        <v>296</v>
      </c>
      <c r="C10" s="675">
        <v>13851000</v>
      </c>
      <c r="D10" s="610">
        <v>14316000</v>
      </c>
      <c r="E10" s="687">
        <v>13690965</v>
      </c>
    </row>
    <row r="11" spans="1:5" s="135" customFormat="1" x14ac:dyDescent="0.2">
      <c r="A11" s="592">
        <v>2</v>
      </c>
      <c r="B11" s="667" t="s">
        <v>90</v>
      </c>
      <c r="C11" s="676">
        <v>2540000</v>
      </c>
      <c r="D11" s="611">
        <v>2610000</v>
      </c>
      <c r="E11" s="688">
        <v>2587359</v>
      </c>
    </row>
    <row r="12" spans="1:5" s="135" customFormat="1" x14ac:dyDescent="0.2">
      <c r="A12" s="592">
        <v>3</v>
      </c>
      <c r="B12" s="667" t="s">
        <v>91</v>
      </c>
      <c r="C12" s="676">
        <v>12618948</v>
      </c>
      <c r="D12" s="611">
        <v>15080947</v>
      </c>
      <c r="E12" s="688">
        <v>11072567</v>
      </c>
    </row>
    <row r="13" spans="1:5" s="135" customFormat="1" x14ac:dyDescent="0.2">
      <c r="A13" s="592">
        <v>4</v>
      </c>
      <c r="B13" s="667" t="s">
        <v>355</v>
      </c>
      <c r="C13" s="676">
        <v>840000</v>
      </c>
      <c r="D13" s="611">
        <v>1014555</v>
      </c>
      <c r="E13" s="688">
        <v>966488</v>
      </c>
    </row>
    <row r="14" spans="1:5" s="135" customFormat="1" x14ac:dyDescent="0.2">
      <c r="A14" s="592">
        <v>5</v>
      </c>
      <c r="B14" s="667" t="s">
        <v>365</v>
      </c>
      <c r="C14" s="676">
        <v>1520000</v>
      </c>
      <c r="D14" s="611">
        <v>1751000</v>
      </c>
      <c r="E14" s="688">
        <v>1671891</v>
      </c>
    </row>
    <row r="15" spans="1:5" s="135" customFormat="1" x14ac:dyDescent="0.2">
      <c r="A15" s="592">
        <v>6</v>
      </c>
      <c r="B15" s="667" t="s">
        <v>374</v>
      </c>
      <c r="C15" s="676">
        <v>3839935</v>
      </c>
      <c r="D15" s="611">
        <v>9432935</v>
      </c>
      <c r="E15" s="688">
        <v>5213392</v>
      </c>
    </row>
    <row r="16" spans="1:5" s="135" customFormat="1" x14ac:dyDescent="0.2">
      <c r="A16" s="595">
        <v>7</v>
      </c>
      <c r="B16" s="668" t="s">
        <v>382</v>
      </c>
      <c r="C16" s="677">
        <v>1800000</v>
      </c>
      <c r="D16" s="612">
        <v>1800000</v>
      </c>
      <c r="E16" s="689">
        <v>1052445</v>
      </c>
    </row>
    <row r="17" spans="1:5" s="135" customFormat="1" ht="13.5" thickBot="1" x14ac:dyDescent="0.25">
      <c r="A17" s="592">
        <v>8</v>
      </c>
      <c r="B17" s="667" t="s">
        <v>388</v>
      </c>
      <c r="C17" s="676">
        <v>0</v>
      </c>
      <c r="D17" s="611">
        <v>0</v>
      </c>
      <c r="E17" s="688">
        <v>0</v>
      </c>
    </row>
    <row r="18" spans="1:5" s="136" customFormat="1" ht="21.75" thickBot="1" x14ac:dyDescent="0.25">
      <c r="A18" s="660">
        <v>9</v>
      </c>
      <c r="B18" s="669" t="s">
        <v>0</v>
      </c>
      <c r="C18" s="678">
        <f>SUM(C10:C17)</f>
        <v>37009883</v>
      </c>
      <c r="D18" s="699">
        <f>SUM(D10:D17)</f>
        <v>46005437</v>
      </c>
      <c r="E18" s="690">
        <f>SUM(E10:E17)</f>
        <v>36255107</v>
      </c>
    </row>
    <row r="19" spans="1:5" s="136" customFormat="1" ht="15" x14ac:dyDescent="0.2">
      <c r="A19" s="595">
        <v>10</v>
      </c>
      <c r="B19" s="668" t="s">
        <v>542</v>
      </c>
      <c r="C19" s="679">
        <v>0</v>
      </c>
      <c r="D19" s="700">
        <v>0</v>
      </c>
      <c r="E19" s="691">
        <v>0</v>
      </c>
    </row>
    <row r="20" spans="1:5" s="136" customFormat="1" ht="15" x14ac:dyDescent="0.2">
      <c r="A20" s="595">
        <v>11</v>
      </c>
      <c r="B20" s="668" t="s">
        <v>451</v>
      </c>
      <c r="C20" s="679">
        <v>612126</v>
      </c>
      <c r="D20" s="700">
        <v>612126</v>
      </c>
      <c r="E20" s="691">
        <v>612126</v>
      </c>
    </row>
    <row r="21" spans="1:5" s="136" customFormat="1" ht="15" x14ac:dyDescent="0.2">
      <c r="A21" s="595">
        <v>12</v>
      </c>
      <c r="B21" s="668" t="s">
        <v>398</v>
      </c>
      <c r="C21" s="679">
        <v>0</v>
      </c>
      <c r="D21" s="700">
        <v>0</v>
      </c>
      <c r="E21" s="691">
        <v>0</v>
      </c>
    </row>
    <row r="22" spans="1:5" s="136" customFormat="1" ht="15.75" thickBot="1" x14ac:dyDescent="0.25">
      <c r="A22" s="595">
        <v>13</v>
      </c>
      <c r="B22" s="668" t="s">
        <v>509</v>
      </c>
      <c r="C22" s="679">
        <v>0</v>
      </c>
      <c r="D22" s="700">
        <v>0</v>
      </c>
      <c r="E22" s="691">
        <v>0</v>
      </c>
    </row>
    <row r="23" spans="1:5" s="136" customFormat="1" ht="15.75" thickBot="1" x14ac:dyDescent="0.25">
      <c r="A23" s="660">
        <v>14</v>
      </c>
      <c r="B23" s="669" t="s">
        <v>510</v>
      </c>
      <c r="C23" s="678">
        <f>SUM(C19:C22)</f>
        <v>612126</v>
      </c>
      <c r="D23" s="699">
        <f>SUM(D19:D22)</f>
        <v>612126</v>
      </c>
      <c r="E23" s="690">
        <f>SUM(E19:E22)</f>
        <v>612126</v>
      </c>
    </row>
    <row r="24" spans="1:5" s="136" customFormat="1" ht="15.75" thickBot="1" x14ac:dyDescent="0.25">
      <c r="A24" s="660">
        <v>15</v>
      </c>
      <c r="B24" s="669" t="s">
        <v>511</v>
      </c>
      <c r="C24" s="678">
        <f>C18+C23</f>
        <v>37622009</v>
      </c>
      <c r="D24" s="699">
        <f>D18+D23</f>
        <v>46617563</v>
      </c>
      <c r="E24" s="690">
        <f>E18+E23</f>
        <v>36867233</v>
      </c>
    </row>
    <row r="25" spans="1:5" s="226" customFormat="1" ht="29.25" customHeight="1" thickBot="1" x14ac:dyDescent="0.25">
      <c r="A25" s="661">
        <v>16</v>
      </c>
      <c r="B25" s="670" t="s">
        <v>512</v>
      </c>
      <c r="C25" s="680">
        <f>SUM(C24:C24)</f>
        <v>37622009</v>
      </c>
      <c r="D25" s="701">
        <f>SUM(D24:D24)</f>
        <v>46617563</v>
      </c>
      <c r="E25" s="692">
        <f>SUM(E24:E24)</f>
        <v>36867233</v>
      </c>
    </row>
    <row r="26" spans="1:5" s="135" customFormat="1" x14ac:dyDescent="0.2">
      <c r="A26" s="594">
        <v>17</v>
      </c>
      <c r="B26" s="671" t="s">
        <v>449</v>
      </c>
      <c r="C26" s="681">
        <v>15303140</v>
      </c>
      <c r="D26" s="702">
        <v>16663550</v>
      </c>
      <c r="E26" s="693">
        <v>16663550</v>
      </c>
    </row>
    <row r="27" spans="1:5" s="135" customFormat="1" x14ac:dyDescent="0.2">
      <c r="A27" s="592">
        <v>18</v>
      </c>
      <c r="B27" s="667" t="s">
        <v>452</v>
      </c>
      <c r="C27" s="682">
        <v>0</v>
      </c>
      <c r="D27" s="703">
        <v>979297</v>
      </c>
      <c r="E27" s="694">
        <v>979297</v>
      </c>
    </row>
    <row r="28" spans="1:5" s="135" customFormat="1" x14ac:dyDescent="0.2">
      <c r="A28" s="594">
        <v>19</v>
      </c>
      <c r="B28" s="667" t="s">
        <v>453</v>
      </c>
      <c r="C28" s="682">
        <v>0</v>
      </c>
      <c r="D28" s="703">
        <v>3964000</v>
      </c>
      <c r="E28" s="694">
        <v>3964000</v>
      </c>
    </row>
    <row r="29" spans="1:5" s="135" customFormat="1" x14ac:dyDescent="0.2">
      <c r="A29" s="592">
        <v>20</v>
      </c>
      <c r="B29" s="667" t="s">
        <v>246</v>
      </c>
      <c r="C29" s="682">
        <v>11081000</v>
      </c>
      <c r="D29" s="703">
        <v>13652339</v>
      </c>
      <c r="E29" s="694">
        <v>13652339</v>
      </c>
    </row>
    <row r="30" spans="1:5" s="135" customFormat="1" x14ac:dyDescent="0.2">
      <c r="A30" s="594">
        <v>21</v>
      </c>
      <c r="B30" s="667" t="s">
        <v>258</v>
      </c>
      <c r="C30" s="682">
        <v>3637000</v>
      </c>
      <c r="D30" s="703">
        <v>3047113</v>
      </c>
      <c r="E30" s="694">
        <v>3047113</v>
      </c>
    </row>
    <row r="31" spans="1:5" s="135" customFormat="1" x14ac:dyDescent="0.2">
      <c r="A31" s="592">
        <v>22</v>
      </c>
      <c r="B31" s="667" t="s">
        <v>274</v>
      </c>
      <c r="C31" s="682">
        <v>0</v>
      </c>
      <c r="D31" s="703">
        <v>22000</v>
      </c>
      <c r="E31" s="694">
        <v>22000</v>
      </c>
    </row>
    <row r="32" spans="1:5" s="135" customFormat="1" x14ac:dyDescent="0.2">
      <c r="A32" s="594">
        <v>23</v>
      </c>
      <c r="B32" s="667" t="s">
        <v>278</v>
      </c>
      <c r="C32" s="682">
        <v>0</v>
      </c>
      <c r="D32" s="703">
        <v>0</v>
      </c>
      <c r="E32" s="694">
        <v>0</v>
      </c>
    </row>
    <row r="33" spans="1:5" s="135" customFormat="1" ht="13.5" thickBot="1" x14ac:dyDescent="0.25">
      <c r="A33" s="592">
        <v>24</v>
      </c>
      <c r="B33" s="667" t="s">
        <v>284</v>
      </c>
      <c r="C33" s="679">
        <v>0</v>
      </c>
      <c r="D33" s="700">
        <v>0</v>
      </c>
      <c r="E33" s="691">
        <v>0</v>
      </c>
    </row>
    <row r="34" spans="1:5" s="135" customFormat="1" ht="21.75" thickBot="1" x14ac:dyDescent="0.25">
      <c r="A34" s="660">
        <v>25</v>
      </c>
      <c r="B34" s="669" t="s">
        <v>513</v>
      </c>
      <c r="C34" s="683">
        <f>C26+C27+C28+C29+C30+C32+C33</f>
        <v>30021140</v>
      </c>
      <c r="D34" s="704">
        <f>D26+D27+D28+D29+D30+D32+D33+D31</f>
        <v>38328299</v>
      </c>
      <c r="E34" s="695">
        <f>E26+E27+E28+E29+E30+E32+E33+E31</f>
        <v>38328299</v>
      </c>
    </row>
    <row r="35" spans="1:5" s="135" customFormat="1" x14ac:dyDescent="0.2">
      <c r="A35" s="594">
        <v>26</v>
      </c>
      <c r="B35" s="668" t="s">
        <v>454</v>
      </c>
      <c r="C35" s="681">
        <v>7600869</v>
      </c>
      <c r="D35" s="702">
        <v>7600869</v>
      </c>
      <c r="E35" s="693">
        <v>7600869</v>
      </c>
    </row>
    <row r="36" spans="1:5" s="135" customFormat="1" x14ac:dyDescent="0.2">
      <c r="A36" s="595">
        <v>27</v>
      </c>
      <c r="B36" s="668" t="s">
        <v>293</v>
      </c>
      <c r="C36" s="682">
        <v>0</v>
      </c>
      <c r="D36" s="703">
        <v>688395</v>
      </c>
      <c r="E36" s="694">
        <v>688395</v>
      </c>
    </row>
    <row r="37" spans="1:5" s="135" customFormat="1" ht="13.5" thickBot="1" x14ac:dyDescent="0.25">
      <c r="A37" s="594">
        <v>28</v>
      </c>
      <c r="B37" s="668" t="s">
        <v>289</v>
      </c>
      <c r="C37" s="681">
        <v>0</v>
      </c>
      <c r="D37" s="702">
        <v>0</v>
      </c>
      <c r="E37" s="693">
        <v>0</v>
      </c>
    </row>
    <row r="38" spans="1:5" s="135" customFormat="1" ht="13.5" thickBot="1" x14ac:dyDescent="0.25">
      <c r="A38" s="660">
        <v>29</v>
      </c>
      <c r="B38" s="669" t="s">
        <v>514</v>
      </c>
      <c r="C38" s="683">
        <f>SUM(,C35:C37)</f>
        <v>7600869</v>
      </c>
      <c r="D38" s="704">
        <f>SUM(,D35:D37)</f>
        <v>8289264</v>
      </c>
      <c r="E38" s="695">
        <f>SUM(,E35:E37)</f>
        <v>8289264</v>
      </c>
    </row>
    <row r="39" spans="1:5" s="136" customFormat="1" ht="15.75" thickBot="1" x14ac:dyDescent="0.25">
      <c r="A39" s="662">
        <v>30</v>
      </c>
      <c r="B39" s="672" t="s">
        <v>515</v>
      </c>
      <c r="C39" s="684">
        <f>C34+C38</f>
        <v>37622009</v>
      </c>
      <c r="D39" s="705">
        <f>D34+D38</f>
        <v>46617563</v>
      </c>
      <c r="E39" s="696">
        <f>E34+E38</f>
        <v>46617563</v>
      </c>
    </row>
    <row r="40" spans="1:5" s="135" customFormat="1" ht="27" customHeight="1" thickBot="1" x14ac:dyDescent="0.25">
      <c r="A40" s="663">
        <v>31</v>
      </c>
      <c r="B40" s="673" t="s">
        <v>516</v>
      </c>
      <c r="C40" s="685">
        <f>C39</f>
        <v>37622009</v>
      </c>
      <c r="D40" s="706">
        <f>D39</f>
        <v>46617563</v>
      </c>
      <c r="E40" s="697">
        <f>E39</f>
        <v>46617563</v>
      </c>
    </row>
    <row r="41" spans="1:5" s="135" customFormat="1" ht="27" customHeight="1" thickBot="1" x14ac:dyDescent="0.25">
      <c r="A41" s="664">
        <v>32</v>
      </c>
      <c r="B41" s="669" t="s">
        <v>517</v>
      </c>
      <c r="C41" s="683">
        <f>C34-C18</f>
        <v>-6988743</v>
      </c>
      <c r="D41" s="704">
        <f>D34-D18</f>
        <v>-7677138</v>
      </c>
      <c r="E41" s="695">
        <f>E34-E18</f>
        <v>2073192</v>
      </c>
    </row>
    <row r="42" spans="1:5" s="135" customFormat="1" ht="27" customHeight="1" thickBot="1" x14ac:dyDescent="0.25">
      <c r="A42" s="664">
        <v>33</v>
      </c>
      <c r="B42" s="669" t="s">
        <v>518</v>
      </c>
      <c r="C42" s="683">
        <f>C38-C23</f>
        <v>6988743</v>
      </c>
      <c r="D42" s="704">
        <f>D38-D23</f>
        <v>7677138</v>
      </c>
      <c r="E42" s="695">
        <f>E38-E23</f>
        <v>7677138</v>
      </c>
    </row>
    <row r="43" spans="1:5" s="227" customFormat="1" ht="27" customHeight="1" thickBot="1" x14ac:dyDescent="0.25">
      <c r="A43" s="665">
        <v>34</v>
      </c>
      <c r="B43" s="674" t="s">
        <v>519</v>
      </c>
      <c r="C43" s="686"/>
      <c r="D43" s="707"/>
      <c r="E43" s="698">
        <f>E41+E42</f>
        <v>9750330</v>
      </c>
    </row>
    <row r="46" spans="1:5" x14ac:dyDescent="0.2">
      <c r="C46" s="133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101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0">
    <pageSetUpPr fitToPage="1"/>
  </sheetPr>
  <dimension ref="A1:D50"/>
  <sheetViews>
    <sheetView view="pageBreakPreview" zoomScale="130" zoomScaleSheetLayoutView="130" workbookViewId="0">
      <selection activeCell="A3" sqref="A3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015" t="s">
        <v>525</v>
      </c>
      <c r="B1" s="1016"/>
      <c r="C1" s="1016"/>
      <c r="D1" s="1016"/>
    </row>
    <row r="2" spans="1:4" ht="21" customHeight="1" x14ac:dyDescent="0.25">
      <c r="A2" s="1015" t="s">
        <v>610</v>
      </c>
      <c r="B2" s="1015"/>
      <c r="C2" s="1015"/>
      <c r="D2" s="1015"/>
    </row>
    <row r="3" spans="1:4" ht="18.75" customHeight="1" x14ac:dyDescent="0.25">
      <c r="A3" s="1047" t="s">
        <v>671</v>
      </c>
      <c r="B3" s="224"/>
      <c r="C3" s="224"/>
      <c r="D3" s="230"/>
    </row>
    <row r="4" spans="1:4" ht="16.5" thickBot="1" x14ac:dyDescent="0.3">
      <c r="C4" s="1017" t="s">
        <v>554</v>
      </c>
      <c r="D4" s="1017"/>
    </row>
    <row r="5" spans="1:4" ht="15.75" customHeight="1" x14ac:dyDescent="0.25">
      <c r="A5" s="1018" t="s">
        <v>100</v>
      </c>
      <c r="B5" s="1020" t="s">
        <v>68</v>
      </c>
      <c r="C5" s="1022" t="s">
        <v>13</v>
      </c>
      <c r="D5" s="1024" t="s">
        <v>459</v>
      </c>
    </row>
    <row r="6" spans="1:4" ht="11.25" customHeight="1" thickBot="1" x14ac:dyDescent="0.3">
      <c r="A6" s="1019"/>
      <c r="B6" s="1021"/>
      <c r="C6" s="1023"/>
      <c r="D6" s="1025"/>
    </row>
    <row r="7" spans="1:4" s="3" customFormat="1" ht="16.5" thickBot="1" x14ac:dyDescent="0.25">
      <c r="A7" s="622" t="s">
        <v>102</v>
      </c>
      <c r="B7" s="631" t="s">
        <v>103</v>
      </c>
      <c r="C7" s="622" t="s">
        <v>104</v>
      </c>
      <c r="D7" s="637" t="s">
        <v>105</v>
      </c>
    </row>
    <row r="8" spans="1:4" s="4" customFormat="1" x14ac:dyDescent="0.2">
      <c r="A8" s="623" t="s">
        <v>35</v>
      </c>
      <c r="B8" s="632" t="s">
        <v>107</v>
      </c>
      <c r="C8" s="649">
        <f>SUM(C9:C11)</f>
        <v>766568</v>
      </c>
      <c r="D8" s="638">
        <f>SUM(D9:D11)</f>
        <v>460307</v>
      </c>
    </row>
    <row r="9" spans="1:4" s="4" customFormat="1" x14ac:dyDescent="0.2">
      <c r="A9" s="624" t="s">
        <v>14</v>
      </c>
      <c r="B9" s="633" t="s">
        <v>108</v>
      </c>
      <c r="C9" s="650">
        <v>0</v>
      </c>
      <c r="D9" s="639">
        <v>0</v>
      </c>
    </row>
    <row r="10" spans="1:4" s="4" customFormat="1" x14ac:dyDescent="0.2">
      <c r="A10" s="624" t="s">
        <v>15</v>
      </c>
      <c r="B10" s="633" t="s">
        <v>109</v>
      </c>
      <c r="C10" s="650">
        <v>766568</v>
      </c>
      <c r="D10" s="639">
        <v>460307</v>
      </c>
    </row>
    <row r="11" spans="1:4" s="4" customFormat="1" x14ac:dyDescent="0.2">
      <c r="A11" s="624" t="s">
        <v>16</v>
      </c>
      <c r="B11" s="633" t="s">
        <v>110</v>
      </c>
      <c r="C11" s="650">
        <v>0</v>
      </c>
      <c r="D11" s="639">
        <v>0</v>
      </c>
    </row>
    <row r="12" spans="1:4" s="4" customFormat="1" x14ac:dyDescent="0.2">
      <c r="A12" s="625" t="s">
        <v>36</v>
      </c>
      <c r="B12" s="633" t="s">
        <v>111</v>
      </c>
      <c r="C12" s="651">
        <f>+C13+C14+C15+C16+C17</f>
        <v>98289160</v>
      </c>
      <c r="D12" s="640">
        <f>+D13+D14+D15+D16+D17</f>
        <v>94023540</v>
      </c>
    </row>
    <row r="13" spans="1:4" s="4" customFormat="1" x14ac:dyDescent="0.2">
      <c r="A13" s="626" t="s">
        <v>17</v>
      </c>
      <c r="B13" s="633" t="s">
        <v>112</v>
      </c>
      <c r="C13" s="652">
        <v>95791008</v>
      </c>
      <c r="D13" s="641">
        <v>92521478</v>
      </c>
    </row>
    <row r="14" spans="1:4" s="4" customFormat="1" x14ac:dyDescent="0.2">
      <c r="A14" s="626" t="s">
        <v>18</v>
      </c>
      <c r="B14" s="633" t="s">
        <v>113</v>
      </c>
      <c r="C14" s="653">
        <v>2446236</v>
      </c>
      <c r="D14" s="642">
        <v>1502062</v>
      </c>
    </row>
    <row r="15" spans="1:4" s="4" customFormat="1" x14ac:dyDescent="0.2">
      <c r="A15" s="626" t="s">
        <v>23</v>
      </c>
      <c r="B15" s="633" t="s">
        <v>114</v>
      </c>
      <c r="C15" s="653">
        <v>0</v>
      </c>
      <c r="D15" s="642">
        <v>0</v>
      </c>
    </row>
    <row r="16" spans="1:4" s="4" customFormat="1" x14ac:dyDescent="0.2">
      <c r="A16" s="626" t="s">
        <v>24</v>
      </c>
      <c r="B16" s="633" t="s">
        <v>115</v>
      </c>
      <c r="C16" s="653">
        <v>51916</v>
      </c>
      <c r="D16" s="642">
        <v>0</v>
      </c>
    </row>
    <row r="17" spans="1:4" s="4" customFormat="1" x14ac:dyDescent="0.2">
      <c r="A17" s="626" t="s">
        <v>25</v>
      </c>
      <c r="B17" s="633" t="s">
        <v>116</v>
      </c>
      <c r="C17" s="653">
        <v>0</v>
      </c>
      <c r="D17" s="642">
        <v>0</v>
      </c>
    </row>
    <row r="18" spans="1:4" s="218" customFormat="1" x14ac:dyDescent="0.2">
      <c r="A18" s="625" t="s">
        <v>37</v>
      </c>
      <c r="B18" s="634" t="s">
        <v>117</v>
      </c>
      <c r="C18" s="654">
        <f>+C19+C22+C25</f>
        <v>100000</v>
      </c>
      <c r="D18" s="643">
        <f>+D19+D22+D25</f>
        <v>100000</v>
      </c>
    </row>
    <row r="19" spans="1:4" s="217" customFormat="1" x14ac:dyDescent="0.2">
      <c r="A19" s="626" t="s">
        <v>21</v>
      </c>
      <c r="B19" s="633" t="s">
        <v>118</v>
      </c>
      <c r="C19" s="653">
        <v>100000</v>
      </c>
      <c r="D19" s="642">
        <v>100000</v>
      </c>
    </row>
    <row r="20" spans="1:4" s="4" customFormat="1" x14ac:dyDescent="0.2">
      <c r="A20" s="627" t="s">
        <v>531</v>
      </c>
      <c r="B20" s="634" t="s">
        <v>119</v>
      </c>
      <c r="C20" s="655">
        <v>0</v>
      </c>
      <c r="D20" s="644">
        <v>0</v>
      </c>
    </row>
    <row r="21" spans="1:4" s="4" customFormat="1" x14ac:dyDescent="0.2">
      <c r="A21" s="627" t="s">
        <v>532</v>
      </c>
      <c r="B21" s="633" t="s">
        <v>120</v>
      </c>
      <c r="C21" s="655">
        <v>100000</v>
      </c>
      <c r="D21" s="644">
        <v>100000</v>
      </c>
    </row>
    <row r="22" spans="1:4" s="4" customFormat="1" x14ac:dyDescent="0.2">
      <c r="A22" s="626" t="s">
        <v>22</v>
      </c>
      <c r="B22" s="634" t="s">
        <v>121</v>
      </c>
      <c r="C22" s="653">
        <v>0</v>
      </c>
      <c r="D22" s="642">
        <v>0</v>
      </c>
    </row>
    <row r="23" spans="1:4" s="4" customFormat="1" x14ac:dyDescent="0.2">
      <c r="A23" s="627" t="s">
        <v>19</v>
      </c>
      <c r="B23" s="633" t="s">
        <v>122</v>
      </c>
      <c r="C23" s="655">
        <v>0</v>
      </c>
      <c r="D23" s="644">
        <v>0</v>
      </c>
    </row>
    <row r="24" spans="1:4" s="4" customFormat="1" x14ac:dyDescent="0.2">
      <c r="A24" s="627" t="s">
        <v>20</v>
      </c>
      <c r="B24" s="634" t="s">
        <v>123</v>
      </c>
      <c r="C24" s="655">
        <v>0</v>
      </c>
      <c r="D24" s="644">
        <v>0</v>
      </c>
    </row>
    <row r="25" spans="1:4" s="217" customFormat="1" x14ac:dyDescent="0.2">
      <c r="A25" s="626" t="s">
        <v>29</v>
      </c>
      <c r="B25" s="633" t="s">
        <v>124</v>
      </c>
      <c r="C25" s="653">
        <v>0</v>
      </c>
      <c r="D25" s="642">
        <v>0</v>
      </c>
    </row>
    <row r="26" spans="1:4" s="218" customFormat="1" x14ac:dyDescent="0.2">
      <c r="A26" s="625" t="s">
        <v>28</v>
      </c>
      <c r="B26" s="634" t="s">
        <v>125</v>
      </c>
      <c r="C26" s="656">
        <f>SUM(C27:C28)</f>
        <v>8538147</v>
      </c>
      <c r="D26" s="645">
        <f>SUM(D27:D28)</f>
        <v>8370046</v>
      </c>
    </row>
    <row r="27" spans="1:4" s="4" customFormat="1" x14ac:dyDescent="0.2">
      <c r="A27" s="624" t="s">
        <v>26</v>
      </c>
      <c r="B27" s="633" t="s">
        <v>126</v>
      </c>
      <c r="C27" s="650">
        <v>8538147</v>
      </c>
      <c r="D27" s="639">
        <v>8370046</v>
      </c>
    </row>
    <row r="28" spans="1:4" s="4" customFormat="1" x14ac:dyDescent="0.2">
      <c r="A28" s="624" t="s">
        <v>27</v>
      </c>
      <c r="B28" s="634" t="s">
        <v>127</v>
      </c>
      <c r="C28" s="650">
        <v>0</v>
      </c>
      <c r="D28" s="639">
        <v>0</v>
      </c>
    </row>
    <row r="29" spans="1:4" s="219" customFormat="1" ht="21.75" customHeight="1" x14ac:dyDescent="0.2">
      <c r="A29" s="628" t="s">
        <v>30</v>
      </c>
      <c r="B29" s="633" t="s">
        <v>128</v>
      </c>
      <c r="C29" s="657">
        <f>C8+C12+C18+C26</f>
        <v>107693875</v>
      </c>
      <c r="D29" s="646">
        <f>D8+D12+D18+D26</f>
        <v>102953893</v>
      </c>
    </row>
    <row r="30" spans="1:4" s="4" customFormat="1" x14ac:dyDescent="0.2">
      <c r="A30" s="625" t="s">
        <v>145</v>
      </c>
      <c r="B30" s="634" t="s">
        <v>129</v>
      </c>
      <c r="C30" s="655">
        <v>0</v>
      </c>
      <c r="D30" s="644">
        <v>0</v>
      </c>
    </row>
    <row r="31" spans="1:4" s="4" customFormat="1" x14ac:dyDescent="0.2">
      <c r="A31" s="625" t="s">
        <v>146</v>
      </c>
      <c r="B31" s="633" t="s">
        <v>130</v>
      </c>
      <c r="C31" s="655">
        <v>0</v>
      </c>
      <c r="D31" s="644">
        <v>0</v>
      </c>
    </row>
    <row r="32" spans="1:4" s="219" customFormat="1" ht="17.25" customHeight="1" x14ac:dyDescent="0.2">
      <c r="A32" s="628" t="s">
        <v>31</v>
      </c>
      <c r="B32" s="634" t="s">
        <v>131</v>
      </c>
      <c r="C32" s="657">
        <f>+C30+C31</f>
        <v>0</v>
      </c>
      <c r="D32" s="646">
        <f>+D30+D31</f>
        <v>0</v>
      </c>
    </row>
    <row r="33" spans="1:4" s="4" customFormat="1" x14ac:dyDescent="0.2">
      <c r="A33" s="625" t="s">
        <v>32</v>
      </c>
      <c r="B33" s="633" t="s">
        <v>132</v>
      </c>
      <c r="C33" s="655">
        <v>0</v>
      </c>
      <c r="D33" s="644">
        <v>0</v>
      </c>
    </row>
    <row r="34" spans="1:4" s="4" customFormat="1" x14ac:dyDescent="0.2">
      <c r="A34" s="625" t="s">
        <v>147</v>
      </c>
      <c r="B34" s="634" t="s">
        <v>133</v>
      </c>
      <c r="C34" s="655">
        <v>462090</v>
      </c>
      <c r="D34" s="644">
        <v>328520</v>
      </c>
    </row>
    <row r="35" spans="1:4" s="4" customFormat="1" x14ac:dyDescent="0.2">
      <c r="A35" s="625" t="s">
        <v>148</v>
      </c>
      <c r="B35" s="633" t="s">
        <v>134</v>
      </c>
      <c r="C35" s="655">
        <v>9187672</v>
      </c>
      <c r="D35" s="644">
        <v>10514628</v>
      </c>
    </row>
    <row r="36" spans="1:4" s="4" customFormat="1" x14ac:dyDescent="0.2">
      <c r="A36" s="625" t="s">
        <v>149</v>
      </c>
      <c r="B36" s="634" t="s">
        <v>135</v>
      </c>
      <c r="C36" s="655">
        <v>0</v>
      </c>
      <c r="D36" s="644">
        <v>0</v>
      </c>
    </row>
    <row r="37" spans="1:4" s="4" customFormat="1" x14ac:dyDescent="0.2">
      <c r="A37" s="625" t="s">
        <v>33</v>
      </c>
      <c r="B37" s="633" t="s">
        <v>136</v>
      </c>
      <c r="C37" s="655">
        <v>0</v>
      </c>
      <c r="D37" s="644">
        <v>0</v>
      </c>
    </row>
    <row r="38" spans="1:4" s="219" customFormat="1" ht="17.25" customHeight="1" x14ac:dyDescent="0.2">
      <c r="A38" s="628" t="s">
        <v>34</v>
      </c>
      <c r="B38" s="634" t="s">
        <v>137</v>
      </c>
      <c r="C38" s="657">
        <f>+C33+C34+C35+C36</f>
        <v>9649762</v>
      </c>
      <c r="D38" s="646">
        <f>+D33+D34+D35+D36</f>
        <v>10843148</v>
      </c>
    </row>
    <row r="39" spans="1:4" s="4" customFormat="1" x14ac:dyDescent="0.2">
      <c r="A39" s="625" t="s">
        <v>150</v>
      </c>
      <c r="B39" s="633" t="s">
        <v>138</v>
      </c>
      <c r="C39" s="655">
        <v>65848</v>
      </c>
      <c r="D39" s="644">
        <v>290780</v>
      </c>
    </row>
    <row r="40" spans="1:4" s="4" customFormat="1" x14ac:dyDescent="0.2">
      <c r="A40" s="625" t="s">
        <v>151</v>
      </c>
      <c r="B40" s="634" t="s">
        <v>139</v>
      </c>
      <c r="C40" s="655">
        <v>0</v>
      </c>
      <c r="D40" s="644">
        <v>0</v>
      </c>
    </row>
    <row r="41" spans="1:4" s="4" customFormat="1" x14ac:dyDescent="0.2">
      <c r="A41" s="625" t="s">
        <v>152</v>
      </c>
      <c r="B41" s="633" t="s">
        <v>140</v>
      </c>
      <c r="C41" s="655">
        <v>96000</v>
      </c>
      <c r="D41" s="644">
        <v>58000</v>
      </c>
    </row>
    <row r="42" spans="1:4" s="4" customFormat="1" x14ac:dyDescent="0.2">
      <c r="A42" s="628" t="s">
        <v>38</v>
      </c>
      <c r="B42" s="634" t="s">
        <v>141</v>
      </c>
      <c r="C42" s="657">
        <f>+C39+C40+C41</f>
        <v>161848</v>
      </c>
      <c r="D42" s="646">
        <f>+D39+D40+D41</f>
        <v>348780</v>
      </c>
    </row>
    <row r="43" spans="1:4" s="219" customFormat="1" ht="17.25" customHeight="1" x14ac:dyDescent="0.2">
      <c r="A43" s="628" t="s">
        <v>39</v>
      </c>
      <c r="B43" s="633" t="s">
        <v>142</v>
      </c>
      <c r="C43" s="657">
        <v>0</v>
      </c>
      <c r="D43" s="646">
        <v>0</v>
      </c>
    </row>
    <row r="44" spans="1:4" s="219" customFormat="1" ht="12.75" thickBot="1" x14ac:dyDescent="0.25">
      <c r="A44" s="629" t="s">
        <v>153</v>
      </c>
      <c r="B44" s="635" t="s">
        <v>143</v>
      </c>
      <c r="C44" s="658">
        <v>0</v>
      </c>
      <c r="D44" s="647">
        <v>0</v>
      </c>
    </row>
    <row r="45" spans="1:4" s="220" customFormat="1" ht="23.25" customHeight="1" thickBot="1" x14ac:dyDescent="0.25">
      <c r="A45" s="630" t="s">
        <v>40</v>
      </c>
      <c r="B45" s="636" t="s">
        <v>144</v>
      </c>
      <c r="C45" s="659">
        <f>+C29+C32+C38+C42+C43+C44</f>
        <v>117505485</v>
      </c>
      <c r="D45" s="648">
        <f>+D29+D32+D38+D42+D43+D44</f>
        <v>114145821</v>
      </c>
    </row>
    <row r="46" spans="1:4" x14ac:dyDescent="0.25">
      <c r="A46" s="5"/>
      <c r="C46" s="6"/>
      <c r="D46" s="6"/>
    </row>
    <row r="47" spans="1:4" x14ac:dyDescent="0.25">
      <c r="A47" s="5"/>
      <c r="C47" s="6"/>
      <c r="D47" s="6"/>
    </row>
    <row r="48" spans="1:4" x14ac:dyDescent="0.25">
      <c r="A48" s="7"/>
      <c r="C48" s="6"/>
      <c r="D48" s="6"/>
    </row>
    <row r="49" spans="1:4" x14ac:dyDescent="0.25">
      <c r="A49" s="1014"/>
      <c r="B49" s="1014"/>
      <c r="C49" s="1014"/>
      <c r="D49" s="1014"/>
    </row>
    <row r="50" spans="1:4" x14ac:dyDescent="0.25">
      <c r="A50" s="1014"/>
      <c r="B50" s="1014"/>
      <c r="C50" s="1014"/>
      <c r="D50" s="1014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horizontalDpi="300" verticalDpi="30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1">
    <pageSetUpPr fitToPage="1"/>
  </sheetPr>
  <dimension ref="A1:D26"/>
  <sheetViews>
    <sheetView workbookViewId="0">
      <selection activeCell="A3" sqref="A3"/>
    </sheetView>
  </sheetViews>
  <sheetFormatPr defaultColWidth="9.33203125" defaultRowHeight="12.75" x14ac:dyDescent="0.2"/>
  <cols>
    <col min="1" max="1" width="68.6640625" style="9" customWidth="1"/>
    <col min="2" max="2" width="6.1640625" style="14" customWidth="1"/>
    <col min="3" max="3" width="16.83203125" style="8" customWidth="1"/>
    <col min="4" max="4" width="18" style="8" customWidth="1"/>
    <col min="5" max="16384" width="9.33203125" style="8"/>
  </cols>
  <sheetData>
    <row r="1" spans="1:4" ht="32.25" customHeight="1" x14ac:dyDescent="0.2">
      <c r="A1" s="1033" t="s">
        <v>460</v>
      </c>
      <c r="B1" s="1033"/>
      <c r="C1" s="1033"/>
      <c r="D1" s="1033"/>
    </row>
    <row r="2" spans="1:4" ht="15.75" x14ac:dyDescent="0.2">
      <c r="A2" s="1034" t="s">
        <v>610</v>
      </c>
      <c r="B2" s="1034"/>
      <c r="C2" s="1034"/>
      <c r="D2" s="1034"/>
    </row>
    <row r="3" spans="1:4" s="1" customFormat="1" ht="18.75" customHeight="1" x14ac:dyDescent="0.25">
      <c r="A3" s="1047" t="s">
        <v>672</v>
      </c>
      <c r="B3" s="224"/>
      <c r="C3" s="224"/>
      <c r="D3" s="230"/>
    </row>
    <row r="4" spans="1:4" s="1" customFormat="1" ht="16.5" thickBot="1" x14ac:dyDescent="0.3">
      <c r="B4" s="2"/>
      <c r="C4" s="1017" t="s">
        <v>554</v>
      </c>
      <c r="D4" s="1017"/>
    </row>
    <row r="5" spans="1:4" s="10" customFormat="1" ht="31.5" customHeight="1" x14ac:dyDescent="0.2">
      <c r="A5" s="1027" t="s">
        <v>154</v>
      </c>
      <c r="B5" s="1029" t="s">
        <v>68</v>
      </c>
      <c r="C5" s="1031" t="s">
        <v>13</v>
      </c>
      <c r="D5" s="1035" t="s">
        <v>459</v>
      </c>
    </row>
    <row r="6" spans="1:4" s="10" customFormat="1" ht="12.75" customHeight="1" thickBot="1" x14ac:dyDescent="0.25">
      <c r="A6" s="1028"/>
      <c r="B6" s="1030"/>
      <c r="C6" s="1032"/>
      <c r="D6" s="1036"/>
    </row>
    <row r="7" spans="1:4" s="11" customFormat="1" ht="13.5" thickBot="1" x14ac:dyDescent="0.25">
      <c r="A7" s="708" t="s">
        <v>155</v>
      </c>
      <c r="B7" s="710" t="s">
        <v>103</v>
      </c>
      <c r="C7" s="719" t="s">
        <v>104</v>
      </c>
      <c r="D7" s="713" t="s">
        <v>105</v>
      </c>
    </row>
    <row r="8" spans="1:4" ht="15.75" customHeight="1" x14ac:dyDescent="0.2">
      <c r="A8" s="709" t="s">
        <v>156</v>
      </c>
      <c r="B8" s="633" t="s">
        <v>107</v>
      </c>
      <c r="C8" s="816">
        <v>99957781</v>
      </c>
      <c r="D8" s="714">
        <v>99957781</v>
      </c>
    </row>
    <row r="9" spans="1:4" ht="15.75" customHeight="1" x14ac:dyDescent="0.2">
      <c r="A9" s="625" t="s">
        <v>157</v>
      </c>
      <c r="B9" s="711" t="s">
        <v>108</v>
      </c>
      <c r="C9" s="720">
        <v>0</v>
      </c>
      <c r="D9" s="715">
        <v>0</v>
      </c>
    </row>
    <row r="10" spans="1:4" ht="15.75" customHeight="1" x14ac:dyDescent="0.2">
      <c r="A10" s="625" t="s">
        <v>158</v>
      </c>
      <c r="B10" s="711" t="s">
        <v>109</v>
      </c>
      <c r="C10" s="720">
        <v>4001223</v>
      </c>
      <c r="D10" s="715">
        <v>4001223</v>
      </c>
    </row>
    <row r="11" spans="1:4" ht="15.75" customHeight="1" x14ac:dyDescent="0.2">
      <c r="A11" s="625" t="s">
        <v>159</v>
      </c>
      <c r="B11" s="711" t="s">
        <v>110</v>
      </c>
      <c r="C11" s="720">
        <v>12330159</v>
      </c>
      <c r="D11" s="715">
        <v>5904077</v>
      </c>
    </row>
    <row r="12" spans="1:4" ht="15.75" customHeight="1" x14ac:dyDescent="0.2">
      <c r="A12" s="625" t="s">
        <v>160</v>
      </c>
      <c r="B12" s="711" t="s">
        <v>111</v>
      </c>
      <c r="C12" s="720">
        <v>0</v>
      </c>
      <c r="D12" s="715">
        <v>0</v>
      </c>
    </row>
    <row r="13" spans="1:4" ht="15.75" customHeight="1" x14ac:dyDescent="0.2">
      <c r="A13" s="625" t="s">
        <v>161</v>
      </c>
      <c r="B13" s="711" t="s">
        <v>112</v>
      </c>
      <c r="C13" s="720">
        <v>-6426082</v>
      </c>
      <c r="D13" s="715">
        <v>-6157979</v>
      </c>
    </row>
    <row r="14" spans="1:4" s="221" customFormat="1" ht="15.75" customHeight="1" x14ac:dyDescent="0.2">
      <c r="A14" s="628" t="s">
        <v>41</v>
      </c>
      <c r="B14" s="712" t="s">
        <v>113</v>
      </c>
      <c r="C14" s="721">
        <f>+C8+C9+C10+C11+C12+C13</f>
        <v>109863081</v>
      </c>
      <c r="D14" s="716">
        <f>+D8+D9+D10+D11+D12+D13</f>
        <v>103705102</v>
      </c>
    </row>
    <row r="15" spans="1:4" ht="15.75" customHeight="1" x14ac:dyDescent="0.2">
      <c r="A15" s="625" t="s">
        <v>162</v>
      </c>
      <c r="B15" s="711" t="s">
        <v>114</v>
      </c>
      <c r="C15" s="722">
        <v>0</v>
      </c>
      <c r="D15" s="717">
        <v>0</v>
      </c>
    </row>
    <row r="16" spans="1:4" ht="15.75" customHeight="1" x14ac:dyDescent="0.2">
      <c r="A16" s="625" t="s">
        <v>163</v>
      </c>
      <c r="B16" s="711" t="s">
        <v>115</v>
      </c>
      <c r="C16" s="722">
        <v>612126</v>
      </c>
      <c r="D16" s="717">
        <v>688395</v>
      </c>
    </row>
    <row r="17" spans="1:4" ht="15.75" customHeight="1" x14ac:dyDescent="0.2">
      <c r="A17" s="625" t="s">
        <v>164</v>
      </c>
      <c r="B17" s="711" t="s">
        <v>116</v>
      </c>
      <c r="C17" s="722">
        <v>2603759</v>
      </c>
      <c r="D17" s="717">
        <v>1609684</v>
      </c>
    </row>
    <row r="18" spans="1:4" s="221" customFormat="1" ht="15.75" customHeight="1" x14ac:dyDescent="0.2">
      <c r="A18" s="628" t="s">
        <v>165</v>
      </c>
      <c r="B18" s="712" t="s">
        <v>117</v>
      </c>
      <c r="C18" s="721">
        <f>+C15+C16+C17</f>
        <v>3215885</v>
      </c>
      <c r="D18" s="716">
        <f>+D15+D16+D17</f>
        <v>2298079</v>
      </c>
    </row>
    <row r="19" spans="1:4" s="221" customFormat="1" ht="15.75" customHeight="1" x14ac:dyDescent="0.2">
      <c r="A19" s="628" t="s">
        <v>166</v>
      </c>
      <c r="B19" s="712" t="s">
        <v>118</v>
      </c>
      <c r="C19" s="723">
        <v>0</v>
      </c>
      <c r="D19" s="718">
        <v>0</v>
      </c>
    </row>
    <row r="20" spans="1:4" s="221" customFormat="1" ht="15.75" customHeight="1" thickBot="1" x14ac:dyDescent="0.25">
      <c r="A20" s="629" t="s">
        <v>480</v>
      </c>
      <c r="B20" s="724" t="s">
        <v>120</v>
      </c>
      <c r="C20" s="725">
        <v>4426519</v>
      </c>
      <c r="D20" s="726">
        <v>8142640</v>
      </c>
    </row>
    <row r="21" spans="1:4" s="12" customFormat="1" ht="15.75" customHeight="1" thickBot="1" x14ac:dyDescent="0.25">
      <c r="A21" s="727" t="s">
        <v>167</v>
      </c>
      <c r="B21" s="728" t="s">
        <v>121</v>
      </c>
      <c r="C21" s="729">
        <f>+C14+C18+C20</f>
        <v>117505485</v>
      </c>
      <c r="D21" s="730">
        <f>+D14+D18+D20</f>
        <v>114145821</v>
      </c>
    </row>
    <row r="22" spans="1:4" ht="15.75" x14ac:dyDescent="0.25">
      <c r="A22" s="5"/>
      <c r="B22" s="7"/>
      <c r="C22" s="6"/>
      <c r="D22" s="6"/>
    </row>
    <row r="23" spans="1:4" ht="15.75" x14ac:dyDescent="0.25">
      <c r="A23" s="5"/>
      <c r="B23" s="7"/>
      <c r="C23" s="6"/>
      <c r="D23" s="6"/>
    </row>
    <row r="24" spans="1:4" ht="15.75" x14ac:dyDescent="0.25">
      <c r="A24" s="7"/>
      <c r="B24" s="7"/>
      <c r="C24" s="6"/>
      <c r="D24" s="6"/>
    </row>
    <row r="25" spans="1:4" ht="15.75" x14ac:dyDescent="0.25">
      <c r="A25" s="1026"/>
      <c r="B25" s="1026"/>
      <c r="C25" s="1026"/>
      <c r="D25" s="13"/>
    </row>
    <row r="26" spans="1:4" ht="15.75" x14ac:dyDescent="0.25">
      <c r="A26" s="1026"/>
      <c r="B26" s="1026"/>
      <c r="C26" s="1026"/>
      <c r="D26" s="13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D40"/>
  <sheetViews>
    <sheetView view="pageBreakPreview" zoomScaleSheetLayoutView="120" workbookViewId="0">
      <selection activeCell="A4" sqref="A4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1015" t="s">
        <v>566</v>
      </c>
      <c r="B1" s="1016"/>
      <c r="C1" s="1016"/>
      <c r="D1" s="1016"/>
    </row>
    <row r="2" spans="1:4" ht="21" customHeight="1" x14ac:dyDescent="0.25">
      <c r="A2" s="1015" t="s">
        <v>610</v>
      </c>
      <c r="B2" s="1015"/>
      <c r="C2" s="1015"/>
      <c r="D2" s="1015"/>
    </row>
    <row r="3" spans="1:4" ht="21" customHeight="1" x14ac:dyDescent="0.25">
      <c r="A3" s="1015" t="s">
        <v>539</v>
      </c>
      <c r="B3" s="1015"/>
      <c r="C3" s="1015"/>
      <c r="D3" s="1015"/>
    </row>
    <row r="4" spans="1:4" ht="18.75" customHeight="1" x14ac:dyDescent="0.25">
      <c r="A4" s="1047" t="s">
        <v>673</v>
      </c>
      <c r="B4" s="782"/>
      <c r="C4" s="782"/>
      <c r="D4" s="230"/>
    </row>
    <row r="5" spans="1:4" ht="16.5" thickBot="1" x14ac:dyDescent="0.3">
      <c r="C5" s="1017" t="s">
        <v>554</v>
      </c>
      <c r="D5" s="1017"/>
    </row>
    <row r="6" spans="1:4" ht="15.75" customHeight="1" x14ac:dyDescent="0.25">
      <c r="A6" s="1037" t="s">
        <v>495</v>
      </c>
      <c r="B6" s="1039" t="s">
        <v>68</v>
      </c>
      <c r="C6" s="1041" t="s">
        <v>13</v>
      </c>
      <c r="D6" s="1041" t="s">
        <v>459</v>
      </c>
    </row>
    <row r="7" spans="1:4" ht="11.25" customHeight="1" x14ac:dyDescent="0.25">
      <c r="A7" s="1038"/>
      <c r="B7" s="1040"/>
      <c r="C7" s="1042"/>
      <c r="D7" s="1042"/>
    </row>
    <row r="8" spans="1:4" s="3" customFormat="1" ht="16.5" thickBot="1" x14ac:dyDescent="0.25">
      <c r="A8" s="784" t="s">
        <v>102</v>
      </c>
      <c r="B8" s="785" t="s">
        <v>103</v>
      </c>
      <c r="C8" s="785" t="s">
        <v>104</v>
      </c>
      <c r="D8" s="785" t="s">
        <v>105</v>
      </c>
    </row>
    <row r="9" spans="1:4" s="4" customFormat="1" x14ac:dyDescent="0.2">
      <c r="A9" s="786" t="s">
        <v>567</v>
      </c>
      <c r="B9" s="787" t="s">
        <v>107</v>
      </c>
      <c r="C9" s="788">
        <v>9321138</v>
      </c>
      <c r="D9" s="788">
        <v>13839764</v>
      </c>
    </row>
    <row r="10" spans="1:4" s="4" customFormat="1" x14ac:dyDescent="0.2">
      <c r="A10" s="789" t="s">
        <v>568</v>
      </c>
      <c r="B10" s="790" t="s">
        <v>108</v>
      </c>
      <c r="C10" s="791">
        <v>3820445</v>
      </c>
      <c r="D10" s="791">
        <v>2151350</v>
      </c>
    </row>
    <row r="11" spans="1:4" s="4" customFormat="1" x14ac:dyDescent="0.2">
      <c r="A11" s="789" t="s">
        <v>569</v>
      </c>
      <c r="B11" s="790" t="s">
        <v>109</v>
      </c>
      <c r="C11" s="791">
        <v>29526</v>
      </c>
      <c r="D11" s="791">
        <v>32136</v>
      </c>
    </row>
    <row r="12" spans="1:4" s="218" customFormat="1" x14ac:dyDescent="0.2">
      <c r="A12" s="792" t="s">
        <v>570</v>
      </c>
      <c r="B12" s="793" t="s">
        <v>110</v>
      </c>
      <c r="C12" s="794">
        <f>SUM(C9:C11)</f>
        <v>13171109</v>
      </c>
      <c r="D12" s="794">
        <f>SUM(D9:D11)</f>
        <v>16023250</v>
      </c>
    </row>
    <row r="13" spans="1:4" s="4" customFormat="1" x14ac:dyDescent="0.2">
      <c r="A13" s="795" t="s">
        <v>571</v>
      </c>
      <c r="B13" s="790" t="s">
        <v>111</v>
      </c>
      <c r="C13" s="796">
        <v>16372078</v>
      </c>
      <c r="D13" s="796">
        <v>16663550</v>
      </c>
    </row>
    <row r="14" spans="1:4" s="4" customFormat="1" x14ac:dyDescent="0.2">
      <c r="A14" s="795" t="s">
        <v>572</v>
      </c>
      <c r="B14" s="790" t="s">
        <v>112</v>
      </c>
      <c r="C14" s="796">
        <v>596107</v>
      </c>
      <c r="D14" s="796">
        <v>979297</v>
      </c>
    </row>
    <row r="15" spans="1:4" s="4" customFormat="1" x14ac:dyDescent="0.2">
      <c r="A15" s="795" t="s">
        <v>573</v>
      </c>
      <c r="B15" s="790" t="s">
        <v>113</v>
      </c>
      <c r="C15" s="796">
        <v>113167</v>
      </c>
      <c r="D15" s="796">
        <v>113167</v>
      </c>
    </row>
    <row r="16" spans="1:4" s="4" customFormat="1" x14ac:dyDescent="0.2">
      <c r="A16" s="795" t="s">
        <v>574</v>
      </c>
      <c r="B16" s="790" t="s">
        <v>114</v>
      </c>
      <c r="C16" s="796">
        <v>205088</v>
      </c>
      <c r="D16" s="796">
        <v>936093</v>
      </c>
    </row>
    <row r="17" spans="1:4" s="218" customFormat="1" x14ac:dyDescent="0.2">
      <c r="A17" s="797" t="s">
        <v>575</v>
      </c>
      <c r="B17" s="793" t="s">
        <v>115</v>
      </c>
      <c r="C17" s="798">
        <f>SUM(C13:C16)</f>
        <v>17286440</v>
      </c>
      <c r="D17" s="798">
        <f>SUM(D13:D16)</f>
        <v>18692107</v>
      </c>
    </row>
    <row r="18" spans="1:4" s="4" customFormat="1" x14ac:dyDescent="0.2">
      <c r="A18" s="795" t="s">
        <v>576</v>
      </c>
      <c r="B18" s="790" t="s">
        <v>116</v>
      </c>
      <c r="C18" s="796">
        <v>1769025</v>
      </c>
      <c r="D18" s="796">
        <v>2559465</v>
      </c>
    </row>
    <row r="19" spans="1:4" s="218" customFormat="1" x14ac:dyDescent="0.2">
      <c r="A19" s="795" t="s">
        <v>577</v>
      </c>
      <c r="B19" s="799" t="s">
        <v>117</v>
      </c>
      <c r="C19" s="796">
        <v>4898886</v>
      </c>
      <c r="D19" s="796">
        <v>6297542</v>
      </c>
    </row>
    <row r="20" spans="1:4" s="218" customFormat="1" x14ac:dyDescent="0.2">
      <c r="A20" s="795" t="s">
        <v>594</v>
      </c>
      <c r="B20" s="799" t="s">
        <v>118</v>
      </c>
      <c r="C20" s="796">
        <v>0</v>
      </c>
      <c r="D20" s="796">
        <v>0</v>
      </c>
    </row>
    <row r="21" spans="1:4" s="217" customFormat="1" x14ac:dyDescent="0.2">
      <c r="A21" s="795" t="s">
        <v>578</v>
      </c>
      <c r="B21" s="799" t="s">
        <v>119</v>
      </c>
      <c r="C21" s="796">
        <v>194549</v>
      </c>
      <c r="D21" s="796">
        <v>0</v>
      </c>
    </row>
    <row r="22" spans="1:4" s="218" customFormat="1" x14ac:dyDescent="0.2">
      <c r="A22" s="797" t="s">
        <v>579</v>
      </c>
      <c r="B22" s="809" t="s">
        <v>120</v>
      </c>
      <c r="C22" s="798">
        <f>SUM(C18:C21)</f>
        <v>6862460</v>
      </c>
      <c r="D22" s="798">
        <f>SUM(D18:D21)</f>
        <v>8857007</v>
      </c>
    </row>
    <row r="23" spans="1:4" s="218" customFormat="1" x14ac:dyDescent="0.2">
      <c r="A23" s="795" t="s">
        <v>580</v>
      </c>
      <c r="B23" s="799" t="s">
        <v>121</v>
      </c>
      <c r="C23" s="796">
        <v>6907800</v>
      </c>
      <c r="D23" s="796">
        <v>5061122</v>
      </c>
    </row>
    <row r="24" spans="1:4" s="4" customFormat="1" x14ac:dyDescent="0.2">
      <c r="A24" s="795" t="s">
        <v>581</v>
      </c>
      <c r="B24" s="799" t="s">
        <v>122</v>
      </c>
      <c r="C24" s="796">
        <v>8279419</v>
      </c>
      <c r="D24" s="796">
        <v>8544819</v>
      </c>
    </row>
    <row r="25" spans="1:4" s="4" customFormat="1" x14ac:dyDescent="0.2">
      <c r="A25" s="795" t="s">
        <v>582</v>
      </c>
      <c r="B25" s="799" t="s">
        <v>123</v>
      </c>
      <c r="C25" s="796">
        <v>2960387</v>
      </c>
      <c r="D25" s="796">
        <v>2537671</v>
      </c>
    </row>
    <row r="26" spans="1:4" s="218" customFormat="1" x14ac:dyDescent="0.2">
      <c r="A26" s="797" t="s">
        <v>583</v>
      </c>
      <c r="B26" s="809" t="s">
        <v>124</v>
      </c>
      <c r="C26" s="798">
        <f>SUM(C23:C25)</f>
        <v>18147606</v>
      </c>
      <c r="D26" s="798">
        <f>SUM(D23:D25)</f>
        <v>16143612</v>
      </c>
    </row>
    <row r="27" spans="1:4" s="218" customFormat="1" x14ac:dyDescent="0.2">
      <c r="A27" s="797" t="s">
        <v>584</v>
      </c>
      <c r="B27" s="809" t="s">
        <v>125</v>
      </c>
      <c r="C27" s="798">
        <v>7314508</v>
      </c>
      <c r="D27" s="798">
        <v>9967427</v>
      </c>
    </row>
    <row r="28" spans="1:4" s="218" customFormat="1" x14ac:dyDescent="0.2">
      <c r="A28" s="797" t="s">
        <v>585</v>
      </c>
      <c r="B28" s="809" t="s">
        <v>126</v>
      </c>
      <c r="C28" s="798">
        <v>4559147</v>
      </c>
      <c r="D28" s="798">
        <v>5905374</v>
      </c>
    </row>
    <row r="29" spans="1:4" s="802" customFormat="1" ht="19.5" customHeight="1" x14ac:dyDescent="0.2">
      <c r="A29" s="800" t="s">
        <v>586</v>
      </c>
      <c r="B29" s="809" t="s">
        <v>127</v>
      </c>
      <c r="C29" s="801">
        <f>C12+C17-C22-C26-C27-C28</f>
        <v>-6426172</v>
      </c>
      <c r="D29" s="801">
        <f>D12+D17-D22-D26-D27-D28</f>
        <v>-6158063</v>
      </c>
    </row>
    <row r="30" spans="1:4" s="218" customFormat="1" x14ac:dyDescent="0.2">
      <c r="A30" s="795" t="s">
        <v>587</v>
      </c>
      <c r="B30" s="799" t="s">
        <v>128</v>
      </c>
      <c r="C30" s="803">
        <v>90</v>
      </c>
      <c r="D30" s="803">
        <v>84</v>
      </c>
    </row>
    <row r="31" spans="1:4" s="218" customFormat="1" x14ac:dyDescent="0.2">
      <c r="A31" s="797" t="s">
        <v>588</v>
      </c>
      <c r="B31" s="809" t="s">
        <v>129</v>
      </c>
      <c r="C31" s="798">
        <f>C30</f>
        <v>90</v>
      </c>
      <c r="D31" s="798">
        <f>D30</f>
        <v>84</v>
      </c>
    </row>
    <row r="32" spans="1:4" s="4" customFormat="1" x14ac:dyDescent="0.2">
      <c r="A32" s="789" t="s">
        <v>592</v>
      </c>
      <c r="B32" s="799" t="s">
        <v>130</v>
      </c>
      <c r="C32" s="791">
        <v>0</v>
      </c>
      <c r="D32" s="791">
        <v>0</v>
      </c>
    </row>
    <row r="33" spans="1:4" s="218" customFormat="1" x14ac:dyDescent="0.2">
      <c r="A33" s="797" t="s">
        <v>589</v>
      </c>
      <c r="B33" s="809" t="s">
        <v>131</v>
      </c>
      <c r="C33" s="798">
        <f>C32</f>
        <v>0</v>
      </c>
      <c r="D33" s="798">
        <f>D32</f>
        <v>0</v>
      </c>
    </row>
    <row r="34" spans="1:4" s="802" customFormat="1" ht="18" customHeight="1" thickBot="1" x14ac:dyDescent="0.25">
      <c r="A34" s="805" t="s">
        <v>590</v>
      </c>
      <c r="B34" s="819" t="s">
        <v>132</v>
      </c>
      <c r="C34" s="806">
        <f>C31-C33</f>
        <v>90</v>
      </c>
      <c r="D34" s="806">
        <f>D31-D33</f>
        <v>84</v>
      </c>
    </row>
    <row r="35" spans="1:4" s="804" customFormat="1" ht="21.75" customHeight="1" thickBot="1" x14ac:dyDescent="0.25">
      <c r="A35" s="817" t="s">
        <v>591</v>
      </c>
      <c r="B35" s="820" t="s">
        <v>133</v>
      </c>
      <c r="C35" s="818">
        <f>C29+C34</f>
        <v>-6426082</v>
      </c>
      <c r="D35" s="807">
        <f>D29+D34</f>
        <v>-6157979</v>
      </c>
    </row>
    <row r="36" spans="1:4" x14ac:dyDescent="0.25">
      <c r="A36" s="5"/>
      <c r="C36" s="6"/>
      <c r="D36" s="6"/>
    </row>
    <row r="37" spans="1:4" x14ac:dyDescent="0.25">
      <c r="A37" s="5"/>
      <c r="C37" s="6"/>
      <c r="D37" s="6"/>
    </row>
    <row r="38" spans="1:4" x14ac:dyDescent="0.25">
      <c r="A38" s="7"/>
      <c r="C38" s="6"/>
      <c r="D38" s="6"/>
    </row>
    <row r="39" spans="1:4" x14ac:dyDescent="0.25">
      <c r="A39" s="1014"/>
      <c r="B39" s="1014"/>
      <c r="C39" s="1014"/>
      <c r="D39" s="1014"/>
    </row>
    <row r="40" spans="1:4" x14ac:dyDescent="0.25">
      <c r="A40" s="1014"/>
      <c r="B40" s="1014"/>
      <c r="C40" s="1014"/>
      <c r="D40" s="1014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5118110236220474" right="0.59055118110236227" top="0.78740157480314965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22"/>
  <dimension ref="A1:L24"/>
  <sheetViews>
    <sheetView tabSelected="1" workbookViewId="0">
      <selection activeCell="C12" sqref="C12"/>
    </sheetView>
  </sheetViews>
  <sheetFormatPr defaultColWidth="9.33203125" defaultRowHeight="12.75" x14ac:dyDescent="0.2"/>
  <cols>
    <col min="1" max="1" width="9.33203125" style="19"/>
    <col min="2" max="2" width="50.33203125" style="19" customWidth="1"/>
    <col min="3" max="4" width="23" style="19" customWidth="1"/>
    <col min="5" max="5" width="27" style="19" customWidth="1"/>
    <col min="6" max="6" width="5.5" style="19" customWidth="1"/>
    <col min="7" max="16384" width="9.33203125" style="19"/>
  </cols>
  <sheetData>
    <row r="1" spans="1:12" x14ac:dyDescent="0.2">
      <c r="A1" s="18"/>
      <c r="F1" s="1046"/>
    </row>
    <row r="2" spans="1:12" ht="33" customHeight="1" x14ac:dyDescent="0.2">
      <c r="A2" s="1043" t="s">
        <v>609</v>
      </c>
      <c r="B2" s="1043"/>
      <c r="C2" s="1043"/>
      <c r="D2" s="1043"/>
      <c r="E2" s="1043"/>
      <c r="F2" s="1046"/>
    </row>
    <row r="3" spans="1:12" ht="33" customHeight="1" x14ac:dyDescent="0.25">
      <c r="A3" s="1047" t="s">
        <v>674</v>
      </c>
      <c r="B3" s="1055"/>
      <c r="C3" s="225"/>
      <c r="D3" s="225"/>
      <c r="E3" s="231"/>
      <c r="F3" s="1046"/>
    </row>
    <row r="4" spans="1:12" ht="16.5" thickBot="1" x14ac:dyDescent="0.3">
      <c r="A4" s="20"/>
      <c r="E4" s="232" t="s">
        <v>560</v>
      </c>
      <c r="F4" s="1046"/>
    </row>
    <row r="5" spans="1:12" ht="63.75" thickBot="1" x14ac:dyDescent="0.25">
      <c r="A5" s="731" t="s">
        <v>101</v>
      </c>
      <c r="B5" s="735" t="s">
        <v>181</v>
      </c>
      <c r="C5" s="739" t="s">
        <v>182</v>
      </c>
      <c r="D5" s="735" t="s">
        <v>183</v>
      </c>
      <c r="E5" s="743" t="s">
        <v>184</v>
      </c>
      <c r="F5" s="1046"/>
      <c r="H5" s="18"/>
    </row>
    <row r="6" spans="1:12" ht="16.5" x14ac:dyDescent="0.2">
      <c r="A6" s="732" t="s">
        <v>169</v>
      </c>
      <c r="B6" s="736" t="s">
        <v>551</v>
      </c>
      <c r="C6" s="740"/>
      <c r="D6" s="747">
        <v>100000</v>
      </c>
      <c r="E6" s="744"/>
      <c r="F6" s="1046"/>
      <c r="H6" s="1043"/>
      <c r="I6" s="1043"/>
      <c r="J6" s="1043"/>
      <c r="K6" s="1043"/>
      <c r="L6" s="1043"/>
    </row>
    <row r="7" spans="1:12" ht="15.75" x14ac:dyDescent="0.2">
      <c r="A7" s="733" t="s">
        <v>170</v>
      </c>
      <c r="B7" s="737"/>
      <c r="C7" s="741"/>
      <c r="D7" s="748"/>
      <c r="E7" s="745"/>
      <c r="F7" s="1046"/>
    </row>
    <row r="8" spans="1:12" ht="15.75" x14ac:dyDescent="0.2">
      <c r="A8" s="733" t="s">
        <v>171</v>
      </c>
      <c r="B8" s="737"/>
      <c r="C8" s="741"/>
      <c r="D8" s="748"/>
      <c r="E8" s="745"/>
      <c r="F8" s="1046"/>
    </row>
    <row r="9" spans="1:12" ht="15.75" x14ac:dyDescent="0.2">
      <c r="A9" s="733" t="s">
        <v>172</v>
      </c>
      <c r="B9" s="737"/>
      <c r="C9" s="741"/>
      <c r="D9" s="748"/>
      <c r="E9" s="745"/>
      <c r="F9" s="1046"/>
    </row>
    <row r="10" spans="1:12" ht="15.75" x14ac:dyDescent="0.2">
      <c r="A10" s="733" t="s">
        <v>173</v>
      </c>
      <c r="B10" s="737"/>
      <c r="C10" s="741"/>
      <c r="D10" s="748"/>
      <c r="E10" s="745"/>
      <c r="F10" s="1046"/>
    </row>
    <row r="11" spans="1:12" ht="15.75" x14ac:dyDescent="0.2">
      <c r="A11" s="733" t="s">
        <v>174</v>
      </c>
      <c r="B11" s="737"/>
      <c r="C11" s="741"/>
      <c r="D11" s="748"/>
      <c r="E11" s="745"/>
      <c r="F11" s="1046"/>
    </row>
    <row r="12" spans="1:12" ht="15.75" x14ac:dyDescent="0.2">
      <c r="A12" s="733" t="s">
        <v>175</v>
      </c>
      <c r="B12" s="737"/>
      <c r="C12" s="741"/>
      <c r="D12" s="748"/>
      <c r="E12" s="745"/>
      <c r="F12" s="1046"/>
    </row>
    <row r="13" spans="1:12" ht="15.75" x14ac:dyDescent="0.2">
      <c r="A13" s="733" t="s">
        <v>176</v>
      </c>
      <c r="B13" s="737"/>
      <c r="C13" s="741"/>
      <c r="D13" s="748"/>
      <c r="E13" s="745"/>
      <c r="F13" s="1046"/>
    </row>
    <row r="14" spans="1:12" ht="15.75" x14ac:dyDescent="0.2">
      <c r="A14" s="733" t="s">
        <v>177</v>
      </c>
      <c r="B14" s="737"/>
      <c r="C14" s="741"/>
      <c r="D14" s="748"/>
      <c r="E14" s="745"/>
      <c r="F14" s="1046"/>
    </row>
    <row r="15" spans="1:12" ht="15.75" x14ac:dyDescent="0.2">
      <c r="A15" s="733" t="s">
        <v>116</v>
      </c>
      <c r="B15" s="737"/>
      <c r="C15" s="741"/>
      <c r="D15" s="748"/>
      <c r="E15" s="745"/>
      <c r="F15" s="1046"/>
    </row>
    <row r="16" spans="1:12" ht="15.75" x14ac:dyDescent="0.2">
      <c r="A16" s="733" t="s">
        <v>117</v>
      </c>
      <c r="B16" s="737"/>
      <c r="C16" s="741"/>
      <c r="D16" s="748"/>
      <c r="E16" s="745"/>
      <c r="F16" s="1046"/>
    </row>
    <row r="17" spans="1:6" ht="15.75" x14ac:dyDescent="0.2">
      <c r="A17" s="733" t="s">
        <v>118</v>
      </c>
      <c r="B17" s="737"/>
      <c r="C17" s="741"/>
      <c r="D17" s="748"/>
      <c r="E17" s="745"/>
      <c r="F17" s="1046"/>
    </row>
    <row r="18" spans="1:6" ht="15.75" x14ac:dyDescent="0.2">
      <c r="A18" s="733" t="s">
        <v>119</v>
      </c>
      <c r="B18" s="737"/>
      <c r="C18" s="741"/>
      <c r="D18" s="748"/>
      <c r="E18" s="745"/>
      <c r="F18" s="1046"/>
    </row>
    <row r="19" spans="1:6" ht="15.75" x14ac:dyDescent="0.2">
      <c r="A19" s="733" t="s">
        <v>120</v>
      </c>
      <c r="B19" s="737"/>
      <c r="C19" s="741"/>
      <c r="D19" s="748"/>
      <c r="E19" s="745"/>
      <c r="F19" s="1046"/>
    </row>
    <row r="20" spans="1:6" ht="15.75" x14ac:dyDescent="0.2">
      <c r="A20" s="733" t="s">
        <v>121</v>
      </c>
      <c r="B20" s="737"/>
      <c r="C20" s="741"/>
      <c r="D20" s="748"/>
      <c r="E20" s="745"/>
      <c r="F20" s="1046"/>
    </row>
    <row r="21" spans="1:6" ht="15.75" x14ac:dyDescent="0.2">
      <c r="A21" s="733" t="s">
        <v>122</v>
      </c>
      <c r="B21" s="737"/>
      <c r="C21" s="741"/>
      <c r="D21" s="748"/>
      <c r="E21" s="745"/>
      <c r="F21" s="1046"/>
    </row>
    <row r="22" spans="1:6" ht="16.5" thickBot="1" x14ac:dyDescent="0.25">
      <c r="A22" s="734" t="s">
        <v>123</v>
      </c>
      <c r="B22" s="738"/>
      <c r="C22" s="742"/>
      <c r="D22" s="749"/>
      <c r="E22" s="746"/>
      <c r="F22" s="1046"/>
    </row>
    <row r="23" spans="1:6" ht="16.5" thickBot="1" x14ac:dyDescent="0.3">
      <c r="A23" s="1044" t="s">
        <v>185</v>
      </c>
      <c r="B23" s="1045"/>
      <c r="C23" s="750"/>
      <c r="D23" s="752">
        <f>IF(SUM(D6:D22)=0,"",SUM(D6:D22))</f>
        <v>100000</v>
      </c>
      <c r="E23" s="751" t="str">
        <f>IF(SUM(E6:E22)=0,"",SUM(E6:E22))</f>
        <v/>
      </c>
      <c r="F23" s="1046"/>
    </row>
    <row r="24" spans="1:6" ht="15.75" x14ac:dyDescent="0.25">
      <c r="A24" s="20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0"/>
    <pageSetUpPr fitToPage="1"/>
  </sheetPr>
  <dimension ref="A1:H53"/>
  <sheetViews>
    <sheetView view="pageBreakPreview" zoomScaleSheetLayoutView="100" workbookViewId="0">
      <selection activeCell="A3" sqref="A3"/>
    </sheetView>
  </sheetViews>
  <sheetFormatPr defaultColWidth="10.6640625" defaultRowHeight="12.75" x14ac:dyDescent="0.2"/>
  <cols>
    <col min="1" max="1" width="7.1640625" style="82" customWidth="1"/>
    <col min="2" max="2" width="55.5" style="82" customWidth="1"/>
    <col min="3" max="7" width="15.33203125" style="82" customWidth="1"/>
    <col min="8" max="8" width="14.5" style="82" customWidth="1"/>
    <col min="9" max="16384" width="10.6640625" style="82"/>
  </cols>
  <sheetData>
    <row r="1" spans="1:8" ht="30" customHeight="1" x14ac:dyDescent="0.3">
      <c r="A1" s="882" t="s">
        <v>537</v>
      </c>
      <c r="B1" s="882"/>
      <c r="C1" s="882"/>
      <c r="D1" s="882"/>
      <c r="E1" s="882"/>
      <c r="F1" s="882"/>
      <c r="G1" s="882"/>
      <c r="H1" s="882"/>
    </row>
    <row r="2" spans="1:8" ht="18" customHeight="1" x14ac:dyDescent="0.2">
      <c r="A2" s="883" t="s">
        <v>559</v>
      </c>
      <c r="B2" s="883"/>
      <c r="C2" s="883"/>
      <c r="D2" s="883"/>
      <c r="E2" s="883"/>
      <c r="F2" s="883"/>
      <c r="G2" s="883"/>
      <c r="H2" s="883"/>
    </row>
    <row r="3" spans="1:8" ht="17.25" customHeight="1" x14ac:dyDescent="0.25">
      <c r="A3" s="1047" t="s">
        <v>664</v>
      </c>
      <c r="B3" s="1049"/>
      <c r="C3" s="83"/>
      <c r="D3" s="884"/>
      <c r="E3" s="884"/>
      <c r="F3" s="884"/>
      <c r="G3" s="884"/>
      <c r="H3" s="884"/>
    </row>
    <row r="4" spans="1:8" ht="13.5" thickBot="1" x14ac:dyDescent="0.25">
      <c r="A4" s="84"/>
      <c r="B4" s="84"/>
      <c r="C4" s="85"/>
      <c r="D4" s="885" t="s">
        <v>554</v>
      </c>
      <c r="E4" s="885"/>
      <c r="F4" s="885"/>
      <c r="G4" s="885"/>
      <c r="H4" s="885"/>
    </row>
    <row r="5" spans="1:8" ht="13.5" customHeight="1" thickBot="1" x14ac:dyDescent="0.25">
      <c r="A5" s="889" t="s">
        <v>467</v>
      </c>
      <c r="B5" s="891" t="s">
        <v>222</v>
      </c>
      <c r="C5" s="892" t="s">
        <v>651</v>
      </c>
      <c r="D5" s="892" t="s">
        <v>634</v>
      </c>
      <c r="E5" s="892" t="s">
        <v>652</v>
      </c>
      <c r="F5" s="886" t="s">
        <v>650</v>
      </c>
      <c r="G5" s="887"/>
      <c r="H5" s="888"/>
    </row>
    <row r="6" spans="1:8" ht="44.25" customHeight="1" thickBot="1" x14ac:dyDescent="0.25">
      <c r="A6" s="890"/>
      <c r="B6" s="890"/>
      <c r="C6" s="893"/>
      <c r="D6" s="890"/>
      <c r="E6" s="890"/>
      <c r="F6" s="828" t="s">
        <v>606</v>
      </c>
      <c r="G6" s="828" t="s">
        <v>607</v>
      </c>
      <c r="H6" s="828" t="s">
        <v>608</v>
      </c>
    </row>
    <row r="7" spans="1:8" ht="12.75" customHeight="1" thickBot="1" x14ac:dyDescent="0.25">
      <c r="A7" s="310" t="s">
        <v>155</v>
      </c>
      <c r="B7" s="315" t="s">
        <v>103</v>
      </c>
      <c r="C7" s="321" t="s">
        <v>104</v>
      </c>
      <c r="D7" s="315" t="s">
        <v>105</v>
      </c>
      <c r="E7" s="331" t="s">
        <v>106</v>
      </c>
      <c r="F7" s="315" t="s">
        <v>82</v>
      </c>
      <c r="G7" s="315" t="s">
        <v>83</v>
      </c>
      <c r="H7" s="315" t="s">
        <v>84</v>
      </c>
    </row>
    <row r="8" spans="1:8" ht="21.95" customHeight="1" x14ac:dyDescent="0.2">
      <c r="A8" s="311" t="s">
        <v>223</v>
      </c>
      <c r="B8" s="316" t="s">
        <v>224</v>
      </c>
      <c r="C8" s="322">
        <f>C9+C16</f>
        <v>15303140</v>
      </c>
      <c r="D8" s="339">
        <f>D9+D16</f>
        <v>17642847</v>
      </c>
      <c r="E8" s="332">
        <f>E9+E16</f>
        <v>17642847</v>
      </c>
      <c r="F8" s="332">
        <f t="shared" ref="F8:H8" si="0">F9+F16</f>
        <v>17642847</v>
      </c>
      <c r="G8" s="332">
        <f t="shared" si="0"/>
        <v>0</v>
      </c>
      <c r="H8" s="332">
        <f t="shared" si="0"/>
        <v>0</v>
      </c>
    </row>
    <row r="9" spans="1:8" s="286" customFormat="1" ht="21.95" customHeight="1" x14ac:dyDescent="0.2">
      <c r="A9" s="312" t="s">
        <v>225</v>
      </c>
      <c r="B9" s="317" t="s">
        <v>226</v>
      </c>
      <c r="C9" s="323">
        <v>15303140</v>
      </c>
      <c r="D9" s="340">
        <v>16663550</v>
      </c>
      <c r="E9" s="333">
        <v>16663550</v>
      </c>
      <c r="F9" s="336">
        <v>16663550</v>
      </c>
      <c r="G9" s="336">
        <v>0</v>
      </c>
      <c r="H9" s="333">
        <v>0</v>
      </c>
    </row>
    <row r="10" spans="1:8" s="286" customFormat="1" ht="21.95" hidden="1" customHeight="1" x14ac:dyDescent="0.2">
      <c r="A10" s="312" t="s">
        <v>227</v>
      </c>
      <c r="B10" s="317" t="s">
        <v>228</v>
      </c>
      <c r="C10" s="323"/>
      <c r="D10" s="340"/>
      <c r="E10" s="333"/>
      <c r="F10" s="336"/>
      <c r="G10" s="336"/>
      <c r="H10" s="333"/>
    </row>
    <row r="11" spans="1:8" s="286" customFormat="1" ht="21.95" hidden="1" customHeight="1" x14ac:dyDescent="0.2">
      <c r="A11" s="312" t="s">
        <v>229</v>
      </c>
      <c r="B11" s="317" t="s">
        <v>230</v>
      </c>
      <c r="C11" s="323"/>
      <c r="D11" s="340"/>
      <c r="E11" s="333"/>
      <c r="F11" s="336"/>
      <c r="G11" s="336"/>
      <c r="H11" s="333"/>
    </row>
    <row r="12" spans="1:8" s="286" customFormat="1" ht="21.95" hidden="1" customHeight="1" x14ac:dyDescent="0.2">
      <c r="A12" s="312" t="s">
        <v>231</v>
      </c>
      <c r="B12" s="317" t="s">
        <v>232</v>
      </c>
      <c r="C12" s="323"/>
      <c r="D12" s="340"/>
      <c r="E12" s="333"/>
      <c r="F12" s="336"/>
      <c r="G12" s="336"/>
      <c r="H12" s="333"/>
    </row>
    <row r="13" spans="1:8" s="286" customFormat="1" ht="21.95" hidden="1" customHeight="1" x14ac:dyDescent="0.2">
      <c r="A13" s="312" t="s">
        <v>233</v>
      </c>
      <c r="B13" s="317" t="s">
        <v>234</v>
      </c>
      <c r="C13" s="323"/>
      <c r="D13" s="340"/>
      <c r="E13" s="333"/>
      <c r="F13" s="336"/>
      <c r="G13" s="336"/>
      <c r="H13" s="333"/>
    </row>
    <row r="14" spans="1:8" s="286" customFormat="1" ht="28.5" hidden="1" customHeight="1" x14ac:dyDescent="0.2">
      <c r="A14" s="312" t="s">
        <v>235</v>
      </c>
      <c r="B14" s="318" t="s">
        <v>468</v>
      </c>
      <c r="C14" s="324"/>
      <c r="D14" s="341"/>
      <c r="E14" s="333"/>
      <c r="F14" s="821"/>
      <c r="G14" s="821"/>
      <c r="H14" s="333"/>
    </row>
    <row r="15" spans="1:8" s="286" customFormat="1" ht="21.95" hidden="1" customHeight="1" x14ac:dyDescent="0.2">
      <c r="A15" s="312" t="s">
        <v>236</v>
      </c>
      <c r="B15" s="318" t="s">
        <v>469</v>
      </c>
      <c r="C15" s="325"/>
      <c r="D15" s="342"/>
      <c r="E15" s="333"/>
      <c r="F15" s="822"/>
      <c r="G15" s="822"/>
      <c r="H15" s="333"/>
    </row>
    <row r="16" spans="1:8" s="286" customFormat="1" ht="21.95" customHeight="1" x14ac:dyDescent="0.2">
      <c r="A16" s="312" t="s">
        <v>237</v>
      </c>
      <c r="B16" s="317" t="s">
        <v>238</v>
      </c>
      <c r="C16" s="323">
        <v>0</v>
      </c>
      <c r="D16" s="340">
        <v>979297</v>
      </c>
      <c r="E16" s="333">
        <v>979297</v>
      </c>
      <c r="F16" s="336">
        <v>979297</v>
      </c>
      <c r="G16" s="336">
        <v>0</v>
      </c>
      <c r="H16" s="333">
        <v>0</v>
      </c>
    </row>
    <row r="17" spans="1:8" ht="21.95" customHeight="1" x14ac:dyDescent="0.2">
      <c r="A17" s="313" t="s">
        <v>239</v>
      </c>
      <c r="B17" s="319" t="s">
        <v>240</v>
      </c>
      <c r="C17" s="326">
        <v>0</v>
      </c>
      <c r="D17" s="343">
        <v>3964000</v>
      </c>
      <c r="E17" s="334">
        <v>3964000</v>
      </c>
      <c r="F17" s="334">
        <v>3964000</v>
      </c>
      <c r="G17" s="334">
        <v>0</v>
      </c>
      <c r="H17" s="334">
        <v>0</v>
      </c>
    </row>
    <row r="18" spans="1:8" ht="21.95" hidden="1" customHeight="1" x14ac:dyDescent="0.2">
      <c r="A18" s="312" t="s">
        <v>241</v>
      </c>
      <c r="B18" s="318" t="s">
        <v>242</v>
      </c>
      <c r="C18" s="324">
        <v>0</v>
      </c>
      <c r="D18" s="341">
        <v>140</v>
      </c>
      <c r="E18" s="333">
        <v>140</v>
      </c>
      <c r="F18" s="821"/>
      <c r="G18" s="821"/>
      <c r="H18" s="333"/>
    </row>
    <row r="19" spans="1:8" ht="21.95" hidden="1" customHeight="1" x14ac:dyDescent="0.2">
      <c r="A19" s="312" t="s">
        <v>243</v>
      </c>
      <c r="B19" s="317" t="s">
        <v>244</v>
      </c>
      <c r="C19" s="323">
        <v>13864</v>
      </c>
      <c r="D19" s="340">
        <v>18064</v>
      </c>
      <c r="E19" s="333">
        <v>18025</v>
      </c>
      <c r="F19" s="336"/>
      <c r="G19" s="336"/>
      <c r="H19" s="333"/>
    </row>
    <row r="20" spans="1:8" ht="21.95" customHeight="1" x14ac:dyDescent="0.2">
      <c r="A20" s="313" t="s">
        <v>245</v>
      </c>
      <c r="B20" s="319" t="s">
        <v>246</v>
      </c>
      <c r="C20" s="326">
        <f>C22+C27+C21</f>
        <v>11081000</v>
      </c>
      <c r="D20" s="343">
        <f t="shared" ref="D20" si="1">D22+D27+D21</f>
        <v>13652339</v>
      </c>
      <c r="E20" s="334">
        <f>E22+E27+E21</f>
        <v>13652339</v>
      </c>
      <c r="F20" s="334">
        <f t="shared" ref="F20:H20" si="2">F22+F27+F21</f>
        <v>13652339</v>
      </c>
      <c r="G20" s="334">
        <f t="shared" si="2"/>
        <v>0</v>
      </c>
      <c r="H20" s="334">
        <f t="shared" si="2"/>
        <v>0</v>
      </c>
    </row>
    <row r="21" spans="1:8" ht="21.95" customHeight="1" x14ac:dyDescent="0.2">
      <c r="A21" s="312" t="s">
        <v>526</v>
      </c>
      <c r="B21" s="317" t="s">
        <v>527</v>
      </c>
      <c r="C21" s="323">
        <v>0</v>
      </c>
      <c r="D21" s="340">
        <v>0</v>
      </c>
      <c r="E21" s="333">
        <v>0</v>
      </c>
      <c r="F21" s="336">
        <v>0</v>
      </c>
      <c r="G21" s="336">
        <v>0</v>
      </c>
      <c r="H21" s="333">
        <v>0</v>
      </c>
    </row>
    <row r="22" spans="1:8" s="86" customFormat="1" ht="23.25" customHeight="1" x14ac:dyDescent="0.2">
      <c r="A22" s="312" t="s">
        <v>247</v>
      </c>
      <c r="B22" s="317" t="s">
        <v>248</v>
      </c>
      <c r="C22" s="323">
        <v>11080000</v>
      </c>
      <c r="D22" s="340">
        <v>13644655</v>
      </c>
      <c r="E22" s="333">
        <v>13644655</v>
      </c>
      <c r="F22" s="336">
        <v>13644655</v>
      </c>
      <c r="G22" s="336">
        <v>0</v>
      </c>
      <c r="H22" s="333">
        <v>0</v>
      </c>
    </row>
    <row r="23" spans="1:8" s="86" customFormat="1" ht="21.95" hidden="1" customHeight="1" x14ac:dyDescent="0.2">
      <c r="A23" s="312" t="s">
        <v>249</v>
      </c>
      <c r="B23" s="317" t="s">
        <v>470</v>
      </c>
      <c r="C23" s="323"/>
      <c r="D23" s="340"/>
      <c r="E23" s="333"/>
      <c r="F23" s="336"/>
      <c r="G23" s="336"/>
      <c r="H23" s="333"/>
    </row>
    <row r="24" spans="1:8" s="233" customFormat="1" ht="21.95" hidden="1" customHeight="1" x14ac:dyDescent="0.2">
      <c r="A24" s="314"/>
      <c r="B24" s="320" t="s">
        <v>250</v>
      </c>
      <c r="C24" s="327"/>
      <c r="D24" s="344"/>
      <c r="E24" s="335"/>
      <c r="F24" s="823"/>
      <c r="G24" s="823"/>
      <c r="H24" s="335"/>
    </row>
    <row r="25" spans="1:8" s="86" customFormat="1" ht="21.95" hidden="1" customHeight="1" x14ac:dyDescent="0.2">
      <c r="A25" s="312" t="s">
        <v>251</v>
      </c>
      <c r="B25" s="317" t="s">
        <v>252</v>
      </c>
      <c r="C25" s="323"/>
      <c r="D25" s="340"/>
      <c r="E25" s="333"/>
      <c r="F25" s="336"/>
      <c r="G25" s="336"/>
      <c r="H25" s="333"/>
    </row>
    <row r="26" spans="1:8" s="86" customFormat="1" ht="21.95" hidden="1" customHeight="1" x14ac:dyDescent="0.2">
      <c r="A26" s="312" t="s">
        <v>253</v>
      </c>
      <c r="B26" s="317" t="s">
        <v>254</v>
      </c>
      <c r="C26" s="323"/>
      <c r="D26" s="340"/>
      <c r="E26" s="333"/>
      <c r="F26" s="336"/>
      <c r="G26" s="336"/>
      <c r="H26" s="333"/>
    </row>
    <row r="27" spans="1:8" s="86" customFormat="1" ht="21.95" customHeight="1" x14ac:dyDescent="0.2">
      <c r="A27" s="312" t="s">
        <v>255</v>
      </c>
      <c r="B27" s="317" t="s">
        <v>256</v>
      </c>
      <c r="C27" s="323">
        <v>1000</v>
      </c>
      <c r="D27" s="340">
        <v>7684</v>
      </c>
      <c r="E27" s="333">
        <v>7684</v>
      </c>
      <c r="F27" s="336">
        <v>7684</v>
      </c>
      <c r="G27" s="336">
        <v>0</v>
      </c>
      <c r="H27" s="333">
        <v>0</v>
      </c>
    </row>
    <row r="28" spans="1:8" ht="21.95" customHeight="1" x14ac:dyDescent="0.2">
      <c r="A28" s="313" t="s">
        <v>257</v>
      </c>
      <c r="B28" s="319" t="s">
        <v>258</v>
      </c>
      <c r="C28" s="326">
        <f>SUM(C29:C39)</f>
        <v>3637000</v>
      </c>
      <c r="D28" s="343">
        <f>SUM(D29:D38)</f>
        <v>3047113</v>
      </c>
      <c r="E28" s="334">
        <f>SUM(E29:E38)</f>
        <v>3047113</v>
      </c>
      <c r="F28" s="334">
        <f t="shared" ref="F28:H28" si="3">SUM(F29:F38)</f>
        <v>3047113</v>
      </c>
      <c r="G28" s="334">
        <f t="shared" si="3"/>
        <v>0</v>
      </c>
      <c r="H28" s="334">
        <f t="shared" si="3"/>
        <v>0</v>
      </c>
    </row>
    <row r="29" spans="1:8" ht="21.95" customHeight="1" x14ac:dyDescent="0.2">
      <c r="A29" s="312" t="s">
        <v>520</v>
      </c>
      <c r="B29" s="317" t="s">
        <v>463</v>
      </c>
      <c r="C29" s="328">
        <v>100000</v>
      </c>
      <c r="D29" s="340">
        <v>56000</v>
      </c>
      <c r="E29" s="336">
        <v>56000</v>
      </c>
      <c r="F29" s="336">
        <v>56000</v>
      </c>
      <c r="G29" s="336">
        <v>0</v>
      </c>
      <c r="H29" s="336">
        <v>0</v>
      </c>
    </row>
    <row r="30" spans="1:8" ht="21.95" customHeight="1" x14ac:dyDescent="0.2">
      <c r="A30" s="312" t="s">
        <v>259</v>
      </c>
      <c r="B30" s="317" t="s">
        <v>260</v>
      </c>
      <c r="C30" s="328">
        <v>3000000</v>
      </c>
      <c r="D30" s="340">
        <v>1780035</v>
      </c>
      <c r="E30" s="333">
        <v>1780035</v>
      </c>
      <c r="F30" s="336">
        <v>1780035</v>
      </c>
      <c r="G30" s="336">
        <v>0</v>
      </c>
      <c r="H30" s="333">
        <v>0</v>
      </c>
    </row>
    <row r="31" spans="1:8" ht="21.95" customHeight="1" x14ac:dyDescent="0.2">
      <c r="A31" s="312" t="s">
        <v>261</v>
      </c>
      <c r="B31" s="317" t="s">
        <v>262</v>
      </c>
      <c r="C31" s="323">
        <v>200000</v>
      </c>
      <c r="D31" s="340">
        <v>0</v>
      </c>
      <c r="E31" s="333">
        <v>0</v>
      </c>
      <c r="F31" s="336">
        <v>0</v>
      </c>
      <c r="G31" s="336">
        <v>0</v>
      </c>
      <c r="H31" s="333">
        <v>0</v>
      </c>
    </row>
    <row r="32" spans="1:8" ht="21.95" customHeight="1" x14ac:dyDescent="0.2">
      <c r="A32" s="312" t="s">
        <v>263</v>
      </c>
      <c r="B32" s="317" t="s">
        <v>264</v>
      </c>
      <c r="C32" s="323">
        <v>0</v>
      </c>
      <c r="D32" s="340">
        <v>0</v>
      </c>
      <c r="E32" s="333">
        <v>0</v>
      </c>
      <c r="F32" s="336">
        <v>0</v>
      </c>
      <c r="G32" s="336">
        <v>0</v>
      </c>
      <c r="H32" s="333">
        <v>0</v>
      </c>
    </row>
    <row r="33" spans="1:8" ht="18.75" customHeight="1" x14ac:dyDescent="0.2">
      <c r="A33" s="312" t="s">
        <v>265</v>
      </c>
      <c r="B33" s="317" t="s">
        <v>266</v>
      </c>
      <c r="C33" s="323">
        <v>228000</v>
      </c>
      <c r="D33" s="340">
        <v>315315</v>
      </c>
      <c r="E33" s="333">
        <v>315315</v>
      </c>
      <c r="F33" s="336">
        <v>315315</v>
      </c>
      <c r="G33" s="336">
        <v>0</v>
      </c>
      <c r="H33" s="333">
        <v>0</v>
      </c>
    </row>
    <row r="34" spans="1:8" ht="24.75" customHeight="1" x14ac:dyDescent="0.2">
      <c r="A34" s="312" t="s">
        <v>267</v>
      </c>
      <c r="B34" s="317" t="s">
        <v>268</v>
      </c>
      <c r="C34" s="323">
        <v>0</v>
      </c>
      <c r="D34" s="345">
        <v>0</v>
      </c>
      <c r="E34" s="333">
        <v>0</v>
      </c>
      <c r="F34" s="333">
        <v>0</v>
      </c>
      <c r="G34" s="333">
        <v>0</v>
      </c>
      <c r="H34" s="333">
        <v>0</v>
      </c>
    </row>
    <row r="35" spans="1:8" ht="24.75" customHeight="1" x14ac:dyDescent="0.2">
      <c r="A35" s="312" t="s">
        <v>461</v>
      </c>
      <c r="B35" s="317" t="s">
        <v>462</v>
      </c>
      <c r="C35" s="323">
        <v>0</v>
      </c>
      <c r="D35" s="345">
        <v>0</v>
      </c>
      <c r="E35" s="333">
        <v>0</v>
      </c>
      <c r="F35" s="333">
        <v>0</v>
      </c>
      <c r="G35" s="333">
        <v>0</v>
      </c>
      <c r="H35" s="333">
        <v>0</v>
      </c>
    </row>
    <row r="36" spans="1:8" ht="21.95" customHeight="1" x14ac:dyDescent="0.2">
      <c r="A36" s="312" t="s">
        <v>269</v>
      </c>
      <c r="B36" s="317" t="s">
        <v>270</v>
      </c>
      <c r="C36" s="346">
        <v>1000</v>
      </c>
      <c r="D36" s="346">
        <v>84</v>
      </c>
      <c r="E36" s="333">
        <v>84</v>
      </c>
      <c r="F36" s="824">
        <v>84</v>
      </c>
      <c r="G36" s="824">
        <v>0</v>
      </c>
      <c r="H36" s="333">
        <v>0</v>
      </c>
    </row>
    <row r="37" spans="1:8" ht="21.95" customHeight="1" x14ac:dyDescent="0.2">
      <c r="A37" s="312" t="s">
        <v>271</v>
      </c>
      <c r="B37" s="317" t="s">
        <v>464</v>
      </c>
      <c r="C37" s="329">
        <v>0</v>
      </c>
      <c r="D37" s="383">
        <v>390000</v>
      </c>
      <c r="E37" s="333">
        <v>390000</v>
      </c>
      <c r="F37" s="373">
        <v>390000</v>
      </c>
      <c r="G37" s="825">
        <v>0</v>
      </c>
      <c r="H37" s="337">
        <v>0</v>
      </c>
    </row>
    <row r="38" spans="1:8" ht="21.95" customHeight="1" x14ac:dyDescent="0.2">
      <c r="A38" s="312" t="s">
        <v>521</v>
      </c>
      <c r="B38" s="317" t="s">
        <v>272</v>
      </c>
      <c r="C38" s="853">
        <v>108000</v>
      </c>
      <c r="D38" s="345">
        <v>505679</v>
      </c>
      <c r="E38" s="333">
        <v>505679</v>
      </c>
      <c r="F38" s="333">
        <v>505679</v>
      </c>
      <c r="G38" s="333">
        <v>0</v>
      </c>
      <c r="H38" s="333">
        <v>0</v>
      </c>
    </row>
    <row r="39" spans="1:8" ht="21.95" customHeight="1" x14ac:dyDescent="0.2">
      <c r="A39" s="313" t="s">
        <v>273</v>
      </c>
      <c r="B39" s="319" t="s">
        <v>274</v>
      </c>
      <c r="C39" s="759">
        <f>C40+C41</f>
        <v>0</v>
      </c>
      <c r="D39" s="760">
        <f>D40+D41</f>
        <v>22000</v>
      </c>
      <c r="E39" s="760">
        <f>E40+E41</f>
        <v>22000</v>
      </c>
      <c r="F39" s="760">
        <f t="shared" ref="F39:H39" si="4">F40+F41</f>
        <v>22000</v>
      </c>
      <c r="G39" s="760">
        <f t="shared" si="4"/>
        <v>0</v>
      </c>
      <c r="H39" s="760">
        <f t="shared" si="4"/>
        <v>0</v>
      </c>
    </row>
    <row r="40" spans="1:8" ht="21.95" customHeight="1" x14ac:dyDescent="0.2">
      <c r="A40" s="312" t="s">
        <v>275</v>
      </c>
      <c r="B40" s="317" t="s">
        <v>276</v>
      </c>
      <c r="C40" s="347">
        <v>0</v>
      </c>
      <c r="D40" s="345">
        <v>0</v>
      </c>
      <c r="E40" s="333">
        <v>0</v>
      </c>
      <c r="F40" s="333">
        <v>0</v>
      </c>
      <c r="G40" s="333">
        <v>0</v>
      </c>
      <c r="H40" s="333">
        <v>0</v>
      </c>
    </row>
    <row r="41" spans="1:8" ht="21.95" customHeight="1" x14ac:dyDescent="0.2">
      <c r="A41" s="312" t="s">
        <v>562</v>
      </c>
      <c r="B41" s="317" t="s">
        <v>561</v>
      </c>
      <c r="C41" s="347">
        <v>0</v>
      </c>
      <c r="D41" s="345">
        <v>22000</v>
      </c>
      <c r="E41" s="333">
        <v>22000</v>
      </c>
      <c r="F41" s="333">
        <v>22000</v>
      </c>
      <c r="G41" s="333">
        <v>0</v>
      </c>
      <c r="H41" s="333">
        <v>0</v>
      </c>
    </row>
    <row r="42" spans="1:8" ht="21.95" customHeight="1" x14ac:dyDescent="0.2">
      <c r="A42" s="313" t="s">
        <v>277</v>
      </c>
      <c r="B42" s="319" t="s">
        <v>278</v>
      </c>
      <c r="C42" s="322">
        <v>0</v>
      </c>
      <c r="D42" s="339">
        <v>0</v>
      </c>
      <c r="E42" s="334">
        <v>0</v>
      </c>
      <c r="F42" s="332">
        <v>0</v>
      </c>
      <c r="G42" s="332">
        <v>0</v>
      </c>
      <c r="H42" s="334">
        <v>0</v>
      </c>
    </row>
    <row r="43" spans="1:8" ht="21.95" hidden="1" customHeight="1" x14ac:dyDescent="0.2">
      <c r="A43" s="312" t="s">
        <v>279</v>
      </c>
      <c r="B43" s="317" t="s">
        <v>280</v>
      </c>
      <c r="C43" s="323">
        <v>50</v>
      </c>
      <c r="D43" s="340">
        <v>50</v>
      </c>
      <c r="E43" s="333">
        <v>40</v>
      </c>
      <c r="F43" s="336"/>
      <c r="G43" s="336"/>
      <c r="H43" s="333"/>
    </row>
    <row r="44" spans="1:8" ht="21.95" hidden="1" customHeight="1" x14ac:dyDescent="0.2">
      <c r="A44" s="312" t="s">
        <v>281</v>
      </c>
      <c r="B44" s="317" t="s">
        <v>282</v>
      </c>
      <c r="C44" s="323">
        <v>0</v>
      </c>
      <c r="D44" s="345">
        <v>100</v>
      </c>
      <c r="E44" s="333">
        <v>100</v>
      </c>
      <c r="F44" s="333"/>
      <c r="G44" s="333"/>
      <c r="H44" s="333"/>
    </row>
    <row r="45" spans="1:8" ht="21.95" customHeight="1" thickBot="1" x14ac:dyDescent="0.25">
      <c r="A45" s="349" t="s">
        <v>283</v>
      </c>
      <c r="B45" s="350" t="s">
        <v>284</v>
      </c>
      <c r="C45" s="351">
        <v>0</v>
      </c>
      <c r="D45" s="352">
        <v>0</v>
      </c>
      <c r="E45" s="353">
        <v>0</v>
      </c>
      <c r="F45" s="353">
        <v>0</v>
      </c>
      <c r="G45" s="353">
        <v>0</v>
      </c>
      <c r="H45" s="353">
        <v>0</v>
      </c>
    </row>
    <row r="46" spans="1:8" ht="30" customHeight="1" thickBot="1" x14ac:dyDescent="0.3">
      <c r="A46" s="354" t="s">
        <v>285</v>
      </c>
      <c r="B46" s="355" t="s">
        <v>286</v>
      </c>
      <c r="C46" s="356">
        <f>C8+C17+C20+C28+C39+C42</f>
        <v>30021140</v>
      </c>
      <c r="D46" s="357">
        <f>D8+D17+D20+D28+D39+D42</f>
        <v>38328299</v>
      </c>
      <c r="E46" s="358">
        <f>E8+E17+E20+E28+E39+E42+E45</f>
        <v>38328299</v>
      </c>
      <c r="F46" s="358">
        <f t="shared" ref="F46:H46" si="5">F8+F17+F20+F28+F39+F42+F45</f>
        <v>38328299</v>
      </c>
      <c r="G46" s="358">
        <f t="shared" si="5"/>
        <v>0</v>
      </c>
      <c r="H46" s="358">
        <f t="shared" si="5"/>
        <v>0</v>
      </c>
    </row>
    <row r="47" spans="1:8" ht="21.95" customHeight="1" thickBot="1" x14ac:dyDescent="0.25">
      <c r="A47" s="364" t="s">
        <v>287</v>
      </c>
      <c r="B47" s="365" t="s">
        <v>288</v>
      </c>
      <c r="C47" s="366">
        <f>SUM(C48:C49)</f>
        <v>7600869</v>
      </c>
      <c r="D47" s="367">
        <f>SUM(D48:D49)</f>
        <v>8289264</v>
      </c>
      <c r="E47" s="368">
        <f>SUM(E48:E50)</f>
        <v>8289264</v>
      </c>
      <c r="F47" s="368">
        <f t="shared" ref="F47:H47" si="6">SUM(F48:F50)</f>
        <v>8289264</v>
      </c>
      <c r="G47" s="368">
        <f t="shared" si="6"/>
        <v>0</v>
      </c>
      <c r="H47" s="368">
        <f t="shared" si="6"/>
        <v>0</v>
      </c>
    </row>
    <row r="48" spans="1:8" ht="21.95" customHeight="1" x14ac:dyDescent="0.2">
      <c r="A48" s="359" t="s">
        <v>290</v>
      </c>
      <c r="B48" s="360" t="s">
        <v>291</v>
      </c>
      <c r="C48" s="361">
        <v>7600869</v>
      </c>
      <c r="D48" s="362">
        <v>7600869</v>
      </c>
      <c r="E48" s="363">
        <v>7600869</v>
      </c>
      <c r="F48" s="826">
        <v>7600869</v>
      </c>
      <c r="G48" s="826">
        <v>0</v>
      </c>
      <c r="H48" s="363">
        <v>0</v>
      </c>
    </row>
    <row r="49" spans="1:8" ht="21.95" customHeight="1" x14ac:dyDescent="0.2">
      <c r="A49" s="312" t="s">
        <v>292</v>
      </c>
      <c r="B49" s="317" t="s">
        <v>293</v>
      </c>
      <c r="C49" s="323">
        <v>0</v>
      </c>
      <c r="D49" s="340">
        <v>688395</v>
      </c>
      <c r="E49" s="333">
        <v>688395</v>
      </c>
      <c r="F49" s="336">
        <v>688395</v>
      </c>
      <c r="G49" s="336">
        <v>0</v>
      </c>
      <c r="H49" s="333">
        <v>0</v>
      </c>
    </row>
    <row r="50" spans="1:8" ht="21.95" customHeight="1" thickBot="1" x14ac:dyDescent="0.25">
      <c r="A50" s="369" t="s">
        <v>465</v>
      </c>
      <c r="B50" s="370" t="s">
        <v>466</v>
      </c>
      <c r="C50" s="371">
        <v>0</v>
      </c>
      <c r="D50" s="372">
        <v>0</v>
      </c>
      <c r="E50" s="373">
        <v>0</v>
      </c>
      <c r="F50" s="827">
        <v>0</v>
      </c>
      <c r="G50" s="827">
        <v>0</v>
      </c>
      <c r="H50" s="373">
        <v>0</v>
      </c>
    </row>
    <row r="51" spans="1:8" s="87" customFormat="1" ht="37.5" customHeight="1" thickBot="1" x14ac:dyDescent="0.3">
      <c r="A51" s="354" t="s">
        <v>522</v>
      </c>
      <c r="B51" s="355" t="s">
        <v>294</v>
      </c>
      <c r="C51" s="356">
        <f>C46+C47</f>
        <v>37622009</v>
      </c>
      <c r="D51" s="357">
        <f>D46+D47</f>
        <v>46617563</v>
      </c>
      <c r="E51" s="358">
        <f>E46+E47</f>
        <v>46617563</v>
      </c>
      <c r="F51" s="358">
        <f t="shared" ref="F51:H51" si="7">F46+F47</f>
        <v>46617563</v>
      </c>
      <c r="G51" s="358">
        <f t="shared" si="7"/>
        <v>0</v>
      </c>
      <c r="H51" s="358">
        <f t="shared" si="7"/>
        <v>0</v>
      </c>
    </row>
    <row r="52" spans="1:8" ht="16.5" thickBot="1" x14ac:dyDescent="0.3">
      <c r="A52" s="88"/>
      <c r="B52" s="88"/>
      <c r="C52" s="309"/>
      <c r="D52" s="88"/>
      <c r="E52" s="88"/>
      <c r="F52" s="88"/>
      <c r="G52" s="88"/>
      <c r="H52" s="88"/>
    </row>
    <row r="53" spans="1:8" ht="13.5" thickTop="1" x14ac:dyDescent="0.2"/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4" type="noConversion"/>
  <pageMargins left="0.67" right="0.74803149606299213" top="0.63" bottom="0.55000000000000004" header="0.51181102362204722" footer="0.51181102362204722"/>
  <pageSetup paperSize="9" scale="63" orientation="portrait" r:id="rId1"/>
  <headerFooter alignWithMargins="0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0"/>
    <pageSetUpPr fitToPage="1"/>
  </sheetPr>
  <dimension ref="A1:H70"/>
  <sheetViews>
    <sheetView workbookViewId="0">
      <selection activeCell="A3" sqref="A3"/>
    </sheetView>
  </sheetViews>
  <sheetFormatPr defaultColWidth="10.6640625" defaultRowHeight="12.75" x14ac:dyDescent="0.2"/>
  <cols>
    <col min="1" max="1" width="8.33203125" style="82" customWidth="1"/>
    <col min="2" max="2" width="52.1640625" style="82" customWidth="1"/>
    <col min="3" max="3" width="16.6640625" style="82" customWidth="1"/>
    <col min="4" max="7" width="14.6640625" style="82" customWidth="1"/>
    <col min="8" max="8" width="16" style="82" customWidth="1"/>
    <col min="9" max="16384" width="10.6640625" style="82"/>
  </cols>
  <sheetData>
    <row r="1" spans="1:8" ht="30" customHeight="1" x14ac:dyDescent="0.3">
      <c r="A1" s="882" t="s">
        <v>538</v>
      </c>
      <c r="B1" s="882"/>
      <c r="C1" s="882"/>
      <c r="D1" s="882"/>
      <c r="E1" s="882"/>
      <c r="F1" s="882"/>
      <c r="G1" s="882"/>
      <c r="H1" s="882"/>
    </row>
    <row r="2" spans="1:8" ht="18" customHeight="1" x14ac:dyDescent="0.2">
      <c r="A2" s="883" t="s">
        <v>649</v>
      </c>
      <c r="B2" s="883"/>
      <c r="C2" s="883"/>
      <c r="D2" s="883"/>
      <c r="E2" s="883"/>
      <c r="F2" s="883"/>
      <c r="G2" s="883"/>
      <c r="H2" s="883"/>
    </row>
    <row r="3" spans="1:8" ht="19.5" customHeight="1" x14ac:dyDescent="0.25">
      <c r="A3" s="1047" t="s">
        <v>665</v>
      </c>
      <c r="B3" s="1049"/>
      <c r="C3" s="83"/>
      <c r="D3" s="884"/>
      <c r="E3" s="884"/>
      <c r="F3" s="884"/>
      <c r="G3" s="884"/>
      <c r="H3" s="884"/>
    </row>
    <row r="4" spans="1:8" ht="13.5" thickBot="1" x14ac:dyDescent="0.25">
      <c r="A4" s="84"/>
      <c r="B4" s="84"/>
      <c r="C4" s="85"/>
      <c r="D4" s="885" t="s">
        <v>554</v>
      </c>
      <c r="E4" s="885"/>
      <c r="F4" s="885"/>
      <c r="G4" s="885"/>
      <c r="H4" s="885"/>
    </row>
    <row r="5" spans="1:8" ht="13.5" thickBot="1" x14ac:dyDescent="0.25">
      <c r="A5" s="889" t="s">
        <v>221</v>
      </c>
      <c r="B5" s="891" t="s">
        <v>222</v>
      </c>
      <c r="C5" s="892" t="s">
        <v>651</v>
      </c>
      <c r="D5" s="892" t="s">
        <v>634</v>
      </c>
      <c r="E5" s="892" t="s">
        <v>652</v>
      </c>
      <c r="F5" s="886" t="s">
        <v>650</v>
      </c>
      <c r="G5" s="887"/>
      <c r="H5" s="888"/>
    </row>
    <row r="6" spans="1:8" ht="38.25" customHeight="1" thickBot="1" x14ac:dyDescent="0.25">
      <c r="A6" s="890"/>
      <c r="B6" s="890"/>
      <c r="C6" s="893"/>
      <c r="D6" s="890"/>
      <c r="E6" s="890"/>
      <c r="F6" s="828" t="s">
        <v>606</v>
      </c>
      <c r="G6" s="828" t="s">
        <v>607</v>
      </c>
      <c r="H6" s="828" t="s">
        <v>608</v>
      </c>
    </row>
    <row r="7" spans="1:8" ht="12.75" customHeight="1" thickBot="1" x14ac:dyDescent="0.25">
      <c r="A7" s="310" t="s">
        <v>155</v>
      </c>
      <c r="B7" s="315" t="s">
        <v>103</v>
      </c>
      <c r="C7" s="321" t="s">
        <v>104</v>
      </c>
      <c r="D7" s="315" t="s">
        <v>105</v>
      </c>
      <c r="E7" s="331" t="s">
        <v>106</v>
      </c>
      <c r="F7" s="315" t="s">
        <v>82</v>
      </c>
      <c r="G7" s="315" t="s">
        <v>83</v>
      </c>
      <c r="H7" s="315" t="s">
        <v>84</v>
      </c>
    </row>
    <row r="8" spans="1:8" s="89" customFormat="1" ht="21.95" customHeight="1" x14ac:dyDescent="0.25">
      <c r="A8" s="311" t="s">
        <v>295</v>
      </c>
      <c r="B8" s="316" t="s">
        <v>296</v>
      </c>
      <c r="C8" s="322">
        <f>C9+C16</f>
        <v>13851000</v>
      </c>
      <c r="D8" s="378">
        <f>D9+D16</f>
        <v>14316000</v>
      </c>
      <c r="E8" s="332">
        <f>E9+E16</f>
        <v>13690965</v>
      </c>
      <c r="F8" s="332">
        <f t="shared" ref="F8:H8" si="0">F9+F16</f>
        <v>13690965</v>
      </c>
      <c r="G8" s="332">
        <f t="shared" si="0"/>
        <v>0</v>
      </c>
      <c r="H8" s="332">
        <f t="shared" si="0"/>
        <v>0</v>
      </c>
    </row>
    <row r="9" spans="1:8" s="90" customFormat="1" ht="21.95" customHeight="1" x14ac:dyDescent="0.2">
      <c r="A9" s="312" t="s">
        <v>297</v>
      </c>
      <c r="B9" s="317" t="s">
        <v>298</v>
      </c>
      <c r="C9" s="323">
        <v>5082000</v>
      </c>
      <c r="D9" s="340">
        <v>5701286</v>
      </c>
      <c r="E9" s="333">
        <v>5482916</v>
      </c>
      <c r="F9" s="336">
        <v>5482916</v>
      </c>
      <c r="G9" s="336">
        <v>0</v>
      </c>
      <c r="H9" s="333">
        <v>0</v>
      </c>
    </row>
    <row r="10" spans="1:8" s="90" customFormat="1" ht="22.5" hidden="1" customHeight="1" x14ac:dyDescent="0.2">
      <c r="A10" s="312" t="s">
        <v>299</v>
      </c>
      <c r="B10" s="317" t="s">
        <v>300</v>
      </c>
      <c r="C10" s="323"/>
      <c r="D10" s="340"/>
      <c r="E10" s="333"/>
      <c r="F10" s="336"/>
      <c r="G10" s="336"/>
      <c r="H10" s="333"/>
    </row>
    <row r="11" spans="1:8" s="90" customFormat="1" ht="22.5" hidden="1" customHeight="1" x14ac:dyDescent="0.2">
      <c r="A11" s="312" t="s">
        <v>301</v>
      </c>
      <c r="B11" s="317" t="s">
        <v>302</v>
      </c>
      <c r="C11" s="323"/>
      <c r="D11" s="340"/>
      <c r="E11" s="333"/>
      <c r="F11" s="336"/>
      <c r="G11" s="336"/>
      <c r="H11" s="333"/>
    </row>
    <row r="12" spans="1:8" s="90" customFormat="1" ht="21.95" hidden="1" customHeight="1" x14ac:dyDescent="0.2">
      <c r="A12" s="312" t="s">
        <v>303</v>
      </c>
      <c r="B12" s="317" t="s">
        <v>304</v>
      </c>
      <c r="C12" s="323"/>
      <c r="D12" s="340"/>
      <c r="E12" s="333"/>
      <c r="F12" s="336"/>
      <c r="G12" s="336"/>
      <c r="H12" s="333"/>
    </row>
    <row r="13" spans="1:8" s="90" customFormat="1" ht="21.95" hidden="1" customHeight="1" x14ac:dyDescent="0.2">
      <c r="A13" s="312" t="s">
        <v>305</v>
      </c>
      <c r="B13" s="317" t="s">
        <v>306</v>
      </c>
      <c r="C13" s="324"/>
      <c r="D13" s="341"/>
      <c r="E13" s="333"/>
      <c r="F13" s="821"/>
      <c r="G13" s="821"/>
      <c r="H13" s="333"/>
    </row>
    <row r="14" spans="1:8" s="90" customFormat="1" ht="21.95" hidden="1" customHeight="1" x14ac:dyDescent="0.2">
      <c r="A14" s="312" t="s">
        <v>307</v>
      </c>
      <c r="B14" s="317" t="s">
        <v>308</v>
      </c>
      <c r="C14" s="325"/>
      <c r="D14" s="342"/>
      <c r="E14" s="333"/>
      <c r="F14" s="822"/>
      <c r="G14" s="822"/>
      <c r="H14" s="333"/>
    </row>
    <row r="15" spans="1:8" s="90" customFormat="1" ht="21.95" hidden="1" customHeight="1" x14ac:dyDescent="0.2">
      <c r="A15" s="312" t="s">
        <v>309</v>
      </c>
      <c r="B15" s="317" t="s">
        <v>310</v>
      </c>
      <c r="C15" s="325"/>
      <c r="D15" s="342"/>
      <c r="E15" s="333"/>
      <c r="F15" s="822"/>
      <c r="G15" s="822"/>
      <c r="H15" s="333"/>
    </row>
    <row r="16" spans="1:8" s="90" customFormat="1" ht="21.95" customHeight="1" x14ac:dyDescent="0.2">
      <c r="A16" s="312" t="s">
        <v>311</v>
      </c>
      <c r="B16" s="317" t="s">
        <v>312</v>
      </c>
      <c r="C16" s="323">
        <v>8769000</v>
      </c>
      <c r="D16" s="340">
        <v>8614714</v>
      </c>
      <c r="E16" s="333">
        <v>8208049</v>
      </c>
      <c r="F16" s="336">
        <v>8208049</v>
      </c>
      <c r="G16" s="336">
        <v>0</v>
      </c>
      <c r="H16" s="333">
        <v>0</v>
      </c>
    </row>
    <row r="17" spans="1:8" s="90" customFormat="1" ht="21.95" hidden="1" customHeight="1" x14ac:dyDescent="0.2">
      <c r="A17" s="312" t="s">
        <v>313</v>
      </c>
      <c r="B17" s="317" t="s">
        <v>314</v>
      </c>
      <c r="C17" s="323"/>
      <c r="D17" s="340"/>
      <c r="E17" s="333"/>
      <c r="F17" s="336"/>
      <c r="G17" s="336"/>
      <c r="H17" s="333"/>
    </row>
    <row r="18" spans="1:8" s="90" customFormat="1" ht="28.5" hidden="1" customHeight="1" x14ac:dyDescent="0.2">
      <c r="A18" s="312" t="s">
        <v>315</v>
      </c>
      <c r="B18" s="317" t="s">
        <v>316</v>
      </c>
      <c r="C18" s="323"/>
      <c r="D18" s="340"/>
      <c r="E18" s="333"/>
      <c r="F18" s="336"/>
      <c r="G18" s="336"/>
      <c r="H18" s="333"/>
    </row>
    <row r="19" spans="1:8" s="90" customFormat="1" ht="21.95" hidden="1" customHeight="1" x14ac:dyDescent="0.2">
      <c r="A19" s="312" t="s">
        <v>317</v>
      </c>
      <c r="B19" s="317" t="s">
        <v>318</v>
      </c>
      <c r="C19" s="323"/>
      <c r="D19" s="340"/>
      <c r="E19" s="333"/>
      <c r="F19" s="336"/>
      <c r="G19" s="336"/>
      <c r="H19" s="333"/>
    </row>
    <row r="20" spans="1:8" s="89" customFormat="1" ht="34.5" customHeight="1" x14ac:dyDescent="0.25">
      <c r="A20" s="313" t="s">
        <v>319</v>
      </c>
      <c r="B20" s="375" t="s">
        <v>320</v>
      </c>
      <c r="C20" s="326">
        <v>2540000</v>
      </c>
      <c r="D20" s="379">
        <v>2610000</v>
      </c>
      <c r="E20" s="334">
        <v>2587359</v>
      </c>
      <c r="F20" s="829">
        <v>2587359</v>
      </c>
      <c r="G20" s="829">
        <v>0</v>
      </c>
      <c r="H20" s="334">
        <v>0</v>
      </c>
    </row>
    <row r="21" spans="1:8" s="89" customFormat="1" ht="21.95" customHeight="1" x14ac:dyDescent="0.25">
      <c r="A21" s="313" t="s">
        <v>321</v>
      </c>
      <c r="B21" s="319" t="s">
        <v>322</v>
      </c>
      <c r="C21" s="330">
        <f>C22+C25+C28+C36+C35</f>
        <v>12618948</v>
      </c>
      <c r="D21" s="380">
        <f>D22+D25+D28+D35+D36</f>
        <v>15080947</v>
      </c>
      <c r="E21" s="380">
        <f>E22+E25+E28+E35+E36</f>
        <v>11072567</v>
      </c>
      <c r="F21" s="380">
        <f t="shared" ref="F21:H21" si="1">F22+F25+F28+F35+F36</f>
        <v>11072567</v>
      </c>
      <c r="G21" s="380">
        <f t="shared" si="1"/>
        <v>0</v>
      </c>
      <c r="H21" s="380">
        <f t="shared" si="1"/>
        <v>0</v>
      </c>
    </row>
    <row r="22" spans="1:8" s="90" customFormat="1" ht="21.95" customHeight="1" x14ac:dyDescent="0.2">
      <c r="A22" s="312" t="s">
        <v>323</v>
      </c>
      <c r="B22" s="317" t="s">
        <v>324</v>
      </c>
      <c r="C22" s="323">
        <v>2400000</v>
      </c>
      <c r="D22" s="340">
        <v>2970000</v>
      </c>
      <c r="E22" s="333">
        <v>2761197</v>
      </c>
      <c r="F22" s="336">
        <v>2761197</v>
      </c>
      <c r="G22" s="336">
        <v>0</v>
      </c>
      <c r="H22" s="333">
        <v>0</v>
      </c>
    </row>
    <row r="23" spans="1:8" s="90" customFormat="1" ht="21.95" hidden="1" customHeight="1" x14ac:dyDescent="0.2">
      <c r="A23" s="312" t="s">
        <v>325</v>
      </c>
      <c r="B23" s="317" t="s">
        <v>326</v>
      </c>
      <c r="C23" s="323"/>
      <c r="D23" s="340"/>
      <c r="E23" s="333"/>
      <c r="F23" s="336"/>
      <c r="G23" s="336"/>
      <c r="H23" s="333"/>
    </row>
    <row r="24" spans="1:8" s="90" customFormat="1" ht="21.95" hidden="1" customHeight="1" x14ac:dyDescent="0.2">
      <c r="A24" s="312" t="s">
        <v>327</v>
      </c>
      <c r="B24" s="317" t="s">
        <v>328</v>
      </c>
      <c r="C24" s="323"/>
      <c r="D24" s="340"/>
      <c r="E24" s="333"/>
      <c r="F24" s="336"/>
      <c r="G24" s="336"/>
      <c r="H24" s="333"/>
    </row>
    <row r="25" spans="1:8" s="90" customFormat="1" ht="21.95" customHeight="1" x14ac:dyDescent="0.2">
      <c r="A25" s="312" t="s">
        <v>329</v>
      </c>
      <c r="B25" s="317" t="s">
        <v>330</v>
      </c>
      <c r="C25" s="323">
        <v>800000</v>
      </c>
      <c r="D25" s="345">
        <v>810000</v>
      </c>
      <c r="E25" s="333">
        <v>657264</v>
      </c>
      <c r="F25" s="333">
        <v>657264</v>
      </c>
      <c r="G25" s="333">
        <v>0</v>
      </c>
      <c r="H25" s="333">
        <v>0</v>
      </c>
    </row>
    <row r="26" spans="1:8" s="90" customFormat="1" ht="21.95" hidden="1" customHeight="1" x14ac:dyDescent="0.2">
      <c r="A26" s="312" t="s">
        <v>331</v>
      </c>
      <c r="B26" s="317" t="s">
        <v>332</v>
      </c>
      <c r="C26" s="323"/>
      <c r="D26" s="340"/>
      <c r="E26" s="333"/>
      <c r="F26" s="336"/>
      <c r="G26" s="336"/>
      <c r="H26" s="333"/>
    </row>
    <row r="27" spans="1:8" s="90" customFormat="1" ht="21.95" hidden="1" customHeight="1" x14ac:dyDescent="0.2">
      <c r="A27" s="312" t="s">
        <v>333</v>
      </c>
      <c r="B27" s="317" t="s">
        <v>334</v>
      </c>
      <c r="C27" s="323"/>
      <c r="D27" s="340"/>
      <c r="E27" s="333"/>
      <c r="F27" s="336"/>
      <c r="G27" s="336"/>
      <c r="H27" s="333"/>
    </row>
    <row r="28" spans="1:8" s="90" customFormat="1" ht="21.95" customHeight="1" x14ac:dyDescent="0.2">
      <c r="A28" s="312" t="s">
        <v>335</v>
      </c>
      <c r="B28" s="317" t="s">
        <v>336</v>
      </c>
      <c r="C28" s="323">
        <v>6000000</v>
      </c>
      <c r="D28" s="340">
        <v>7796000</v>
      </c>
      <c r="E28" s="333">
        <v>5386914</v>
      </c>
      <c r="F28" s="336">
        <v>5386914</v>
      </c>
      <c r="G28" s="336">
        <v>0</v>
      </c>
      <c r="H28" s="333">
        <v>0</v>
      </c>
    </row>
    <row r="29" spans="1:8" s="90" customFormat="1" ht="21.95" hidden="1" customHeight="1" x14ac:dyDescent="0.2">
      <c r="A29" s="312" t="s">
        <v>337</v>
      </c>
      <c r="B29" s="318" t="s">
        <v>338</v>
      </c>
      <c r="C29" s="323"/>
      <c r="D29" s="340"/>
      <c r="E29" s="333"/>
      <c r="F29" s="336"/>
      <c r="G29" s="336"/>
      <c r="H29" s="333"/>
    </row>
    <row r="30" spans="1:8" s="90" customFormat="1" ht="21.95" hidden="1" customHeight="1" x14ac:dyDescent="0.2">
      <c r="A30" s="312" t="s">
        <v>339</v>
      </c>
      <c r="B30" s="318" t="s">
        <v>340</v>
      </c>
      <c r="C30" s="323"/>
      <c r="D30" s="340"/>
      <c r="E30" s="333"/>
      <c r="F30" s="336"/>
      <c r="G30" s="336"/>
      <c r="H30" s="333"/>
    </row>
    <row r="31" spans="1:8" s="90" customFormat="1" ht="21.95" hidden="1" customHeight="1" x14ac:dyDescent="0.2">
      <c r="A31" s="312" t="s">
        <v>341</v>
      </c>
      <c r="B31" s="317" t="s">
        <v>342</v>
      </c>
      <c r="C31" s="323"/>
      <c r="D31" s="340"/>
      <c r="E31" s="333"/>
      <c r="F31" s="336"/>
      <c r="G31" s="336"/>
      <c r="H31" s="333"/>
    </row>
    <row r="32" spans="1:8" s="90" customFormat="1" ht="21.95" hidden="1" customHeight="1" x14ac:dyDescent="0.2">
      <c r="A32" s="312" t="s">
        <v>471</v>
      </c>
      <c r="B32" s="317" t="s">
        <v>472</v>
      </c>
      <c r="C32" s="323"/>
      <c r="D32" s="340"/>
      <c r="E32" s="333"/>
      <c r="F32" s="336"/>
      <c r="G32" s="336"/>
      <c r="H32" s="333"/>
    </row>
    <row r="33" spans="1:8" s="90" customFormat="1" ht="21.95" hidden="1" customHeight="1" x14ac:dyDescent="0.2">
      <c r="A33" s="312" t="s">
        <v>343</v>
      </c>
      <c r="B33" s="317" t="s">
        <v>344</v>
      </c>
      <c r="C33" s="323"/>
      <c r="D33" s="340"/>
      <c r="E33" s="333"/>
      <c r="F33" s="336"/>
      <c r="G33" s="336"/>
      <c r="H33" s="333"/>
    </row>
    <row r="34" spans="1:8" s="90" customFormat="1" ht="21.95" hidden="1" customHeight="1" x14ac:dyDescent="0.2">
      <c r="A34" s="312" t="s">
        <v>345</v>
      </c>
      <c r="B34" s="317" t="s">
        <v>346</v>
      </c>
      <c r="C34" s="323"/>
      <c r="D34" s="340"/>
      <c r="E34" s="333"/>
      <c r="F34" s="336"/>
      <c r="G34" s="336"/>
      <c r="H34" s="333"/>
    </row>
    <row r="35" spans="1:8" s="90" customFormat="1" ht="21.95" customHeight="1" x14ac:dyDescent="0.2">
      <c r="A35" s="312" t="s">
        <v>347</v>
      </c>
      <c r="B35" s="317" t="s">
        <v>348</v>
      </c>
      <c r="C35" s="323">
        <v>750000</v>
      </c>
      <c r="D35" s="345">
        <v>450000</v>
      </c>
      <c r="E35" s="333">
        <v>253364</v>
      </c>
      <c r="F35" s="333">
        <v>253364</v>
      </c>
      <c r="G35" s="333">
        <v>0</v>
      </c>
      <c r="H35" s="333">
        <v>0</v>
      </c>
    </row>
    <row r="36" spans="1:8" s="90" customFormat="1" ht="21.95" customHeight="1" x14ac:dyDescent="0.2">
      <c r="A36" s="312" t="s">
        <v>349</v>
      </c>
      <c r="B36" s="317" t="s">
        <v>350</v>
      </c>
      <c r="C36" s="323">
        <v>2668948</v>
      </c>
      <c r="D36" s="340">
        <v>3054947</v>
      </c>
      <c r="E36" s="333">
        <v>2013828</v>
      </c>
      <c r="F36" s="336">
        <v>2013828</v>
      </c>
      <c r="G36" s="336">
        <v>0</v>
      </c>
      <c r="H36" s="333">
        <v>0</v>
      </c>
    </row>
    <row r="37" spans="1:8" s="90" customFormat="1" ht="21.95" hidden="1" customHeight="1" x14ac:dyDescent="0.2">
      <c r="A37" s="312" t="s">
        <v>351</v>
      </c>
      <c r="B37" s="317" t="s">
        <v>92</v>
      </c>
      <c r="C37" s="376">
        <v>11850</v>
      </c>
      <c r="D37" s="346">
        <v>11364</v>
      </c>
      <c r="E37" s="377">
        <v>9976</v>
      </c>
      <c r="F37" s="824"/>
      <c r="G37" s="824"/>
      <c r="H37" s="377"/>
    </row>
    <row r="38" spans="1:8" s="90" customFormat="1" ht="21.95" hidden="1" customHeight="1" x14ac:dyDescent="0.2">
      <c r="A38" s="312" t="s">
        <v>352</v>
      </c>
      <c r="B38" s="317" t="s">
        <v>353</v>
      </c>
      <c r="C38" s="376">
        <v>1335</v>
      </c>
      <c r="D38" s="346">
        <v>1537</v>
      </c>
      <c r="E38" s="377">
        <v>1495</v>
      </c>
      <c r="F38" s="824"/>
      <c r="G38" s="824"/>
      <c r="H38" s="377"/>
    </row>
    <row r="39" spans="1:8" s="89" customFormat="1" ht="21" customHeight="1" x14ac:dyDescent="0.25">
      <c r="A39" s="313" t="s">
        <v>354</v>
      </c>
      <c r="B39" s="319" t="s">
        <v>355</v>
      </c>
      <c r="C39" s="326">
        <v>840000</v>
      </c>
      <c r="D39" s="379">
        <v>1014555</v>
      </c>
      <c r="E39" s="334">
        <v>966488</v>
      </c>
      <c r="F39" s="829">
        <v>966488</v>
      </c>
      <c r="G39" s="829">
        <v>0</v>
      </c>
      <c r="H39" s="334">
        <v>0</v>
      </c>
    </row>
    <row r="40" spans="1:8" s="89" customFormat="1" ht="21.95" hidden="1" customHeight="1" x14ac:dyDescent="0.25">
      <c r="A40" s="312" t="s">
        <v>356</v>
      </c>
      <c r="B40" s="317" t="s">
        <v>357</v>
      </c>
      <c r="C40" s="323">
        <v>420</v>
      </c>
      <c r="D40" s="340">
        <v>420</v>
      </c>
      <c r="E40" s="333">
        <v>271</v>
      </c>
      <c r="F40" s="336"/>
      <c r="G40" s="336"/>
      <c r="H40" s="333"/>
    </row>
    <row r="41" spans="1:8" s="89" customFormat="1" ht="32.25" hidden="1" customHeight="1" x14ac:dyDescent="0.25">
      <c r="A41" s="312" t="s">
        <v>358</v>
      </c>
      <c r="B41" s="317" t="s">
        <v>359</v>
      </c>
      <c r="C41" s="323">
        <v>370</v>
      </c>
      <c r="D41" s="346">
        <v>391</v>
      </c>
      <c r="E41" s="333">
        <v>391</v>
      </c>
      <c r="F41" s="824"/>
      <c r="G41" s="824"/>
      <c r="H41" s="333"/>
    </row>
    <row r="42" spans="1:8" s="89" customFormat="1" ht="20.25" hidden="1" customHeight="1" x14ac:dyDescent="0.25">
      <c r="A42" s="312" t="s">
        <v>360</v>
      </c>
      <c r="B42" s="317" t="s">
        <v>361</v>
      </c>
      <c r="C42" s="323">
        <v>1200</v>
      </c>
      <c r="D42" s="346">
        <v>1179</v>
      </c>
      <c r="E42" s="333">
        <v>1128</v>
      </c>
      <c r="F42" s="824"/>
      <c r="G42" s="824"/>
      <c r="H42" s="333"/>
    </row>
    <row r="43" spans="1:8" s="89" customFormat="1" ht="24" hidden="1" customHeight="1" x14ac:dyDescent="0.25">
      <c r="A43" s="312" t="s">
        <v>362</v>
      </c>
      <c r="B43" s="317" t="s">
        <v>363</v>
      </c>
      <c r="C43" s="323">
        <v>5650</v>
      </c>
      <c r="D43" s="346">
        <v>6432</v>
      </c>
      <c r="E43" s="333">
        <v>4604</v>
      </c>
      <c r="F43" s="824"/>
      <c r="G43" s="824"/>
      <c r="H43" s="333"/>
    </row>
    <row r="44" spans="1:8" s="89" customFormat="1" ht="21.95" customHeight="1" x14ac:dyDescent="0.25">
      <c r="A44" s="313" t="s">
        <v>364</v>
      </c>
      <c r="B44" s="319" t="s">
        <v>365</v>
      </c>
      <c r="C44" s="330">
        <f>SUM(C45:C49)</f>
        <v>1520000</v>
      </c>
      <c r="D44" s="380">
        <f>SUM(D45:D48)</f>
        <v>1751000</v>
      </c>
      <c r="E44" s="338">
        <f>SUM(E45:E49)</f>
        <v>1671891</v>
      </c>
      <c r="F44" s="338">
        <f t="shared" ref="F44:H44" si="2">SUM(F45:F49)</f>
        <v>1588711</v>
      </c>
      <c r="G44" s="338">
        <f t="shared" si="2"/>
        <v>83180</v>
      </c>
      <c r="H44" s="338">
        <f t="shared" si="2"/>
        <v>0</v>
      </c>
    </row>
    <row r="45" spans="1:8" s="89" customFormat="1" ht="21.95" customHeight="1" x14ac:dyDescent="0.25">
      <c r="A45" s="312" t="s">
        <v>366</v>
      </c>
      <c r="B45" s="317" t="s">
        <v>367</v>
      </c>
      <c r="C45" s="323">
        <v>0</v>
      </c>
      <c r="D45" s="340">
        <v>0</v>
      </c>
      <c r="E45" s="333">
        <v>0</v>
      </c>
      <c r="F45" s="336">
        <v>0</v>
      </c>
      <c r="G45" s="336">
        <v>0</v>
      </c>
      <c r="H45" s="333">
        <v>0</v>
      </c>
    </row>
    <row r="46" spans="1:8" s="89" customFormat="1" ht="21.95" customHeight="1" x14ac:dyDescent="0.25">
      <c r="A46" s="312" t="s">
        <v>368</v>
      </c>
      <c r="B46" s="317" t="s">
        <v>369</v>
      </c>
      <c r="C46" s="323">
        <v>1420000</v>
      </c>
      <c r="D46" s="340">
        <v>1601000</v>
      </c>
      <c r="E46" s="333">
        <v>1588711</v>
      </c>
      <c r="F46" s="336">
        <v>1588711</v>
      </c>
      <c r="G46" s="336">
        <v>0</v>
      </c>
      <c r="H46" s="333">
        <v>0</v>
      </c>
    </row>
    <row r="47" spans="1:8" s="89" customFormat="1" ht="30.75" customHeight="1" x14ac:dyDescent="0.25">
      <c r="A47" s="312" t="s">
        <v>370</v>
      </c>
      <c r="B47" s="317" t="s">
        <v>371</v>
      </c>
      <c r="C47" s="323">
        <v>0</v>
      </c>
      <c r="D47" s="345">
        <v>0</v>
      </c>
      <c r="E47" s="333">
        <v>0</v>
      </c>
      <c r="F47" s="333">
        <v>0</v>
      </c>
      <c r="G47" s="333">
        <v>0</v>
      </c>
      <c r="H47" s="333">
        <v>0</v>
      </c>
    </row>
    <row r="48" spans="1:8" s="89" customFormat="1" ht="21.95" customHeight="1" x14ac:dyDescent="0.25">
      <c r="A48" s="312" t="s">
        <v>593</v>
      </c>
      <c r="B48" s="317" t="s">
        <v>372</v>
      </c>
      <c r="C48" s="323">
        <v>100000</v>
      </c>
      <c r="D48" s="340">
        <v>150000</v>
      </c>
      <c r="E48" s="333">
        <v>83180</v>
      </c>
      <c r="F48" s="336">
        <v>0</v>
      </c>
      <c r="G48" s="336">
        <v>83180</v>
      </c>
      <c r="H48" s="333">
        <v>0</v>
      </c>
    </row>
    <row r="49" spans="1:8" s="89" customFormat="1" ht="21.95" customHeight="1" x14ac:dyDescent="0.25">
      <c r="A49" s="312" t="s">
        <v>473</v>
      </c>
      <c r="B49" s="317" t="s">
        <v>474</v>
      </c>
      <c r="C49" s="323">
        <v>0</v>
      </c>
      <c r="D49" s="345">
        <v>0</v>
      </c>
      <c r="E49" s="333">
        <v>0</v>
      </c>
      <c r="F49" s="333">
        <v>0</v>
      </c>
      <c r="G49" s="333">
        <v>0</v>
      </c>
      <c r="H49" s="333">
        <v>0</v>
      </c>
    </row>
    <row r="50" spans="1:8" s="89" customFormat="1" ht="21.95" customHeight="1" x14ac:dyDescent="0.25">
      <c r="A50" s="313" t="s">
        <v>373</v>
      </c>
      <c r="B50" s="319" t="s">
        <v>374</v>
      </c>
      <c r="C50" s="330">
        <v>3839935</v>
      </c>
      <c r="D50" s="348">
        <v>9432935</v>
      </c>
      <c r="E50" s="338">
        <v>5213392</v>
      </c>
      <c r="F50" s="338">
        <v>5213392</v>
      </c>
      <c r="G50" s="338">
        <v>0</v>
      </c>
      <c r="H50" s="338">
        <v>0</v>
      </c>
    </row>
    <row r="51" spans="1:8" s="234" customFormat="1" ht="21.95" hidden="1" customHeight="1" x14ac:dyDescent="0.25">
      <c r="A51" s="374" t="s">
        <v>477</v>
      </c>
      <c r="B51" s="347" t="s">
        <v>478</v>
      </c>
      <c r="C51" s="323"/>
      <c r="D51" s="345"/>
      <c r="E51" s="333"/>
      <c r="F51" s="333"/>
      <c r="G51" s="333"/>
      <c r="H51" s="333"/>
    </row>
    <row r="52" spans="1:8" s="89" customFormat="1" ht="21.95" hidden="1" customHeight="1" x14ac:dyDescent="0.25">
      <c r="A52" s="312" t="s">
        <v>375</v>
      </c>
      <c r="B52" s="317" t="s">
        <v>376</v>
      </c>
      <c r="C52" s="323"/>
      <c r="D52" s="340"/>
      <c r="E52" s="333"/>
      <c r="F52" s="336"/>
      <c r="G52" s="336"/>
      <c r="H52" s="333"/>
    </row>
    <row r="53" spans="1:8" s="90" customFormat="1" ht="21.95" hidden="1" customHeight="1" x14ac:dyDescent="0.2">
      <c r="A53" s="312" t="s">
        <v>377</v>
      </c>
      <c r="B53" s="317" t="s">
        <v>378</v>
      </c>
      <c r="C53" s="323"/>
      <c r="D53" s="340"/>
      <c r="E53" s="333"/>
      <c r="F53" s="336"/>
      <c r="G53" s="336"/>
      <c r="H53" s="333"/>
    </row>
    <row r="54" spans="1:8" s="89" customFormat="1" ht="21.95" hidden="1" customHeight="1" x14ac:dyDescent="0.25">
      <c r="A54" s="312" t="s">
        <v>379</v>
      </c>
      <c r="B54" s="317" t="s">
        <v>380</v>
      </c>
      <c r="C54" s="323"/>
      <c r="D54" s="340"/>
      <c r="E54" s="333"/>
      <c r="F54" s="336"/>
      <c r="G54" s="336"/>
      <c r="H54" s="333"/>
    </row>
    <row r="55" spans="1:8" s="89" customFormat="1" ht="21.95" customHeight="1" x14ac:dyDescent="0.25">
      <c r="A55" s="313" t="s">
        <v>381</v>
      </c>
      <c r="B55" s="319" t="s">
        <v>382</v>
      </c>
      <c r="C55" s="330">
        <v>1800000</v>
      </c>
      <c r="D55" s="348">
        <v>1800000</v>
      </c>
      <c r="E55" s="338">
        <v>1052445</v>
      </c>
      <c r="F55" s="338">
        <v>1052445</v>
      </c>
      <c r="G55" s="338">
        <v>0</v>
      </c>
      <c r="H55" s="338">
        <v>0</v>
      </c>
    </row>
    <row r="56" spans="1:8" s="89" customFormat="1" ht="21.95" hidden="1" customHeight="1" x14ac:dyDescent="0.25">
      <c r="A56" s="312" t="s">
        <v>383</v>
      </c>
      <c r="B56" s="317" t="s">
        <v>384</v>
      </c>
      <c r="C56" s="323">
        <v>5330</v>
      </c>
      <c r="D56" s="340">
        <v>8508</v>
      </c>
      <c r="E56" s="333">
        <v>8214</v>
      </c>
      <c r="F56" s="336"/>
      <c r="G56" s="336"/>
      <c r="H56" s="333"/>
    </row>
    <row r="57" spans="1:8" s="89" customFormat="1" ht="21.95" hidden="1" customHeight="1" x14ac:dyDescent="0.25">
      <c r="A57" s="312" t="s">
        <v>385</v>
      </c>
      <c r="B57" s="317" t="s">
        <v>386</v>
      </c>
      <c r="C57" s="323">
        <v>1435</v>
      </c>
      <c r="D57" s="340">
        <v>1981</v>
      </c>
      <c r="E57" s="333">
        <v>1946</v>
      </c>
      <c r="F57" s="336"/>
      <c r="G57" s="336"/>
      <c r="H57" s="333"/>
    </row>
    <row r="58" spans="1:8" s="89" customFormat="1" ht="21.95" customHeight="1" thickBot="1" x14ac:dyDescent="0.3">
      <c r="A58" s="349" t="s">
        <v>387</v>
      </c>
      <c r="B58" s="350" t="s">
        <v>388</v>
      </c>
      <c r="C58" s="392">
        <v>0</v>
      </c>
      <c r="D58" s="393">
        <v>0</v>
      </c>
      <c r="E58" s="394">
        <v>0</v>
      </c>
      <c r="F58" s="830">
        <v>0</v>
      </c>
      <c r="G58" s="830">
        <v>0</v>
      </c>
      <c r="H58" s="394">
        <v>0</v>
      </c>
    </row>
    <row r="59" spans="1:8" s="91" customFormat="1" ht="36" customHeight="1" thickBot="1" x14ac:dyDescent="0.3">
      <c r="A59" s="384" t="s">
        <v>389</v>
      </c>
      <c r="B59" s="385" t="s">
        <v>390</v>
      </c>
      <c r="C59" s="386">
        <f>C8+C20+C21+C39+C44+C50+C55+C58</f>
        <v>37009883</v>
      </c>
      <c r="D59" s="387">
        <f>D8+D20+D21+D39+D44+D50+D55+D58</f>
        <v>46005437</v>
      </c>
      <c r="E59" s="388">
        <f>E8+E20+E21+E39+E44+E50+E55</f>
        <v>36255107</v>
      </c>
      <c r="F59" s="388">
        <f t="shared" ref="F59:H59" si="3">F8+F20+F21+F39+F44+F50+F55</f>
        <v>36171927</v>
      </c>
      <c r="G59" s="388">
        <f t="shared" si="3"/>
        <v>83180</v>
      </c>
      <c r="H59" s="388">
        <f t="shared" si="3"/>
        <v>0</v>
      </c>
    </row>
    <row r="60" spans="1:8" s="90" customFormat="1" ht="21.95" customHeight="1" thickBot="1" x14ac:dyDescent="0.3">
      <c r="A60" s="384" t="s">
        <v>391</v>
      </c>
      <c r="B60" s="385" t="s">
        <v>392</v>
      </c>
      <c r="C60" s="356">
        <f>SUM(C61:C64)</f>
        <v>612126</v>
      </c>
      <c r="D60" s="357">
        <f t="shared" ref="D60" si="4">SUM(D61:D64)</f>
        <v>612126</v>
      </c>
      <c r="E60" s="358">
        <f t="shared" ref="E60:H60" si="5">SUM(E61:E64)</f>
        <v>612126</v>
      </c>
      <c r="F60" s="358">
        <f t="shared" si="5"/>
        <v>612126</v>
      </c>
      <c r="G60" s="358">
        <f t="shared" si="5"/>
        <v>0</v>
      </c>
      <c r="H60" s="358">
        <f t="shared" si="5"/>
        <v>0</v>
      </c>
    </row>
    <row r="61" spans="1:8" s="152" customFormat="1" ht="21.95" customHeight="1" x14ac:dyDescent="0.2">
      <c r="A61" s="389" t="s">
        <v>544</v>
      </c>
      <c r="B61" s="390" t="s">
        <v>545</v>
      </c>
      <c r="C61" s="361">
        <v>0</v>
      </c>
      <c r="D61" s="391">
        <v>0</v>
      </c>
      <c r="E61" s="363">
        <v>0</v>
      </c>
      <c r="F61" s="363">
        <v>0</v>
      </c>
      <c r="G61" s="363">
        <v>0</v>
      </c>
      <c r="H61" s="363">
        <v>0</v>
      </c>
    </row>
    <row r="62" spans="1:8" s="90" customFormat="1" ht="21.95" customHeight="1" x14ac:dyDescent="0.2">
      <c r="A62" s="312" t="s">
        <v>393</v>
      </c>
      <c r="B62" s="317" t="s">
        <v>394</v>
      </c>
      <c r="C62" s="323">
        <v>612126</v>
      </c>
      <c r="D62" s="340">
        <v>612126</v>
      </c>
      <c r="E62" s="333">
        <v>612126</v>
      </c>
      <c r="F62" s="336">
        <v>612126</v>
      </c>
      <c r="G62" s="336">
        <v>0</v>
      </c>
      <c r="H62" s="333">
        <v>0</v>
      </c>
    </row>
    <row r="63" spans="1:8" s="91" customFormat="1" ht="30.75" customHeight="1" x14ac:dyDescent="0.25">
      <c r="A63" s="312" t="s">
        <v>395</v>
      </c>
      <c r="B63" s="317" t="s">
        <v>396</v>
      </c>
      <c r="C63" s="323">
        <v>0</v>
      </c>
      <c r="D63" s="345">
        <v>0</v>
      </c>
      <c r="E63" s="333">
        <v>0</v>
      </c>
      <c r="F63" s="333">
        <v>0</v>
      </c>
      <c r="G63" s="333">
        <v>0</v>
      </c>
      <c r="H63" s="333">
        <v>0</v>
      </c>
    </row>
    <row r="64" spans="1:8" customFormat="1" ht="21.95" customHeight="1" thickBot="1" x14ac:dyDescent="0.25">
      <c r="A64" s="381" t="s">
        <v>475</v>
      </c>
      <c r="B64" s="382" t="s">
        <v>476</v>
      </c>
      <c r="C64" s="371">
        <v>0</v>
      </c>
      <c r="D64" s="383">
        <v>0</v>
      </c>
      <c r="E64" s="373">
        <v>0</v>
      </c>
      <c r="F64" s="373">
        <v>0</v>
      </c>
      <c r="G64" s="373">
        <v>0</v>
      </c>
      <c r="H64" s="373">
        <v>0</v>
      </c>
    </row>
    <row r="65" spans="1:8" ht="34.5" customHeight="1" thickBot="1" x14ac:dyDescent="0.3">
      <c r="A65" s="384" t="s">
        <v>523</v>
      </c>
      <c r="B65" s="385" t="s">
        <v>397</v>
      </c>
      <c r="C65" s="386">
        <f>C59+C60</f>
        <v>37622009</v>
      </c>
      <c r="D65" s="387">
        <f>D59+D60</f>
        <v>46617563</v>
      </c>
      <c r="E65" s="388">
        <f>E59+E60</f>
        <v>36867233</v>
      </c>
      <c r="F65" s="388">
        <f t="shared" ref="F65:H65" si="6">F59+F60</f>
        <v>36784053</v>
      </c>
      <c r="G65" s="388">
        <f t="shared" si="6"/>
        <v>83180</v>
      </c>
      <c r="H65" s="388">
        <f t="shared" si="6"/>
        <v>0</v>
      </c>
    </row>
    <row r="66" spans="1:8" ht="13.5" thickBot="1" x14ac:dyDescent="0.25">
      <c r="A66" s="92"/>
      <c r="B66" s="235"/>
      <c r="C66" s="236"/>
      <c r="D66" s="79"/>
      <c r="E66" s="79"/>
      <c r="F66" s="79"/>
      <c r="G66" s="79"/>
      <c r="H66" s="79"/>
    </row>
    <row r="67" spans="1:8" ht="14.25" x14ac:dyDescent="0.2">
      <c r="A67" s="292" t="s">
        <v>552</v>
      </c>
      <c r="B67" s="395"/>
      <c r="C67" s="397">
        <v>5</v>
      </c>
      <c r="D67" s="397">
        <v>5</v>
      </c>
      <c r="E67" s="399">
        <v>5</v>
      </c>
    </row>
    <row r="68" spans="1:8" ht="15" thickBot="1" x14ac:dyDescent="0.25">
      <c r="A68" s="293" t="s">
        <v>553</v>
      </c>
      <c r="B68" s="396"/>
      <c r="C68" s="398">
        <v>0</v>
      </c>
      <c r="D68" s="398">
        <v>0</v>
      </c>
      <c r="E68" s="400">
        <v>0</v>
      </c>
    </row>
    <row r="69" spans="1:8" x14ac:dyDescent="0.2">
      <c r="A69" s="90"/>
      <c r="B69" s="80"/>
      <c r="C69" s="79"/>
      <c r="D69" s="79"/>
      <c r="E69" s="79"/>
      <c r="F69" s="79"/>
      <c r="G69" s="79"/>
      <c r="H69" s="79"/>
    </row>
    <row r="70" spans="1:8" x14ac:dyDescent="0.2">
      <c r="B70" s="79"/>
      <c r="C70" s="79"/>
      <c r="D70" s="79"/>
      <c r="E70" s="79"/>
      <c r="F70" s="79"/>
      <c r="G70" s="79"/>
      <c r="H70" s="79"/>
    </row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4" type="noConversion"/>
  <pageMargins left="0.74803149606299213" right="0.74803149606299213" top="0.47244094488188981" bottom="0.43307086614173229" header="0.51181102362204722" footer="0.51181102362204722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theme="0"/>
    <pageSetUpPr fitToPage="1"/>
  </sheetPr>
  <dimension ref="A1:K49"/>
  <sheetViews>
    <sheetView view="pageBreakPreview" zoomScaleSheetLayoutView="100" workbookViewId="0">
      <selection activeCell="A7" sqref="A7"/>
    </sheetView>
  </sheetViews>
  <sheetFormatPr defaultColWidth="10.6640625" defaultRowHeight="15" x14ac:dyDescent="0.25"/>
  <cols>
    <col min="1" max="1" width="82.1640625" style="96" customWidth="1"/>
    <col min="2" max="2" width="12.6640625" style="96" customWidth="1"/>
    <col min="3" max="3" width="15.33203125" style="96" customWidth="1"/>
    <col min="4" max="4" width="15.5" style="96" customWidth="1"/>
    <col min="5" max="5" width="12.1640625" style="96" customWidth="1"/>
    <col min="6" max="6" width="13.5" style="96" customWidth="1"/>
    <col min="7" max="7" width="15" style="96" customWidth="1"/>
    <col min="8" max="8" width="12.6640625" style="96" customWidth="1"/>
    <col min="9" max="9" width="15.33203125" style="96" customWidth="1"/>
    <col min="10" max="10" width="15.1640625" style="96" customWidth="1"/>
    <col min="11" max="11" width="16.1640625" style="96" customWidth="1"/>
    <col min="12" max="16384" width="10.6640625" style="94"/>
  </cols>
  <sheetData>
    <row r="1" spans="1:11" ht="23.25" customHeight="1" x14ac:dyDescent="0.25">
      <c r="A1" s="898" t="s">
        <v>646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</row>
    <row r="2" spans="1:11" ht="12.75" customHeight="1" x14ac:dyDescent="0.25">
      <c r="A2" s="1047" t="s">
        <v>662</v>
      </c>
      <c r="B2" s="93"/>
      <c r="C2" s="93"/>
      <c r="D2" s="95"/>
      <c r="E2" s="95"/>
      <c r="F2" s="95"/>
      <c r="G2" s="95"/>
      <c r="H2" s="93"/>
      <c r="J2" s="93"/>
      <c r="K2" s="95"/>
    </row>
    <row r="3" spans="1:11" ht="15.75" thickBot="1" x14ac:dyDescent="0.3">
      <c r="C3" s="902"/>
      <c r="D3" s="902"/>
      <c r="E3" s="766"/>
      <c r="F3" s="766"/>
      <c r="G3" s="766"/>
      <c r="J3" s="897" t="s">
        <v>554</v>
      </c>
      <c r="K3" s="897"/>
    </row>
    <row r="4" spans="1:11" ht="51" customHeight="1" thickBot="1" x14ac:dyDescent="0.25">
      <c r="A4" s="899" t="s">
        <v>399</v>
      </c>
      <c r="B4" s="901" t="s">
        <v>647</v>
      </c>
      <c r="C4" s="895"/>
      <c r="D4" s="896"/>
      <c r="E4" s="894" t="s">
        <v>565</v>
      </c>
      <c r="F4" s="895"/>
      <c r="G4" s="896"/>
      <c r="H4" s="894" t="s">
        <v>648</v>
      </c>
      <c r="I4" s="895"/>
      <c r="J4" s="896"/>
      <c r="K4" s="437" t="s">
        <v>94</v>
      </c>
    </row>
    <row r="5" spans="1:11" s="97" customFormat="1" ht="29.25" thickBot="1" x14ac:dyDescent="0.25">
      <c r="A5" s="900"/>
      <c r="B5" s="433" t="s">
        <v>400</v>
      </c>
      <c r="C5" s="434" t="s">
        <v>401</v>
      </c>
      <c r="D5" s="435" t="s">
        <v>402</v>
      </c>
      <c r="E5" s="433" t="s">
        <v>400</v>
      </c>
      <c r="F5" s="434" t="s">
        <v>401</v>
      </c>
      <c r="G5" s="435" t="s">
        <v>402</v>
      </c>
      <c r="H5" s="433" t="s">
        <v>400</v>
      </c>
      <c r="I5" s="434" t="s">
        <v>401</v>
      </c>
      <c r="J5" s="435" t="s">
        <v>402</v>
      </c>
      <c r="K5" s="436" t="s">
        <v>95</v>
      </c>
    </row>
    <row r="6" spans="1:11" thickBot="1" x14ac:dyDescent="0.25">
      <c r="A6" s="429"/>
      <c r="B6" s="430" t="s">
        <v>93</v>
      </c>
      <c r="C6" s="430" t="s">
        <v>555</v>
      </c>
      <c r="D6" s="431" t="s">
        <v>556</v>
      </c>
      <c r="E6" s="430" t="s">
        <v>93</v>
      </c>
      <c r="F6" s="430" t="s">
        <v>555</v>
      </c>
      <c r="G6" s="431" t="s">
        <v>556</v>
      </c>
      <c r="H6" s="430" t="s">
        <v>93</v>
      </c>
      <c r="I6" s="430" t="s">
        <v>555</v>
      </c>
      <c r="J6" s="431" t="s">
        <v>556</v>
      </c>
      <c r="K6" s="432" t="s">
        <v>556</v>
      </c>
    </row>
    <row r="7" spans="1:11" ht="14.25" x14ac:dyDescent="0.2">
      <c r="A7" s="420" t="s">
        <v>403</v>
      </c>
      <c r="B7" s="427"/>
      <c r="C7" s="427"/>
      <c r="D7" s="427"/>
      <c r="E7" s="427"/>
      <c r="F7" s="427"/>
      <c r="G7" s="427"/>
      <c r="H7" s="427"/>
      <c r="I7" s="427"/>
      <c r="J7" s="427"/>
      <c r="K7" s="428"/>
    </row>
    <row r="8" spans="1:11" ht="14.25" x14ac:dyDescent="0.2">
      <c r="A8" s="409" t="s">
        <v>404</v>
      </c>
      <c r="B8" s="98"/>
      <c r="C8" s="99"/>
      <c r="D8" s="99">
        <f>B8*C8</f>
        <v>0</v>
      </c>
      <c r="E8" s="99"/>
      <c r="F8" s="99"/>
      <c r="G8" s="99"/>
      <c r="H8" s="98"/>
      <c r="I8" s="99"/>
      <c r="J8" s="99">
        <f>H8*I8</f>
        <v>0</v>
      </c>
      <c r="K8" s="410">
        <f>J8-D8</f>
        <v>0</v>
      </c>
    </row>
    <row r="9" spans="1:11" x14ac:dyDescent="0.25">
      <c r="A9" s="409" t="s">
        <v>405</v>
      </c>
      <c r="B9" s="98"/>
      <c r="C9" s="99"/>
      <c r="D9" s="100">
        <v>0</v>
      </c>
      <c r="E9" s="100"/>
      <c r="F9" s="100"/>
      <c r="G9" s="100"/>
      <c r="H9" s="98"/>
      <c r="I9" s="99"/>
      <c r="J9" s="100">
        <v>0</v>
      </c>
      <c r="K9" s="411">
        <f t="shared" ref="K9:K25" si="0">J9-D9</f>
        <v>0</v>
      </c>
    </row>
    <row r="10" spans="1:11" ht="14.25" x14ac:dyDescent="0.2">
      <c r="A10" s="409" t="s">
        <v>406</v>
      </c>
      <c r="B10" s="99"/>
      <c r="C10" s="99"/>
      <c r="D10" s="99">
        <v>1792130</v>
      </c>
      <c r="E10" s="99"/>
      <c r="F10" s="99"/>
      <c r="G10" s="99">
        <v>1792130</v>
      </c>
      <c r="H10" s="99"/>
      <c r="I10" s="99"/>
      <c r="J10" s="99">
        <v>1792130</v>
      </c>
      <c r="K10" s="410">
        <f>J10-D10</f>
        <v>0</v>
      </c>
    </row>
    <row r="11" spans="1:11" ht="25.5" x14ac:dyDescent="0.25">
      <c r="A11" s="409" t="s">
        <v>407</v>
      </c>
      <c r="B11" s="99"/>
      <c r="C11" s="99"/>
      <c r="D11" s="100">
        <v>0</v>
      </c>
      <c r="E11" s="100"/>
      <c r="F11" s="100"/>
      <c r="G11" s="100">
        <v>0</v>
      </c>
      <c r="H11" s="99"/>
      <c r="I11" s="99"/>
      <c r="J11" s="100">
        <v>0</v>
      </c>
      <c r="K11" s="411">
        <f t="shared" si="0"/>
        <v>0</v>
      </c>
    </row>
    <row r="12" spans="1:11" x14ac:dyDescent="0.25">
      <c r="A12" s="412" t="s">
        <v>408</v>
      </c>
      <c r="B12" s="101"/>
      <c r="C12" s="102"/>
      <c r="D12" s="103">
        <v>943290</v>
      </c>
      <c r="E12" s="103"/>
      <c r="F12" s="103"/>
      <c r="G12" s="103">
        <v>943290</v>
      </c>
      <c r="H12" s="101"/>
      <c r="I12" s="102"/>
      <c r="J12" s="103">
        <v>943290</v>
      </c>
      <c r="K12" s="413">
        <f t="shared" si="0"/>
        <v>0</v>
      </c>
    </row>
    <row r="13" spans="1:11" x14ac:dyDescent="0.25">
      <c r="A13" s="412" t="s">
        <v>409</v>
      </c>
      <c r="B13" s="101"/>
      <c r="C13" s="102"/>
      <c r="D13" s="103">
        <v>0</v>
      </c>
      <c r="E13" s="103"/>
      <c r="F13" s="103"/>
      <c r="G13" s="103">
        <v>0</v>
      </c>
      <c r="H13" s="101"/>
      <c r="I13" s="102"/>
      <c r="J13" s="103">
        <v>0</v>
      </c>
      <c r="K13" s="413">
        <f t="shared" si="0"/>
        <v>0</v>
      </c>
    </row>
    <row r="14" spans="1:11" x14ac:dyDescent="0.25">
      <c r="A14" s="412" t="s">
        <v>410</v>
      </c>
      <c r="B14" s="103"/>
      <c r="C14" s="103"/>
      <c r="D14" s="103">
        <v>640000</v>
      </c>
      <c r="E14" s="103"/>
      <c r="F14" s="103"/>
      <c r="G14" s="103">
        <v>640000</v>
      </c>
      <c r="H14" s="103"/>
      <c r="I14" s="103"/>
      <c r="J14" s="103">
        <v>640000</v>
      </c>
      <c r="K14" s="413">
        <f t="shared" si="0"/>
        <v>0</v>
      </c>
    </row>
    <row r="15" spans="1:11" x14ac:dyDescent="0.25">
      <c r="A15" s="412" t="s">
        <v>411</v>
      </c>
      <c r="B15" s="103"/>
      <c r="C15" s="103"/>
      <c r="D15" s="103">
        <v>0</v>
      </c>
      <c r="E15" s="103"/>
      <c r="F15" s="103"/>
      <c r="G15" s="103"/>
      <c r="H15" s="103"/>
      <c r="I15" s="103"/>
      <c r="J15" s="103"/>
      <c r="K15" s="413">
        <f t="shared" si="0"/>
        <v>0</v>
      </c>
    </row>
    <row r="16" spans="1:11" x14ac:dyDescent="0.25">
      <c r="A16" s="412" t="s">
        <v>412</v>
      </c>
      <c r="B16" s="103"/>
      <c r="C16" s="103"/>
      <c r="D16" s="103">
        <v>0</v>
      </c>
      <c r="E16" s="103"/>
      <c r="F16" s="103"/>
      <c r="G16" s="103">
        <v>0</v>
      </c>
      <c r="H16" s="103"/>
      <c r="I16" s="103"/>
      <c r="J16" s="103">
        <v>0</v>
      </c>
      <c r="K16" s="413">
        <f t="shared" si="0"/>
        <v>0</v>
      </c>
    </row>
    <row r="17" spans="1:11" x14ac:dyDescent="0.25">
      <c r="A17" s="412" t="s">
        <v>413</v>
      </c>
      <c r="B17" s="103"/>
      <c r="C17" s="103"/>
      <c r="D17" s="103">
        <v>0</v>
      </c>
      <c r="E17" s="103"/>
      <c r="F17" s="103"/>
      <c r="G17" s="103">
        <v>0</v>
      </c>
      <c r="H17" s="103"/>
      <c r="I17" s="103"/>
      <c r="J17" s="103">
        <v>0</v>
      </c>
      <c r="K17" s="413">
        <f t="shared" si="0"/>
        <v>0</v>
      </c>
    </row>
    <row r="18" spans="1:11" x14ac:dyDescent="0.25">
      <c r="A18" s="412" t="s">
        <v>414</v>
      </c>
      <c r="B18" s="103"/>
      <c r="C18" s="103"/>
      <c r="D18" s="103">
        <v>208840</v>
      </c>
      <c r="E18" s="103"/>
      <c r="F18" s="103"/>
      <c r="G18" s="103">
        <v>208840</v>
      </c>
      <c r="H18" s="103"/>
      <c r="I18" s="103"/>
      <c r="J18" s="103">
        <v>208840</v>
      </c>
      <c r="K18" s="413">
        <f t="shared" si="0"/>
        <v>0</v>
      </c>
    </row>
    <row r="19" spans="1:11" x14ac:dyDescent="0.25">
      <c r="A19" s="412" t="s">
        <v>415</v>
      </c>
      <c r="B19" s="103"/>
      <c r="C19" s="103"/>
      <c r="D19" s="103">
        <v>0</v>
      </c>
      <c r="E19" s="103"/>
      <c r="F19" s="103"/>
      <c r="G19" s="103">
        <v>0</v>
      </c>
      <c r="H19" s="103"/>
      <c r="I19" s="103"/>
      <c r="J19" s="103">
        <v>0</v>
      </c>
      <c r="K19" s="413">
        <f t="shared" si="0"/>
        <v>0</v>
      </c>
    </row>
    <row r="20" spans="1:11" ht="14.25" x14ac:dyDescent="0.2">
      <c r="A20" s="409" t="s">
        <v>416</v>
      </c>
      <c r="B20" s="104"/>
      <c r="C20" s="104"/>
      <c r="D20" s="104">
        <v>3500000</v>
      </c>
      <c r="E20" s="104"/>
      <c r="F20" s="104"/>
      <c r="G20" s="104">
        <v>3500000</v>
      </c>
      <c r="H20" s="104"/>
      <c r="I20" s="104"/>
      <c r="J20" s="104">
        <v>3500000</v>
      </c>
      <c r="K20" s="410">
        <f t="shared" si="0"/>
        <v>0</v>
      </c>
    </row>
    <row r="21" spans="1:11" ht="14.25" customHeight="1" x14ac:dyDescent="0.25">
      <c r="A21" s="409" t="s">
        <v>417</v>
      </c>
      <c r="B21" s="104"/>
      <c r="C21" s="104"/>
      <c r="D21" s="105">
        <v>2351140</v>
      </c>
      <c r="E21" s="105"/>
      <c r="F21" s="105"/>
      <c r="G21" s="105">
        <v>2351140</v>
      </c>
      <c r="H21" s="104"/>
      <c r="I21" s="104"/>
      <c r="J21" s="105">
        <v>2351140</v>
      </c>
      <c r="K21" s="411">
        <f t="shared" si="0"/>
        <v>0</v>
      </c>
    </row>
    <row r="22" spans="1:11" ht="14.25" customHeight="1" x14ac:dyDescent="0.2">
      <c r="A22" s="409" t="s">
        <v>546</v>
      </c>
      <c r="B22" s="104"/>
      <c r="C22" s="104"/>
      <c r="D22" s="104">
        <v>7650</v>
      </c>
      <c r="E22" s="104"/>
      <c r="F22" s="104"/>
      <c r="G22" s="104">
        <v>7650</v>
      </c>
      <c r="H22" s="104"/>
      <c r="I22" s="104"/>
      <c r="J22" s="104">
        <v>7650</v>
      </c>
      <c r="K22" s="410">
        <f t="shared" si="0"/>
        <v>0</v>
      </c>
    </row>
    <row r="23" spans="1:11" ht="14.25" customHeight="1" x14ac:dyDescent="0.2">
      <c r="A23" s="409" t="s">
        <v>547</v>
      </c>
      <c r="B23" s="104"/>
      <c r="C23" s="104"/>
      <c r="D23" s="104">
        <v>0</v>
      </c>
      <c r="E23" s="104"/>
      <c r="F23" s="104"/>
      <c r="G23" s="104">
        <v>0</v>
      </c>
      <c r="H23" s="104"/>
      <c r="I23" s="104"/>
      <c r="J23" s="104">
        <v>0</v>
      </c>
      <c r="K23" s="410">
        <f t="shared" si="0"/>
        <v>0</v>
      </c>
    </row>
    <row r="24" spans="1:11" ht="14.25" customHeight="1" x14ac:dyDescent="0.2">
      <c r="A24" s="409" t="s">
        <v>418</v>
      </c>
      <c r="B24" s="104"/>
      <c r="C24" s="104"/>
      <c r="D24" s="104">
        <v>6141500</v>
      </c>
      <c r="E24" s="104"/>
      <c r="F24" s="104"/>
      <c r="G24" s="104">
        <v>6141500</v>
      </c>
      <c r="H24" s="104"/>
      <c r="I24" s="104"/>
      <c r="J24" s="104">
        <v>6141500</v>
      </c>
      <c r="K24" s="410">
        <f t="shared" si="0"/>
        <v>0</v>
      </c>
    </row>
    <row r="25" spans="1:11" ht="14.25" customHeight="1" x14ac:dyDescent="0.2">
      <c r="A25" s="409" t="s">
        <v>419</v>
      </c>
      <c r="B25" s="104"/>
      <c r="C25" s="104"/>
      <c r="D25" s="104">
        <v>0</v>
      </c>
      <c r="E25" s="104"/>
      <c r="F25" s="104"/>
      <c r="G25" s="104">
        <v>0</v>
      </c>
      <c r="H25" s="104"/>
      <c r="I25" s="104"/>
      <c r="J25" s="104">
        <v>0</v>
      </c>
      <c r="K25" s="410">
        <f t="shared" si="0"/>
        <v>0</v>
      </c>
    </row>
    <row r="26" spans="1:11" ht="14.25" customHeight="1" x14ac:dyDescent="0.2">
      <c r="A26" s="409" t="s">
        <v>420</v>
      </c>
      <c r="B26" s="104"/>
      <c r="C26" s="104"/>
      <c r="D26" s="104">
        <v>1148860</v>
      </c>
      <c r="E26" s="104"/>
      <c r="F26" s="104"/>
      <c r="G26" s="104">
        <v>1148860</v>
      </c>
      <c r="H26" s="104"/>
      <c r="I26" s="104"/>
      <c r="J26" s="104">
        <v>1148860</v>
      </c>
      <c r="K26" s="410">
        <f>J26-D26</f>
        <v>0</v>
      </c>
    </row>
    <row r="27" spans="1:11" ht="14.25" x14ac:dyDescent="0.2">
      <c r="A27" s="414" t="s">
        <v>421</v>
      </c>
      <c r="B27" s="106"/>
      <c r="C27" s="106"/>
      <c r="D27" s="106">
        <f>D9+D21+D10+D22+D24</f>
        <v>10292420</v>
      </c>
      <c r="E27" s="106"/>
      <c r="F27" s="106"/>
      <c r="G27" s="106">
        <f>G9+G21+G10+G22+G24</f>
        <v>10292420</v>
      </c>
      <c r="H27" s="106"/>
      <c r="I27" s="106"/>
      <c r="J27" s="106">
        <f>J9+J21+J10+J22+J24</f>
        <v>10292420</v>
      </c>
      <c r="K27" s="415">
        <f>K9+K21</f>
        <v>0</v>
      </c>
    </row>
    <row r="28" spans="1:11" ht="14.25" x14ac:dyDescent="0.2">
      <c r="A28" s="409" t="s">
        <v>422</v>
      </c>
      <c r="B28" s="99"/>
      <c r="C28" s="99"/>
      <c r="D28" s="99"/>
      <c r="E28" s="99"/>
      <c r="F28" s="99"/>
      <c r="G28" s="99"/>
      <c r="H28" s="99"/>
      <c r="I28" s="99"/>
      <c r="J28" s="99"/>
      <c r="K28" s="410"/>
    </row>
    <row r="29" spans="1:11" x14ac:dyDescent="0.25">
      <c r="A29" s="412" t="s">
        <v>423</v>
      </c>
      <c r="B29" s="107"/>
      <c r="C29" s="108"/>
      <c r="D29" s="108"/>
      <c r="E29" s="108"/>
      <c r="F29" s="108"/>
      <c r="G29" s="108"/>
      <c r="H29" s="107"/>
      <c r="I29" s="108"/>
      <c r="J29" s="108"/>
      <c r="K29" s="413"/>
    </row>
    <row r="30" spans="1:11" x14ac:dyDescent="0.25">
      <c r="A30" s="412" t="s">
        <v>424</v>
      </c>
      <c r="B30" s="103"/>
      <c r="C30" s="108"/>
      <c r="D30" s="108"/>
      <c r="E30" s="108"/>
      <c r="F30" s="108"/>
      <c r="G30" s="108"/>
      <c r="H30" s="103"/>
      <c r="I30" s="108"/>
      <c r="J30" s="108"/>
      <c r="K30" s="413"/>
    </row>
    <row r="31" spans="1:11" x14ac:dyDescent="0.25">
      <c r="A31" s="412" t="s">
        <v>524</v>
      </c>
      <c r="B31" s="107"/>
      <c r="C31" s="108"/>
      <c r="D31" s="108"/>
      <c r="E31" s="108"/>
      <c r="F31" s="108"/>
      <c r="G31" s="108"/>
      <c r="H31" s="107"/>
      <c r="I31" s="108"/>
      <c r="J31" s="108"/>
      <c r="K31" s="413"/>
    </row>
    <row r="32" spans="1:11" x14ac:dyDescent="0.25">
      <c r="A32" s="416" t="s">
        <v>425</v>
      </c>
      <c r="B32" s="109"/>
      <c r="C32" s="109"/>
      <c r="D32" s="111"/>
      <c r="E32" s="111"/>
      <c r="F32" s="111"/>
      <c r="G32" s="111"/>
      <c r="H32" s="109"/>
      <c r="I32" s="110"/>
      <c r="J32" s="111"/>
      <c r="K32" s="413"/>
    </row>
    <row r="33" spans="1:11" x14ac:dyDescent="0.25">
      <c r="A33" s="417" t="s">
        <v>426</v>
      </c>
      <c r="B33" s="112"/>
      <c r="C33" s="112"/>
      <c r="D33" s="114"/>
      <c r="E33" s="114"/>
      <c r="F33" s="114"/>
      <c r="G33" s="114"/>
      <c r="H33" s="112"/>
      <c r="I33" s="113"/>
      <c r="J33" s="114"/>
      <c r="K33" s="413"/>
    </row>
    <row r="34" spans="1:11" ht="25.5" x14ac:dyDescent="0.25">
      <c r="A34" s="417" t="s">
        <v>479</v>
      </c>
      <c r="B34" s="112"/>
      <c r="C34" s="112"/>
      <c r="D34" s="112"/>
      <c r="E34" s="112"/>
      <c r="F34" s="112"/>
      <c r="G34" s="112"/>
      <c r="H34" s="112"/>
      <c r="I34" s="112"/>
      <c r="J34" s="114"/>
      <c r="K34" s="413"/>
    </row>
    <row r="35" spans="1:11" ht="28.5" x14ac:dyDescent="0.2">
      <c r="A35" s="418" t="s">
        <v>427</v>
      </c>
      <c r="B35" s="115"/>
      <c r="C35" s="115"/>
      <c r="D35" s="115">
        <f>SUM(D29:D34)</f>
        <v>0</v>
      </c>
      <c r="E35" s="115"/>
      <c r="F35" s="115"/>
      <c r="G35" s="115">
        <v>0</v>
      </c>
      <c r="H35" s="115"/>
      <c r="I35" s="115"/>
      <c r="J35" s="115">
        <f>SUM(J29:J34)</f>
        <v>0</v>
      </c>
      <c r="K35" s="419">
        <f t="shared" ref="K35" si="1">J35-D35</f>
        <v>0</v>
      </c>
    </row>
    <row r="36" spans="1:11" ht="14.25" x14ac:dyDescent="0.2">
      <c r="A36" s="420" t="s">
        <v>428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421"/>
    </row>
    <row r="37" spans="1:11" x14ac:dyDescent="0.25">
      <c r="A37" s="412" t="s">
        <v>429</v>
      </c>
      <c r="B37" s="114"/>
      <c r="C37" s="114"/>
      <c r="D37" s="114">
        <v>0</v>
      </c>
      <c r="E37" s="114"/>
      <c r="F37" s="114"/>
      <c r="G37" s="114">
        <v>0</v>
      </c>
      <c r="H37" s="114"/>
      <c r="I37" s="114"/>
      <c r="J37" s="114">
        <v>0</v>
      </c>
      <c r="K37" s="422">
        <f>J37-D37</f>
        <v>0</v>
      </c>
    </row>
    <row r="38" spans="1:11" x14ac:dyDescent="0.25">
      <c r="A38" s="412" t="s">
        <v>430</v>
      </c>
      <c r="B38" s="117">
        <v>2</v>
      </c>
      <c r="C38" s="118">
        <v>55360</v>
      </c>
      <c r="D38" s="769">
        <f>B38*C38</f>
        <v>110720</v>
      </c>
      <c r="E38" s="117">
        <v>2</v>
      </c>
      <c r="F38" s="783">
        <v>55360</v>
      </c>
      <c r="G38" s="112">
        <f>E38*F38</f>
        <v>110720</v>
      </c>
      <c r="H38" s="770">
        <v>3</v>
      </c>
      <c r="I38" s="118">
        <v>55360</v>
      </c>
      <c r="J38" s="119">
        <f>H38*I38</f>
        <v>166080</v>
      </c>
      <c r="K38" s="422">
        <f>J38-D38</f>
        <v>55360</v>
      </c>
    </row>
    <row r="39" spans="1:11" x14ac:dyDescent="0.25">
      <c r="A39" s="423" t="s">
        <v>535</v>
      </c>
      <c r="B39" s="290">
        <v>1</v>
      </c>
      <c r="C39" s="288">
        <v>3100000</v>
      </c>
      <c r="D39" s="769">
        <f>B39*C39</f>
        <v>3100000</v>
      </c>
      <c r="E39" s="290">
        <v>1</v>
      </c>
      <c r="F39" s="288">
        <v>3100000</v>
      </c>
      <c r="G39" s="112">
        <f>E39*F39</f>
        <v>3100000</v>
      </c>
      <c r="H39" s="771">
        <v>1</v>
      </c>
      <c r="I39" s="289">
        <v>3100000</v>
      </c>
      <c r="J39" s="119">
        <f>H39*I39</f>
        <v>3100000</v>
      </c>
      <c r="K39" s="422">
        <f t="shared" ref="K39:K40" si="2">J39-D39</f>
        <v>0</v>
      </c>
    </row>
    <row r="40" spans="1:11" ht="27" customHeight="1" x14ac:dyDescent="0.25">
      <c r="A40" s="417" t="s">
        <v>657</v>
      </c>
      <c r="B40" s="120"/>
      <c r="C40" s="121"/>
      <c r="D40" s="769"/>
      <c r="E40" s="112"/>
      <c r="F40" s="112"/>
      <c r="G40" s="112"/>
      <c r="H40" s="772">
        <v>192</v>
      </c>
      <c r="I40" s="142">
        <v>285</v>
      </c>
      <c r="J40" s="855">
        <f>H40*I40</f>
        <v>54720</v>
      </c>
      <c r="K40" s="422">
        <f t="shared" si="2"/>
        <v>54720</v>
      </c>
    </row>
    <row r="41" spans="1:11" ht="28.5" x14ac:dyDescent="0.2">
      <c r="A41" s="418" t="s">
        <v>431</v>
      </c>
      <c r="B41" s="122"/>
      <c r="C41" s="123"/>
      <c r="D41" s="124">
        <f>SUM(D37:D40)</f>
        <v>3210720</v>
      </c>
      <c r="E41" s="124"/>
      <c r="F41" s="124"/>
      <c r="G41" s="124">
        <f>SUM(G37:G40)</f>
        <v>3210720</v>
      </c>
      <c r="H41" s="122"/>
      <c r="I41" s="123"/>
      <c r="J41" s="124">
        <f>SUM(J37:J40)</f>
        <v>3320800</v>
      </c>
      <c r="K41" s="424">
        <f>SUM(K37:K40)</f>
        <v>110080</v>
      </c>
    </row>
    <row r="42" spans="1:11" s="125" customFormat="1" ht="29.25" thickBot="1" x14ac:dyDescent="0.25">
      <c r="A42" s="425" t="s">
        <v>432</v>
      </c>
      <c r="B42" s="401"/>
      <c r="C42" s="402"/>
      <c r="D42" s="403">
        <v>1800000</v>
      </c>
      <c r="E42" s="403"/>
      <c r="F42" s="403"/>
      <c r="G42" s="403">
        <v>1800000</v>
      </c>
      <c r="H42" s="401"/>
      <c r="I42" s="402"/>
      <c r="J42" s="403">
        <v>1800000</v>
      </c>
      <c r="K42" s="426">
        <f>J42-D42</f>
        <v>0</v>
      </c>
    </row>
    <row r="43" spans="1:11" ht="25.5" customHeight="1" thickBot="1" x14ac:dyDescent="0.3">
      <c r="A43" s="404" t="s">
        <v>433</v>
      </c>
      <c r="B43" s="405"/>
      <c r="C43" s="406"/>
      <c r="D43" s="407">
        <f>D27+D35+D41+D42</f>
        <v>15303140</v>
      </c>
      <c r="E43" s="407"/>
      <c r="F43" s="407"/>
      <c r="G43" s="407">
        <f>G27+G35+G41+G42</f>
        <v>15303140</v>
      </c>
      <c r="H43" s="407"/>
      <c r="I43" s="407"/>
      <c r="J43" s="407">
        <f>J27+J35+J41+J42</f>
        <v>15413220</v>
      </c>
      <c r="K43" s="408">
        <f>K27+K35+K41+K42</f>
        <v>110080</v>
      </c>
    </row>
    <row r="44" spans="1:11" ht="17.25" thickBot="1" x14ac:dyDescent="0.3">
      <c r="A44" s="814" t="s">
        <v>564</v>
      </c>
      <c r="B44" s="405"/>
      <c r="C44" s="406"/>
      <c r="D44" s="407">
        <v>0</v>
      </c>
      <c r="E44" s="407"/>
      <c r="F44" s="407"/>
      <c r="G44" s="407">
        <v>104050</v>
      </c>
      <c r="H44" s="407"/>
      <c r="I44" s="407"/>
      <c r="J44" s="767">
        <v>104050</v>
      </c>
      <c r="K44" s="768">
        <f>J44-G44</f>
        <v>0</v>
      </c>
    </row>
    <row r="45" spans="1:11" ht="30" thickBot="1" x14ac:dyDescent="0.3">
      <c r="A45" s="814" t="s">
        <v>658</v>
      </c>
      <c r="B45" s="405"/>
      <c r="C45" s="406"/>
      <c r="D45" s="407">
        <v>0</v>
      </c>
      <c r="E45" s="407">
        <v>0</v>
      </c>
      <c r="F45" s="407"/>
      <c r="G45" s="407">
        <v>20000</v>
      </c>
      <c r="H45" s="407"/>
      <c r="I45" s="407"/>
      <c r="J45" s="767">
        <v>20000</v>
      </c>
      <c r="K45" s="768">
        <f t="shared" ref="K45:K48" si="3">J45-G45</f>
        <v>0</v>
      </c>
    </row>
    <row r="46" spans="1:11" ht="17.25" thickBot="1" x14ac:dyDescent="0.3">
      <c r="A46" s="814" t="s">
        <v>597</v>
      </c>
      <c r="B46" s="405"/>
      <c r="C46" s="406"/>
      <c r="D46" s="407">
        <v>0</v>
      </c>
      <c r="E46" s="407"/>
      <c r="F46" s="407"/>
      <c r="G46" s="407">
        <v>0</v>
      </c>
      <c r="H46" s="407"/>
      <c r="I46" s="407"/>
      <c r="J46" s="767">
        <v>-12000</v>
      </c>
      <c r="K46" s="768">
        <f t="shared" si="3"/>
        <v>-12000</v>
      </c>
    </row>
    <row r="47" spans="1:11" ht="17.25" thickBot="1" x14ac:dyDescent="0.3">
      <c r="A47" s="814" t="s">
        <v>659</v>
      </c>
      <c r="B47" s="405"/>
      <c r="C47" s="406"/>
      <c r="D47" s="407">
        <v>0</v>
      </c>
      <c r="E47" s="407"/>
      <c r="F47" s="407"/>
      <c r="G47" s="407">
        <v>1150000</v>
      </c>
      <c r="H47" s="407"/>
      <c r="I47" s="407"/>
      <c r="J47" s="767">
        <v>1150000</v>
      </c>
      <c r="K47" s="768">
        <f t="shared" si="3"/>
        <v>0</v>
      </c>
    </row>
    <row r="48" spans="1:11" ht="17.25" thickBot="1" x14ac:dyDescent="0.3">
      <c r="A48" s="814" t="s">
        <v>596</v>
      </c>
      <c r="B48" s="405"/>
      <c r="C48" s="406"/>
      <c r="D48" s="407">
        <v>0</v>
      </c>
      <c r="E48" s="407"/>
      <c r="F48" s="407"/>
      <c r="G48" s="407">
        <v>86360</v>
      </c>
      <c r="H48" s="407"/>
      <c r="I48" s="407"/>
      <c r="J48" s="767">
        <v>86360</v>
      </c>
      <c r="K48" s="768">
        <f t="shared" si="3"/>
        <v>0</v>
      </c>
    </row>
    <row r="49" spans="1:11" ht="17.25" thickBot="1" x14ac:dyDescent="0.3">
      <c r="A49" s="404" t="s">
        <v>446</v>
      </c>
      <c r="B49" s="405"/>
      <c r="C49" s="406"/>
      <c r="D49" s="407">
        <f>D43+D44+D48</f>
        <v>15303140</v>
      </c>
      <c r="E49" s="407"/>
      <c r="F49" s="407"/>
      <c r="G49" s="407">
        <f>SUM(G43:G48)</f>
        <v>16663550</v>
      </c>
      <c r="H49" s="407"/>
      <c r="I49" s="407">
        <f t="shared" ref="I49:J49" si="4">SUM(I43:I48)</f>
        <v>0</v>
      </c>
      <c r="J49" s="407">
        <f t="shared" si="4"/>
        <v>16761630</v>
      </c>
      <c r="K49" s="408">
        <f>K30+K44+K48+K46+K43</f>
        <v>98080</v>
      </c>
    </row>
  </sheetData>
  <mergeCells count="7">
    <mergeCell ref="H4:J4"/>
    <mergeCell ref="J3:K3"/>
    <mergeCell ref="A1:K1"/>
    <mergeCell ref="A4:A5"/>
    <mergeCell ref="B4:D4"/>
    <mergeCell ref="C3:D3"/>
    <mergeCell ref="E4:G4"/>
  </mergeCells>
  <phoneticPr fontId="69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R20"/>
  <sheetViews>
    <sheetView topLeftCell="C1" workbookViewId="0">
      <selection activeCell="C4" sqref="C4:I4"/>
    </sheetView>
  </sheetViews>
  <sheetFormatPr defaultColWidth="9.33203125" defaultRowHeight="12.75" x14ac:dyDescent="0.2"/>
  <cols>
    <col min="1" max="1" width="11.5" style="239" hidden="1" customWidth="1"/>
    <col min="2" max="2" width="3.83203125" style="239" hidden="1" customWidth="1"/>
    <col min="3" max="3" width="80.1640625" style="239" bestFit="1" customWidth="1"/>
    <col min="4" max="4" width="13.6640625" style="239" customWidth="1"/>
    <col min="5" max="5" width="12.6640625" style="239" hidden="1" customWidth="1"/>
    <col min="6" max="6" width="11.5" style="239" hidden="1" customWidth="1"/>
    <col min="7" max="7" width="13" style="239" hidden="1" customWidth="1"/>
    <col min="8" max="8" width="11.5" style="239" hidden="1" customWidth="1"/>
    <col min="9" max="10" width="13" style="239" customWidth="1"/>
    <col min="11" max="11" width="48.6640625" style="239" customWidth="1"/>
    <col min="12" max="12" width="13.1640625" style="239" customWidth="1"/>
    <col min="13" max="13" width="13.5" style="239" hidden="1" customWidth="1"/>
    <col min="14" max="14" width="12.1640625" style="239" hidden="1" customWidth="1"/>
    <col min="15" max="15" width="11.83203125" style="239" hidden="1" customWidth="1"/>
    <col min="16" max="16" width="12.1640625" style="239" hidden="1" customWidth="1"/>
    <col min="17" max="18" width="11.83203125" style="239" customWidth="1"/>
    <col min="19" max="16384" width="9.33203125" style="239"/>
  </cols>
  <sheetData>
    <row r="1" spans="1:18" ht="30" customHeight="1" x14ac:dyDescent="0.3">
      <c r="C1" s="903" t="s">
        <v>539</v>
      </c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240"/>
    </row>
    <row r="2" spans="1:18" ht="30" customHeight="1" x14ac:dyDescent="0.3">
      <c r="C2" s="903" t="s">
        <v>434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240"/>
    </row>
    <row r="3" spans="1:18" ht="17.25" customHeight="1" x14ac:dyDescent="0.3">
      <c r="C3" s="903" t="s">
        <v>559</v>
      </c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240"/>
    </row>
    <row r="4" spans="1:18" ht="17.25" customHeight="1" x14ac:dyDescent="0.3">
      <c r="C4" s="1047" t="s">
        <v>666</v>
      </c>
      <c r="D4" s="1050"/>
      <c r="E4" s="1050"/>
      <c r="F4" s="1050"/>
      <c r="G4" s="1050"/>
      <c r="H4" s="1050"/>
      <c r="I4" s="1050"/>
      <c r="J4" s="240"/>
      <c r="K4" s="241"/>
      <c r="L4" s="241"/>
      <c r="M4" s="241"/>
      <c r="O4" s="241"/>
      <c r="Q4" s="241"/>
      <c r="R4" s="241"/>
    </row>
    <row r="5" spans="1:18" ht="19.5" customHeight="1" thickBot="1" x14ac:dyDescent="0.25">
      <c r="G5" s="242"/>
      <c r="I5" s="242"/>
      <c r="J5" s="242"/>
      <c r="K5" s="243"/>
      <c r="L5" s="243"/>
      <c r="M5" s="243"/>
      <c r="O5" s="243"/>
      <c r="Q5" s="243"/>
      <c r="R5" s="438" t="s">
        <v>557</v>
      </c>
    </row>
    <row r="6" spans="1:18" ht="42" customHeight="1" thickBot="1" x14ac:dyDescent="0.25">
      <c r="A6" s="244" t="s">
        <v>435</v>
      </c>
      <c r="B6" s="439" t="s">
        <v>436</v>
      </c>
      <c r="C6" s="450" t="s">
        <v>437</v>
      </c>
      <c r="D6" s="460" t="s">
        <v>633</v>
      </c>
      <c r="E6" s="454" t="s">
        <v>485</v>
      </c>
      <c r="F6" s="440" t="s">
        <v>486</v>
      </c>
      <c r="G6" s="440" t="s">
        <v>487</v>
      </c>
      <c r="H6" s="440" t="s">
        <v>488</v>
      </c>
      <c r="I6" s="465" t="s">
        <v>634</v>
      </c>
      <c r="J6" s="460" t="s">
        <v>635</v>
      </c>
      <c r="K6" s="469" t="s">
        <v>438</v>
      </c>
      <c r="L6" s="460" t="s">
        <v>633</v>
      </c>
      <c r="M6" s="454" t="s">
        <v>485</v>
      </c>
      <c r="N6" s="440" t="s">
        <v>486</v>
      </c>
      <c r="O6" s="440" t="s">
        <v>487</v>
      </c>
      <c r="P6" s="440" t="s">
        <v>488</v>
      </c>
      <c r="Q6" s="465" t="s">
        <v>634</v>
      </c>
      <c r="R6" s="460" t="s">
        <v>635</v>
      </c>
    </row>
    <row r="7" spans="1:18" s="246" customFormat="1" ht="11.25" thickBot="1" x14ac:dyDescent="0.2">
      <c r="A7" s="245">
        <v>1</v>
      </c>
      <c r="B7" s="441">
        <v>2</v>
      </c>
      <c r="C7" s="451" t="s">
        <v>155</v>
      </c>
      <c r="D7" s="461" t="s">
        <v>103</v>
      </c>
      <c r="E7" s="445" t="s">
        <v>105</v>
      </c>
      <c r="F7" s="444" t="s">
        <v>105</v>
      </c>
      <c r="G7" s="444" t="s">
        <v>106</v>
      </c>
      <c r="H7" s="444" t="s">
        <v>105</v>
      </c>
      <c r="I7" s="466" t="s">
        <v>104</v>
      </c>
      <c r="J7" s="461" t="s">
        <v>105</v>
      </c>
      <c r="K7" s="470" t="s">
        <v>106</v>
      </c>
      <c r="L7" s="461" t="s">
        <v>82</v>
      </c>
      <c r="M7" s="445" t="s">
        <v>84</v>
      </c>
      <c r="N7" s="444" t="s">
        <v>84</v>
      </c>
      <c r="O7" s="444" t="s">
        <v>489</v>
      </c>
      <c r="P7" s="466" t="s">
        <v>490</v>
      </c>
      <c r="Q7" s="461" t="s">
        <v>83</v>
      </c>
      <c r="R7" s="486" t="s">
        <v>84</v>
      </c>
    </row>
    <row r="8" spans="1:18" x14ac:dyDescent="0.2">
      <c r="A8" s="247" t="s">
        <v>439</v>
      </c>
      <c r="B8" s="446" t="s">
        <v>440</v>
      </c>
      <c r="C8" s="452"/>
      <c r="D8" s="462">
        <v>0</v>
      </c>
      <c r="E8" s="455"/>
      <c r="F8" s="442"/>
      <c r="G8" s="442"/>
      <c r="H8" s="442"/>
      <c r="I8" s="467">
        <v>0</v>
      </c>
      <c r="J8" s="462">
        <v>0</v>
      </c>
      <c r="K8" s="471"/>
      <c r="L8" s="479"/>
      <c r="M8" s="475"/>
      <c r="N8" s="443"/>
      <c r="O8" s="443"/>
      <c r="P8" s="483"/>
      <c r="Q8" s="479"/>
      <c r="R8" s="487"/>
    </row>
    <row r="9" spans="1:18" ht="26.25" customHeight="1" x14ac:dyDescent="0.2">
      <c r="A9" s="247" t="s">
        <v>439</v>
      </c>
      <c r="B9" s="446" t="s">
        <v>440</v>
      </c>
      <c r="C9" s="837" t="s">
        <v>638</v>
      </c>
      <c r="D9" s="836">
        <v>2039935</v>
      </c>
      <c r="E9" s="456"/>
      <c r="F9" s="248"/>
      <c r="G9" s="248"/>
      <c r="H9" s="248"/>
      <c r="I9" s="841">
        <v>2530377</v>
      </c>
      <c r="J9" s="463">
        <v>2530377</v>
      </c>
      <c r="K9" s="834" t="s">
        <v>636</v>
      </c>
      <c r="L9" s="480">
        <v>0</v>
      </c>
      <c r="M9" s="476"/>
      <c r="N9" s="249"/>
      <c r="O9" s="249"/>
      <c r="P9" s="484"/>
      <c r="Q9" s="836">
        <v>3964000</v>
      </c>
      <c r="R9" s="836">
        <v>3964000</v>
      </c>
    </row>
    <row r="10" spans="1:18" ht="24" customHeight="1" x14ac:dyDescent="0.2">
      <c r="A10" s="247" t="s">
        <v>439</v>
      </c>
      <c r="B10" s="446" t="s">
        <v>440</v>
      </c>
      <c r="C10" s="838" t="s">
        <v>639</v>
      </c>
      <c r="D10" s="846">
        <v>1800000</v>
      </c>
      <c r="E10" s="457"/>
      <c r="F10" s="248"/>
      <c r="G10" s="250"/>
      <c r="H10" s="248"/>
      <c r="I10" s="845">
        <v>979300</v>
      </c>
      <c r="J10" s="463">
        <v>979300</v>
      </c>
      <c r="K10" s="835" t="s">
        <v>637</v>
      </c>
      <c r="L10" s="848">
        <v>0</v>
      </c>
      <c r="M10" s="849"/>
      <c r="N10" s="850"/>
      <c r="O10" s="851"/>
      <c r="P10" s="852"/>
      <c r="Q10" s="846">
        <v>22000</v>
      </c>
      <c r="R10" s="846">
        <v>22000</v>
      </c>
    </row>
    <row r="11" spans="1:18" ht="27.75" customHeight="1" x14ac:dyDescent="0.2">
      <c r="A11" s="247" t="s">
        <v>441</v>
      </c>
      <c r="B11" s="446" t="s">
        <v>442</v>
      </c>
      <c r="C11" s="838" t="s">
        <v>640</v>
      </c>
      <c r="D11" s="846">
        <v>0</v>
      </c>
      <c r="E11" s="458"/>
      <c r="F11" s="248"/>
      <c r="G11" s="252"/>
      <c r="H11" s="248"/>
      <c r="I11" s="845">
        <v>659258</v>
      </c>
      <c r="J11" s="463">
        <v>639455</v>
      </c>
      <c r="K11" s="472"/>
      <c r="L11" s="481"/>
      <c r="M11" s="477"/>
      <c r="N11" s="249"/>
      <c r="O11" s="251"/>
      <c r="P11" s="484"/>
      <c r="Q11" s="480"/>
      <c r="R11" s="488"/>
    </row>
    <row r="12" spans="1:18" ht="27" customHeight="1" x14ac:dyDescent="0.2">
      <c r="A12" s="247" t="s">
        <v>443</v>
      </c>
      <c r="B12" s="446" t="s">
        <v>444</v>
      </c>
      <c r="C12" s="838" t="s">
        <v>641</v>
      </c>
      <c r="D12" s="846">
        <v>0</v>
      </c>
      <c r="E12" s="458"/>
      <c r="F12" s="248"/>
      <c r="G12" s="252"/>
      <c r="H12" s="248"/>
      <c r="I12" s="845">
        <v>250000</v>
      </c>
      <c r="J12" s="463">
        <v>250000</v>
      </c>
      <c r="K12" s="472"/>
      <c r="L12" s="481"/>
      <c r="M12" s="477"/>
      <c r="N12" s="249"/>
      <c r="O12" s="251"/>
      <c r="P12" s="484"/>
      <c r="Q12" s="480"/>
      <c r="R12" s="488"/>
    </row>
    <row r="13" spans="1:18" ht="29.25" customHeight="1" x14ac:dyDescent="0.2">
      <c r="A13" s="247" t="s">
        <v>439</v>
      </c>
      <c r="B13" s="446" t="s">
        <v>445</v>
      </c>
      <c r="C13" s="838" t="s">
        <v>642</v>
      </c>
      <c r="D13" s="846">
        <v>0</v>
      </c>
      <c r="E13" s="458"/>
      <c r="F13" s="252"/>
      <c r="G13" s="252"/>
      <c r="H13" s="252"/>
      <c r="I13" s="842">
        <v>850000</v>
      </c>
      <c r="J13" s="844">
        <v>814260</v>
      </c>
      <c r="K13" s="473"/>
      <c r="L13" s="480"/>
      <c r="M13" s="476"/>
      <c r="N13" s="249"/>
      <c r="O13" s="249"/>
      <c r="P13" s="484"/>
      <c r="Q13" s="480"/>
      <c r="R13" s="488"/>
    </row>
    <row r="14" spans="1:18" ht="29.25" customHeight="1" x14ac:dyDescent="0.2">
      <c r="A14" s="247" t="s">
        <v>439</v>
      </c>
      <c r="B14" s="446" t="s">
        <v>445</v>
      </c>
      <c r="C14" s="838" t="s">
        <v>643</v>
      </c>
      <c r="D14" s="846">
        <v>0</v>
      </c>
      <c r="E14" s="456"/>
      <c r="F14" s="248"/>
      <c r="G14" s="248"/>
      <c r="H14" s="248"/>
      <c r="I14" s="842">
        <v>200000</v>
      </c>
      <c r="J14" s="463">
        <v>0</v>
      </c>
      <c r="K14" s="473"/>
      <c r="L14" s="480"/>
      <c r="M14" s="476"/>
      <c r="N14" s="249"/>
      <c r="O14" s="249"/>
      <c r="P14" s="484"/>
      <c r="Q14" s="480"/>
      <c r="R14" s="488"/>
    </row>
    <row r="15" spans="1:18" ht="29.25" customHeight="1" x14ac:dyDescent="0.2">
      <c r="A15" s="253"/>
      <c r="B15" s="447"/>
      <c r="C15" s="838" t="s">
        <v>644</v>
      </c>
      <c r="D15" s="847">
        <v>0</v>
      </c>
      <c r="E15" s="456"/>
      <c r="F15" s="248"/>
      <c r="G15" s="248"/>
      <c r="H15" s="248"/>
      <c r="I15" s="842">
        <v>3964000</v>
      </c>
      <c r="J15" s="463">
        <v>0</v>
      </c>
      <c r="K15" s="473"/>
      <c r="L15" s="482"/>
      <c r="M15" s="478"/>
      <c r="N15" s="254"/>
      <c r="O15" s="254"/>
      <c r="P15" s="485"/>
      <c r="Q15" s="482"/>
      <c r="R15" s="489"/>
    </row>
    <row r="16" spans="1:18" ht="36.75" customHeight="1" thickBot="1" x14ac:dyDescent="0.25">
      <c r="A16" s="253"/>
      <c r="B16" s="447"/>
      <c r="C16" s="839" t="s">
        <v>645</v>
      </c>
      <c r="D16" s="840">
        <v>1800000</v>
      </c>
      <c r="E16" s="456"/>
      <c r="F16" s="248"/>
      <c r="G16" s="248"/>
      <c r="H16" s="248"/>
      <c r="I16" s="843">
        <v>1800000</v>
      </c>
      <c r="J16" s="463">
        <v>1052445</v>
      </c>
      <c r="K16" s="473"/>
      <c r="L16" s="482"/>
      <c r="M16" s="478"/>
      <c r="N16" s="254"/>
      <c r="O16" s="254"/>
      <c r="P16" s="485"/>
      <c r="Q16" s="482"/>
      <c r="R16" s="489"/>
    </row>
    <row r="17" spans="1:18" ht="13.5" thickBot="1" x14ac:dyDescent="0.25">
      <c r="A17" s="255"/>
      <c r="B17" s="448"/>
      <c r="C17" s="453"/>
      <c r="D17" s="464">
        <f t="shared" ref="D17:J17" si="0">SUM(D8:D16)</f>
        <v>5639935</v>
      </c>
      <c r="E17" s="490">
        <f t="shared" si="0"/>
        <v>0</v>
      </c>
      <c r="F17" s="464">
        <f t="shared" si="0"/>
        <v>0</v>
      </c>
      <c r="G17" s="464">
        <f t="shared" si="0"/>
        <v>0</v>
      </c>
      <c r="H17" s="464">
        <f t="shared" si="0"/>
        <v>0</v>
      </c>
      <c r="I17" s="464">
        <f t="shared" si="0"/>
        <v>11232935</v>
      </c>
      <c r="J17" s="464">
        <f t="shared" si="0"/>
        <v>6265837</v>
      </c>
      <c r="K17" s="474"/>
      <c r="L17" s="464">
        <f>SUM(L8:L13)</f>
        <v>0</v>
      </c>
      <c r="M17" s="459">
        <v>28416</v>
      </c>
      <c r="N17" s="449">
        <f>SUM(N8:N13)</f>
        <v>0</v>
      </c>
      <c r="O17" s="449">
        <v>37123</v>
      </c>
      <c r="P17" s="468">
        <f>SUM(P8:P13)</f>
        <v>0</v>
      </c>
      <c r="Q17" s="464">
        <f>SUM(Q8:Q13)</f>
        <v>3986000</v>
      </c>
      <c r="R17" s="490">
        <f>SUM(R8:R13)</f>
        <v>3986000</v>
      </c>
    </row>
    <row r="18" spans="1:18" x14ac:dyDescent="0.2">
      <c r="A18" s="255"/>
      <c r="B18" s="256"/>
    </row>
    <row r="19" spans="1:18" x14ac:dyDescent="0.2">
      <c r="A19" s="255"/>
      <c r="B19" s="256"/>
    </row>
    <row r="20" spans="1:18" ht="13.5" thickBot="1" x14ac:dyDescent="0.25">
      <c r="A20" s="258" t="s">
        <v>446</v>
      </c>
      <c r="B20" s="257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77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>
    <tabColor theme="0"/>
    <pageSetUpPr fitToPage="1"/>
  </sheetPr>
  <dimension ref="A1:D30"/>
  <sheetViews>
    <sheetView workbookViewId="0">
      <selection activeCell="A4" sqref="A4:D4"/>
    </sheetView>
  </sheetViews>
  <sheetFormatPr defaultRowHeight="12.75" x14ac:dyDescent="0.2"/>
  <cols>
    <col min="1" max="1" width="5" customWidth="1"/>
    <col min="2" max="2" width="43" customWidth="1"/>
    <col min="3" max="3" width="38.1640625" customWidth="1"/>
    <col min="4" max="4" width="12.33203125" customWidth="1"/>
  </cols>
  <sheetData>
    <row r="1" spans="1:4" x14ac:dyDescent="0.2">
      <c r="A1" s="152"/>
      <c r="B1" s="152"/>
      <c r="C1" s="152"/>
      <c r="D1" s="152"/>
    </row>
    <row r="2" spans="1:4" ht="47.25" customHeight="1" x14ac:dyDescent="0.25">
      <c r="A2" s="904" t="s">
        <v>622</v>
      </c>
      <c r="B2" s="904"/>
      <c r="C2" s="904"/>
      <c r="D2" s="904"/>
    </row>
    <row r="3" spans="1:4" x14ac:dyDescent="0.2">
      <c r="A3" s="905"/>
      <c r="B3" s="905"/>
      <c r="C3" s="905"/>
      <c r="D3" s="905"/>
    </row>
    <row r="4" spans="1:4" s="128" customFormat="1" ht="19.5" customHeight="1" x14ac:dyDescent="0.25">
      <c r="A4" s="1051" t="s">
        <v>667</v>
      </c>
      <c r="B4" s="1052"/>
      <c r="C4" s="1052"/>
      <c r="D4" s="1052"/>
    </row>
    <row r="5" spans="1:4" s="128" customFormat="1" ht="19.5" customHeight="1" thickBot="1" x14ac:dyDescent="0.25">
      <c r="C5" s="917" t="s">
        <v>554</v>
      </c>
      <c r="D5" s="917"/>
    </row>
    <row r="6" spans="1:4" ht="38.25" customHeight="1" thickBot="1" x14ac:dyDescent="0.25">
      <c r="A6" s="762" t="s">
        <v>68</v>
      </c>
      <c r="B6" s="763" t="s">
        <v>63</v>
      </c>
      <c r="C6" s="763" t="s">
        <v>64</v>
      </c>
      <c r="D6" s="764" t="s">
        <v>455</v>
      </c>
    </row>
    <row r="7" spans="1:4" ht="23.25" customHeight="1" x14ac:dyDescent="0.2">
      <c r="A7" s="911" t="s">
        <v>67</v>
      </c>
      <c r="B7" s="912"/>
      <c r="C7" s="912"/>
      <c r="D7" s="913"/>
    </row>
    <row r="8" spans="1:4" ht="81.75" customHeight="1" x14ac:dyDescent="0.2">
      <c r="A8" s="153" t="s">
        <v>169</v>
      </c>
      <c r="B8" s="154" t="s">
        <v>66</v>
      </c>
      <c r="C8" s="159" t="s">
        <v>599</v>
      </c>
      <c r="D8" s="155">
        <v>1149923</v>
      </c>
    </row>
    <row r="9" spans="1:4" ht="31.5" customHeight="1" x14ac:dyDescent="0.2">
      <c r="A9" s="153" t="s">
        <v>170</v>
      </c>
      <c r="B9" s="154" t="s">
        <v>530</v>
      </c>
      <c r="C9" s="159" t="s">
        <v>630</v>
      </c>
      <c r="D9" s="155">
        <v>51105</v>
      </c>
    </row>
    <row r="10" spans="1:4" ht="31.5" customHeight="1" x14ac:dyDescent="0.2">
      <c r="A10" s="153" t="s">
        <v>171</v>
      </c>
      <c r="B10" s="154" t="s">
        <v>631</v>
      </c>
      <c r="C10" s="159" t="s">
        <v>632</v>
      </c>
      <c r="D10" s="155">
        <v>70000</v>
      </c>
    </row>
    <row r="11" spans="1:4" ht="22.5" x14ac:dyDescent="0.2">
      <c r="A11" s="153" t="s">
        <v>172</v>
      </c>
      <c r="B11" s="154" t="s">
        <v>563</v>
      </c>
      <c r="C11" s="159" t="s">
        <v>661</v>
      </c>
      <c r="D11" s="155">
        <v>72217</v>
      </c>
    </row>
    <row r="12" spans="1:4" ht="35.25" customHeight="1" x14ac:dyDescent="0.2">
      <c r="A12" s="153" t="s">
        <v>173</v>
      </c>
      <c r="B12" s="154" t="s">
        <v>628</v>
      </c>
      <c r="C12" s="159" t="s">
        <v>629</v>
      </c>
      <c r="D12" s="155">
        <v>33000</v>
      </c>
    </row>
    <row r="13" spans="1:4" ht="36.75" customHeight="1" x14ac:dyDescent="0.2">
      <c r="A13" s="153" t="s">
        <v>174</v>
      </c>
      <c r="B13" s="154" t="s">
        <v>595</v>
      </c>
      <c r="C13" s="159" t="s">
        <v>598</v>
      </c>
      <c r="D13" s="155">
        <v>12466</v>
      </c>
    </row>
    <row r="14" spans="1:4" ht="13.5" thickBot="1" x14ac:dyDescent="0.25">
      <c r="A14" s="153" t="s">
        <v>175</v>
      </c>
      <c r="B14" s="154" t="s">
        <v>534</v>
      </c>
      <c r="C14" s="159" t="s">
        <v>627</v>
      </c>
      <c r="D14" s="155">
        <v>200000</v>
      </c>
    </row>
    <row r="15" spans="1:4" ht="15.95" customHeight="1" thickBot="1" x14ac:dyDescent="0.25">
      <c r="A15" s="914" t="s">
        <v>62</v>
      </c>
      <c r="B15" s="915"/>
      <c r="C15" s="916"/>
      <c r="D15" s="491">
        <f>SUM(D8:D14)</f>
        <v>1588711</v>
      </c>
    </row>
    <row r="16" spans="1:4" ht="24" customHeight="1" x14ac:dyDescent="0.2">
      <c r="A16" s="908" t="s">
        <v>65</v>
      </c>
      <c r="B16" s="909"/>
      <c r="C16" s="909"/>
      <c r="D16" s="910"/>
    </row>
    <row r="17" spans="1:4" ht="22.5" x14ac:dyDescent="0.2">
      <c r="A17" s="153" t="s">
        <v>176</v>
      </c>
      <c r="B17" s="154" t="s">
        <v>533</v>
      </c>
      <c r="C17" s="159" t="s">
        <v>623</v>
      </c>
      <c r="D17" s="155">
        <v>30000</v>
      </c>
    </row>
    <row r="18" spans="1:4" ht="22.5" x14ac:dyDescent="0.2">
      <c r="A18" s="153" t="s">
        <v>177</v>
      </c>
      <c r="B18" s="156" t="s">
        <v>624</v>
      </c>
      <c r="C18" s="159" t="s">
        <v>660</v>
      </c>
      <c r="D18" s="155">
        <v>50000</v>
      </c>
    </row>
    <row r="19" spans="1:4" ht="22.5" x14ac:dyDescent="0.2">
      <c r="A19" s="153" t="s">
        <v>116</v>
      </c>
      <c r="B19" s="154" t="s">
        <v>625</v>
      </c>
      <c r="C19" s="159" t="s">
        <v>626</v>
      </c>
      <c r="D19" s="155">
        <v>3180</v>
      </c>
    </row>
    <row r="20" spans="1:4" ht="15.95" customHeight="1" x14ac:dyDescent="0.2">
      <c r="A20" s="153"/>
      <c r="B20" s="165"/>
      <c r="C20" s="154"/>
      <c r="D20" s="167"/>
    </row>
    <row r="21" spans="1:4" ht="27" customHeight="1" x14ac:dyDescent="0.2">
      <c r="A21" s="153"/>
      <c r="B21" s="165"/>
      <c r="C21" s="159"/>
      <c r="D21" s="167"/>
    </row>
    <row r="22" spans="1:4" ht="15.95" customHeight="1" thickBot="1" x14ac:dyDescent="0.25">
      <c r="A22" s="164"/>
      <c r="B22" s="165"/>
      <c r="C22" s="166"/>
      <c r="D22" s="167"/>
    </row>
    <row r="23" spans="1:4" ht="15.95" customHeight="1" thickBot="1" x14ac:dyDescent="0.25">
      <c r="A23" s="492" t="s">
        <v>62</v>
      </c>
      <c r="B23" s="493"/>
      <c r="C23" s="494"/>
      <c r="D23" s="491">
        <f>SUM(D17:D21)</f>
        <v>83180</v>
      </c>
    </row>
    <row r="24" spans="1:4" ht="24" customHeight="1" x14ac:dyDescent="0.2">
      <c r="A24" s="908" t="s">
        <v>483</v>
      </c>
      <c r="B24" s="909"/>
      <c r="C24" s="909"/>
      <c r="D24" s="910"/>
    </row>
    <row r="25" spans="1:4" ht="15.95" customHeight="1" x14ac:dyDescent="0.2">
      <c r="A25" s="153"/>
      <c r="B25" s="154"/>
      <c r="C25" s="154"/>
      <c r="D25" s="155"/>
    </row>
    <row r="26" spans="1:4" ht="15.95" customHeight="1" x14ac:dyDescent="0.2">
      <c r="A26" s="153"/>
      <c r="B26" s="154"/>
      <c r="C26" s="154"/>
      <c r="D26" s="155"/>
    </row>
    <row r="27" spans="1:4" ht="15.95" customHeight="1" thickBot="1" x14ac:dyDescent="0.25">
      <c r="A27" s="160" t="s">
        <v>62</v>
      </c>
      <c r="B27" s="161"/>
      <c r="C27" s="162"/>
      <c r="D27" s="163">
        <f>SUM(D25:D26)</f>
        <v>0</v>
      </c>
    </row>
    <row r="28" spans="1:4" ht="15.95" customHeight="1" thickBot="1" x14ac:dyDescent="0.25">
      <c r="A28" s="906" t="s">
        <v>484</v>
      </c>
      <c r="B28" s="907"/>
      <c r="C28" s="157"/>
      <c r="D28" s="158">
        <f>D15+D23+D27</f>
        <v>1671891</v>
      </c>
    </row>
    <row r="29" spans="1:4" x14ac:dyDescent="0.2">
      <c r="A29" s="152"/>
      <c r="B29" s="152"/>
      <c r="C29" s="152"/>
      <c r="D29" s="152"/>
    </row>
    <row r="30" spans="1:4" x14ac:dyDescent="0.2">
      <c r="A30" s="152"/>
      <c r="B30" s="152"/>
      <c r="C30" s="152"/>
      <c r="D30" s="152"/>
    </row>
  </sheetData>
  <mergeCells count="9">
    <mergeCell ref="A2:D2"/>
    <mergeCell ref="A3:D3"/>
    <mergeCell ref="A28:B28"/>
    <mergeCell ref="A16:D16"/>
    <mergeCell ref="A7:D7"/>
    <mergeCell ref="A15:C15"/>
    <mergeCell ref="C5:D5"/>
    <mergeCell ref="A24:D24"/>
    <mergeCell ref="A4:D4"/>
  </mergeCells>
  <phoneticPr fontId="101" type="noConversion"/>
  <conditionalFormatting sqref="D28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>
    <tabColor theme="0"/>
    <pageSetUpPr fitToPage="1"/>
  </sheetPr>
  <dimension ref="A1:D28"/>
  <sheetViews>
    <sheetView workbookViewId="0">
      <selection activeCell="A2" sqref="A2:B2"/>
    </sheetView>
  </sheetViews>
  <sheetFormatPr defaultColWidth="9.33203125" defaultRowHeight="12.75" x14ac:dyDescent="0.2"/>
  <cols>
    <col min="1" max="1" width="5.6640625" style="199" customWidth="1"/>
    <col min="2" max="2" width="63.1640625" style="169" customWidth="1"/>
    <col min="3" max="3" width="15.33203125" style="169" customWidth="1"/>
    <col min="4" max="4" width="17.33203125" style="169" customWidth="1"/>
    <col min="5" max="16384" width="9.33203125" style="169"/>
  </cols>
  <sheetData>
    <row r="1" spans="1:4" ht="40.5" customHeight="1" x14ac:dyDescent="0.25">
      <c r="A1" s="920" t="s">
        <v>621</v>
      </c>
      <c r="B1" s="920"/>
      <c r="C1" s="920"/>
      <c r="D1" s="920"/>
    </row>
    <row r="2" spans="1:4" ht="15.75" customHeight="1" x14ac:dyDescent="0.25">
      <c r="A2" s="1047" t="s">
        <v>668</v>
      </c>
      <c r="B2" s="1053"/>
      <c r="C2" s="919"/>
      <c r="D2" s="919"/>
    </row>
    <row r="3" spans="1:4" s="175" customFormat="1" ht="15.75" thickBot="1" x14ac:dyDescent="0.25">
      <c r="A3" s="171"/>
      <c r="B3" s="172"/>
      <c r="C3" s="173"/>
      <c r="D3" s="495" t="s">
        <v>558</v>
      </c>
    </row>
    <row r="4" spans="1:4" s="183" customFormat="1" ht="48" customHeight="1" x14ac:dyDescent="0.2">
      <c r="A4" s="200" t="s">
        <v>178</v>
      </c>
      <c r="B4" s="201" t="s">
        <v>45</v>
      </c>
      <c r="C4" s="201" t="s">
        <v>46</v>
      </c>
      <c r="D4" s="202" t="s">
        <v>47</v>
      </c>
    </row>
    <row r="5" spans="1:4" s="183" customFormat="1" ht="14.25" customHeight="1" thickBot="1" x14ac:dyDescent="0.25">
      <c r="A5" s="203"/>
      <c r="B5" s="204"/>
      <c r="C5" s="204"/>
      <c r="D5" s="205"/>
    </row>
    <row r="6" spans="1:4" s="183" customFormat="1" ht="14.1" customHeight="1" thickBot="1" x14ac:dyDescent="0.25">
      <c r="A6" s="180" t="s">
        <v>155</v>
      </c>
      <c r="B6" s="181" t="s">
        <v>103</v>
      </c>
      <c r="C6" s="181" t="s">
        <v>104</v>
      </c>
      <c r="D6" s="182" t="s">
        <v>105</v>
      </c>
    </row>
    <row r="7" spans="1:4" ht="18" customHeight="1" x14ac:dyDescent="0.2">
      <c r="A7" s="184" t="s">
        <v>169</v>
      </c>
      <c r="B7" s="185" t="s">
        <v>48</v>
      </c>
      <c r="C7" s="186">
        <v>315315</v>
      </c>
      <c r="D7" s="187">
        <v>0</v>
      </c>
    </row>
    <row r="8" spans="1:4" ht="18" customHeight="1" x14ac:dyDescent="0.2">
      <c r="A8" s="188" t="s">
        <v>170</v>
      </c>
      <c r="B8" s="189" t="s">
        <v>49</v>
      </c>
      <c r="C8" s="190">
        <v>0</v>
      </c>
      <c r="D8" s="191">
        <v>0</v>
      </c>
    </row>
    <row r="9" spans="1:4" ht="18" customHeight="1" x14ac:dyDescent="0.2">
      <c r="A9" s="188" t="s">
        <v>171</v>
      </c>
      <c r="B9" s="189" t="s">
        <v>50</v>
      </c>
      <c r="C9" s="190">
        <v>0</v>
      </c>
      <c r="D9" s="191">
        <v>0</v>
      </c>
    </row>
    <row r="10" spans="1:4" ht="18" customHeight="1" x14ac:dyDescent="0.2">
      <c r="A10" s="188" t="s">
        <v>172</v>
      </c>
      <c r="B10" s="189" t="s">
        <v>51</v>
      </c>
      <c r="C10" s="190">
        <v>0</v>
      </c>
      <c r="D10" s="191">
        <v>0</v>
      </c>
    </row>
    <row r="11" spans="1:4" ht="18" customHeight="1" x14ac:dyDescent="0.2">
      <c r="A11" s="188" t="s">
        <v>173</v>
      </c>
      <c r="B11" s="189" t="s">
        <v>52</v>
      </c>
      <c r="C11" s="190">
        <v>13514602</v>
      </c>
      <c r="D11" s="191">
        <v>0</v>
      </c>
    </row>
    <row r="12" spans="1:4" ht="18" customHeight="1" x14ac:dyDescent="0.2">
      <c r="A12" s="188" t="s">
        <v>174</v>
      </c>
      <c r="B12" s="189" t="s">
        <v>53</v>
      </c>
      <c r="C12" s="190">
        <v>0</v>
      </c>
      <c r="D12" s="191">
        <v>0</v>
      </c>
    </row>
    <row r="13" spans="1:4" ht="18" customHeight="1" x14ac:dyDescent="0.2">
      <c r="A13" s="188" t="s">
        <v>175</v>
      </c>
      <c r="B13" s="192" t="s">
        <v>54</v>
      </c>
      <c r="C13" s="190">
        <v>0</v>
      </c>
      <c r="D13" s="191">
        <v>0</v>
      </c>
    </row>
    <row r="14" spans="1:4" ht="18" customHeight="1" x14ac:dyDescent="0.2">
      <c r="A14" s="188" t="s">
        <v>177</v>
      </c>
      <c r="B14" s="192" t="s">
        <v>55</v>
      </c>
      <c r="C14" s="190">
        <v>0</v>
      </c>
      <c r="D14" s="191">
        <v>0</v>
      </c>
    </row>
    <row r="15" spans="1:4" ht="18" customHeight="1" x14ac:dyDescent="0.2">
      <c r="A15" s="188" t="s">
        <v>116</v>
      </c>
      <c r="B15" s="192" t="s">
        <v>56</v>
      </c>
      <c r="C15" s="190">
        <v>8064350</v>
      </c>
      <c r="D15" s="191">
        <v>0</v>
      </c>
    </row>
    <row r="16" spans="1:4" ht="18" customHeight="1" x14ac:dyDescent="0.2">
      <c r="A16" s="188" t="s">
        <v>117</v>
      </c>
      <c r="B16" s="192" t="s">
        <v>57</v>
      </c>
      <c r="C16" s="190">
        <v>0</v>
      </c>
      <c r="D16" s="191">
        <v>0</v>
      </c>
    </row>
    <row r="17" spans="1:4" ht="22.5" customHeight="1" x14ac:dyDescent="0.2">
      <c r="A17" s="188" t="s">
        <v>118</v>
      </c>
      <c r="B17" s="192" t="s">
        <v>58</v>
      </c>
      <c r="C17" s="190">
        <v>5450252</v>
      </c>
      <c r="D17" s="191">
        <v>0</v>
      </c>
    </row>
    <row r="18" spans="1:4" ht="18" customHeight="1" x14ac:dyDescent="0.2">
      <c r="A18" s="188" t="s">
        <v>119</v>
      </c>
      <c r="B18" s="189" t="s">
        <v>59</v>
      </c>
      <c r="C18" s="190">
        <v>130053</v>
      </c>
      <c r="D18" s="191">
        <v>0</v>
      </c>
    </row>
    <row r="19" spans="1:4" ht="18" customHeight="1" x14ac:dyDescent="0.2">
      <c r="A19" s="188" t="s">
        <v>120</v>
      </c>
      <c r="B19" s="189" t="s">
        <v>75</v>
      </c>
      <c r="C19" s="190">
        <v>946800</v>
      </c>
      <c r="D19" s="191">
        <v>0</v>
      </c>
    </row>
    <row r="20" spans="1:4" ht="18" customHeight="1" x14ac:dyDescent="0.2">
      <c r="A20" s="188" t="s">
        <v>121</v>
      </c>
      <c r="B20" s="189" t="s">
        <v>76</v>
      </c>
      <c r="C20" s="190">
        <v>566950</v>
      </c>
      <c r="D20" s="191" t="s">
        <v>450</v>
      </c>
    </row>
    <row r="21" spans="1:4" ht="18" customHeight="1" x14ac:dyDescent="0.2">
      <c r="A21" s="188" t="s">
        <v>122</v>
      </c>
      <c r="B21" s="189" t="s">
        <v>60</v>
      </c>
      <c r="C21" s="190">
        <v>0</v>
      </c>
      <c r="D21" s="191" t="s">
        <v>450</v>
      </c>
    </row>
    <row r="22" spans="1:4" ht="18" customHeight="1" x14ac:dyDescent="0.2">
      <c r="A22" s="188" t="s">
        <v>123</v>
      </c>
      <c r="B22" s="189" t="s">
        <v>61</v>
      </c>
      <c r="C22" s="190">
        <v>0</v>
      </c>
      <c r="D22" s="191">
        <v>0</v>
      </c>
    </row>
    <row r="23" spans="1:4" ht="18" customHeight="1" x14ac:dyDescent="0.2">
      <c r="A23" s="188" t="s">
        <v>124</v>
      </c>
      <c r="B23" s="193"/>
      <c r="C23" s="194"/>
      <c r="D23" s="195"/>
    </row>
    <row r="24" spans="1:4" ht="18" customHeight="1" x14ac:dyDescent="0.2">
      <c r="A24" s="188" t="s">
        <v>125</v>
      </c>
      <c r="B24" s="196"/>
      <c r="C24" s="194"/>
      <c r="D24" s="195"/>
    </row>
    <row r="25" spans="1:4" ht="18" customHeight="1" thickBot="1" x14ac:dyDescent="0.25">
      <c r="A25" s="496" t="s">
        <v>126</v>
      </c>
      <c r="B25" s="497"/>
      <c r="C25" s="498"/>
      <c r="D25" s="502"/>
    </row>
    <row r="26" spans="1:4" ht="18" customHeight="1" thickBot="1" x14ac:dyDescent="0.25">
      <c r="A26" s="499" t="s">
        <v>127</v>
      </c>
      <c r="B26" s="500" t="s">
        <v>62</v>
      </c>
      <c r="C26" s="501">
        <f>+C7+C8+C9+C10+C11+C18+C19+C20+C21+C22+C23+C24+C25</f>
        <v>15473720</v>
      </c>
      <c r="D26" s="503">
        <f>SUM(D7:D22)</f>
        <v>0</v>
      </c>
    </row>
    <row r="27" spans="1:4" ht="8.25" customHeight="1" x14ac:dyDescent="0.2">
      <c r="A27" s="197"/>
      <c r="B27" s="918"/>
      <c r="C27" s="918"/>
      <c r="D27" s="918"/>
    </row>
    <row r="28" spans="1:4" x14ac:dyDescent="0.2">
      <c r="A28" s="168"/>
      <c r="B28" s="198"/>
      <c r="C28" s="198"/>
      <c r="D28" s="198"/>
    </row>
  </sheetData>
  <mergeCells count="3">
    <mergeCell ref="B27:D27"/>
    <mergeCell ref="C2:D2"/>
    <mergeCell ref="A1:D1"/>
  </mergeCells>
  <phoneticPr fontId="101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1"/>
  <dimension ref="A2:I17"/>
  <sheetViews>
    <sheetView workbookViewId="0">
      <selection activeCell="A3" sqref="A3"/>
    </sheetView>
  </sheetViews>
  <sheetFormatPr defaultColWidth="9.33203125" defaultRowHeight="12.75" x14ac:dyDescent="0.2"/>
  <cols>
    <col min="1" max="1" width="6.83203125" style="127" customWidth="1"/>
    <col min="2" max="2" width="49.6640625" style="126" customWidth="1"/>
    <col min="3" max="7" width="12.83203125" style="126" customWidth="1"/>
    <col min="8" max="8" width="14.33203125" style="126" customWidth="1"/>
    <col min="9" max="9" width="3.33203125" style="126" customWidth="1"/>
    <col min="10" max="16384" width="9.33203125" style="126"/>
  </cols>
  <sheetData>
    <row r="2" spans="1:9" ht="39.75" customHeight="1" x14ac:dyDescent="0.2">
      <c r="A2" s="922" t="s">
        <v>540</v>
      </c>
      <c r="B2" s="922"/>
      <c r="C2" s="922"/>
      <c r="D2" s="922"/>
      <c r="E2" s="922"/>
      <c r="F2" s="922"/>
      <c r="G2" s="922"/>
      <c r="H2" s="922"/>
    </row>
    <row r="3" spans="1:9" s="169" customFormat="1" ht="15.75" customHeight="1" x14ac:dyDescent="0.25">
      <c r="A3" s="1047" t="s">
        <v>669</v>
      </c>
      <c r="B3" s="1053"/>
      <c r="C3" s="919"/>
      <c r="D3" s="919"/>
      <c r="G3" s="938"/>
      <c r="H3" s="938"/>
      <c r="I3" s="170"/>
    </row>
    <row r="4" spans="1:9" s="175" customFormat="1" ht="15.75" thickBot="1" x14ac:dyDescent="0.25">
      <c r="A4" s="171"/>
      <c r="B4" s="172"/>
      <c r="C4" s="173"/>
      <c r="D4" s="174"/>
      <c r="G4" s="937" t="s">
        <v>558</v>
      </c>
      <c r="H4" s="937"/>
      <c r="I4" s="174"/>
    </row>
    <row r="5" spans="1:9" s="176" customFormat="1" ht="26.25" customHeight="1" thickBot="1" x14ac:dyDescent="0.25">
      <c r="A5" s="930" t="s">
        <v>448</v>
      </c>
      <c r="B5" s="925" t="s">
        <v>42</v>
      </c>
      <c r="C5" s="933" t="s">
        <v>43</v>
      </c>
      <c r="D5" s="935" t="s">
        <v>619</v>
      </c>
      <c r="E5" s="927" t="s">
        <v>44</v>
      </c>
      <c r="F5" s="928"/>
      <c r="G5" s="929"/>
      <c r="H5" s="925" t="s">
        <v>1</v>
      </c>
    </row>
    <row r="6" spans="1:9" s="177" customFormat="1" ht="32.25" customHeight="1" thickBot="1" x14ac:dyDescent="0.25">
      <c r="A6" s="931"/>
      <c r="B6" s="932"/>
      <c r="C6" s="934"/>
      <c r="D6" s="936"/>
      <c r="E6" s="517" t="s">
        <v>559</v>
      </c>
      <c r="F6" s="517" t="s">
        <v>600</v>
      </c>
      <c r="G6" s="773" t="s">
        <v>601</v>
      </c>
      <c r="H6" s="926"/>
    </row>
    <row r="7" spans="1:9" s="178" customFormat="1" ht="12.95" customHeight="1" thickBot="1" x14ac:dyDescent="0.25">
      <c r="A7" s="522" t="s">
        <v>155</v>
      </c>
      <c r="B7" s="523" t="s">
        <v>103</v>
      </c>
      <c r="C7" s="524" t="s">
        <v>104</v>
      </c>
      <c r="D7" s="523" t="s">
        <v>105</v>
      </c>
      <c r="E7" s="523" t="s">
        <v>106</v>
      </c>
      <c r="F7" s="523" t="s">
        <v>82</v>
      </c>
      <c r="G7" s="522" t="s">
        <v>83</v>
      </c>
      <c r="H7" s="780" t="s">
        <v>456</v>
      </c>
    </row>
    <row r="8" spans="1:9" ht="24.75" customHeight="1" x14ac:dyDescent="0.2">
      <c r="A8" s="518" t="s">
        <v>169</v>
      </c>
      <c r="B8" s="519" t="s">
        <v>69</v>
      </c>
      <c r="C8" s="520"/>
      <c r="D8" s="521">
        <v>0</v>
      </c>
      <c r="E8" s="521">
        <v>0</v>
      </c>
      <c r="F8" s="521">
        <v>0</v>
      </c>
      <c r="G8" s="774">
        <v>0</v>
      </c>
      <c r="H8" s="510">
        <v>0</v>
      </c>
    </row>
    <row r="9" spans="1:9" ht="26.1" customHeight="1" x14ac:dyDescent="0.2">
      <c r="A9" s="518" t="s">
        <v>170</v>
      </c>
      <c r="B9" s="504" t="s">
        <v>70</v>
      </c>
      <c r="C9" s="508" t="s">
        <v>450</v>
      </c>
      <c r="D9" s="510">
        <v>0</v>
      </c>
      <c r="E9" s="511">
        <v>0</v>
      </c>
      <c r="F9" s="510">
        <v>0</v>
      </c>
      <c r="G9" s="775">
        <v>0</v>
      </c>
      <c r="H9" s="511">
        <f>SUM(D9:G9)</f>
        <v>0</v>
      </c>
      <c r="I9" s="921"/>
    </row>
    <row r="10" spans="1:9" ht="20.100000000000001" customHeight="1" x14ac:dyDescent="0.2">
      <c r="A10" s="518" t="s">
        <v>171</v>
      </c>
      <c r="B10" s="504" t="s">
        <v>71</v>
      </c>
      <c r="C10" s="508" t="s">
        <v>559</v>
      </c>
      <c r="D10" s="511">
        <f>+D11</f>
        <v>0</v>
      </c>
      <c r="E10" s="511">
        <f>+E11</f>
        <v>5213392</v>
      </c>
      <c r="F10" s="511">
        <f>+F11</f>
        <v>0</v>
      </c>
      <c r="G10" s="776">
        <f>+G11</f>
        <v>0</v>
      </c>
      <c r="H10" s="511">
        <f>SUM(D10:G10)</f>
        <v>5213392</v>
      </c>
      <c r="I10" s="921"/>
    </row>
    <row r="11" spans="1:9" ht="20.100000000000001" customHeight="1" x14ac:dyDescent="0.2">
      <c r="A11" s="518" t="s">
        <v>172</v>
      </c>
      <c r="B11" s="505" t="s">
        <v>528</v>
      </c>
      <c r="C11" s="815" t="s">
        <v>559</v>
      </c>
      <c r="D11" s="512">
        <v>0</v>
      </c>
      <c r="E11" s="512">
        <v>5213392</v>
      </c>
      <c r="F11" s="512">
        <v>0</v>
      </c>
      <c r="G11" s="777">
        <v>0</v>
      </c>
      <c r="H11" s="510">
        <f>SUM(D11:G11)</f>
        <v>5213392</v>
      </c>
      <c r="I11" s="921"/>
    </row>
    <row r="12" spans="1:9" ht="20.100000000000001" customHeight="1" x14ac:dyDescent="0.2">
      <c r="A12" s="518" t="s">
        <v>173</v>
      </c>
      <c r="B12" s="504" t="s">
        <v>72</v>
      </c>
      <c r="C12" s="508" t="s">
        <v>559</v>
      </c>
      <c r="D12" s="511">
        <f>+D13</f>
        <v>0</v>
      </c>
      <c r="E12" s="511">
        <f>+E13</f>
        <v>1052445</v>
      </c>
      <c r="F12" s="511">
        <f>+F13</f>
        <v>0</v>
      </c>
      <c r="G12" s="776">
        <f>+G13</f>
        <v>0</v>
      </c>
      <c r="H12" s="511">
        <f>SUM(D12:G12)</f>
        <v>1052445</v>
      </c>
      <c r="I12" s="921"/>
    </row>
    <row r="13" spans="1:9" ht="20.100000000000001" customHeight="1" x14ac:dyDescent="0.2">
      <c r="A13" s="518" t="s">
        <v>174</v>
      </c>
      <c r="B13" s="505" t="s">
        <v>529</v>
      </c>
      <c r="C13" s="815" t="s">
        <v>559</v>
      </c>
      <c r="D13" s="512">
        <v>0</v>
      </c>
      <c r="E13" s="512">
        <v>1052445</v>
      </c>
      <c r="F13" s="512"/>
      <c r="G13" s="777">
        <v>0</v>
      </c>
      <c r="H13" s="510">
        <f>SUM(D13:G13)</f>
        <v>1052445</v>
      </c>
      <c r="I13" s="921"/>
    </row>
    <row r="14" spans="1:9" ht="20.100000000000001" customHeight="1" x14ac:dyDescent="0.2">
      <c r="A14" s="518" t="s">
        <v>175</v>
      </c>
      <c r="B14" s="506" t="s">
        <v>73</v>
      </c>
      <c r="C14" s="508" t="s">
        <v>620</v>
      </c>
      <c r="D14" s="511">
        <v>0</v>
      </c>
      <c r="E14" s="515">
        <f>E16+E15</f>
        <v>688326</v>
      </c>
      <c r="F14" s="515">
        <f t="shared" ref="F14:G14" si="0">F16+F15</f>
        <v>793170</v>
      </c>
      <c r="G14" s="515">
        <f t="shared" si="0"/>
        <v>0</v>
      </c>
      <c r="H14" s="515">
        <f>H16+H15</f>
        <v>1481496</v>
      </c>
      <c r="I14" s="921"/>
    </row>
    <row r="15" spans="1:9" ht="20.100000000000001" customHeight="1" x14ac:dyDescent="0.2">
      <c r="A15" s="518" t="s">
        <v>176</v>
      </c>
      <c r="B15" s="812" t="s">
        <v>602</v>
      </c>
      <c r="C15" s="854" t="s">
        <v>559</v>
      </c>
      <c r="D15" s="810">
        <v>0</v>
      </c>
      <c r="E15" s="813">
        <v>76200</v>
      </c>
      <c r="F15" s="813">
        <v>104775</v>
      </c>
      <c r="G15" s="811"/>
      <c r="H15" s="781">
        <f>SUM(D15:G15)</f>
        <v>180975</v>
      </c>
      <c r="I15" s="921"/>
    </row>
    <row r="16" spans="1:9" ht="20.100000000000001" customHeight="1" thickBot="1" x14ac:dyDescent="0.25">
      <c r="A16" s="518" t="s">
        <v>177</v>
      </c>
      <c r="B16" s="507" t="s">
        <v>74</v>
      </c>
      <c r="C16" s="815" t="s">
        <v>620</v>
      </c>
      <c r="D16" s="513">
        <v>0</v>
      </c>
      <c r="E16" s="516">
        <v>612126</v>
      </c>
      <c r="F16" s="516">
        <v>688395</v>
      </c>
      <c r="G16" s="778">
        <v>0</v>
      </c>
      <c r="H16" s="781">
        <f>SUM(D16:G16)</f>
        <v>1300521</v>
      </c>
      <c r="I16" s="921"/>
    </row>
    <row r="17" spans="1:9" s="179" customFormat="1" ht="20.100000000000001" customHeight="1" thickBot="1" x14ac:dyDescent="0.25">
      <c r="A17" s="923" t="s">
        <v>457</v>
      </c>
      <c r="B17" s="924"/>
      <c r="C17" s="509"/>
      <c r="D17" s="514">
        <f>+D8+D9+D10+D12+D14</f>
        <v>0</v>
      </c>
      <c r="E17" s="514">
        <f>+E8+E9+E10+E12+E14</f>
        <v>6954163</v>
      </c>
      <c r="F17" s="514">
        <f t="shared" ref="F17:H17" si="1">+F8+F9+F10+F12+F14</f>
        <v>793170</v>
      </c>
      <c r="G17" s="779">
        <f t="shared" si="1"/>
        <v>0</v>
      </c>
      <c r="H17" s="514">
        <f t="shared" si="1"/>
        <v>7747333</v>
      </c>
      <c r="I17" s="921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  <pageSetUpPr fitToPage="1"/>
  </sheetPr>
  <dimension ref="A1:J34"/>
  <sheetViews>
    <sheetView zoomScale="120" zoomScaleNormal="120" workbookViewId="0">
      <selection activeCell="B8" sqref="B8:E8"/>
    </sheetView>
  </sheetViews>
  <sheetFormatPr defaultColWidth="9.33203125" defaultRowHeight="15" x14ac:dyDescent="0.25"/>
  <cols>
    <col min="1" max="1" width="5.6640625" style="271" customWidth="1"/>
    <col min="2" max="2" width="35.6640625" style="271" customWidth="1"/>
    <col min="3" max="3" width="13" style="271" customWidth="1"/>
    <col min="4" max="5" width="14" style="271" customWidth="1"/>
    <col min="6" max="6" width="14.6640625" style="271" customWidth="1"/>
    <col min="7" max="7" width="17.33203125" style="271" customWidth="1"/>
    <col min="8" max="16384" width="9.33203125" style="271"/>
  </cols>
  <sheetData>
    <row r="1" spans="1:10" s="259" customFormat="1" ht="48.75" customHeight="1" x14ac:dyDescent="0.25">
      <c r="A1" s="994" t="s">
        <v>615</v>
      </c>
      <c r="B1" s="994"/>
      <c r="C1" s="994"/>
      <c r="D1" s="994"/>
      <c r="E1" s="994"/>
      <c r="F1" s="994"/>
      <c r="G1" s="994"/>
    </row>
    <row r="2" spans="1:10" s="261" customFormat="1" ht="15.75" customHeight="1" x14ac:dyDescent="0.25">
      <c r="A2" s="1047" t="s">
        <v>670</v>
      </c>
      <c r="B2" s="1054"/>
      <c r="C2" s="1054"/>
      <c r="D2" s="995"/>
      <c r="E2" s="995"/>
      <c r="F2" s="996"/>
      <c r="G2" s="996"/>
      <c r="H2" s="260"/>
      <c r="J2" s="262"/>
    </row>
    <row r="3" spans="1:10" s="268" customFormat="1" ht="15.75" customHeight="1" x14ac:dyDescent="0.2">
      <c r="A3" s="263"/>
      <c r="B3" s="264"/>
      <c r="C3" s="264"/>
      <c r="D3" s="265"/>
      <c r="E3" s="266"/>
      <c r="F3" s="997" t="s">
        <v>558</v>
      </c>
      <c r="G3" s="997"/>
      <c r="H3" s="267"/>
      <c r="J3" s="266"/>
    </row>
    <row r="4" spans="1:10" ht="15.95" customHeight="1" x14ac:dyDescent="0.25">
      <c r="A4" s="988" t="s">
        <v>616</v>
      </c>
      <c r="B4" s="988"/>
      <c r="C4" s="988"/>
      <c r="D4" s="988"/>
      <c r="E4" s="988"/>
      <c r="F4" s="988"/>
      <c r="G4" s="269"/>
      <c r="H4" s="270"/>
    </row>
    <row r="5" spans="1:10" ht="15.95" customHeight="1" thickBot="1" x14ac:dyDescent="0.3">
      <c r="A5" s="272"/>
      <c r="B5" s="272"/>
      <c r="C5" s="272"/>
      <c r="D5" s="273"/>
      <c r="E5" s="273"/>
      <c r="F5" s="269"/>
      <c r="G5" s="269"/>
      <c r="H5" s="270"/>
    </row>
    <row r="6" spans="1:10" ht="22.5" customHeight="1" thickBot="1" x14ac:dyDescent="0.3">
      <c r="A6" s="528" t="s">
        <v>178</v>
      </c>
      <c r="B6" s="989" t="s">
        <v>491</v>
      </c>
      <c r="C6" s="990"/>
      <c r="D6" s="990"/>
      <c r="E6" s="991"/>
      <c r="F6" s="992" t="s">
        <v>492</v>
      </c>
      <c r="G6" s="993"/>
      <c r="H6" s="270"/>
    </row>
    <row r="7" spans="1:10" ht="15.95" customHeight="1" thickBot="1" x14ac:dyDescent="0.3">
      <c r="A7" s="527" t="s">
        <v>155</v>
      </c>
      <c r="B7" s="964" t="s">
        <v>103</v>
      </c>
      <c r="C7" s="965"/>
      <c r="D7" s="965"/>
      <c r="E7" s="966"/>
      <c r="F7" s="967" t="s">
        <v>104</v>
      </c>
      <c r="G7" s="966"/>
      <c r="H7" s="270"/>
    </row>
    <row r="8" spans="1:10" ht="15.95" customHeight="1" x14ac:dyDescent="0.25">
      <c r="A8" s="529" t="s">
        <v>169</v>
      </c>
      <c r="B8" s="968"/>
      <c r="C8" s="969"/>
      <c r="D8" s="969"/>
      <c r="E8" s="970"/>
      <c r="F8" s="971"/>
      <c r="G8" s="972"/>
      <c r="H8" s="270"/>
    </row>
    <row r="9" spans="1:10" ht="15.95" customHeight="1" x14ac:dyDescent="0.25">
      <c r="A9" s="525" t="s">
        <v>170</v>
      </c>
      <c r="B9" s="973"/>
      <c r="C9" s="974"/>
      <c r="D9" s="974"/>
      <c r="E9" s="975"/>
      <c r="F9" s="976"/>
      <c r="G9" s="977"/>
      <c r="H9" s="270"/>
    </row>
    <row r="10" spans="1:10" ht="15.95" customHeight="1" thickBot="1" x14ac:dyDescent="0.3">
      <c r="A10" s="526" t="s">
        <v>171</v>
      </c>
      <c r="B10" s="978"/>
      <c r="C10" s="979"/>
      <c r="D10" s="979"/>
      <c r="E10" s="980"/>
      <c r="F10" s="981"/>
      <c r="G10" s="982"/>
      <c r="H10" s="270"/>
    </row>
    <row r="11" spans="1:10" ht="25.5" customHeight="1" thickBot="1" x14ac:dyDescent="0.3">
      <c r="A11" s="527" t="s">
        <v>172</v>
      </c>
      <c r="B11" s="983" t="s">
        <v>493</v>
      </c>
      <c r="C11" s="984"/>
      <c r="D11" s="984"/>
      <c r="E11" s="985"/>
      <c r="F11" s="986">
        <f>SUM(F8:F10)</f>
        <v>0</v>
      </c>
      <c r="G11" s="987"/>
      <c r="H11" s="270"/>
    </row>
    <row r="12" spans="1:10" ht="25.5" customHeight="1" x14ac:dyDescent="0.25">
      <c r="A12" s="274"/>
      <c r="B12" s="275"/>
      <c r="C12" s="275"/>
      <c r="D12" s="275"/>
      <c r="E12" s="275"/>
      <c r="F12" s="276"/>
      <c r="G12" s="276"/>
      <c r="H12" s="270"/>
    </row>
    <row r="13" spans="1:10" ht="15.95" customHeight="1" x14ac:dyDescent="0.25">
      <c r="A13" s="988" t="s">
        <v>494</v>
      </c>
      <c r="B13" s="988"/>
      <c r="C13" s="988"/>
      <c r="D13" s="988"/>
      <c r="E13" s="988"/>
      <c r="F13" s="988"/>
      <c r="G13" s="988"/>
      <c r="H13" s="270"/>
    </row>
    <row r="14" spans="1:10" ht="15.95" customHeight="1" thickBot="1" x14ac:dyDescent="0.3">
      <c r="A14" s="272"/>
      <c r="B14" s="272"/>
      <c r="C14" s="272"/>
      <c r="D14" s="273"/>
      <c r="E14" s="273"/>
      <c r="F14" s="269"/>
      <c r="G14" s="269"/>
      <c r="H14" s="270"/>
    </row>
    <row r="15" spans="1:10" ht="15" customHeight="1" thickBot="1" x14ac:dyDescent="0.3">
      <c r="A15" s="956" t="s">
        <v>178</v>
      </c>
      <c r="B15" s="958" t="s">
        <v>495</v>
      </c>
      <c r="C15" s="960" t="s">
        <v>496</v>
      </c>
      <c r="D15" s="960"/>
      <c r="E15" s="960"/>
      <c r="F15" s="961"/>
      <c r="G15" s="962" t="s">
        <v>497</v>
      </c>
    </row>
    <row r="16" spans="1:10" ht="13.5" customHeight="1" thickBot="1" x14ac:dyDescent="0.3">
      <c r="A16" s="957"/>
      <c r="B16" s="959"/>
      <c r="C16" s="547" t="s">
        <v>77</v>
      </c>
      <c r="D16" s="541" t="s">
        <v>600</v>
      </c>
      <c r="E16" s="541" t="s">
        <v>601</v>
      </c>
      <c r="F16" s="541" t="s">
        <v>617</v>
      </c>
      <c r="G16" s="963"/>
    </row>
    <row r="17" spans="1:7" ht="15.75" thickBot="1" x14ac:dyDescent="0.3">
      <c r="A17" s="530" t="s">
        <v>155</v>
      </c>
      <c r="B17" s="533" t="s">
        <v>103</v>
      </c>
      <c r="C17" s="537" t="s">
        <v>104</v>
      </c>
      <c r="D17" s="533" t="s">
        <v>105</v>
      </c>
      <c r="E17" s="533" t="s">
        <v>106</v>
      </c>
      <c r="F17" s="533" t="s">
        <v>82</v>
      </c>
      <c r="G17" s="544" t="s">
        <v>83</v>
      </c>
    </row>
    <row r="18" spans="1:7" x14ac:dyDescent="0.25">
      <c r="A18" s="531" t="s">
        <v>169</v>
      </c>
      <c r="B18" s="534"/>
      <c r="C18" s="538"/>
      <c r="D18" s="542"/>
      <c r="E18" s="542"/>
      <c r="F18" s="542"/>
      <c r="G18" s="545">
        <f>SUM(C18:F18)</f>
        <v>0</v>
      </c>
    </row>
    <row r="19" spans="1:7" x14ac:dyDescent="0.25">
      <c r="A19" s="532" t="s">
        <v>170</v>
      </c>
      <c r="B19" s="535"/>
      <c r="C19" s="539"/>
      <c r="D19" s="543"/>
      <c r="E19" s="543"/>
      <c r="F19" s="543"/>
      <c r="G19" s="546">
        <f>SUM(D19:F19)</f>
        <v>0</v>
      </c>
    </row>
    <row r="20" spans="1:7" ht="15.75" thickBot="1" x14ac:dyDescent="0.3">
      <c r="A20" s="532" t="s">
        <v>171</v>
      </c>
      <c r="B20" s="535"/>
      <c r="C20" s="539"/>
      <c r="D20" s="543"/>
      <c r="E20" s="543"/>
      <c r="F20" s="543"/>
      <c r="G20" s="546">
        <f>SUM(D20:F20)</f>
        <v>0</v>
      </c>
    </row>
    <row r="21" spans="1:7" s="277" customFormat="1" thickBot="1" x14ac:dyDescent="0.25">
      <c r="A21" s="530" t="s">
        <v>172</v>
      </c>
      <c r="B21" s="536" t="s">
        <v>498</v>
      </c>
      <c r="C21" s="536">
        <f>SUM(C18:C20)</f>
        <v>0</v>
      </c>
      <c r="D21" s="540">
        <f t="shared" ref="D21:G21" si="0">SUM(D18:D20)</f>
        <v>0</v>
      </c>
      <c r="E21" s="536">
        <f t="shared" si="0"/>
        <v>0</v>
      </c>
      <c r="F21" s="536">
        <f t="shared" si="0"/>
        <v>0</v>
      </c>
      <c r="G21" s="761">
        <f t="shared" si="0"/>
        <v>0</v>
      </c>
    </row>
    <row r="22" spans="1:7" s="277" customFormat="1" ht="14.25" x14ac:dyDescent="0.2">
      <c r="A22" s="278"/>
      <c r="B22" s="279"/>
      <c r="C22" s="279"/>
      <c r="D22" s="280"/>
      <c r="E22" s="280"/>
      <c r="F22" s="280"/>
      <c r="G22" s="280"/>
    </row>
    <row r="23" spans="1:7" s="281" customFormat="1" ht="30.75" customHeight="1" x14ac:dyDescent="0.25">
      <c r="A23" s="947" t="s">
        <v>499</v>
      </c>
      <c r="B23" s="947"/>
      <c r="C23" s="947"/>
      <c r="D23" s="947"/>
      <c r="E23" s="947"/>
      <c r="F23" s="947"/>
      <c r="G23" s="947"/>
    </row>
    <row r="24" spans="1:7" ht="15.75" thickBot="1" x14ac:dyDescent="0.3"/>
    <row r="25" spans="1:7" ht="21.75" thickBot="1" x14ac:dyDescent="0.3">
      <c r="A25" s="291" t="s">
        <v>178</v>
      </c>
      <c r="B25" s="948" t="s">
        <v>500</v>
      </c>
      <c r="C25" s="948"/>
      <c r="D25" s="949"/>
      <c r="E25" s="949"/>
      <c r="F25" s="949"/>
      <c r="G25" s="808" t="s">
        <v>618</v>
      </c>
    </row>
    <row r="26" spans="1:7" ht="15.75" thickBot="1" x14ac:dyDescent="0.3">
      <c r="A26" s="549" t="s">
        <v>155</v>
      </c>
      <c r="B26" s="950" t="s">
        <v>103</v>
      </c>
      <c r="C26" s="950"/>
      <c r="D26" s="951"/>
      <c r="E26" s="951"/>
      <c r="F26" s="952"/>
      <c r="G26" s="549" t="s">
        <v>104</v>
      </c>
    </row>
    <row r="27" spans="1:7" x14ac:dyDescent="0.25">
      <c r="A27" s="548" t="s">
        <v>169</v>
      </c>
      <c r="B27" s="953" t="s">
        <v>501</v>
      </c>
      <c r="C27" s="954"/>
      <c r="D27" s="954"/>
      <c r="E27" s="954"/>
      <c r="F27" s="955"/>
      <c r="G27" s="553">
        <v>13514602</v>
      </c>
    </row>
    <row r="28" spans="1:7" ht="23.25" customHeight="1" x14ac:dyDescent="0.25">
      <c r="A28" s="282" t="s">
        <v>170</v>
      </c>
      <c r="B28" s="939" t="s">
        <v>502</v>
      </c>
      <c r="C28" s="940"/>
      <c r="D28" s="941"/>
      <c r="E28" s="941"/>
      <c r="F28" s="942"/>
      <c r="G28" s="283">
        <v>1836035</v>
      </c>
    </row>
    <row r="29" spans="1:7" x14ac:dyDescent="0.25">
      <c r="A29" s="282" t="s">
        <v>171</v>
      </c>
      <c r="B29" s="939" t="s">
        <v>503</v>
      </c>
      <c r="C29" s="940"/>
      <c r="D29" s="941"/>
      <c r="E29" s="941"/>
      <c r="F29" s="942"/>
      <c r="G29" s="283">
        <v>0</v>
      </c>
    </row>
    <row r="30" spans="1:7" ht="30" customHeight="1" x14ac:dyDescent="0.25">
      <c r="A30" s="282" t="s">
        <v>172</v>
      </c>
      <c r="B30" s="939" t="s">
        <v>504</v>
      </c>
      <c r="C30" s="940"/>
      <c r="D30" s="941"/>
      <c r="E30" s="941"/>
      <c r="F30" s="942"/>
      <c r="G30" s="283">
        <v>22000</v>
      </c>
    </row>
    <row r="31" spans="1:7" x14ac:dyDescent="0.25">
      <c r="A31" s="282" t="s">
        <v>173</v>
      </c>
      <c r="B31" s="939" t="s">
        <v>505</v>
      </c>
      <c r="C31" s="940"/>
      <c r="D31" s="941"/>
      <c r="E31" s="941"/>
      <c r="F31" s="942"/>
      <c r="G31" s="283">
        <v>7684</v>
      </c>
    </row>
    <row r="32" spans="1:7" ht="17.25" customHeight="1" thickBot="1" x14ac:dyDescent="0.3">
      <c r="A32" s="284" t="s">
        <v>174</v>
      </c>
      <c r="B32" s="943" t="s">
        <v>506</v>
      </c>
      <c r="C32" s="944"/>
      <c r="D32" s="944"/>
      <c r="E32" s="944"/>
      <c r="F32" s="945"/>
      <c r="G32" s="554">
        <v>0</v>
      </c>
    </row>
    <row r="33" spans="1:7" ht="29.25" customHeight="1" thickBot="1" x14ac:dyDescent="0.3">
      <c r="A33" s="285" t="s">
        <v>507</v>
      </c>
      <c r="B33" s="550"/>
      <c r="C33" s="551"/>
      <c r="D33" s="551"/>
      <c r="E33" s="551"/>
      <c r="F33" s="551"/>
      <c r="G33" s="552">
        <f>SUM(G27:G32)</f>
        <v>15380321</v>
      </c>
    </row>
    <row r="34" spans="1:7" ht="27" customHeight="1" x14ac:dyDescent="0.25">
      <c r="A34" s="946" t="s">
        <v>508</v>
      </c>
      <c r="B34" s="946"/>
      <c r="C34" s="946"/>
      <c r="D34" s="946"/>
      <c r="E34" s="946"/>
      <c r="F34" s="946"/>
    </row>
  </sheetData>
  <mergeCells count="32">
    <mergeCell ref="B6:E6"/>
    <mergeCell ref="F6:G6"/>
    <mergeCell ref="A1:G1"/>
    <mergeCell ref="D2:E2"/>
    <mergeCell ref="F2:G2"/>
    <mergeCell ref="F3:G3"/>
    <mergeCell ref="A4:F4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11</vt:i4>
      </vt:variant>
    </vt:vector>
  </HeadingPairs>
  <TitlesOfParts>
    <vt:vector size="27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'13 Eredménykimutatás'!Nyomtatási_terület</vt:lpstr>
      <vt:lpstr>'14. Gazd.szerv.rész.'!Nyomtatási_terület</vt:lpstr>
      <vt:lpstr>'2,a Elemi bevételek'!Nyomtatási_terület</vt:lpstr>
      <vt:lpstr>'2,b Elemi kiadások'!Nyomtatási_terület</vt:lpstr>
      <vt:lpstr>'3. Állami tám.'!Nyomtatási_terület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2020-05-27T11:30:37Z</cp:lastPrinted>
  <dcterms:created xsi:type="dcterms:W3CDTF">2015-04-02T07:48:19Z</dcterms:created>
  <dcterms:modified xsi:type="dcterms:W3CDTF">2020-07-08T14:35:02Z</dcterms:modified>
</cp:coreProperties>
</file>