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6. évi költségvetés\"/>
    </mc:Choice>
  </mc:AlternateContent>
  <bookViews>
    <workbookView xWindow="16230" yWindow="-225" windowWidth="12660" windowHeight="11640" tabRatio="727" firstSheet="6" activeTab="12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2.1.sz.mell  " sheetId="73" r:id="rId5"/>
    <sheet name="2.2.sz.mell  " sheetId="61" r:id="rId6"/>
    <sheet name="ELLENŐRZÉS-1.sz.2.a.sz.2.b.sz." sheetId="76" r:id="rId7"/>
    <sheet name="4.sz.mell." sheetId="77" r:id="rId8"/>
    <sheet name="6.sz.mell." sheetId="63" r:id="rId9"/>
    <sheet name="7.sz.mell." sheetId="64" r:id="rId10"/>
    <sheet name="9.1. sz. mell" sheetId="3" r:id="rId11"/>
    <sheet name="9.2. sz. mell" sheetId="79" r:id="rId12"/>
    <sheet name="9.3. sz. mell" sheetId="105" r:id="rId13"/>
    <sheet name="Munka1" sheetId="94" r:id="rId14"/>
  </sheets>
  <definedNames>
    <definedName name="_xlnm.Print_Titles" localSheetId="10">'9.1. sz. mell'!$1:$6</definedName>
    <definedName name="_xlnm.Print_Titles" localSheetId="11">'9.2. sz. mell'!$1:$6</definedName>
    <definedName name="_xlnm.Print_Titles" localSheetId="12">'9.3. sz. mell'!$1:$6</definedName>
    <definedName name="_xlnm.Print_Area" localSheetId="1">'1.1.sz.mell.'!$A$1:$G$145</definedName>
    <definedName name="_xlnm.Print_Area" localSheetId="2">'1.2.sz.mell.'!$A$1:$D$146</definedName>
    <definedName name="_xlnm.Print_Area" localSheetId="3">'1.3.sz.mell.'!$A$1:$D$146</definedName>
  </definedNames>
  <calcPr calcId="162913"/>
</workbook>
</file>

<file path=xl/calcChain.xml><?xml version="1.0" encoding="utf-8"?>
<calcChain xmlns="http://schemas.openxmlformats.org/spreadsheetml/2006/main">
  <c r="D1" i="105" l="1"/>
  <c r="D1" i="79"/>
  <c r="D1" i="3"/>
  <c r="H1" i="61"/>
  <c r="H1" i="73"/>
  <c r="D64" i="3" l="1"/>
  <c r="D18" i="73"/>
  <c r="D37" i="3"/>
  <c r="D17" i="61"/>
  <c r="B22" i="63" l="1"/>
  <c r="G77" i="1"/>
  <c r="F131" i="1"/>
  <c r="F126" i="1"/>
  <c r="F119" i="1"/>
  <c r="F115" i="1"/>
  <c r="F139" i="1" s="1"/>
  <c r="F105" i="1"/>
  <c r="F100" i="1" s="1"/>
  <c r="F97" i="1"/>
  <c r="F84" i="1"/>
  <c r="F79" i="1"/>
  <c r="F114" i="1" s="1"/>
  <c r="F77" i="1"/>
  <c r="G73" i="1"/>
  <c r="F73" i="1"/>
  <c r="F68" i="1"/>
  <c r="F63" i="1"/>
  <c r="F57" i="1"/>
  <c r="F52" i="1"/>
  <c r="F46" i="1"/>
  <c r="F34" i="1"/>
  <c r="F26" i="1"/>
  <c r="F19" i="1"/>
  <c r="F12" i="1"/>
  <c r="F5" i="1"/>
  <c r="F62" i="1" s="1"/>
  <c r="F140" i="1" l="1"/>
  <c r="F74" i="1"/>
  <c r="E131" i="1" l="1"/>
  <c r="E126" i="1"/>
  <c r="E119" i="1"/>
  <c r="E115" i="1"/>
  <c r="E105" i="1"/>
  <c r="E100" i="1" s="1"/>
  <c r="E97" i="1"/>
  <c r="E79" i="1" s="1"/>
  <c r="E84" i="1"/>
  <c r="E77" i="1"/>
  <c r="E68" i="1"/>
  <c r="E63" i="1"/>
  <c r="E73" i="1" s="1"/>
  <c r="E57" i="1"/>
  <c r="E52" i="1"/>
  <c r="E46" i="1"/>
  <c r="E34" i="1"/>
  <c r="E26" i="1"/>
  <c r="E19" i="1"/>
  <c r="E12" i="1"/>
  <c r="E5" i="1"/>
  <c r="E139" i="1" l="1"/>
  <c r="E145" i="1" s="1"/>
  <c r="E62" i="1"/>
  <c r="E74" i="1" s="1"/>
  <c r="E114" i="1"/>
  <c r="E140" i="1" l="1"/>
  <c r="E144" i="1"/>
  <c r="D131" i="1"/>
  <c r="D126" i="1"/>
  <c r="D119" i="1"/>
  <c r="D115" i="1"/>
  <c r="D105" i="1"/>
  <c r="D100" i="1" s="1"/>
  <c r="D97" i="1"/>
  <c r="D84" i="1"/>
  <c r="D68" i="1"/>
  <c r="D63" i="1"/>
  <c r="D57" i="1"/>
  <c r="D52" i="1"/>
  <c r="D46" i="1"/>
  <c r="D34" i="1"/>
  <c r="D26" i="1"/>
  <c r="D19" i="1"/>
  <c r="D12" i="1"/>
  <c r="D5" i="1"/>
  <c r="D73" i="1" l="1"/>
  <c r="D79" i="1"/>
  <c r="D114" i="1" s="1"/>
  <c r="D62" i="1"/>
  <c r="D139" i="1"/>
  <c r="D74" i="1" l="1"/>
  <c r="D144" i="1"/>
  <c r="D145" i="1"/>
  <c r="D140" i="1"/>
  <c r="C51" i="105"/>
  <c r="C45" i="105"/>
  <c r="C57" i="105" s="1"/>
  <c r="C37" i="105"/>
  <c r="C30" i="105"/>
  <c r="C26" i="105"/>
  <c r="C20" i="105"/>
  <c r="C8" i="105"/>
  <c r="C36" i="105" s="1"/>
  <c r="C41" i="105" s="1"/>
  <c r="C52" i="79"/>
  <c r="C46" i="79"/>
  <c r="C58" i="79" s="1"/>
  <c r="C38" i="79"/>
  <c r="C31" i="79"/>
  <c r="C37" i="79" s="1"/>
  <c r="C42" i="79" s="1"/>
  <c r="C130" i="3"/>
  <c r="C124" i="3"/>
  <c r="C117" i="3"/>
  <c r="C113" i="3"/>
  <c r="C103" i="3"/>
  <c r="C98" i="3" s="1"/>
  <c r="C95" i="3"/>
  <c r="C82" i="3"/>
  <c r="C77" i="3" s="1"/>
  <c r="C70" i="3"/>
  <c r="C65" i="3"/>
  <c r="C60" i="3"/>
  <c r="C55" i="3"/>
  <c r="C49" i="3"/>
  <c r="C37" i="3"/>
  <c r="C29" i="3"/>
  <c r="C22" i="3"/>
  <c r="C15" i="3"/>
  <c r="C8" i="3"/>
  <c r="C73" i="3" l="1"/>
  <c r="C64" i="3"/>
  <c r="C138" i="3"/>
  <c r="C112" i="3"/>
  <c r="F33" i="61"/>
  <c r="F30" i="61"/>
  <c r="F17" i="61"/>
  <c r="F32" i="61" s="1"/>
  <c r="C30" i="61"/>
  <c r="C24" i="61"/>
  <c r="C18" i="61"/>
  <c r="C17" i="61"/>
  <c r="C33" i="61" s="1"/>
  <c r="F29" i="73"/>
  <c r="F18" i="73"/>
  <c r="F31" i="73" s="1"/>
  <c r="C29" i="73"/>
  <c r="C24" i="73"/>
  <c r="C19" i="73"/>
  <c r="C18" i="73"/>
  <c r="C74" i="3" l="1"/>
  <c r="C139" i="3"/>
  <c r="F31" i="61"/>
  <c r="C31" i="61"/>
  <c r="C32" i="61"/>
  <c r="C31" i="73"/>
  <c r="F30" i="73"/>
  <c r="C30" i="73"/>
  <c r="C132" i="117"/>
  <c r="C127" i="117"/>
  <c r="C120" i="117"/>
  <c r="C116" i="117"/>
  <c r="C106" i="117"/>
  <c r="C101" i="117" s="1"/>
  <c r="C85" i="117"/>
  <c r="C80" i="117" s="1"/>
  <c r="C72" i="117"/>
  <c r="C68" i="117"/>
  <c r="C63" i="117"/>
  <c r="C57" i="117"/>
  <c r="C52" i="117"/>
  <c r="C46" i="117"/>
  <c r="C34" i="117"/>
  <c r="C26" i="117"/>
  <c r="C19" i="117"/>
  <c r="C12" i="117"/>
  <c r="C5" i="117"/>
  <c r="C132" i="116"/>
  <c r="C127" i="116"/>
  <c r="C120" i="116"/>
  <c r="C116" i="116"/>
  <c r="C106" i="116"/>
  <c r="C101" i="116" s="1"/>
  <c r="C98" i="116"/>
  <c r="C85" i="116"/>
  <c r="C80" i="116" s="1"/>
  <c r="C68" i="116"/>
  <c r="C63" i="116"/>
  <c r="C74" i="116" s="1"/>
  <c r="C57" i="116"/>
  <c r="C52" i="116"/>
  <c r="C46" i="116"/>
  <c r="C34" i="116"/>
  <c r="C26" i="116"/>
  <c r="C19" i="116"/>
  <c r="C12" i="116"/>
  <c r="C5" i="116"/>
  <c r="C62" i="116" l="1"/>
  <c r="C140" i="117"/>
  <c r="C62" i="117"/>
  <c r="C115" i="116"/>
  <c r="C140" i="116"/>
  <c r="F32" i="73"/>
  <c r="C32" i="73"/>
  <c r="C115" i="117"/>
  <c r="C131" i="1"/>
  <c r="C126" i="1"/>
  <c r="C119" i="1"/>
  <c r="C115" i="1"/>
  <c r="C105" i="1"/>
  <c r="C100" i="1" s="1"/>
  <c r="C97" i="1"/>
  <c r="C79" i="1" s="1"/>
  <c r="C114" i="1" s="1"/>
  <c r="C84" i="1"/>
  <c r="C68" i="1"/>
  <c r="C63" i="1"/>
  <c r="C57" i="1"/>
  <c r="C52" i="1"/>
  <c r="C46" i="1"/>
  <c r="C34" i="1"/>
  <c r="C26" i="1"/>
  <c r="C19" i="1"/>
  <c r="C12" i="1"/>
  <c r="C5" i="1"/>
  <c r="C73" i="1" l="1"/>
  <c r="C62" i="1"/>
  <c r="C139" i="1"/>
  <c r="C140" i="1" s="1"/>
  <c r="C141" i="117"/>
  <c r="C75" i="117"/>
  <c r="C141" i="116"/>
  <c r="C146" i="116"/>
  <c r="C145" i="116"/>
  <c r="C75" i="116"/>
  <c r="D95" i="3"/>
  <c r="D98" i="116"/>
  <c r="G97" i="1"/>
  <c r="D85" i="117"/>
  <c r="D80" i="117" s="1"/>
  <c r="D106" i="116"/>
  <c r="D101" i="116" s="1"/>
  <c r="D85" i="116"/>
  <c r="D106" i="117"/>
  <c r="D101" i="117" s="1"/>
  <c r="G84" i="1"/>
  <c r="G105" i="1"/>
  <c r="G100" i="1" s="1"/>
  <c r="D82" i="3"/>
  <c r="D103" i="3"/>
  <c r="D98" i="3" s="1"/>
  <c r="D29" i="3"/>
  <c r="D26" i="117"/>
  <c r="D26" i="116"/>
  <c r="G26" i="1"/>
  <c r="F3" i="64"/>
  <c r="E3" i="63"/>
  <c r="E3" i="64" s="1"/>
  <c r="D124" i="3"/>
  <c r="D51" i="105"/>
  <c r="D45" i="105"/>
  <c r="D57" i="105" s="1"/>
  <c r="D132" i="117"/>
  <c r="D127" i="117"/>
  <c r="D120" i="117"/>
  <c r="D116" i="117"/>
  <c r="D72" i="117"/>
  <c r="D68" i="117"/>
  <c r="D63" i="117"/>
  <c r="D57" i="117"/>
  <c r="D52" i="117"/>
  <c r="D46" i="117"/>
  <c r="D34" i="117"/>
  <c r="D19" i="117"/>
  <c r="D12" i="117"/>
  <c r="D5" i="117"/>
  <c r="D78" i="117"/>
  <c r="D78" i="116"/>
  <c r="D132" i="116"/>
  <c r="D127" i="116"/>
  <c r="D120" i="116"/>
  <c r="D116" i="116"/>
  <c r="D68" i="116"/>
  <c r="D63" i="116"/>
  <c r="D74" i="116" s="1"/>
  <c r="D57" i="116"/>
  <c r="D52" i="116"/>
  <c r="D46" i="116"/>
  <c r="D34" i="116"/>
  <c r="D19" i="116"/>
  <c r="D12" i="116"/>
  <c r="D5" i="116"/>
  <c r="D26" i="79"/>
  <c r="D130" i="3"/>
  <c r="D117" i="3"/>
  <c r="G29" i="73"/>
  <c r="G18" i="73"/>
  <c r="G30" i="73" s="1"/>
  <c r="G131" i="1"/>
  <c r="G119" i="1"/>
  <c r="F3" i="63"/>
  <c r="D3" i="64"/>
  <c r="A12" i="75"/>
  <c r="A11" i="76"/>
  <c r="A4" i="76"/>
  <c r="D37" i="105"/>
  <c r="D30" i="105"/>
  <c r="D26" i="105"/>
  <c r="D20" i="105"/>
  <c r="D8" i="105"/>
  <c r="D36" i="105" s="1"/>
  <c r="D41" i="105" s="1"/>
  <c r="D52" i="79"/>
  <c r="D38" i="79"/>
  <c r="D31" i="79"/>
  <c r="D20" i="79"/>
  <c r="D113" i="3"/>
  <c r="D70" i="3"/>
  <c r="D65" i="3"/>
  <c r="D73" i="3" s="1"/>
  <c r="D60" i="3"/>
  <c r="D55" i="3"/>
  <c r="D49" i="3"/>
  <c r="D22" i="3"/>
  <c r="D15" i="3"/>
  <c r="D8" i="3"/>
  <c r="G17" i="61"/>
  <c r="G31" i="61" s="1"/>
  <c r="G126" i="1"/>
  <c r="G115" i="1"/>
  <c r="G139" i="1" s="1"/>
  <c r="B14" i="76" s="1"/>
  <c r="G68" i="1"/>
  <c r="G63" i="1"/>
  <c r="G57" i="1"/>
  <c r="G52" i="1"/>
  <c r="G46" i="1"/>
  <c r="G34" i="1"/>
  <c r="G19" i="1"/>
  <c r="G12" i="1"/>
  <c r="G5" i="1"/>
  <c r="G30" i="61"/>
  <c r="D14" i="76" s="1"/>
  <c r="D18" i="61"/>
  <c r="D30" i="61" s="1"/>
  <c r="D19" i="73"/>
  <c r="D29" i="73" s="1"/>
  <c r="D7" i="76" s="1"/>
  <c r="D24" i="61"/>
  <c r="D24" i="73"/>
  <c r="D46" i="79"/>
  <c r="D58" i="79" s="1"/>
  <c r="D8" i="79"/>
  <c r="C11" i="77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13" i="63"/>
  <c r="F15" i="63"/>
  <c r="F16" i="63"/>
  <c r="F17" i="63"/>
  <c r="F18" i="63"/>
  <c r="F19" i="63"/>
  <c r="F20" i="63"/>
  <c r="F21" i="63"/>
  <c r="D22" i="63"/>
  <c r="E22" i="63"/>
  <c r="C145" i="1" l="1"/>
  <c r="G145" i="1"/>
  <c r="F24" i="64"/>
  <c r="F22" i="63"/>
  <c r="G32" i="61"/>
  <c r="D138" i="3"/>
  <c r="C74" i="1"/>
  <c r="C144" i="1"/>
  <c r="D62" i="117"/>
  <c r="D145" i="117" s="1"/>
  <c r="D140" i="117"/>
  <c r="D146" i="117" s="1"/>
  <c r="D115" i="117"/>
  <c r="D37" i="79"/>
  <c r="D42" i="79" s="1"/>
  <c r="D74" i="3"/>
  <c r="D6" i="76"/>
  <c r="D140" i="116"/>
  <c r="G79" i="1"/>
  <c r="G114" i="1" s="1"/>
  <c r="B13" i="76" s="1"/>
  <c r="D77" i="3"/>
  <c r="D112" i="3" s="1"/>
  <c r="D139" i="3" s="1"/>
  <c r="D32" i="61"/>
  <c r="D15" i="76"/>
  <c r="D31" i="73"/>
  <c r="E14" i="76"/>
  <c r="D80" i="116"/>
  <c r="D115" i="116" s="1"/>
  <c r="D62" i="116"/>
  <c r="G62" i="1"/>
  <c r="G74" i="1" s="1"/>
  <c r="D4" i="73"/>
  <c r="D4" i="61" s="1"/>
  <c r="C3" i="77"/>
  <c r="D31" i="61"/>
  <c r="D33" i="61"/>
  <c r="G33" i="61"/>
  <c r="B7" i="76"/>
  <c r="E7" i="76" s="1"/>
  <c r="G32" i="73"/>
  <c r="G31" i="73"/>
  <c r="D30" i="73"/>
  <c r="D8" i="76" s="1"/>
  <c r="D32" i="73"/>
  <c r="D13" i="76"/>
  <c r="B8" i="76" l="1"/>
  <c r="E8" i="76" s="1"/>
  <c r="B6" i="76"/>
  <c r="E6" i="76" s="1"/>
  <c r="D75" i="116"/>
  <c r="D146" i="116"/>
  <c r="D141" i="117"/>
  <c r="D75" i="117"/>
  <c r="D141" i="116"/>
  <c r="G144" i="1"/>
  <c r="D145" i="116"/>
  <c r="G140" i="1"/>
  <c r="B15" i="76" s="1"/>
  <c r="E15" i="76" s="1"/>
  <c r="G4" i="73"/>
  <c r="G4" i="61"/>
  <c r="E13" i="76"/>
</calcChain>
</file>

<file path=xl/sharedStrings.xml><?xml version="1.0" encoding="utf-8"?>
<sst xmlns="http://schemas.openxmlformats.org/spreadsheetml/2006/main" count="1657" uniqueCount="460">
  <si>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</si>
  <si>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</si>
  <si>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</si>
  <si>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</si>
  <si>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</si>
  <si>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</si>
  <si>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</si>
  <si>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</si>
  <si>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</si>
  <si>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</si>
  <si>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</si>
  <si>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</si>
  <si>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</si>
  <si>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</si>
  <si>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</si>
  <si>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</si>
  <si>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</si>
  <si>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</si>
  <si>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</si>
  <si>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</si>
  <si>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</si>
  <si>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</si>
  <si>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</si>
  <si>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</si>
  <si>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</si>
  <si>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</si>
  <si>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</si>
  <si>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</si>
  <si>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</si>
  <si>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</si>
  <si>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</si>
  <si>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</si>
  <si>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</si>
  <si>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</si>
  <si>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</si>
  <si>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</si>
  <si>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</si>
  <si>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</si>
  <si>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</si>
  <si>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</si>
  <si>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</si>
  <si>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</si>
  <si>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</si>
  <si>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</si>
  <si>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</si>
  <si>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</si>
  <si>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</si>
  <si>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</si>
  <si>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</si>
  <si>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</si>
  <si>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</si>
  <si>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</si>
  <si>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</si>
  <si>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</si>
  <si>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</si>
  <si>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</si>
  <si>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</si>
  <si>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</si>
  <si>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</si>
  <si>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</si>
  <si>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</si>
  <si>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</si>
  <si>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</si>
  <si>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</si>
  <si>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</si>
  <si>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</si>
  <si>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</si>
  <si>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</si>
  <si>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</si>
  <si>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</si>
  <si>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</si>
  <si>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</si>
  <si>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</si>
  <si>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</si>
  <si>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</si>
  <si>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</si>
  <si>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</si>
  <si>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</si>
  <si>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</si>
  <si>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</si>
  <si>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</si>
  <si>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</si>
  <si>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</si>
  <si>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</si>
  <si>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</si>
  <si>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</si>
  <si>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</si>
  <si>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</si>
  <si>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</si>
  <si>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</si>
  <si>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</si>
  <si>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</si>
  <si>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</si>
  <si>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</si>
  <si>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</si>
  <si>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</si>
  <si>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</si>
  <si>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</si>
  <si>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</si>
  <si>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</si>
  <si>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</si>
  <si>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</si>
  <si>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</si>
  <si>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</si>
  <si>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</si>
  <si>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</si>
  <si>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</si>
  <si>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</si>
  <si>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</si>
  <si>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</si>
  <si>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</si>
  <si>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</si>
  <si>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</si>
  <si>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</si>
  <si>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</si>
  <si>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</si>
  <si>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</si>
  <si>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</si>
  <si>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</si>
  <si>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</si>
  <si>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</si>
  <si>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</si>
  <si>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</si>
  <si>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</si>
  <si>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</si>
  <si>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</si>
  <si>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</si>
  <si>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</si>
  <si>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</si>
  <si>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</si>
  <si>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</si>
  <si>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</si>
  <si>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</si>
  <si>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</si>
  <si>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</si>
  <si>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</si>
  <si>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</si>
  <si>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</si>
  <si>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</si>
  <si>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</si>
  <si>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</si>
  <si>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</si>
  <si>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</si>
  <si>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</si>
  <si>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</si>
  <si>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</si>
  <si>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</si>
  <si>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</si>
  <si>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</si>
  <si>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</si>
  <si>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</si>
  <si>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</si>
  <si>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</si>
  <si>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</si>
  <si>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</si>
  <si>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</si>
  <si>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</si>
  <si>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</si>
  <si>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</si>
  <si>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</si>
  <si>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</si>
  <si>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</si>
  <si>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</si>
  <si>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</si>
  <si>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</si>
  <si>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</si>
  <si>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</si>
  <si>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</si>
  <si>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</si>
  <si>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</si>
  <si>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</si>
  <si>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</si>
  <si>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</si>
  <si>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</si>
  <si>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</si>
  <si>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</si>
  <si>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</si>
  <si>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</si>
  <si>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</si>
  <si>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</si>
  <si>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</si>
  <si>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</si>
  <si>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</si>
  <si>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</si>
  <si>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</si>
  <si>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</si>
  <si>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</si>
  <si>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</si>
  <si>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</si>
  <si>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</si>
  <si>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</si>
  <si>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</si>
  <si>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</si>
  <si>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</si>
  <si>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</si>
  <si>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</si>
  <si>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</si>
  <si>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</si>
  <si>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</si>
  <si>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</si>
  <si>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</si>
  <si>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</si>
  <si>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</si>
  <si>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</si>
  <si>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</si>
  <si>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</si>
  <si>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</si>
  <si>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</si>
  <si>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</si>
  <si>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</si>
  <si>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</si>
  <si>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</si>
  <si>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</si>
  <si>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</si>
  <si>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</si>
  <si>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</si>
  <si>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</si>
  <si>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</si>
  <si>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</si>
  <si>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</si>
  <si>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</si>
  <si>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</si>
  <si>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</si>
  <si>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</si>
  <si>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</si>
  <si>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</si>
  <si>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 xml:space="preserve">    14.</t>
  </si>
  <si>
    <t xml:space="preserve">    14.1.</t>
  </si>
  <si>
    <t>Forgatási célú külföldi értékpapírok beváltása,  értékesítése</t>
  </si>
  <si>
    <t>Adóssághoz nem kapcsolódó származékos ügyletek bevételei</t>
  </si>
  <si>
    <t xml:space="preserve">    16.</t>
  </si>
  <si>
    <t>10.1.</t>
  </si>
  <si>
    <t>12.1.</t>
  </si>
  <si>
    <t>12.2.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</si>
  <si>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</si>
  <si>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</si>
  <si>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</si>
  <si>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</si>
  <si>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</si>
  <si>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</si>
  <si>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</si>
  <si>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</si>
  <si>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</si>
  <si>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</si>
  <si>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</si>
  <si>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</si>
  <si>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</si>
  <si>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</si>
  <si>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</si>
  <si>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</si>
  <si>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</si>
  <si>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</si>
  <si>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</si>
  <si>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</si>
  <si>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</si>
  <si>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</si>
  <si>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</si>
  <si>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</si>
  <si>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</si>
  <si>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</si>
  <si>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</si>
  <si>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</si>
  <si>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</si>
  <si>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</si>
  <si>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</si>
  <si>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</si>
  <si>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</si>
  <si>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</si>
  <si>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</si>
  <si>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</si>
  <si>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</si>
  <si>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</si>
  <si>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</si>
  <si>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</si>
  <si>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</si>
  <si>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</si>
  <si>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</si>
  <si>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</si>
  <si>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</si>
  <si>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</si>
  <si>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</si>
  <si>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</si>
  <si>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</si>
  <si>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</si>
  <si>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</si>
  <si>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</si>
  <si>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</si>
  <si>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</si>
  <si>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</si>
  <si>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</si>
  <si>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</si>
  <si>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</si>
  <si>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</si>
  <si>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</si>
  <si>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</si>
  <si>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</si>
  <si>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</si>
  <si>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</si>
  <si>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</si>
  <si>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</si>
  <si>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</si>
  <si>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</si>
  <si>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</si>
  <si>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</si>
  <si>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</si>
  <si>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</si>
  <si>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</si>
  <si>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</si>
  <si>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</si>
  <si>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</si>
  <si>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</si>
  <si>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</si>
  <si>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</si>
  <si>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</si>
  <si>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</si>
  <si>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</si>
  <si>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</si>
  <si>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</si>
  <si>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</si>
  <si>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</si>
  <si>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</si>
  <si>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</si>
  <si>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</si>
  <si>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</si>
  <si>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</si>
  <si>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</si>
  <si>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</si>
  <si>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</si>
  <si>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</si>
  <si>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</si>
  <si>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</si>
  <si>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</si>
  <si>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</si>
  <si>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</si>
  <si>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</si>
  <si>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</si>
  <si>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</si>
  <si>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</si>
  <si>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</si>
  <si>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</si>
  <si>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</si>
  <si>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</si>
  <si>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</si>
  <si>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</si>
  <si>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</si>
  <si>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</si>
  <si>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</si>
  <si>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</si>
  <si>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</si>
  <si>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</si>
  <si>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</si>
  <si>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</si>
  <si>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</si>
  <si>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</si>
  <si>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</si>
  <si>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</si>
  <si>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</si>
  <si>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</si>
  <si>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</si>
  <si>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</si>
  <si>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</si>
  <si>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</si>
  <si>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</si>
  <si>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</si>
  <si>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</si>
  <si>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</si>
  <si>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</si>
  <si>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</si>
  <si>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</si>
  <si>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</si>
  <si>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</si>
  <si>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</si>
  <si>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</si>
  <si>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</si>
  <si>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</si>
  <si>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</si>
  <si>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</si>
  <si>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</si>
  <si>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</si>
  <si>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</si>
  <si>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</si>
  <si>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</si>
  <si>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</si>
  <si>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</si>
  <si>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</si>
  <si>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</si>
  <si>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</si>
  <si>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</si>
  <si>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</si>
  <si>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</si>
  <si>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</si>
  <si>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</si>
  <si>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</si>
  <si>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</si>
  <si>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</si>
  <si>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</si>
  <si>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</si>
  <si>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</si>
  <si>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</si>
  <si>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</si>
  <si>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</si>
  <si>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</si>
  <si>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</si>
  <si>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</si>
  <si>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</si>
  <si>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</si>
  <si>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</si>
  <si>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</si>
  <si>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</si>
  <si>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</si>
  <si>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</si>
  <si>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</si>
  <si>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</si>
  <si>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</si>
  <si>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</si>
  <si>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</si>
  <si>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</si>
  <si>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</si>
  <si>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</si>
  <si>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</si>
  <si>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</si>
  <si>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</si>
  <si>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</si>
  <si>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</si>
  <si>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</si>
  <si>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</si>
  <si>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</si>
  <si>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</si>
  <si>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Magánszemélyek kommunális adója</t>
  </si>
  <si>
    <t>Murakeresztúri Közös Önkormányzati Hivatal</t>
  </si>
  <si>
    <t>Murakeresztúri Óvoda</t>
  </si>
  <si>
    <t>Kossuth Lajos utcai járda felújítása</t>
  </si>
  <si>
    <t>2016</t>
  </si>
  <si>
    <t>Murakeresztúr Község Önkormányzat saját bevételeinek részletezése az adósságot keletkeztető ügyletből származó tárgyévi fizetési kötelezettség megállapításához</t>
  </si>
  <si>
    <t>Államháztartáson belüli megelőlegezések visszafizetések</t>
  </si>
  <si>
    <t>Informatikai eszköz (NAS) beszerzés</t>
  </si>
  <si>
    <t>Térköves járda építés Keresztúrok keresztjéhez</t>
  </si>
  <si>
    <t>Konyhabútor vásárlás (szolgálati lakásba)</t>
  </si>
  <si>
    <t>Közfoglalkoztatáshoz kis értékű tárgyi eszköz (szerszámok, kisgépek) beszerzése</t>
  </si>
  <si>
    <t>Közfoglalkoztatáshoz önjáró fűnyíró vásárlás</t>
  </si>
  <si>
    <t>Óvodába kis értékű tárgyxi eszköz beszerzés</t>
  </si>
  <si>
    <t>Villanytűzhely vásárlás</t>
  </si>
  <si>
    <t>2016. évi eredeti előirányzat</t>
  </si>
  <si>
    <t>2016. eredeti előirányzat</t>
  </si>
  <si>
    <t>2016. évi módosított előirányzat</t>
  </si>
  <si>
    <t>F</t>
  </si>
  <si>
    <t>2016. évi eredeti előirányzít</t>
  </si>
  <si>
    <t xml:space="preserve">2.1. számú melléklet G. oszlop 18. sor + 2.2. számú melléklet G. oszlop 17. sor </t>
  </si>
  <si>
    <t>Önjáró fűnyíró traktor vásárlás</t>
  </si>
  <si>
    <t>Kollátszegi kápolna felújítás</t>
  </si>
  <si>
    <t>2016. évi módosított előirányzat (2016.06. 24.)</t>
  </si>
  <si>
    <t>2016. évi módosított előirányzat (2016.09. 29.)</t>
  </si>
  <si>
    <t>Gáztűzhely vásárlás konyhára</t>
  </si>
  <si>
    <t>Elektromos sűtő konyhára</t>
  </si>
  <si>
    <t>2016. évi módosított előirányzat (2016.12. 28.)</t>
  </si>
  <si>
    <t>Vízmű ingatlan felújítás</t>
  </si>
  <si>
    <t>2016. évi módosított előirányzat (2016.12.31.)</t>
  </si>
  <si>
    <t>Vízmű gépek, berendezések felújítása</t>
  </si>
  <si>
    <t>Vízmű ingatlan létesítés</t>
  </si>
  <si>
    <t>Vízmű gépbeszerzés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</si>
</sst>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5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9" xfId="4" applyFont="1" applyFill="1" applyBorder="1" applyAlignment="1" applyProtection="1">
      <alignment horizontal="center" vertical="center" wrapText="1"/>
    </xf>
    <xf numFmtId="0" fontId="8" fillId="0" borderId="19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19" fillId="0" borderId="2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18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8" fillId="0" borderId="1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4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right" indent="1"/>
    </xf>
    <xf numFmtId="0" fontId="23" fillId="0" borderId="0" xfId="0" applyFont="1" applyAlignment="1">
      <alignment horizontal="center"/>
    </xf>
    <xf numFmtId="164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9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0" fontId="6" fillId="0" borderId="29" xfId="0" applyFont="1" applyFill="1" applyBorder="1" applyAlignment="1" applyProtection="1">
      <alignment horizontal="right"/>
    </xf>
    <xf numFmtId="0" fontId="28" fillId="0" borderId="2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6" xfId="4" applyFont="1" applyFill="1" applyBorder="1" applyAlignment="1" applyProtection="1">
      <alignment horizontal="left" vertical="center" wrapText="1" indent="6"/>
    </xf>
    <xf numFmtId="0" fontId="37" fillId="0" borderId="0" xfId="0" applyFont="1" applyFill="1"/>
    <xf numFmtId="0" fontId="38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27" fillId="0" borderId="11" xfId="4" applyFont="1" applyFill="1" applyBorder="1" applyAlignment="1" applyProtection="1">
      <alignment horizontal="center" vertical="center" wrapText="1"/>
    </xf>
    <xf numFmtId="0" fontId="27" fillId="0" borderId="4" xfId="4" applyFont="1" applyFill="1" applyBorder="1" applyAlignment="1" applyProtection="1">
      <alignment horizontal="center" vertical="center" wrapText="1"/>
    </xf>
    <xf numFmtId="0" fontId="27" fillId="0" borderId="17" xfId="4" applyFont="1" applyFill="1" applyBorder="1" applyAlignment="1" applyProtection="1">
      <alignment horizontal="center" vertical="center" wrapText="1"/>
    </xf>
    <xf numFmtId="0" fontId="28" fillId="0" borderId="13" xfId="4" applyFont="1" applyFill="1" applyBorder="1" applyAlignment="1" applyProtection="1">
      <alignment horizontal="center" vertical="center"/>
    </xf>
    <xf numFmtId="0" fontId="28" fillId="0" borderId="11" xfId="4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 applyProtection="1">
      <alignment horizontal="center" vertical="center"/>
    </xf>
    <xf numFmtId="0" fontId="28" fillId="0" borderId="10" xfId="4" applyFont="1" applyFill="1" applyBorder="1" applyAlignment="1" applyProtection="1">
      <alignment horizontal="center" vertical="center"/>
    </xf>
    <xf numFmtId="165" fontId="27" fillId="0" borderId="19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3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164" fontId="8" fillId="0" borderId="36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5" fillId="0" borderId="37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9" fillId="0" borderId="30" xfId="4" applyNumberFormat="1" applyFont="1" applyFill="1" applyBorder="1" applyAlignment="1" applyProtection="1">
      <alignment horizontal="right" vertical="center" wrapText="1" indent="1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20" xfId="0" applyFont="1" applyBorder="1" applyAlignment="1" applyProtection="1">
      <alignment horizontal="left" vertical="center" wrapText="1" indent="1"/>
    </xf>
    <xf numFmtId="164" fontId="19" fillId="0" borderId="26" xfId="4" applyNumberFormat="1" applyFont="1" applyFill="1" applyBorder="1" applyAlignment="1" applyProtection="1">
      <alignment horizontal="right" vertical="center" wrapText="1" indent="1"/>
    </xf>
    <xf numFmtId="164" fontId="19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0" applyNumberFormat="1" applyFont="1" applyBorder="1" applyAlignment="1" applyProtection="1">
      <alignment horizontal="right" vertical="center" wrapText="1" indent="1"/>
    </xf>
    <xf numFmtId="0" fontId="6" fillId="0" borderId="29" xfId="0" applyFont="1" applyFill="1" applyBorder="1" applyAlignment="1" applyProtection="1">
      <alignment horizontal="right" vertical="center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</xf>
    <xf numFmtId="16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32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5" xfId="0" applyNumberFormat="1" applyFont="1" applyFill="1" applyBorder="1" applyAlignment="1" applyProtection="1">
      <alignment horizontal="left" vertical="center" wrapText="1" indent="1"/>
    </xf>
    <xf numFmtId="164" fontId="30" fillId="0" borderId="32" xfId="0" applyNumberFormat="1" applyFont="1" applyFill="1" applyBorder="1" applyAlignment="1" applyProtection="1">
      <alignment horizontal="left" vertical="center" wrapText="1" indent="1"/>
    </xf>
    <xf numFmtId="164" fontId="1" fillId="0" borderId="46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4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165" fontId="28" fillId="0" borderId="47" xfId="1" applyNumberFormat="1" applyFont="1" applyFill="1" applyBorder="1" applyProtection="1">
      <protection locked="0"/>
    </xf>
    <xf numFmtId="165" fontId="28" fillId="0" borderId="40" xfId="1" applyNumberFormat="1" applyFont="1" applyFill="1" applyBorder="1" applyProtection="1">
      <protection locked="0"/>
    </xf>
    <xf numFmtId="165" fontId="28" fillId="0" borderId="36" xfId="1" applyNumberFormat="1" applyFont="1" applyFill="1" applyBorder="1" applyProtection="1">
      <protection locked="0"/>
    </xf>
    <xf numFmtId="0" fontId="28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9" fillId="0" borderId="30" xfId="0" applyNumberFormat="1" applyFont="1" applyFill="1" applyBorder="1" applyAlignment="1" applyProtection="1">
      <alignment horizontal="righ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8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21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6" fillId="0" borderId="2" xfId="0" applyFont="1" applyBorder="1" applyAlignment="1">
      <alignment horizontal="justify" wrapText="1"/>
    </xf>
    <xf numFmtId="0" fontId="36" fillId="0" borderId="2" xfId="0" applyFont="1" applyBorder="1" applyAlignment="1">
      <alignment wrapText="1"/>
    </xf>
    <xf numFmtId="0" fontId="36" fillId="0" borderId="24" xfId="0" applyFont="1" applyBorder="1" applyAlignment="1">
      <alignment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6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4" applyNumberFormat="1" applyFont="1" applyFill="1" applyBorder="1" applyAlignment="1" applyProtection="1">
      <alignment horizontal="right" vertical="center" wrapText="1" indent="1"/>
    </xf>
    <xf numFmtId="164" fontId="19" fillId="0" borderId="14" xfId="4" applyNumberFormat="1" applyFont="1" applyFill="1" applyBorder="1" applyAlignment="1" applyProtection="1">
      <alignment horizontal="righ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51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6" xfId="4" applyFont="1" applyFill="1" applyBorder="1" applyAlignment="1" applyProtection="1">
      <alignment horizontal="center" vertical="center" wrapText="1"/>
    </xf>
    <xf numFmtId="0" fontId="20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0" fillId="0" borderId="0" xfId="4" applyFont="1" applyFill="1" applyProtection="1"/>
    <xf numFmtId="0" fontId="15" fillId="0" borderId="0" xfId="4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9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21" xfId="0" applyFont="1" applyBorder="1" applyAlignment="1" applyProtection="1">
      <alignment wrapText="1"/>
    </xf>
    <xf numFmtId="0" fontId="12" fillId="0" borderId="0" xfId="4" applyFill="1" applyAlignment="1" applyProtection="1"/>
    <xf numFmtId="164" fontId="24" fillId="0" borderId="19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22" fillId="0" borderId="0" xfId="4" applyFont="1" applyFill="1" applyProtection="1"/>
    <xf numFmtId="0" fontId="12" fillId="0" borderId="0" xfId="4" applyFill="1" applyBorder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0" fillId="0" borderId="9" xfId="4" applyNumberFormat="1" applyFont="1" applyFill="1" applyBorder="1" applyAlignment="1" applyProtection="1">
      <alignment horizontal="center" vertical="center" wrapText="1"/>
    </xf>
    <xf numFmtId="49" fontId="20" fillId="0" borderId="8" xfId="4" applyNumberFormat="1" applyFont="1" applyFill="1" applyBorder="1" applyAlignment="1" applyProtection="1">
      <alignment horizontal="center" vertical="center" wrapText="1"/>
    </xf>
    <xf numFmtId="49" fontId="20" fillId="0" borderId="10" xfId="4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6" fillId="0" borderId="20" xfId="0" applyFont="1" applyBorder="1" applyAlignment="1" applyProtection="1">
      <alignment horizontal="center" wrapText="1"/>
    </xf>
    <xf numFmtId="49" fontId="20" fillId="0" borderId="11" xfId="4" applyNumberFormat="1" applyFont="1" applyFill="1" applyBorder="1" applyAlignment="1" applyProtection="1">
      <alignment horizontal="center" vertical="center" wrapText="1"/>
    </xf>
    <xf numFmtId="49" fontId="20" fillId="0" borderId="7" xfId="4" applyNumberFormat="1" applyFont="1" applyFill="1" applyBorder="1" applyAlignment="1" applyProtection="1">
      <alignment horizontal="center" vertical="center" wrapText="1"/>
    </xf>
    <xf numFmtId="49" fontId="20" fillId="0" borderId="12" xfId="4" applyNumberFormat="1" applyFont="1" applyFill="1" applyBorder="1" applyAlignment="1" applyProtection="1">
      <alignment horizontal="center" vertical="center" wrapText="1"/>
    </xf>
    <xf numFmtId="0" fontId="26" fillId="0" borderId="20" xfId="0" applyFont="1" applyBorder="1" applyAlignment="1" applyProtection="1">
      <alignment horizontal="center" vertical="center" wrapText="1"/>
    </xf>
    <xf numFmtId="164" fontId="27" fillId="0" borderId="30" xfId="4" applyNumberFormat="1" applyFont="1" applyFill="1" applyBorder="1" applyAlignment="1" applyProtection="1">
      <alignment horizontal="right" vertical="center" wrapText="1" indent="1"/>
    </xf>
    <xf numFmtId="0" fontId="8" fillId="0" borderId="33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8" fillId="0" borderId="2" xfId="4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 applyProtection="1">
      <alignment vertical="center" wrapText="1"/>
    </xf>
    <xf numFmtId="0" fontId="26" fillId="0" borderId="20" xfId="0" applyFont="1" applyBorder="1" applyAlignment="1" applyProtection="1">
      <alignment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vertical="center" wrapText="1"/>
    </xf>
    <xf numFmtId="0" fontId="19" fillId="0" borderId="20" xfId="4" applyFont="1" applyFill="1" applyBorder="1" applyAlignment="1" applyProtection="1">
      <alignment horizontal="left" vertical="center" wrapText="1" indent="1"/>
    </xf>
    <xf numFmtId="0" fontId="19" fillId="0" borderId="21" xfId="4" applyFont="1" applyFill="1" applyBorder="1" applyAlignment="1" applyProtection="1">
      <alignment vertical="center" wrapText="1"/>
    </xf>
    <xf numFmtId="164" fontId="19" fillId="0" borderId="31" xfId="4" applyNumberFormat="1" applyFont="1" applyFill="1" applyBorder="1" applyAlignment="1" applyProtection="1">
      <alignment horizontal="right" vertical="center" wrapText="1" indent="1"/>
    </xf>
    <xf numFmtId="0" fontId="20" fillId="0" borderId="24" xfId="4" applyFont="1" applyFill="1" applyBorder="1" applyAlignment="1" applyProtection="1">
      <alignment horizontal="left" vertical="center" wrapText="1" indent="7"/>
    </xf>
    <xf numFmtId="164" fontId="26" fillId="0" borderId="19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8" xfId="0" applyNumberFormat="1" applyFont="1" applyFill="1" applyBorder="1" applyAlignment="1" applyProtection="1">
      <alignment horizontal="right" vertical="center" indent="1"/>
    </xf>
    <xf numFmtId="49" fontId="27" fillId="0" borderId="13" xfId="4" applyNumberFormat="1" applyFont="1" applyFill="1" applyBorder="1" applyAlignment="1" applyProtection="1">
      <alignment horizontal="center" vertical="center" wrapText="1"/>
    </xf>
    <xf numFmtId="164" fontId="19" fillId="0" borderId="52" xfId="4" applyNumberFormat="1" applyFont="1" applyFill="1" applyBorder="1" applyAlignment="1" applyProtection="1">
      <alignment horizontal="right" vertical="center" wrapText="1" indent="1"/>
    </xf>
    <xf numFmtId="164" fontId="2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0" xfId="0" applyNumberFormat="1" applyFont="1" applyBorder="1" applyAlignment="1" applyProtection="1">
      <alignment horizontal="right" vertical="center" wrapText="1" indent="1"/>
    </xf>
    <xf numFmtId="164" fontId="24" fillId="0" borderId="30" xfId="0" quotePrefix="1" applyNumberFormat="1" applyFont="1" applyBorder="1" applyAlignment="1" applyProtection="1">
      <alignment horizontal="right" vertical="center" wrapText="1" indent="1"/>
    </xf>
    <xf numFmtId="164" fontId="2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</xf>
    <xf numFmtId="164" fontId="26" fillId="0" borderId="14" xfId="0" applyNumberFormat="1" applyFont="1" applyBorder="1" applyAlignment="1" applyProtection="1">
      <alignment horizontal="right" vertical="center" wrapText="1" indent="1"/>
    </xf>
    <xf numFmtId="164" fontId="26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14" xfId="0" quotePrefix="1" applyNumberFormat="1" applyFont="1" applyBorder="1" applyAlignment="1" applyProtection="1">
      <alignment horizontal="right" vertical="center" wrapText="1" indent="1"/>
    </xf>
    <xf numFmtId="0" fontId="25" fillId="0" borderId="6" xfId="0" applyFont="1" applyBorder="1" applyAlignment="1" applyProtection="1">
      <alignment horizontal="left" indent="1"/>
    </xf>
    <xf numFmtId="0" fontId="27" fillId="0" borderId="14" xfId="4" applyFont="1" applyFill="1" applyBorder="1" applyAlignment="1" applyProtection="1">
      <alignment horizontal="center" vertical="center"/>
    </xf>
    <xf numFmtId="0" fontId="27" fillId="0" borderId="19" xfId="4" applyFont="1" applyFill="1" applyBorder="1" applyAlignment="1" applyProtection="1">
      <alignment horizontal="center" vertical="center"/>
    </xf>
    <xf numFmtId="164" fontId="8" fillId="0" borderId="19" xfId="0" applyNumberFormat="1" applyFont="1" applyFill="1" applyBorder="1" applyAlignment="1" applyProtection="1">
      <alignment horizontal="center" wrapText="1"/>
    </xf>
    <xf numFmtId="164" fontId="27" fillId="0" borderId="31" xfId="0" applyNumberFormat="1" applyFont="1" applyFill="1" applyBorder="1" applyAlignment="1" applyProtection="1">
      <alignment horizontal="center" vertical="center" wrapText="1"/>
    </xf>
    <xf numFmtId="164" fontId="19" fillId="0" borderId="31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/>
      <protection locked="0"/>
    </xf>
    <xf numFmtId="164" fontId="32" fillId="0" borderId="29" xfId="4" applyNumberFormat="1" applyFont="1" applyFill="1" applyBorder="1" applyAlignment="1" applyProtection="1">
      <alignment horizontal="left" vertical="center"/>
    </xf>
    <xf numFmtId="164" fontId="32" fillId="0" borderId="29" xfId="4" applyNumberFormat="1" applyFont="1" applyFill="1" applyBorder="1" applyAlignment="1" applyProtection="1">
      <alignment horizontal="left"/>
    </xf>
    <xf numFmtId="0" fontId="8" fillId="0" borderId="58" xfId="4" applyFont="1" applyFill="1" applyBorder="1" applyAlignment="1" applyProtection="1">
      <alignment horizontal="center" vertical="center" wrapText="1"/>
    </xf>
    <xf numFmtId="0" fontId="19" fillId="0" borderId="58" xfId="4" applyFont="1" applyFill="1" applyBorder="1" applyAlignment="1" applyProtection="1">
      <alignment horizontal="center" vertical="center" wrapText="1"/>
    </xf>
    <xf numFmtId="164" fontId="32" fillId="0" borderId="29" xfId="4" applyNumberFormat="1" applyFont="1" applyFill="1" applyBorder="1" applyAlignment="1" applyProtection="1">
      <alignment horizontal="left" vertical="center"/>
    </xf>
    <xf numFmtId="164" fontId="32" fillId="0" borderId="29" xfId="4" applyNumberFormat="1" applyFont="1" applyFill="1" applyBorder="1" applyAlignment="1" applyProtection="1">
      <alignment horizontal="left"/>
    </xf>
    <xf numFmtId="164" fontId="19" fillId="0" borderId="59" xfId="4" applyNumberFormat="1" applyFont="1" applyFill="1" applyBorder="1" applyAlignment="1" applyProtection="1">
      <alignment horizontal="right" vertical="center" wrapText="1" indent="1"/>
    </xf>
    <xf numFmtId="164" fontId="20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2" xfId="4" applyNumberFormat="1" applyFont="1" applyFill="1" applyBorder="1" applyAlignment="1" applyProtection="1">
      <alignment horizontal="right" vertical="center" wrapText="1" indent="1"/>
    </xf>
    <xf numFmtId="164" fontId="20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8" xfId="4" applyNumberFormat="1" applyFont="1" applyFill="1" applyBorder="1" applyAlignment="1" applyProtection="1">
      <alignment horizontal="right" vertical="center" wrapText="1" indent="1"/>
    </xf>
    <xf numFmtId="164" fontId="27" fillId="0" borderId="58" xfId="4" applyNumberFormat="1" applyFont="1" applyFill="1" applyBorder="1" applyAlignment="1" applyProtection="1">
      <alignment horizontal="right" vertical="center" wrapText="1" indent="1"/>
    </xf>
    <xf numFmtId="164" fontId="26" fillId="0" borderId="58" xfId="0" applyNumberFormat="1" applyFont="1" applyBorder="1" applyAlignment="1" applyProtection="1">
      <alignment horizontal="right" vertical="center" wrapText="1" indent="1"/>
    </xf>
    <xf numFmtId="164" fontId="26" fillId="0" borderId="58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58" xfId="0" quotePrefix="1" applyNumberFormat="1" applyFont="1" applyBorder="1" applyAlignment="1" applyProtection="1">
      <alignment horizontal="right" vertical="center" wrapText="1" indent="1"/>
    </xf>
    <xf numFmtId="0" fontId="19" fillId="0" borderId="59" xfId="4" applyFont="1" applyFill="1" applyBorder="1" applyAlignment="1" applyProtection="1">
      <alignment horizontal="center" vertical="center" wrapText="1"/>
    </xf>
    <xf numFmtId="164" fontId="2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42" xfId="0" applyFont="1" applyBorder="1" applyAlignment="1" applyProtection="1">
      <alignment horizontal="left" vertical="center" wrapText="1" indent="1"/>
    </xf>
    <xf numFmtId="0" fontId="25" fillId="0" borderId="61" xfId="0" applyFont="1" applyBorder="1" applyAlignment="1" applyProtection="1">
      <alignment horizontal="left" vertical="center" wrapText="1" indent="1"/>
    </xf>
    <xf numFmtId="0" fontId="19" fillId="0" borderId="59" xfId="4" applyFont="1" applyFill="1" applyBorder="1" applyAlignment="1" applyProtection="1">
      <alignment vertical="center" wrapText="1"/>
    </xf>
    <xf numFmtId="0" fontId="20" fillId="0" borderId="63" xfId="4" applyFont="1" applyFill="1" applyBorder="1" applyAlignment="1" applyProtection="1">
      <alignment horizontal="left" vertical="center" wrapText="1" indent="1"/>
    </xf>
    <xf numFmtId="0" fontId="20" fillId="0" borderId="42" xfId="4" applyFont="1" applyFill="1" applyBorder="1" applyAlignment="1" applyProtection="1">
      <alignment horizontal="left" vertical="center" wrapText="1" indent="1"/>
    </xf>
    <xf numFmtId="0" fontId="20" fillId="0" borderId="61" xfId="4" applyFont="1" applyFill="1" applyBorder="1" applyAlignment="1" applyProtection="1">
      <alignment horizontal="left" vertical="center" wrapText="1" indent="1"/>
    </xf>
    <xf numFmtId="0" fontId="20" fillId="0" borderId="61" xfId="4" applyFont="1" applyFill="1" applyBorder="1" applyAlignment="1" applyProtection="1">
      <alignment horizontal="left" vertical="center" wrapText="1" indent="6"/>
    </xf>
    <xf numFmtId="0" fontId="20" fillId="0" borderId="64" xfId="4" applyFont="1" applyFill="1" applyBorder="1" applyAlignment="1" applyProtection="1">
      <alignment horizontal="left" vertical="center" wrapText="1" indent="1"/>
    </xf>
    <xf numFmtId="0" fontId="20" fillId="0" borderId="65" xfId="4" applyFont="1" applyFill="1" applyBorder="1" applyAlignment="1" applyProtection="1">
      <alignment horizontal="left" vertical="center" wrapText="1" indent="7"/>
    </xf>
    <xf numFmtId="0" fontId="19" fillId="0" borderId="62" xfId="4" applyFont="1" applyFill="1" applyBorder="1" applyAlignment="1" applyProtection="1">
      <alignment vertical="center" wrapText="1"/>
    </xf>
    <xf numFmtId="0" fontId="20" fillId="0" borderId="60" xfId="4" applyFont="1" applyFill="1" applyBorder="1" applyAlignment="1" applyProtection="1">
      <alignment horizontal="left" vertical="center" wrapText="1" indent="1"/>
    </xf>
    <xf numFmtId="0" fontId="20" fillId="0" borderId="50" xfId="4" applyFont="1" applyFill="1" applyBorder="1" applyAlignment="1" applyProtection="1">
      <alignment horizontal="left" vertical="center" wrapText="1" indent="1"/>
    </xf>
    <xf numFmtId="0" fontId="27" fillId="0" borderId="58" xfId="4" applyFont="1" applyFill="1" applyBorder="1" applyAlignment="1" applyProtection="1">
      <alignment horizontal="left" vertical="center" wrapText="1" indent="1"/>
    </xf>
    <xf numFmtId="0" fontId="24" fillId="0" borderId="62" xfId="0" applyFont="1" applyBorder="1" applyAlignment="1" applyProtection="1">
      <alignment horizontal="left" vertical="center" wrapText="1" indent="1"/>
    </xf>
    <xf numFmtId="0" fontId="19" fillId="0" borderId="58" xfId="4" applyFont="1" applyFill="1" applyBorder="1" applyAlignment="1" applyProtection="1">
      <alignment vertical="center" wrapText="1"/>
    </xf>
    <xf numFmtId="0" fontId="20" fillId="0" borderId="42" xfId="4" applyFont="1" applyFill="1" applyBorder="1" applyAlignment="1" applyProtection="1">
      <alignment horizontal="left" indent="6"/>
    </xf>
    <xf numFmtId="0" fontId="20" fillId="0" borderId="42" xfId="4" applyFont="1" applyFill="1" applyBorder="1" applyAlignment="1" applyProtection="1">
      <alignment horizontal="left" vertical="center" wrapText="1" indent="6"/>
    </xf>
    <xf numFmtId="0" fontId="20" fillId="0" borderId="60" xfId="4" applyFont="1" applyFill="1" applyBorder="1" applyAlignment="1" applyProtection="1">
      <alignment horizontal="left" vertical="center" wrapText="1" indent="6"/>
    </xf>
    <xf numFmtId="164" fontId="8" fillId="0" borderId="37" xfId="0" applyNumberFormat="1" applyFont="1" applyFill="1" applyBorder="1" applyAlignment="1" applyProtection="1">
      <alignment horizontal="centerContinuous" vertical="center" wrapText="1"/>
    </xf>
    <xf numFmtId="164" fontId="8" fillId="0" borderId="37" xfId="0" applyNumberFormat="1" applyFont="1" applyFill="1" applyBorder="1" applyAlignment="1" applyProtection="1">
      <alignment horizontal="center" vertical="center" wrapText="1"/>
    </xf>
    <xf numFmtId="164" fontId="27" fillId="0" borderId="37" xfId="0" applyNumberFormat="1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" vertical="center" wrapText="1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0" fillId="0" borderId="68" xfId="0" applyNumberFormat="1" applyFont="1" applyFill="1" applyBorder="1" applyAlignment="1" applyProtection="1">
      <alignment horizontal="left" vertical="center" wrapText="1" indent="1"/>
    </xf>
    <xf numFmtId="164" fontId="20" fillId="0" borderId="69" xfId="0" applyNumberFormat="1" applyFont="1" applyFill="1" applyBorder="1" applyAlignment="1" applyProtection="1">
      <alignment horizontal="left" vertical="center" wrapText="1" indent="1"/>
    </xf>
    <xf numFmtId="164" fontId="20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38" xfId="0" applyNumberFormat="1" applyFont="1" applyFill="1" applyBorder="1" applyAlignment="1" applyProtection="1">
      <alignment horizontal="left" vertical="center" wrapText="1" indent="1"/>
    </xf>
    <xf numFmtId="164" fontId="28" fillId="0" borderId="45" xfId="0" applyNumberFormat="1" applyFont="1" applyFill="1" applyBorder="1" applyAlignment="1" applyProtection="1">
      <alignment horizontal="left" vertical="center" wrapText="1" indent="1"/>
    </xf>
    <xf numFmtId="164" fontId="28" fillId="0" borderId="69" xfId="0" applyNumberFormat="1" applyFont="1" applyFill="1" applyBorder="1" applyAlignment="1" applyProtection="1">
      <alignment horizontal="left" vertical="center" wrapText="1" indent="1"/>
    </xf>
    <xf numFmtId="164" fontId="30" fillId="0" borderId="38" xfId="0" applyNumberFormat="1" applyFont="1" applyFill="1" applyBorder="1" applyAlignment="1" applyProtection="1">
      <alignment horizontal="left" vertical="center" wrapText="1" indent="1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7" xfId="0" applyNumberFormat="1" applyFont="1" applyFill="1" applyBorder="1" applyAlignment="1" applyProtection="1">
      <alignment horizontal="right" vertical="center" wrapText="1" indent="1"/>
    </xf>
    <xf numFmtId="164" fontId="31" fillId="0" borderId="67" xfId="0" applyNumberFormat="1" applyFont="1" applyFill="1" applyBorder="1" applyAlignment="1" applyProtection="1">
      <alignment horizontal="right" vertical="center" wrapText="1" indent="1"/>
    </xf>
    <xf numFmtId="164" fontId="31" fillId="0" borderId="5" xfId="0" applyNumberFormat="1" applyFont="1" applyFill="1" applyBorder="1" applyAlignment="1" applyProtection="1">
      <alignment horizontal="right" vertical="center" wrapText="1" indent="1"/>
    </xf>
    <xf numFmtId="164" fontId="2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39" xfId="0" applyNumberFormat="1" applyFont="1" applyFill="1" applyBorder="1" applyAlignment="1" applyProtection="1">
      <alignment horizontal="centerContinuous" vertical="center" wrapText="1"/>
    </xf>
    <xf numFmtId="164" fontId="8" fillId="0" borderId="39" xfId="0" applyNumberFormat="1" applyFont="1" applyFill="1" applyBorder="1" applyAlignment="1" applyProtection="1">
      <alignment horizontal="center" vertical="center" wrapText="1"/>
    </xf>
    <xf numFmtId="164" fontId="27" fillId="0" borderId="39" xfId="0" applyNumberFormat="1" applyFont="1" applyFill="1" applyBorder="1" applyAlignment="1" applyProtection="1">
      <alignment horizontal="center" vertical="center" wrapText="1"/>
    </xf>
    <xf numFmtId="164" fontId="39" fillId="0" borderId="0" xfId="0" applyNumberFormat="1" applyFont="1" applyFill="1" applyBorder="1" applyAlignment="1" applyProtection="1">
      <alignment horizontal="center" vertical="center" wrapText="1"/>
    </xf>
    <xf numFmtId="164" fontId="2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8" xfId="0" applyNumberFormat="1" applyFont="1" applyFill="1" applyBorder="1" applyAlignment="1" applyProtection="1">
      <alignment horizontal="right" vertical="center" wrapText="1" indent="1"/>
    </xf>
    <xf numFmtId="164" fontId="2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9" xfId="0" applyNumberFormat="1" applyFont="1" applyFill="1" applyBorder="1" applyAlignment="1" applyProtection="1">
      <alignment horizontal="right" vertical="center" wrapText="1" indent="1"/>
    </xf>
    <xf numFmtId="164" fontId="30" fillId="0" borderId="19" xfId="0" applyNumberFormat="1" applyFont="1" applyFill="1" applyBorder="1" applyAlignment="1" applyProtection="1">
      <alignment horizontal="right" vertical="center" wrapText="1" indent="1"/>
    </xf>
    <xf numFmtId="164" fontId="2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3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 wrapText="1"/>
    </xf>
    <xf numFmtId="0" fontId="19" fillId="0" borderId="58" xfId="0" applyFont="1" applyFill="1" applyBorder="1" applyAlignment="1" applyProtection="1">
      <alignment horizontal="center" vertical="center" wrapText="1"/>
    </xf>
    <xf numFmtId="0" fontId="19" fillId="0" borderId="58" xfId="4" applyFont="1" applyFill="1" applyBorder="1" applyAlignment="1" applyProtection="1">
      <alignment horizontal="left" vertical="center" wrapText="1" indent="1"/>
    </xf>
    <xf numFmtId="0" fontId="25" fillId="0" borderId="60" xfId="0" applyFont="1" applyBorder="1" applyAlignment="1" applyProtection="1">
      <alignment horizontal="left" wrapText="1" indent="1"/>
    </xf>
    <xf numFmtId="0" fontId="25" fillId="0" borderId="42" xfId="0" applyFont="1" applyBorder="1" applyAlignment="1" applyProtection="1">
      <alignment horizontal="left" wrapText="1" indent="1"/>
    </xf>
    <xf numFmtId="0" fontId="25" fillId="0" borderId="61" xfId="0" applyFont="1" applyBorder="1" applyAlignment="1" applyProtection="1">
      <alignment horizontal="left" wrapText="1" indent="1"/>
    </xf>
    <xf numFmtId="0" fontId="26" fillId="0" borderId="58" xfId="0" applyFont="1" applyBorder="1" applyAlignment="1" applyProtection="1">
      <alignment horizontal="left" vertical="center" wrapText="1" indent="1"/>
    </xf>
    <xf numFmtId="0" fontId="25" fillId="0" borderId="61" xfId="0" applyFont="1" applyBorder="1" applyAlignment="1" applyProtection="1">
      <alignment horizontal="left" indent="1"/>
    </xf>
    <xf numFmtId="0" fontId="25" fillId="0" borderId="61" xfId="0" applyFont="1" applyBorder="1" applyAlignment="1" applyProtection="1">
      <alignment wrapText="1"/>
    </xf>
    <xf numFmtId="0" fontId="26" fillId="0" borderId="58" xfId="0" applyFont="1" applyBorder="1" applyAlignment="1" applyProtection="1">
      <alignment wrapText="1"/>
    </xf>
    <xf numFmtId="0" fontId="26" fillId="0" borderId="62" xfId="0" applyFont="1" applyBorder="1" applyAlignment="1" applyProtection="1">
      <alignment wrapText="1"/>
    </xf>
    <xf numFmtId="0" fontId="20" fillId="0" borderId="65" xfId="4" applyFont="1" applyFill="1" applyBorder="1" applyAlignment="1" applyProtection="1">
      <alignment horizontal="left" vertical="center" wrapText="1" indent="6"/>
    </xf>
    <xf numFmtId="0" fontId="4" fillId="0" borderId="39" xfId="0" applyFont="1" applyFill="1" applyBorder="1" applyAlignment="1" applyProtection="1">
      <alignment vertical="center" wrapText="1"/>
    </xf>
    <xf numFmtId="164" fontId="20" fillId="0" borderId="41" xfId="4" applyNumberFormat="1" applyFont="1" applyFill="1" applyBorder="1" applyAlignment="1" applyProtection="1">
      <alignment horizontal="right" vertical="center" wrapText="1" indent="1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" xfId="4" applyNumberFormat="1" applyFont="1" applyFill="1" applyBorder="1" applyAlignment="1" applyProtection="1">
      <alignment horizontal="right" vertical="center" wrapText="1" indent="1"/>
    </xf>
    <xf numFmtId="164" fontId="19" fillId="0" borderId="1" xfId="0" applyNumberFormat="1" applyFont="1" applyFill="1" applyBorder="1" applyAlignment="1" applyProtection="1">
      <alignment horizontal="right" vertical="center" wrapText="1" indent="1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9" xfId="0" applyNumberFormat="1" applyFont="1" applyFill="1" applyBorder="1" applyAlignment="1" applyProtection="1">
      <alignment horizontal="right" vertical="center" wrapText="1" indent="1"/>
    </xf>
    <xf numFmtId="0" fontId="27" fillId="0" borderId="58" xfId="0" applyFont="1" applyFill="1" applyBorder="1" applyAlignment="1" applyProtection="1">
      <alignment horizontal="left" vertical="center" wrapText="1" indent="1"/>
    </xf>
    <xf numFmtId="0" fontId="28" fillId="0" borderId="60" xfId="4" applyFont="1" applyFill="1" applyBorder="1" applyAlignment="1" applyProtection="1">
      <alignment horizontal="left" vertical="center" wrapText="1" indent="1"/>
    </xf>
    <xf numFmtId="0" fontId="28" fillId="0" borderId="42" xfId="4" applyFont="1" applyFill="1" applyBorder="1" applyAlignment="1" applyProtection="1">
      <alignment horizontal="left" vertical="center" wrapText="1" indent="1"/>
    </xf>
    <xf numFmtId="0" fontId="28" fillId="0" borderId="62" xfId="4" applyFont="1" applyFill="1" applyBorder="1" applyAlignment="1" applyProtection="1">
      <alignment horizontal="left" vertical="center" wrapText="1" indent="1"/>
    </xf>
    <xf numFmtId="164" fontId="2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9" xfId="0" applyNumberFormat="1" applyFont="1" applyFill="1" applyBorder="1" applyAlignment="1" applyProtection="1">
      <alignment horizontal="right" vertical="center" wrapText="1" indent="1"/>
    </xf>
    <xf numFmtId="164" fontId="19" fillId="0" borderId="58" xfId="0" applyNumberFormat="1" applyFont="1" applyFill="1" applyBorder="1" applyAlignment="1" applyProtection="1">
      <alignment horizontal="right" vertical="center" wrapText="1" indent="1"/>
    </xf>
    <xf numFmtId="0" fontId="0" fillId="0" borderId="50" xfId="0" applyFill="1" applyBorder="1" applyAlignment="1" applyProtection="1">
      <alignment horizontal="right" vertical="center" wrapText="1" indent="1"/>
    </xf>
    <xf numFmtId="0" fontId="20" fillId="0" borderId="24" xfId="4" applyFont="1" applyFill="1" applyBorder="1" applyAlignment="1" applyProtection="1">
      <alignment horizontal="left" vertical="center" wrapText="1" indent="1"/>
    </xf>
    <xf numFmtId="164" fontId="2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9" xfId="4" applyNumberFormat="1" applyFont="1" applyFill="1" applyBorder="1" applyAlignment="1" applyProtection="1">
      <alignment horizontal="left" vertical="center"/>
    </xf>
    <xf numFmtId="164" fontId="32" fillId="0" borderId="29" xfId="4" applyNumberFormat="1" applyFont="1" applyFill="1" applyBorder="1" applyAlignment="1" applyProtection="1">
      <alignment horizontal="left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2" fillId="0" borderId="29" xfId="4" applyNumberFormat="1" applyFont="1" applyFill="1" applyBorder="1" applyAlignment="1" applyProtection="1">
      <alignment horizontal="left" vertical="center"/>
    </xf>
    <xf numFmtId="164" fontId="32" fillId="0" borderId="29" xfId="4" applyNumberFormat="1" applyFont="1" applyFill="1" applyBorder="1" applyAlignment="1" applyProtection="1">
      <alignment horizontal="left"/>
    </xf>
    <xf numFmtId="164" fontId="19" fillId="0" borderId="39" xfId="4" applyNumberFormat="1" applyFont="1" applyFill="1" applyBorder="1" applyAlignment="1" applyProtection="1">
      <alignment horizontal="right" vertical="center" wrapText="1" indent="1"/>
    </xf>
    <xf numFmtId="164" fontId="32" fillId="0" borderId="29" xfId="4" applyNumberFormat="1" applyFont="1" applyFill="1" applyBorder="1" applyAlignment="1" applyProtection="1">
      <alignment horizontal="left" vertical="center"/>
    </xf>
    <xf numFmtId="164" fontId="32" fillId="0" borderId="29" xfId="4" applyNumberFormat="1" applyFont="1" applyFill="1" applyBorder="1" applyAlignment="1" applyProtection="1">
      <alignment horizontal="left"/>
    </xf>
    <xf numFmtId="0" fontId="25" fillId="0" borderId="2" xfId="0" applyFont="1" applyBorder="1" applyAlignment="1" applyProtection="1">
      <alignment horizontal="left" indent="1"/>
    </xf>
    <xf numFmtId="164" fontId="32" fillId="0" borderId="29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2" fillId="0" borderId="29" xfId="4" applyNumberFormat="1" applyFont="1" applyFill="1" applyBorder="1" applyAlignment="1" applyProtection="1">
      <alignment horizontal="left"/>
    </xf>
    <xf numFmtId="0" fontId="22" fillId="0" borderId="0" xfId="4" applyFont="1" applyFill="1" applyAlignment="1" applyProtection="1">
      <alignment horizontal="center"/>
    </xf>
    <xf numFmtId="164" fontId="29" fillId="0" borderId="54" xfId="0" applyNumberFormat="1" applyFont="1" applyFill="1" applyBorder="1" applyAlignment="1" applyProtection="1">
      <alignment horizontal="center" vertical="center" wrapText="1"/>
    </xf>
    <xf numFmtId="164" fontId="29" fillId="0" borderId="5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9" fillId="0" borderId="49" xfId="0" applyNumberFormat="1" applyFont="1" applyFill="1" applyBorder="1" applyAlignment="1" applyProtection="1">
      <alignment horizontal="center" vertical="center" wrapText="1"/>
    </xf>
    <xf numFmtId="164" fontId="29" fillId="0" borderId="56" xfId="0" applyNumberFormat="1" applyFont="1" applyFill="1" applyBorder="1" applyAlignment="1" applyProtection="1">
      <alignment horizontal="center" vertical="center" wrapText="1"/>
    </xf>
    <xf numFmtId="164" fontId="29" fillId="0" borderId="57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left"/>
    </xf>
    <xf numFmtId="0" fontId="29" fillId="0" borderId="14" xfId="4" applyFont="1" applyFill="1" applyBorder="1" applyAlignment="1" applyProtection="1">
      <alignment horizontal="left"/>
    </xf>
    <xf numFmtId="0" fontId="20" fillId="0" borderId="49" xfId="4" applyFont="1" applyFill="1" applyBorder="1" applyAlignment="1">
      <alignment horizontal="justify" vertical="center" wrapText="1"/>
    </xf>
    <xf numFmtId="164" fontId="22" fillId="0" borderId="0" xfId="0" applyNumberFormat="1" applyFont="1" applyFill="1" applyAlignment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2</xdr:row>
      <xdr:rowOff>333375</xdr:rowOff>
    </xdr:from>
    <xdr:to>
      <xdr:col>3</xdr:col>
      <xdr:colOff>455294</xdr:colOff>
      <xdr:row>2</xdr:row>
      <xdr:rowOff>379094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05700" y="733425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5" sqref="A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88</v>
      </c>
    </row>
    <row r="4" spans="1:2" x14ac:dyDescent="0.2">
      <c r="A4" s="70"/>
      <c r="B4" s="70"/>
    </row>
    <row r="5" spans="1:2" s="80" customFormat="1" ht="15.75" x14ac:dyDescent="0.25">
      <c r="A5" s="53" t="s">
        <v>423</v>
      </c>
      <c r="B5" s="79"/>
    </row>
    <row r="6" spans="1:2" x14ac:dyDescent="0.2">
      <c r="A6" s="70"/>
      <c r="B6" s="70"/>
    </row>
    <row r="7" spans="1:2" x14ac:dyDescent="0.2">
      <c r="A7" s="70" t="s">
        <v>408</v>
      </c>
      <c r="B7" s="70" t="s">
        <v>370</v>
      </c>
    </row>
    <row r="8" spans="1:2" x14ac:dyDescent="0.2">
      <c r="A8" s="70" t="s">
        <v>409</v>
      </c>
      <c r="B8" s="70" t="s">
        <v>371</v>
      </c>
    </row>
    <row r="9" spans="1:2" x14ac:dyDescent="0.2">
      <c r="A9" s="70" t="s">
        <v>410</v>
      </c>
      <c r="B9" s="70" t="s">
        <v>372</v>
      </c>
    </row>
    <row r="10" spans="1:2" x14ac:dyDescent="0.2">
      <c r="A10" s="70"/>
      <c r="B10" s="70"/>
    </row>
    <row r="11" spans="1:2" x14ac:dyDescent="0.2">
      <c r="A11" s="70"/>
      <c r="B11" s="70"/>
    </row>
    <row r="12" spans="1:2" s="80" customFormat="1" ht="15.75" x14ac:dyDescent="0.25">
      <c r="A12" s="53" t="str">
        <f>+CONCATENATE(LEFT(A5,4),". évi előirányzat KIADÁSOK")</f>
        <v>2016. évi előirányzat KIADÁSOK</v>
      </c>
      <c r="B12" s="79"/>
    </row>
    <row r="13" spans="1:2" x14ac:dyDescent="0.2">
      <c r="A13" s="70"/>
      <c r="B13" s="70"/>
    </row>
    <row r="14" spans="1:2" x14ac:dyDescent="0.2">
      <c r="A14" s="70" t="s">
        <v>411</v>
      </c>
      <c r="B14" s="70" t="s">
        <v>373</v>
      </c>
    </row>
    <row r="15" spans="1:2" x14ac:dyDescent="0.2">
      <c r="A15" s="70" t="s">
        <v>412</v>
      </c>
      <c r="B15" s="70" t="s">
        <v>374</v>
      </c>
    </row>
    <row r="16" spans="1:2" x14ac:dyDescent="0.2">
      <c r="A16" s="70" t="s">
        <v>413</v>
      </c>
      <c r="B16" s="70" t="s">
        <v>375</v>
      </c>
    </row>
  </sheetData>
  <phoneticPr fontId="2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E10" sqref="E10"/>
    </sheetView>
  </sheetViews>
  <sheetFormatPr defaultRowHeight="12.75" x14ac:dyDescent="0.2"/>
  <cols>
    <col min="1" max="1" width="60.6640625" style="29" customWidth="1"/>
    <col min="2" max="2" width="15.6640625" style="28" customWidth="1"/>
    <col min="3" max="3" width="16.33203125" style="28" customWidth="1"/>
    <col min="4" max="4" width="18" style="28" customWidth="1"/>
    <col min="5" max="5" width="16.6640625" style="28" customWidth="1"/>
    <col min="6" max="6" width="18.83203125" style="28" customWidth="1"/>
    <col min="7" max="8" width="12.83203125" style="28" customWidth="1"/>
    <col min="9" max="9" width="13.83203125" style="28" customWidth="1"/>
    <col min="10" max="16384" width="9.33203125" style="28"/>
  </cols>
  <sheetData>
    <row r="1" spans="1:6" ht="24.75" customHeight="1" x14ac:dyDescent="0.2">
      <c r="A1" s="456" t="s">
        <v>1</v>
      </c>
      <c r="B1" s="456"/>
      <c r="C1" s="456"/>
      <c r="D1" s="456"/>
      <c r="E1" s="456"/>
      <c r="F1" s="456"/>
    </row>
    <row r="2" spans="1:6" ht="23.25" customHeight="1" thickBot="1" x14ac:dyDescent="0.3">
      <c r="A2" s="93"/>
      <c r="B2" s="36"/>
      <c r="C2" s="36"/>
      <c r="D2" s="36"/>
      <c r="E2" s="36"/>
      <c r="F2" s="32" t="s">
        <v>47</v>
      </c>
    </row>
    <row r="3" spans="1:6" s="30" customFormat="1" ht="48.75" customHeight="1" thickBot="1" x14ac:dyDescent="0.25">
      <c r="A3" s="94" t="s">
        <v>54</v>
      </c>
      <c r="B3" s="95" t="s">
        <v>52</v>
      </c>
      <c r="C3" s="95" t="s">
        <v>53</v>
      </c>
      <c r="D3" s="95" t="str">
        <f>+'6.sz.mell.'!D3</f>
        <v>2016. évi eredeti előirányzat</v>
      </c>
      <c r="E3" s="95" t="str">
        <f>+'6.sz.mell.'!E3</f>
        <v>2016. évi módosított előirányzat (2016.12.31.)</v>
      </c>
      <c r="F3" s="316" t="str">
        <f>+CONCATENATE(LEFT(ÖSSZEFÜGGÉSEK!A5,4),". utáni szükséglet ",CHAR(10),"")</f>
        <v xml:space="preserve">2016. utáni szükséglet 
</v>
      </c>
    </row>
    <row r="4" spans="1:6" s="36" customFormat="1" ht="15" customHeight="1" thickBot="1" x14ac:dyDescent="0.25">
      <c r="A4" s="34" t="s">
        <v>376</v>
      </c>
      <c r="B4" s="35" t="s">
        <v>377</v>
      </c>
      <c r="C4" s="35" t="s">
        <v>378</v>
      </c>
      <c r="D4" s="35" t="s">
        <v>380</v>
      </c>
      <c r="E4" s="35" t="s">
        <v>379</v>
      </c>
      <c r="F4" s="318" t="s">
        <v>426</v>
      </c>
    </row>
    <row r="5" spans="1:6" ht="15.95" customHeight="1" x14ac:dyDescent="0.2">
      <c r="A5" s="41" t="s">
        <v>431</v>
      </c>
      <c r="B5" s="42">
        <v>14100</v>
      </c>
      <c r="C5" s="290" t="s">
        <v>432</v>
      </c>
      <c r="D5" s="42">
        <v>14100</v>
      </c>
      <c r="E5" s="42">
        <v>14100</v>
      </c>
      <c r="F5" s="43"/>
    </row>
    <row r="6" spans="1:6" ht="15.95" customHeight="1" x14ac:dyDescent="0.2">
      <c r="A6" s="41" t="s">
        <v>449</v>
      </c>
      <c r="B6" s="42">
        <v>3378</v>
      </c>
      <c r="C6" s="290" t="s">
        <v>432</v>
      </c>
      <c r="D6" s="42"/>
      <c r="E6" s="42">
        <v>3378</v>
      </c>
      <c r="F6" s="43">
        <f t="shared" ref="F6:F23" si="0">B6-D6-E6</f>
        <v>0</v>
      </c>
    </row>
    <row r="7" spans="1:6" ht="15.95" customHeight="1" x14ac:dyDescent="0.2">
      <c r="A7" s="41" t="s">
        <v>455</v>
      </c>
      <c r="B7" s="42">
        <v>732</v>
      </c>
      <c r="C7" s="290" t="s">
        <v>432</v>
      </c>
      <c r="D7" s="42"/>
      <c r="E7" s="42">
        <v>732</v>
      </c>
      <c r="F7" s="43">
        <f t="shared" si="0"/>
        <v>0</v>
      </c>
    </row>
    <row r="8" spans="1:6" ht="15.95" customHeight="1" x14ac:dyDescent="0.2">
      <c r="A8" s="41" t="s">
        <v>457</v>
      </c>
      <c r="B8" s="42">
        <v>7314</v>
      </c>
      <c r="C8" s="290" t="s">
        <v>432</v>
      </c>
      <c r="D8" s="42"/>
      <c r="E8" s="42">
        <v>7314</v>
      </c>
      <c r="F8" s="43">
        <f t="shared" si="0"/>
        <v>0</v>
      </c>
    </row>
    <row r="9" spans="1:6" ht="15.95" customHeight="1" x14ac:dyDescent="0.2">
      <c r="A9" s="41"/>
      <c r="B9" s="42"/>
      <c r="C9" s="290"/>
      <c r="D9" s="42"/>
      <c r="E9" s="42"/>
      <c r="F9" s="43">
        <f t="shared" si="0"/>
        <v>0</v>
      </c>
    </row>
    <row r="10" spans="1:6" ht="15.95" customHeight="1" x14ac:dyDescent="0.2">
      <c r="A10" s="41"/>
      <c r="B10" s="42"/>
      <c r="C10" s="290"/>
      <c r="D10" s="42"/>
      <c r="E10" s="42"/>
      <c r="F10" s="43">
        <f t="shared" si="0"/>
        <v>0</v>
      </c>
    </row>
    <row r="11" spans="1:6" ht="15.95" customHeight="1" x14ac:dyDescent="0.2">
      <c r="A11" s="41"/>
      <c r="B11" s="42"/>
      <c r="C11" s="290"/>
      <c r="D11" s="42"/>
      <c r="E11" s="42"/>
      <c r="F11" s="43">
        <f t="shared" si="0"/>
        <v>0</v>
      </c>
    </row>
    <row r="12" spans="1:6" ht="15.95" customHeight="1" x14ac:dyDescent="0.2">
      <c r="A12" s="41"/>
      <c r="B12" s="42"/>
      <c r="C12" s="290"/>
      <c r="D12" s="42"/>
      <c r="E12" s="42"/>
      <c r="F12" s="43">
        <f t="shared" si="0"/>
        <v>0</v>
      </c>
    </row>
    <row r="13" spans="1:6" ht="15.95" customHeight="1" x14ac:dyDescent="0.2">
      <c r="A13" s="41"/>
      <c r="B13" s="42"/>
      <c r="C13" s="290"/>
      <c r="D13" s="42"/>
      <c r="E13" s="42"/>
      <c r="F13" s="43">
        <f t="shared" si="0"/>
        <v>0</v>
      </c>
    </row>
    <row r="14" spans="1:6" ht="15.95" customHeight="1" x14ac:dyDescent="0.2">
      <c r="A14" s="41"/>
      <c r="B14" s="42"/>
      <c r="C14" s="290"/>
      <c r="D14" s="42"/>
      <c r="E14" s="42"/>
      <c r="F14" s="43">
        <f t="shared" si="0"/>
        <v>0</v>
      </c>
    </row>
    <row r="15" spans="1:6" ht="15.95" customHeight="1" x14ac:dyDescent="0.2">
      <c r="A15" s="41"/>
      <c r="B15" s="42"/>
      <c r="C15" s="290"/>
      <c r="D15" s="42"/>
      <c r="E15" s="42"/>
      <c r="F15" s="43">
        <f t="shared" si="0"/>
        <v>0</v>
      </c>
    </row>
    <row r="16" spans="1:6" ht="15.95" customHeight="1" x14ac:dyDescent="0.2">
      <c r="A16" s="41"/>
      <c r="B16" s="42"/>
      <c r="C16" s="290"/>
      <c r="D16" s="42"/>
      <c r="E16" s="42"/>
      <c r="F16" s="43">
        <f t="shared" si="0"/>
        <v>0</v>
      </c>
    </row>
    <row r="17" spans="1:6" ht="15.95" customHeight="1" x14ac:dyDescent="0.2">
      <c r="A17" s="41"/>
      <c r="B17" s="42"/>
      <c r="C17" s="290"/>
      <c r="D17" s="42"/>
      <c r="E17" s="42"/>
      <c r="F17" s="43">
        <f t="shared" si="0"/>
        <v>0</v>
      </c>
    </row>
    <row r="18" spans="1:6" ht="15.95" customHeight="1" x14ac:dyDescent="0.2">
      <c r="A18" s="41"/>
      <c r="B18" s="42"/>
      <c r="C18" s="290"/>
      <c r="D18" s="42"/>
      <c r="E18" s="42"/>
      <c r="F18" s="43">
        <f t="shared" si="0"/>
        <v>0</v>
      </c>
    </row>
    <row r="19" spans="1:6" ht="15.95" customHeight="1" x14ac:dyDescent="0.2">
      <c r="A19" s="41"/>
      <c r="B19" s="42"/>
      <c r="C19" s="290"/>
      <c r="D19" s="42"/>
      <c r="E19" s="42"/>
      <c r="F19" s="43">
        <f t="shared" si="0"/>
        <v>0</v>
      </c>
    </row>
    <row r="20" spans="1:6" ht="15.95" customHeight="1" x14ac:dyDescent="0.2">
      <c r="A20" s="41"/>
      <c r="B20" s="42"/>
      <c r="C20" s="290"/>
      <c r="D20" s="42"/>
      <c r="E20" s="42"/>
      <c r="F20" s="43">
        <f t="shared" si="0"/>
        <v>0</v>
      </c>
    </row>
    <row r="21" spans="1:6" ht="15.95" customHeight="1" x14ac:dyDescent="0.2">
      <c r="A21" s="41"/>
      <c r="B21" s="42"/>
      <c r="C21" s="290"/>
      <c r="D21" s="42"/>
      <c r="E21" s="42"/>
      <c r="F21" s="43">
        <f t="shared" si="0"/>
        <v>0</v>
      </c>
    </row>
    <row r="22" spans="1:6" ht="15.95" customHeight="1" x14ac:dyDescent="0.2">
      <c r="A22" s="41"/>
      <c r="B22" s="42"/>
      <c r="C22" s="290"/>
      <c r="D22" s="42"/>
      <c r="E22" s="42"/>
      <c r="F22" s="43">
        <f t="shared" si="0"/>
        <v>0</v>
      </c>
    </row>
    <row r="23" spans="1:6" ht="15.95" customHeight="1" thickBot="1" x14ac:dyDescent="0.25">
      <c r="A23" s="44"/>
      <c r="B23" s="45"/>
      <c r="C23" s="291"/>
      <c r="D23" s="45"/>
      <c r="E23" s="45"/>
      <c r="F23" s="46">
        <f t="shared" si="0"/>
        <v>0</v>
      </c>
    </row>
    <row r="24" spans="1:6" s="40" customFormat="1" ht="18" customHeight="1" thickBot="1" x14ac:dyDescent="0.25">
      <c r="A24" s="96" t="s">
        <v>50</v>
      </c>
      <c r="B24" s="97">
        <f>SUM(B5:B23)</f>
        <v>25524</v>
      </c>
      <c r="C24" s="60"/>
      <c r="D24" s="97">
        <f>SUM(D5:D23)</f>
        <v>14100</v>
      </c>
      <c r="E24" s="97">
        <f>SUM(E5:E23)</f>
        <v>25524</v>
      </c>
      <c r="F24" s="47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5. melléklet a 1/2017. (II.16.)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41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12.33203125" style="220" customWidth="1"/>
    <col min="2" max="2" width="58.33203125" style="221" customWidth="1"/>
    <col min="3" max="3" width="21.1640625" style="221" customWidth="1"/>
    <col min="4" max="4" width="25" style="222" customWidth="1"/>
    <col min="5" max="16384" width="9.33203125" style="2"/>
  </cols>
  <sheetData>
    <row r="1" spans="1:4" s="1" customFormat="1" ht="16.5" customHeight="1" thickBot="1" x14ac:dyDescent="0.25">
      <c r="A1" s="102"/>
      <c r="B1" s="104"/>
      <c r="C1" s="104"/>
      <c r="D1" s="127" t="str">
        <f>+CONCATENATE("6.1. melléklet a 1/2017. (II.16.) önkormányzati rendelethez")</f>
        <v>6.1. melléklet a 1/2017. (II.16.) önkormányzati rendelethez</v>
      </c>
    </row>
    <row r="2" spans="1:4" s="54" customFormat="1" ht="21" customHeight="1" x14ac:dyDescent="0.2">
      <c r="A2" s="235" t="s">
        <v>48</v>
      </c>
      <c r="B2" s="200" t="s">
        <v>130</v>
      </c>
      <c r="C2" s="398"/>
      <c r="D2" s="202" t="s">
        <v>40</v>
      </c>
    </row>
    <row r="3" spans="1:4" s="54" customFormat="1" ht="16.5" thickBot="1" x14ac:dyDescent="0.25">
      <c r="A3" s="105" t="s">
        <v>126</v>
      </c>
      <c r="B3" s="201" t="s">
        <v>288</v>
      </c>
      <c r="C3" s="399"/>
      <c r="D3" s="300" t="s">
        <v>40</v>
      </c>
    </row>
    <row r="4" spans="1:4" s="55" customFormat="1" ht="15.95" customHeight="1" thickBot="1" x14ac:dyDescent="0.3">
      <c r="A4" s="106"/>
      <c r="B4" s="106"/>
      <c r="C4" s="106"/>
      <c r="D4" s="107" t="s">
        <v>41</v>
      </c>
    </row>
    <row r="5" spans="1:4" ht="24.75" thickBot="1" x14ac:dyDescent="0.25">
      <c r="A5" s="236" t="s">
        <v>128</v>
      </c>
      <c r="B5" s="108" t="s">
        <v>427</v>
      </c>
      <c r="C5" s="400" t="s">
        <v>442</v>
      </c>
      <c r="D5" s="109" t="s">
        <v>444</v>
      </c>
    </row>
    <row r="6" spans="1:4" s="48" customFormat="1" ht="12.95" customHeight="1" thickBot="1" x14ac:dyDescent="0.25">
      <c r="A6" s="98"/>
      <c r="B6" s="99" t="s">
        <v>376</v>
      </c>
      <c r="C6" s="401" t="s">
        <v>377</v>
      </c>
      <c r="D6" s="100" t="s">
        <v>378</v>
      </c>
    </row>
    <row r="7" spans="1:4" s="48" customFormat="1" ht="15.95" customHeight="1" thickBot="1" x14ac:dyDescent="0.25">
      <c r="A7" s="110"/>
      <c r="B7" s="111" t="s">
        <v>42</v>
      </c>
      <c r="C7" s="111"/>
      <c r="D7" s="203"/>
    </row>
    <row r="8" spans="1:4" s="48" customFormat="1" ht="12" customHeight="1" thickBot="1" x14ac:dyDescent="0.25">
      <c r="A8" s="24" t="s">
        <v>8</v>
      </c>
      <c r="B8" s="402" t="s">
        <v>159</v>
      </c>
      <c r="C8" s="227">
        <f>+C9+C10+C11+C12+C13+C14</f>
        <v>127758</v>
      </c>
      <c r="D8" s="129">
        <f>+D9+D10+D11+D12+D13+D14</f>
        <v>130469</v>
      </c>
    </row>
    <row r="9" spans="1:4" s="56" customFormat="1" ht="12" customHeight="1" x14ac:dyDescent="0.2">
      <c r="A9" s="260" t="s">
        <v>67</v>
      </c>
      <c r="B9" s="403" t="s">
        <v>160</v>
      </c>
      <c r="C9" s="229">
        <v>53407</v>
      </c>
      <c r="D9" s="131">
        <v>54382</v>
      </c>
    </row>
    <row r="10" spans="1:4" s="57" customFormat="1" ht="12" customHeight="1" x14ac:dyDescent="0.2">
      <c r="A10" s="261" t="s">
        <v>68</v>
      </c>
      <c r="B10" s="404" t="s">
        <v>161</v>
      </c>
      <c r="C10" s="228">
        <v>26305</v>
      </c>
      <c r="D10" s="130">
        <v>26599</v>
      </c>
    </row>
    <row r="11" spans="1:4" s="57" customFormat="1" ht="12" customHeight="1" x14ac:dyDescent="0.2">
      <c r="A11" s="261" t="s">
        <v>69</v>
      </c>
      <c r="B11" s="404" t="s">
        <v>414</v>
      </c>
      <c r="C11" s="228">
        <v>43541</v>
      </c>
      <c r="D11" s="130">
        <v>44373</v>
      </c>
    </row>
    <row r="12" spans="1:4" s="57" customFormat="1" ht="12" customHeight="1" x14ac:dyDescent="0.2">
      <c r="A12" s="261" t="s">
        <v>70</v>
      </c>
      <c r="B12" s="404" t="s">
        <v>162</v>
      </c>
      <c r="C12" s="228">
        <v>2009</v>
      </c>
      <c r="D12" s="130">
        <v>2010</v>
      </c>
    </row>
    <row r="13" spans="1:4" s="57" customFormat="1" ht="12" customHeight="1" x14ac:dyDescent="0.2">
      <c r="A13" s="261" t="s">
        <v>87</v>
      </c>
      <c r="B13" s="404" t="s">
        <v>384</v>
      </c>
      <c r="C13" s="228">
        <v>2496</v>
      </c>
      <c r="D13" s="130">
        <v>2414</v>
      </c>
    </row>
    <row r="14" spans="1:4" s="56" customFormat="1" ht="12" customHeight="1" thickBot="1" x14ac:dyDescent="0.25">
      <c r="A14" s="262" t="s">
        <v>71</v>
      </c>
      <c r="B14" s="405" t="s">
        <v>316</v>
      </c>
      <c r="C14" s="228"/>
      <c r="D14" s="130">
        <v>691</v>
      </c>
    </row>
    <row r="15" spans="1:4" s="56" customFormat="1" ht="12" customHeight="1" thickBot="1" x14ac:dyDescent="0.25">
      <c r="A15" s="24" t="s">
        <v>9</v>
      </c>
      <c r="B15" s="406" t="s">
        <v>163</v>
      </c>
      <c r="C15" s="227">
        <f>+C16+C17+C18+C19+C20</f>
        <v>29729</v>
      </c>
      <c r="D15" s="129">
        <f>+D16+D17+D18+D19+D20</f>
        <v>35771</v>
      </c>
    </row>
    <row r="16" spans="1:4" s="56" customFormat="1" ht="12" customHeight="1" x14ac:dyDescent="0.2">
      <c r="A16" s="260" t="s">
        <v>73</v>
      </c>
      <c r="B16" s="403" t="s">
        <v>164</v>
      </c>
      <c r="C16" s="229"/>
      <c r="D16" s="131"/>
    </row>
    <row r="17" spans="1:4" s="56" customFormat="1" ht="12" customHeight="1" x14ac:dyDescent="0.2">
      <c r="A17" s="261" t="s">
        <v>74</v>
      </c>
      <c r="B17" s="404" t="s">
        <v>165</v>
      </c>
      <c r="C17" s="228"/>
      <c r="D17" s="130"/>
    </row>
    <row r="18" spans="1:4" s="56" customFormat="1" ht="12" customHeight="1" x14ac:dyDescent="0.2">
      <c r="A18" s="261" t="s">
        <v>75</v>
      </c>
      <c r="B18" s="404" t="s">
        <v>308</v>
      </c>
      <c r="C18" s="228"/>
      <c r="D18" s="130"/>
    </row>
    <row r="19" spans="1:4" s="56" customFormat="1" ht="12" customHeight="1" x14ac:dyDescent="0.2">
      <c r="A19" s="261" t="s">
        <v>76</v>
      </c>
      <c r="B19" s="404" t="s">
        <v>309</v>
      </c>
      <c r="C19" s="228"/>
      <c r="D19" s="130"/>
    </row>
    <row r="20" spans="1:4" s="56" customFormat="1" ht="12" customHeight="1" x14ac:dyDescent="0.2">
      <c r="A20" s="261" t="s">
        <v>77</v>
      </c>
      <c r="B20" s="404" t="s">
        <v>166</v>
      </c>
      <c r="C20" s="228">
        <v>29729</v>
      </c>
      <c r="D20" s="130">
        <v>35771</v>
      </c>
    </row>
    <row r="21" spans="1:4" s="57" customFormat="1" ht="12" customHeight="1" thickBot="1" x14ac:dyDescent="0.25">
      <c r="A21" s="262" t="s">
        <v>83</v>
      </c>
      <c r="B21" s="405" t="s">
        <v>167</v>
      </c>
      <c r="C21" s="230"/>
      <c r="D21" s="132">
        <v>2700</v>
      </c>
    </row>
    <row r="22" spans="1:4" s="57" customFormat="1" ht="12" customHeight="1" thickBot="1" x14ac:dyDescent="0.25">
      <c r="A22" s="24" t="s">
        <v>10</v>
      </c>
      <c r="B22" s="402" t="s">
        <v>168</v>
      </c>
      <c r="C22" s="227">
        <f>+C23+C24+C25+C26+C27</f>
        <v>1475</v>
      </c>
      <c r="D22" s="129">
        <f>+D23+D24+D25+D26+D27</f>
        <v>6141</v>
      </c>
    </row>
    <row r="23" spans="1:4" s="57" customFormat="1" ht="12" customHeight="1" x14ac:dyDescent="0.2">
      <c r="A23" s="260" t="s">
        <v>56</v>
      </c>
      <c r="B23" s="403" t="s">
        <v>169</v>
      </c>
      <c r="C23" s="229"/>
      <c r="D23" s="131"/>
    </row>
    <row r="24" spans="1:4" s="56" customFormat="1" ht="12" customHeight="1" x14ac:dyDescent="0.2">
      <c r="A24" s="261" t="s">
        <v>57</v>
      </c>
      <c r="B24" s="404" t="s">
        <v>170</v>
      </c>
      <c r="C24" s="228"/>
      <c r="D24" s="130"/>
    </row>
    <row r="25" spans="1:4" s="57" customFormat="1" ht="12" customHeight="1" x14ac:dyDescent="0.2">
      <c r="A25" s="261" t="s">
        <v>58</v>
      </c>
      <c r="B25" s="404" t="s">
        <v>310</v>
      </c>
      <c r="C25" s="228"/>
      <c r="D25" s="130"/>
    </row>
    <row r="26" spans="1:4" s="57" customFormat="1" ht="12" customHeight="1" x14ac:dyDescent="0.2">
      <c r="A26" s="261" t="s">
        <v>59</v>
      </c>
      <c r="B26" s="404" t="s">
        <v>311</v>
      </c>
      <c r="C26" s="228"/>
      <c r="D26" s="130"/>
    </row>
    <row r="27" spans="1:4" s="57" customFormat="1" ht="12" customHeight="1" x14ac:dyDescent="0.2">
      <c r="A27" s="261" t="s">
        <v>99</v>
      </c>
      <c r="B27" s="404" t="s">
        <v>171</v>
      </c>
      <c r="C27" s="228">
        <v>1475</v>
      </c>
      <c r="D27" s="130">
        <v>6141</v>
      </c>
    </row>
    <row r="28" spans="1:4" s="57" customFormat="1" ht="12" customHeight="1" thickBot="1" x14ac:dyDescent="0.25">
      <c r="A28" s="262" t="s">
        <v>100</v>
      </c>
      <c r="B28" s="405" t="s">
        <v>172</v>
      </c>
      <c r="C28" s="230"/>
      <c r="D28" s="132">
        <v>3300</v>
      </c>
    </row>
    <row r="29" spans="1:4" s="57" customFormat="1" ht="12" customHeight="1" thickBot="1" x14ac:dyDescent="0.25">
      <c r="A29" s="24" t="s">
        <v>101</v>
      </c>
      <c r="B29" s="402" t="s">
        <v>425</v>
      </c>
      <c r="C29" s="234">
        <f>+C30+C34+C35+C36+C32+C33</f>
        <v>42420</v>
      </c>
      <c r="D29" s="269">
        <f>+D30+D34+D35+D36+D32+D33</f>
        <v>34280</v>
      </c>
    </row>
    <row r="30" spans="1:4" s="57" customFormat="1" ht="12" customHeight="1" x14ac:dyDescent="0.2">
      <c r="A30" s="260" t="s">
        <v>173</v>
      </c>
      <c r="B30" s="403" t="s">
        <v>428</v>
      </c>
      <c r="C30" s="415">
        <v>8300</v>
      </c>
      <c r="D30" s="413">
        <v>8440</v>
      </c>
    </row>
    <row r="31" spans="1:4" s="57" customFormat="1" ht="12" customHeight="1" x14ac:dyDescent="0.2">
      <c r="A31" s="261" t="s">
        <v>174</v>
      </c>
      <c r="B31" s="404" t="s">
        <v>420</v>
      </c>
      <c r="C31" s="228"/>
      <c r="D31" s="130"/>
    </row>
    <row r="32" spans="1:4" s="57" customFormat="1" ht="12" customHeight="1" x14ac:dyDescent="0.2">
      <c r="A32" s="261" t="s">
        <v>175</v>
      </c>
      <c r="B32" s="404" t="s">
        <v>421</v>
      </c>
      <c r="C32" s="228">
        <v>30000</v>
      </c>
      <c r="D32" s="130">
        <v>21660</v>
      </c>
    </row>
    <row r="33" spans="1:4" s="57" customFormat="1" ht="12" customHeight="1" x14ac:dyDescent="0.2">
      <c r="A33" s="261" t="s">
        <v>176</v>
      </c>
      <c r="B33" s="404" t="s">
        <v>422</v>
      </c>
      <c r="C33" s="228">
        <v>200</v>
      </c>
      <c r="D33" s="130"/>
    </row>
    <row r="34" spans="1:4" s="57" customFormat="1" ht="12" customHeight="1" x14ac:dyDescent="0.2">
      <c r="A34" s="261" t="s">
        <v>416</v>
      </c>
      <c r="B34" s="404" t="s">
        <v>177</v>
      </c>
      <c r="C34" s="228">
        <v>3600</v>
      </c>
      <c r="D34" s="130">
        <v>3600</v>
      </c>
    </row>
    <row r="35" spans="1:4" s="57" customFormat="1" ht="12" customHeight="1" x14ac:dyDescent="0.2">
      <c r="A35" s="261" t="s">
        <v>417</v>
      </c>
      <c r="B35" s="404" t="s">
        <v>178</v>
      </c>
      <c r="C35" s="228"/>
      <c r="D35" s="130"/>
    </row>
    <row r="36" spans="1:4" s="57" customFormat="1" ht="12" customHeight="1" thickBot="1" x14ac:dyDescent="0.25">
      <c r="A36" s="262" t="s">
        <v>418</v>
      </c>
      <c r="B36" s="407" t="s">
        <v>179</v>
      </c>
      <c r="C36" s="230">
        <v>320</v>
      </c>
      <c r="D36" s="132">
        <v>580</v>
      </c>
    </row>
    <row r="37" spans="1:4" s="57" customFormat="1" ht="12" customHeight="1" thickBot="1" x14ac:dyDescent="0.25">
      <c r="A37" s="24" t="s">
        <v>12</v>
      </c>
      <c r="B37" s="402" t="s">
        <v>317</v>
      </c>
      <c r="C37" s="227">
        <f>SUM(C38:C48)</f>
        <v>32089</v>
      </c>
      <c r="D37" s="129">
        <f>SUM(D38:D48)</f>
        <v>38790</v>
      </c>
    </row>
    <row r="38" spans="1:4" s="57" customFormat="1" ht="12" customHeight="1" x14ac:dyDescent="0.2">
      <c r="A38" s="260" t="s">
        <v>60</v>
      </c>
      <c r="B38" s="403" t="s">
        <v>182</v>
      </c>
      <c r="C38" s="229"/>
      <c r="D38" s="131"/>
    </row>
    <row r="39" spans="1:4" s="57" customFormat="1" ht="12" customHeight="1" x14ac:dyDescent="0.2">
      <c r="A39" s="261" t="s">
        <v>61</v>
      </c>
      <c r="B39" s="404" t="s">
        <v>183</v>
      </c>
      <c r="C39" s="228">
        <v>9541</v>
      </c>
      <c r="D39" s="130">
        <v>10553</v>
      </c>
    </row>
    <row r="40" spans="1:4" s="57" customFormat="1" ht="12" customHeight="1" x14ac:dyDescent="0.2">
      <c r="A40" s="261" t="s">
        <v>62</v>
      </c>
      <c r="B40" s="404" t="s">
        <v>184</v>
      </c>
      <c r="C40" s="228">
        <v>100</v>
      </c>
      <c r="D40" s="130">
        <v>170</v>
      </c>
    </row>
    <row r="41" spans="1:4" s="57" customFormat="1" ht="12" customHeight="1" x14ac:dyDescent="0.2">
      <c r="A41" s="261" t="s">
        <v>103</v>
      </c>
      <c r="B41" s="404" t="s">
        <v>185</v>
      </c>
      <c r="C41" s="228">
        <v>7082</v>
      </c>
      <c r="D41" s="130">
        <v>8750</v>
      </c>
    </row>
    <row r="42" spans="1:4" s="57" customFormat="1" ht="12" customHeight="1" x14ac:dyDescent="0.2">
      <c r="A42" s="261" t="s">
        <v>104</v>
      </c>
      <c r="B42" s="404" t="s">
        <v>186</v>
      </c>
      <c r="C42" s="228">
        <v>10424</v>
      </c>
      <c r="D42" s="130">
        <v>11274</v>
      </c>
    </row>
    <row r="43" spans="1:4" s="57" customFormat="1" ht="12" customHeight="1" x14ac:dyDescent="0.2">
      <c r="A43" s="261" t="s">
        <v>105</v>
      </c>
      <c r="B43" s="404" t="s">
        <v>187</v>
      </c>
      <c r="C43" s="228">
        <v>4842</v>
      </c>
      <c r="D43" s="130">
        <v>7441</v>
      </c>
    </row>
    <row r="44" spans="1:4" s="57" customFormat="1" ht="12" customHeight="1" x14ac:dyDescent="0.2">
      <c r="A44" s="261" t="s">
        <v>106</v>
      </c>
      <c r="B44" s="404" t="s">
        <v>188</v>
      </c>
      <c r="C44" s="228"/>
      <c r="D44" s="130">
        <v>485</v>
      </c>
    </row>
    <row r="45" spans="1:4" s="57" customFormat="1" ht="12" customHeight="1" x14ac:dyDescent="0.2">
      <c r="A45" s="261" t="s">
        <v>107</v>
      </c>
      <c r="B45" s="404" t="s">
        <v>424</v>
      </c>
      <c r="C45" s="228">
        <v>100</v>
      </c>
      <c r="D45" s="130">
        <v>100</v>
      </c>
    </row>
    <row r="46" spans="1:4" s="57" customFormat="1" ht="12" customHeight="1" x14ac:dyDescent="0.2">
      <c r="A46" s="261" t="s">
        <v>180</v>
      </c>
      <c r="B46" s="404" t="s">
        <v>190</v>
      </c>
      <c r="C46" s="231"/>
      <c r="D46" s="133"/>
    </row>
    <row r="47" spans="1:4" s="57" customFormat="1" ht="12" customHeight="1" x14ac:dyDescent="0.2">
      <c r="A47" s="262" t="s">
        <v>181</v>
      </c>
      <c r="B47" s="405" t="s">
        <v>319</v>
      </c>
      <c r="C47" s="232"/>
      <c r="D47" s="134"/>
    </row>
    <row r="48" spans="1:4" s="57" customFormat="1" ht="12" customHeight="1" thickBot="1" x14ac:dyDescent="0.25">
      <c r="A48" s="262" t="s">
        <v>318</v>
      </c>
      <c r="B48" s="405" t="s">
        <v>191</v>
      </c>
      <c r="C48" s="232"/>
      <c r="D48" s="134">
        <v>17</v>
      </c>
    </row>
    <row r="49" spans="1:4" s="57" customFormat="1" ht="12" customHeight="1" thickBot="1" x14ac:dyDescent="0.25">
      <c r="A49" s="24" t="s">
        <v>13</v>
      </c>
      <c r="B49" s="402" t="s">
        <v>192</v>
      </c>
      <c r="C49" s="227">
        <f>SUM(C50:C54)</f>
        <v>0</v>
      </c>
      <c r="D49" s="129">
        <f>SUM(D50:D54)</f>
        <v>0</v>
      </c>
    </row>
    <row r="50" spans="1:4" s="57" customFormat="1" ht="12" customHeight="1" x14ac:dyDescent="0.2">
      <c r="A50" s="260" t="s">
        <v>63</v>
      </c>
      <c r="B50" s="403" t="s">
        <v>196</v>
      </c>
      <c r="C50" s="284"/>
      <c r="D50" s="135"/>
    </row>
    <row r="51" spans="1:4" s="57" customFormat="1" ht="12" customHeight="1" x14ac:dyDescent="0.2">
      <c r="A51" s="261" t="s">
        <v>64</v>
      </c>
      <c r="B51" s="404" t="s">
        <v>197</v>
      </c>
      <c r="C51" s="231"/>
      <c r="D51" s="133"/>
    </row>
    <row r="52" spans="1:4" s="57" customFormat="1" ht="12" customHeight="1" x14ac:dyDescent="0.2">
      <c r="A52" s="261" t="s">
        <v>193</v>
      </c>
      <c r="B52" s="404" t="s">
        <v>198</v>
      </c>
      <c r="C52" s="231"/>
      <c r="D52" s="133"/>
    </row>
    <row r="53" spans="1:4" s="57" customFormat="1" ht="12" customHeight="1" x14ac:dyDescent="0.2">
      <c r="A53" s="261" t="s">
        <v>194</v>
      </c>
      <c r="B53" s="404" t="s">
        <v>199</v>
      </c>
      <c r="C53" s="231"/>
      <c r="D53" s="133"/>
    </row>
    <row r="54" spans="1:4" s="57" customFormat="1" ht="12" customHeight="1" thickBot="1" x14ac:dyDescent="0.25">
      <c r="A54" s="262" t="s">
        <v>195</v>
      </c>
      <c r="B54" s="405" t="s">
        <v>200</v>
      </c>
      <c r="C54" s="232"/>
      <c r="D54" s="134"/>
    </row>
    <row r="55" spans="1:4" s="57" customFormat="1" ht="12" customHeight="1" thickBot="1" x14ac:dyDescent="0.25">
      <c r="A55" s="24" t="s">
        <v>108</v>
      </c>
      <c r="B55" s="402" t="s">
        <v>201</v>
      </c>
      <c r="C55" s="227">
        <f>SUM(C56:C58)</f>
        <v>2185</v>
      </c>
      <c r="D55" s="129">
        <f>SUM(D56:D58)</f>
        <v>2185</v>
      </c>
    </row>
    <row r="56" spans="1:4" s="57" customFormat="1" ht="12" customHeight="1" x14ac:dyDescent="0.2">
      <c r="A56" s="260" t="s">
        <v>65</v>
      </c>
      <c r="B56" s="403" t="s">
        <v>202</v>
      </c>
      <c r="C56" s="229"/>
      <c r="D56" s="131"/>
    </row>
    <row r="57" spans="1:4" s="57" customFormat="1" ht="12" customHeight="1" x14ac:dyDescent="0.2">
      <c r="A57" s="261" t="s">
        <v>66</v>
      </c>
      <c r="B57" s="404" t="s">
        <v>312</v>
      </c>
      <c r="C57" s="228"/>
      <c r="D57" s="130"/>
    </row>
    <row r="58" spans="1:4" s="57" customFormat="1" ht="12" customHeight="1" x14ac:dyDescent="0.2">
      <c r="A58" s="261" t="s">
        <v>205</v>
      </c>
      <c r="B58" s="404" t="s">
        <v>203</v>
      </c>
      <c r="C58" s="228">
        <v>2185</v>
      </c>
      <c r="D58" s="130">
        <v>2185</v>
      </c>
    </row>
    <row r="59" spans="1:4" s="57" customFormat="1" ht="12" customHeight="1" thickBot="1" x14ac:dyDescent="0.25">
      <c r="A59" s="262" t="s">
        <v>206</v>
      </c>
      <c r="B59" s="405" t="s">
        <v>204</v>
      </c>
      <c r="C59" s="230"/>
      <c r="D59" s="132"/>
    </row>
    <row r="60" spans="1:4" s="57" customFormat="1" ht="12" customHeight="1" thickBot="1" x14ac:dyDescent="0.25">
      <c r="A60" s="24" t="s">
        <v>15</v>
      </c>
      <c r="B60" s="406" t="s">
        <v>207</v>
      </c>
      <c r="C60" s="227">
        <f>SUM(C61:C62)</f>
        <v>278</v>
      </c>
      <c r="D60" s="129">
        <f>SUM(D61:D62)</f>
        <v>278</v>
      </c>
    </row>
    <row r="61" spans="1:4" s="57" customFormat="1" ht="12" customHeight="1" x14ac:dyDescent="0.2">
      <c r="A61" s="260" t="s">
        <v>109</v>
      </c>
      <c r="B61" s="403" t="s">
        <v>209</v>
      </c>
      <c r="C61" s="231"/>
      <c r="D61" s="133"/>
    </row>
    <row r="62" spans="1:4" s="57" customFormat="1" ht="12" customHeight="1" x14ac:dyDescent="0.2">
      <c r="A62" s="261" t="s">
        <v>110</v>
      </c>
      <c r="B62" s="404" t="s">
        <v>210</v>
      </c>
      <c r="C62" s="231">
        <v>278</v>
      </c>
      <c r="D62" s="133">
        <v>278</v>
      </c>
    </row>
    <row r="63" spans="1:4" s="57" customFormat="1" ht="12" customHeight="1" thickBot="1" x14ac:dyDescent="0.25">
      <c r="A63" s="262" t="s">
        <v>136</v>
      </c>
      <c r="B63" s="405" t="s">
        <v>211</v>
      </c>
      <c r="C63" s="231"/>
      <c r="D63" s="133"/>
    </row>
    <row r="64" spans="1:4" s="57" customFormat="1" ht="12" customHeight="1" thickBot="1" x14ac:dyDescent="0.25">
      <c r="A64" s="24" t="s">
        <v>16</v>
      </c>
      <c r="B64" s="402" t="s">
        <v>212</v>
      </c>
      <c r="C64" s="234">
        <f>+C8+C15+C22+C29+C37+C49+C55+C60</f>
        <v>235934</v>
      </c>
      <c r="D64" s="269">
        <f>+D8+D15+D22+D29+D37+D49+D55+D60</f>
        <v>247914</v>
      </c>
    </row>
    <row r="65" spans="1:4" s="57" customFormat="1" ht="12" customHeight="1" thickBot="1" x14ac:dyDescent="0.2">
      <c r="A65" s="263" t="s">
        <v>284</v>
      </c>
      <c r="B65" s="406" t="s">
        <v>214</v>
      </c>
      <c r="C65" s="227">
        <f>SUM(C66:C68)</f>
        <v>0</v>
      </c>
      <c r="D65" s="129">
        <f>SUM(D66:D68)</f>
        <v>0</v>
      </c>
    </row>
    <row r="66" spans="1:4" s="57" customFormat="1" ht="12" customHeight="1" x14ac:dyDescent="0.2">
      <c r="A66" s="260" t="s">
        <v>231</v>
      </c>
      <c r="B66" s="403" t="s">
        <v>215</v>
      </c>
      <c r="C66" s="231"/>
      <c r="D66" s="133"/>
    </row>
    <row r="67" spans="1:4" s="57" customFormat="1" ht="12" customHeight="1" x14ac:dyDescent="0.2">
      <c r="A67" s="261" t="s">
        <v>235</v>
      </c>
      <c r="B67" s="404" t="s">
        <v>216</v>
      </c>
      <c r="C67" s="231"/>
      <c r="D67" s="133"/>
    </row>
    <row r="68" spans="1:4" s="57" customFormat="1" ht="12" customHeight="1" thickBot="1" x14ac:dyDescent="0.25">
      <c r="A68" s="262" t="s">
        <v>236</v>
      </c>
      <c r="B68" s="408" t="s">
        <v>217</v>
      </c>
      <c r="C68" s="231"/>
      <c r="D68" s="133"/>
    </row>
    <row r="69" spans="1:4" s="57" customFormat="1" ht="12" customHeight="1" thickBot="1" x14ac:dyDescent="0.2">
      <c r="A69" s="263" t="s">
        <v>218</v>
      </c>
      <c r="B69" s="406" t="s">
        <v>219</v>
      </c>
      <c r="C69" s="227"/>
      <c r="D69" s="129"/>
    </row>
    <row r="70" spans="1:4" s="57" customFormat="1" ht="12" customHeight="1" thickBot="1" x14ac:dyDescent="0.2">
      <c r="A70" s="263" t="s">
        <v>220</v>
      </c>
      <c r="B70" s="406" t="s">
        <v>221</v>
      </c>
      <c r="C70" s="227">
        <f>SUM(C71:C72)</f>
        <v>23745</v>
      </c>
      <c r="D70" s="129">
        <f>SUM(D71:D72)</f>
        <v>23745</v>
      </c>
    </row>
    <row r="71" spans="1:4" s="57" customFormat="1" ht="12" customHeight="1" x14ac:dyDescent="0.2">
      <c r="A71" s="260" t="s">
        <v>232</v>
      </c>
      <c r="B71" s="403" t="s">
        <v>222</v>
      </c>
      <c r="C71" s="231">
        <v>23745</v>
      </c>
      <c r="D71" s="133">
        <v>23745</v>
      </c>
    </row>
    <row r="72" spans="1:4" s="57" customFormat="1" ht="12" customHeight="1" thickBot="1" x14ac:dyDescent="0.25">
      <c r="A72" s="262" t="s">
        <v>233</v>
      </c>
      <c r="B72" s="405" t="s">
        <v>223</v>
      </c>
      <c r="C72" s="231"/>
      <c r="D72" s="133"/>
    </row>
    <row r="73" spans="1:4" s="56" customFormat="1" ht="12" customHeight="1" thickBot="1" x14ac:dyDescent="0.2">
      <c r="A73" s="263" t="s">
        <v>385</v>
      </c>
      <c r="B73" s="409" t="s">
        <v>361</v>
      </c>
      <c r="C73" s="234">
        <f>+C65+C69+C70</f>
        <v>23745</v>
      </c>
      <c r="D73" s="269">
        <f>+D65+D69+D70</f>
        <v>23745</v>
      </c>
    </row>
    <row r="74" spans="1:4" s="56" customFormat="1" ht="12" customHeight="1" thickBot="1" x14ac:dyDescent="0.2">
      <c r="A74" s="264" t="s">
        <v>386</v>
      </c>
      <c r="B74" s="410" t="s">
        <v>387</v>
      </c>
      <c r="C74" s="234">
        <f>+C64+C73</f>
        <v>259679</v>
      </c>
      <c r="D74" s="269">
        <f>+D64+D73</f>
        <v>271659</v>
      </c>
    </row>
    <row r="75" spans="1:4" s="57" customFormat="1" ht="15" customHeight="1" thickBot="1" x14ac:dyDescent="0.25">
      <c r="A75" s="116"/>
      <c r="B75" s="117"/>
      <c r="C75" s="416"/>
      <c r="D75" s="206"/>
    </row>
    <row r="76" spans="1:4" s="48" customFormat="1" ht="16.5" customHeight="1" thickBot="1" x14ac:dyDescent="0.25">
      <c r="A76" s="120"/>
      <c r="B76" s="121" t="s">
        <v>43</v>
      </c>
      <c r="C76" s="417"/>
      <c r="D76" s="208"/>
    </row>
    <row r="77" spans="1:4" s="58" customFormat="1" ht="12" customHeight="1" thickBot="1" x14ac:dyDescent="0.25">
      <c r="A77" s="237" t="s">
        <v>8</v>
      </c>
      <c r="B77" s="347" t="s">
        <v>391</v>
      </c>
      <c r="C77" s="226">
        <f>+C78+C79+C80+C81+C82+C95</f>
        <v>166315</v>
      </c>
      <c r="D77" s="302">
        <f>+D78+D79+D80+D81+D82+D95</f>
        <v>161366</v>
      </c>
    </row>
    <row r="78" spans="1:4" ht="12" customHeight="1" x14ac:dyDescent="0.2">
      <c r="A78" s="265" t="s">
        <v>67</v>
      </c>
      <c r="B78" s="348" t="s">
        <v>38</v>
      </c>
      <c r="C78" s="307">
        <v>57957</v>
      </c>
      <c r="D78" s="303">
        <v>56104</v>
      </c>
    </row>
    <row r="79" spans="1:4" ht="12" customHeight="1" x14ac:dyDescent="0.2">
      <c r="A79" s="261" t="s">
        <v>68</v>
      </c>
      <c r="B79" s="349" t="s">
        <v>111</v>
      </c>
      <c r="C79" s="228">
        <v>12834</v>
      </c>
      <c r="D79" s="130">
        <v>12534</v>
      </c>
    </row>
    <row r="80" spans="1:4" ht="12" customHeight="1" x14ac:dyDescent="0.2">
      <c r="A80" s="261" t="s">
        <v>69</v>
      </c>
      <c r="B80" s="349" t="s">
        <v>86</v>
      </c>
      <c r="C80" s="230">
        <v>63587</v>
      </c>
      <c r="D80" s="132">
        <v>70667</v>
      </c>
    </row>
    <row r="81" spans="1:4" ht="12" customHeight="1" x14ac:dyDescent="0.2">
      <c r="A81" s="261" t="s">
        <v>70</v>
      </c>
      <c r="B81" s="352" t="s">
        <v>112</v>
      </c>
      <c r="C81" s="230">
        <v>4335</v>
      </c>
      <c r="D81" s="132">
        <v>6485</v>
      </c>
    </row>
    <row r="82" spans="1:4" ht="12" customHeight="1" x14ac:dyDescent="0.2">
      <c r="A82" s="261" t="s">
        <v>78</v>
      </c>
      <c r="B82" s="15" t="s">
        <v>113</v>
      </c>
      <c r="C82" s="230">
        <f>C89+C94</f>
        <v>7139</v>
      </c>
      <c r="D82" s="132">
        <f>D89+D94</f>
        <v>9576</v>
      </c>
    </row>
    <row r="83" spans="1:4" ht="12" customHeight="1" x14ac:dyDescent="0.2">
      <c r="A83" s="261" t="s">
        <v>71</v>
      </c>
      <c r="B83" s="349" t="s">
        <v>388</v>
      </c>
      <c r="C83" s="230"/>
      <c r="D83" s="132"/>
    </row>
    <row r="84" spans="1:4" ht="12" customHeight="1" x14ac:dyDescent="0.2">
      <c r="A84" s="261" t="s">
        <v>72</v>
      </c>
      <c r="B84" s="360" t="s">
        <v>324</v>
      </c>
      <c r="C84" s="230"/>
      <c r="D84" s="132"/>
    </row>
    <row r="85" spans="1:4" ht="12" customHeight="1" x14ac:dyDescent="0.2">
      <c r="A85" s="261" t="s">
        <v>79</v>
      </c>
      <c r="B85" s="360" t="s">
        <v>323</v>
      </c>
      <c r="C85" s="230"/>
      <c r="D85" s="132"/>
    </row>
    <row r="86" spans="1:4" ht="12" customHeight="1" x14ac:dyDescent="0.2">
      <c r="A86" s="261" t="s">
        <v>80</v>
      </c>
      <c r="B86" s="360" t="s">
        <v>240</v>
      </c>
      <c r="C86" s="230"/>
      <c r="D86" s="132"/>
    </row>
    <row r="87" spans="1:4" ht="12" customHeight="1" x14ac:dyDescent="0.2">
      <c r="A87" s="261" t="s">
        <v>81</v>
      </c>
      <c r="B87" s="361" t="s">
        <v>241</v>
      </c>
      <c r="C87" s="230"/>
      <c r="D87" s="132"/>
    </row>
    <row r="88" spans="1:4" ht="12" customHeight="1" x14ac:dyDescent="0.2">
      <c r="A88" s="261" t="s">
        <v>82</v>
      </c>
      <c r="B88" s="361" t="s">
        <v>242</v>
      </c>
      <c r="C88" s="230"/>
      <c r="D88" s="132"/>
    </row>
    <row r="89" spans="1:4" ht="12" customHeight="1" x14ac:dyDescent="0.2">
      <c r="A89" s="261" t="s">
        <v>84</v>
      </c>
      <c r="B89" s="360" t="s">
        <v>243</v>
      </c>
      <c r="C89" s="230">
        <v>2307</v>
      </c>
      <c r="D89" s="132">
        <v>2307</v>
      </c>
    </row>
    <row r="90" spans="1:4" ht="12" customHeight="1" x14ac:dyDescent="0.2">
      <c r="A90" s="261" t="s">
        <v>114</v>
      </c>
      <c r="B90" s="360" t="s">
        <v>244</v>
      </c>
      <c r="C90" s="230"/>
      <c r="D90" s="132"/>
    </row>
    <row r="91" spans="1:4" ht="12" customHeight="1" x14ac:dyDescent="0.2">
      <c r="A91" s="261" t="s">
        <v>238</v>
      </c>
      <c r="B91" s="361" t="s">
        <v>245</v>
      </c>
      <c r="C91" s="230"/>
      <c r="D91" s="132"/>
    </row>
    <row r="92" spans="1:4" ht="12" customHeight="1" x14ac:dyDescent="0.2">
      <c r="A92" s="266" t="s">
        <v>239</v>
      </c>
      <c r="B92" s="351" t="s">
        <v>246</v>
      </c>
      <c r="C92" s="230"/>
      <c r="D92" s="132"/>
    </row>
    <row r="93" spans="1:4" ht="12" customHeight="1" x14ac:dyDescent="0.2">
      <c r="A93" s="261" t="s">
        <v>321</v>
      </c>
      <c r="B93" s="351" t="s">
        <v>247</v>
      </c>
      <c r="C93" s="230"/>
      <c r="D93" s="132"/>
    </row>
    <row r="94" spans="1:4" ht="12" customHeight="1" x14ac:dyDescent="0.2">
      <c r="A94" s="261" t="s">
        <v>322</v>
      </c>
      <c r="B94" s="361" t="s">
        <v>248</v>
      </c>
      <c r="C94" s="228">
        <v>4832</v>
      </c>
      <c r="D94" s="130">
        <v>7269</v>
      </c>
    </row>
    <row r="95" spans="1:4" ht="12" customHeight="1" x14ac:dyDescent="0.2">
      <c r="A95" s="261" t="s">
        <v>326</v>
      </c>
      <c r="B95" s="352" t="s">
        <v>39</v>
      </c>
      <c r="C95" s="228">
        <f>C96+C97</f>
        <v>20463</v>
      </c>
      <c r="D95" s="130">
        <f>D96+D97</f>
        <v>6000</v>
      </c>
    </row>
    <row r="96" spans="1:4" ht="12" customHeight="1" x14ac:dyDescent="0.2">
      <c r="A96" s="262" t="s">
        <v>327</v>
      </c>
      <c r="B96" s="349" t="s">
        <v>389</v>
      </c>
      <c r="C96" s="230">
        <v>6865</v>
      </c>
      <c r="D96" s="132"/>
    </row>
    <row r="97" spans="1:4" ht="12" customHeight="1" thickBot="1" x14ac:dyDescent="0.25">
      <c r="A97" s="267" t="s">
        <v>328</v>
      </c>
      <c r="B97" s="411" t="s">
        <v>390</v>
      </c>
      <c r="C97" s="308">
        <v>13598</v>
      </c>
      <c r="D97" s="304">
        <v>6000</v>
      </c>
    </row>
    <row r="98" spans="1:4" ht="12" customHeight="1" thickBot="1" x14ac:dyDescent="0.25">
      <c r="A98" s="24" t="s">
        <v>9</v>
      </c>
      <c r="B98" s="359" t="s">
        <v>249</v>
      </c>
      <c r="C98" s="227">
        <f>+C99+C101+C103</f>
        <v>17964</v>
      </c>
      <c r="D98" s="129">
        <f>+D99+D101+D103</f>
        <v>33750</v>
      </c>
    </row>
    <row r="99" spans="1:4" ht="12" customHeight="1" x14ac:dyDescent="0.2">
      <c r="A99" s="260" t="s">
        <v>73</v>
      </c>
      <c r="B99" s="349" t="s">
        <v>134</v>
      </c>
      <c r="C99" s="229">
        <v>3114</v>
      </c>
      <c r="D99" s="131">
        <v>6976</v>
      </c>
    </row>
    <row r="100" spans="1:4" ht="12" customHeight="1" x14ac:dyDescent="0.2">
      <c r="A100" s="260" t="s">
        <v>74</v>
      </c>
      <c r="B100" s="350" t="s">
        <v>253</v>
      </c>
      <c r="C100" s="229"/>
      <c r="D100" s="131"/>
    </row>
    <row r="101" spans="1:4" ht="12" customHeight="1" x14ac:dyDescent="0.2">
      <c r="A101" s="260" t="s">
        <v>75</v>
      </c>
      <c r="B101" s="350" t="s">
        <v>115</v>
      </c>
      <c r="C101" s="228">
        <v>14100</v>
      </c>
      <c r="D101" s="130">
        <v>25524</v>
      </c>
    </row>
    <row r="102" spans="1:4" ht="12" customHeight="1" x14ac:dyDescent="0.2">
      <c r="A102" s="260" t="s">
        <v>76</v>
      </c>
      <c r="B102" s="350" t="s">
        <v>254</v>
      </c>
      <c r="C102" s="228"/>
      <c r="D102" s="130"/>
    </row>
    <row r="103" spans="1:4" ht="12" customHeight="1" x14ac:dyDescent="0.2">
      <c r="A103" s="260" t="s">
        <v>77</v>
      </c>
      <c r="B103" s="346" t="s">
        <v>137</v>
      </c>
      <c r="C103" s="228">
        <f>C107+C111</f>
        <v>750</v>
      </c>
      <c r="D103" s="130">
        <f>D107+D111</f>
        <v>1250</v>
      </c>
    </row>
    <row r="104" spans="1:4" ht="12" customHeight="1" x14ac:dyDescent="0.2">
      <c r="A104" s="260" t="s">
        <v>83</v>
      </c>
      <c r="B104" s="345" t="s">
        <v>314</v>
      </c>
      <c r="C104" s="228"/>
      <c r="D104" s="130"/>
    </row>
    <row r="105" spans="1:4" ht="12" customHeight="1" x14ac:dyDescent="0.2">
      <c r="A105" s="260" t="s">
        <v>85</v>
      </c>
      <c r="B105" s="362" t="s">
        <v>259</v>
      </c>
      <c r="C105" s="228"/>
      <c r="D105" s="130"/>
    </row>
    <row r="106" spans="1:4" ht="12" customHeight="1" x14ac:dyDescent="0.2">
      <c r="A106" s="260" t="s">
        <v>116</v>
      </c>
      <c r="B106" s="361" t="s">
        <v>242</v>
      </c>
      <c r="C106" s="228"/>
      <c r="D106" s="130"/>
    </row>
    <row r="107" spans="1:4" ht="12" customHeight="1" x14ac:dyDescent="0.2">
      <c r="A107" s="260" t="s">
        <v>117</v>
      </c>
      <c r="B107" s="361" t="s">
        <v>258</v>
      </c>
      <c r="C107" s="228">
        <v>50</v>
      </c>
      <c r="D107" s="130">
        <v>50</v>
      </c>
    </row>
    <row r="108" spans="1:4" ht="12" customHeight="1" x14ac:dyDescent="0.2">
      <c r="A108" s="260" t="s">
        <v>118</v>
      </c>
      <c r="B108" s="361" t="s">
        <v>257</v>
      </c>
      <c r="C108" s="228"/>
      <c r="D108" s="130"/>
    </row>
    <row r="109" spans="1:4" ht="12" customHeight="1" x14ac:dyDescent="0.2">
      <c r="A109" s="260" t="s">
        <v>250</v>
      </c>
      <c r="B109" s="361" t="s">
        <v>245</v>
      </c>
      <c r="C109" s="228"/>
      <c r="D109" s="130"/>
    </row>
    <row r="110" spans="1:4" ht="12" customHeight="1" x14ac:dyDescent="0.2">
      <c r="A110" s="260" t="s">
        <v>251</v>
      </c>
      <c r="B110" s="361" t="s">
        <v>256</v>
      </c>
      <c r="C110" s="228"/>
      <c r="D110" s="130"/>
    </row>
    <row r="111" spans="1:4" ht="12" customHeight="1" thickBot="1" x14ac:dyDescent="0.25">
      <c r="A111" s="266" t="s">
        <v>252</v>
      </c>
      <c r="B111" s="361" t="s">
        <v>255</v>
      </c>
      <c r="C111" s="230">
        <v>700</v>
      </c>
      <c r="D111" s="132">
        <v>1200</v>
      </c>
    </row>
    <row r="112" spans="1:4" ht="12" customHeight="1" thickBot="1" x14ac:dyDescent="0.25">
      <c r="A112" s="24" t="s">
        <v>10</v>
      </c>
      <c r="B112" s="357" t="s">
        <v>331</v>
      </c>
      <c r="C112" s="227">
        <f>+C77+C98</f>
        <v>184279</v>
      </c>
      <c r="D112" s="129">
        <f>+D77+D98</f>
        <v>195116</v>
      </c>
    </row>
    <row r="113" spans="1:12" ht="12" customHeight="1" thickBot="1" x14ac:dyDescent="0.25">
      <c r="A113" s="24" t="s">
        <v>11</v>
      </c>
      <c r="B113" s="357" t="s">
        <v>332</v>
      </c>
      <c r="C113" s="227">
        <f>+C114+C115+C116</f>
        <v>0</v>
      </c>
      <c r="D113" s="129">
        <f>+D114+D115+D116</f>
        <v>0</v>
      </c>
    </row>
    <row r="114" spans="1:12" s="58" customFormat="1" ht="12" customHeight="1" x14ac:dyDescent="0.2">
      <c r="A114" s="260" t="s">
        <v>173</v>
      </c>
      <c r="B114" s="355" t="s">
        <v>394</v>
      </c>
      <c r="C114" s="228"/>
      <c r="D114" s="130"/>
    </row>
    <row r="115" spans="1:12" ht="12" customHeight="1" x14ac:dyDescent="0.2">
      <c r="A115" s="260" t="s">
        <v>174</v>
      </c>
      <c r="B115" s="355" t="s">
        <v>340</v>
      </c>
      <c r="C115" s="228"/>
      <c r="D115" s="130"/>
    </row>
    <row r="116" spans="1:12" ht="12" customHeight="1" thickBot="1" x14ac:dyDescent="0.25">
      <c r="A116" s="266" t="s">
        <v>175</v>
      </c>
      <c r="B116" s="356" t="s">
        <v>393</v>
      </c>
      <c r="C116" s="228"/>
      <c r="D116" s="130"/>
    </row>
    <row r="117" spans="1:12" ht="12" customHeight="1" thickBot="1" x14ac:dyDescent="0.25">
      <c r="A117" s="24" t="s">
        <v>12</v>
      </c>
      <c r="B117" s="357" t="s">
        <v>333</v>
      </c>
      <c r="C117" s="227">
        <f>+C118+C119+C120+C121+C122+C123</f>
        <v>0</v>
      </c>
      <c r="D117" s="129">
        <f>+D118+D119+D120+D121+D122+D123</f>
        <v>0</v>
      </c>
    </row>
    <row r="118" spans="1:12" ht="12" customHeight="1" x14ac:dyDescent="0.2">
      <c r="A118" s="260" t="s">
        <v>60</v>
      </c>
      <c r="B118" s="355" t="s">
        <v>342</v>
      </c>
      <c r="C118" s="228"/>
      <c r="D118" s="130"/>
    </row>
    <row r="119" spans="1:12" ht="12" customHeight="1" x14ac:dyDescent="0.2">
      <c r="A119" s="260" t="s">
        <v>61</v>
      </c>
      <c r="B119" s="355" t="s">
        <v>334</v>
      </c>
      <c r="C119" s="228"/>
      <c r="D119" s="130"/>
    </row>
    <row r="120" spans="1:12" ht="12" customHeight="1" x14ac:dyDescent="0.2">
      <c r="A120" s="260" t="s">
        <v>62</v>
      </c>
      <c r="B120" s="355" t="s">
        <v>335</v>
      </c>
      <c r="C120" s="228"/>
      <c r="D120" s="130"/>
    </row>
    <row r="121" spans="1:12" ht="12" customHeight="1" x14ac:dyDescent="0.2">
      <c r="A121" s="260" t="s">
        <v>103</v>
      </c>
      <c r="B121" s="355" t="s">
        <v>392</v>
      </c>
      <c r="C121" s="228"/>
      <c r="D121" s="130"/>
    </row>
    <row r="122" spans="1:12" ht="12" customHeight="1" x14ac:dyDescent="0.2">
      <c r="A122" s="260" t="s">
        <v>104</v>
      </c>
      <c r="B122" s="355" t="s">
        <v>337</v>
      </c>
      <c r="C122" s="228"/>
      <c r="D122" s="130"/>
    </row>
    <row r="123" spans="1:12" s="58" customFormat="1" ht="12" customHeight="1" thickBot="1" x14ac:dyDescent="0.25">
      <c r="A123" s="266" t="s">
        <v>105</v>
      </c>
      <c r="B123" s="356" t="s">
        <v>338</v>
      </c>
      <c r="C123" s="228"/>
      <c r="D123" s="130"/>
    </row>
    <row r="124" spans="1:12" ht="12" customHeight="1" thickBot="1" x14ac:dyDescent="0.25">
      <c r="A124" s="24" t="s">
        <v>13</v>
      </c>
      <c r="B124" s="357" t="s">
        <v>407</v>
      </c>
      <c r="C124" s="234">
        <f>+C125+C126+C128+C129+C127</f>
        <v>75400</v>
      </c>
      <c r="D124" s="269">
        <f>+D125+D126+D128+D129+D127</f>
        <v>76543</v>
      </c>
      <c r="L124" s="128"/>
    </row>
    <row r="125" spans="1:12" x14ac:dyDescent="0.2">
      <c r="A125" s="260" t="s">
        <v>63</v>
      </c>
      <c r="B125" s="355" t="s">
        <v>260</v>
      </c>
      <c r="C125" s="228"/>
      <c r="D125" s="130"/>
    </row>
    <row r="126" spans="1:12" ht="12" customHeight="1" x14ac:dyDescent="0.2">
      <c r="A126" s="260" t="s">
        <v>64</v>
      </c>
      <c r="B126" s="355" t="s">
        <v>261</v>
      </c>
      <c r="C126" s="228">
        <v>4586</v>
      </c>
      <c r="D126" s="130">
        <v>4586</v>
      </c>
    </row>
    <row r="127" spans="1:12" ht="12" customHeight="1" x14ac:dyDescent="0.2">
      <c r="A127" s="260" t="s">
        <v>193</v>
      </c>
      <c r="B127" s="355" t="s">
        <v>406</v>
      </c>
      <c r="C127" s="228">
        <v>70814</v>
      </c>
      <c r="D127" s="130">
        <v>71957</v>
      </c>
    </row>
    <row r="128" spans="1:12" s="58" customFormat="1" ht="12" customHeight="1" x14ac:dyDescent="0.2">
      <c r="A128" s="260" t="s">
        <v>194</v>
      </c>
      <c r="B128" s="355" t="s">
        <v>347</v>
      </c>
      <c r="C128" s="228"/>
      <c r="D128" s="130"/>
    </row>
    <row r="129" spans="1:4" s="58" customFormat="1" ht="12" customHeight="1" thickBot="1" x14ac:dyDescent="0.25">
      <c r="A129" s="266" t="s">
        <v>195</v>
      </c>
      <c r="B129" s="356" t="s">
        <v>280</v>
      </c>
      <c r="C129" s="228"/>
      <c r="D129" s="130"/>
    </row>
    <row r="130" spans="1:4" s="58" customFormat="1" ht="12" customHeight="1" thickBot="1" x14ac:dyDescent="0.25">
      <c r="A130" s="24" t="s">
        <v>14</v>
      </c>
      <c r="B130" s="357" t="s">
        <v>348</v>
      </c>
      <c r="C130" s="310">
        <f>+C131+C132+C133+C134+C135</f>
        <v>0</v>
      </c>
      <c r="D130" s="305">
        <f>+D131+D132+D133+D134+D135</f>
        <v>0</v>
      </c>
    </row>
    <row r="131" spans="1:4" s="58" customFormat="1" ht="12" customHeight="1" x14ac:dyDescent="0.2">
      <c r="A131" s="260" t="s">
        <v>65</v>
      </c>
      <c r="B131" s="355" t="s">
        <v>343</v>
      </c>
      <c r="C131" s="228"/>
      <c r="D131" s="130"/>
    </row>
    <row r="132" spans="1:4" s="58" customFormat="1" ht="12" customHeight="1" x14ac:dyDescent="0.2">
      <c r="A132" s="260" t="s">
        <v>66</v>
      </c>
      <c r="B132" s="355" t="s">
        <v>350</v>
      </c>
      <c r="C132" s="228"/>
      <c r="D132" s="130"/>
    </row>
    <row r="133" spans="1:4" s="58" customFormat="1" ht="12" customHeight="1" x14ac:dyDescent="0.2">
      <c r="A133" s="260" t="s">
        <v>205</v>
      </c>
      <c r="B133" s="355" t="s">
        <v>345</v>
      </c>
      <c r="C133" s="228"/>
      <c r="D133" s="130"/>
    </row>
    <row r="134" spans="1:4" s="58" customFormat="1" ht="12" customHeight="1" x14ac:dyDescent="0.2">
      <c r="A134" s="260" t="s">
        <v>206</v>
      </c>
      <c r="B134" s="355" t="s">
        <v>395</v>
      </c>
      <c r="C134" s="228"/>
      <c r="D134" s="130"/>
    </row>
    <row r="135" spans="1:4" ht="12.75" customHeight="1" thickBot="1" x14ac:dyDescent="0.25">
      <c r="A135" s="266" t="s">
        <v>349</v>
      </c>
      <c r="B135" s="356" t="s">
        <v>352</v>
      </c>
      <c r="C135" s="230"/>
      <c r="D135" s="132"/>
    </row>
    <row r="136" spans="1:4" ht="12.75" customHeight="1" thickBot="1" x14ac:dyDescent="0.25">
      <c r="A136" s="301" t="s">
        <v>15</v>
      </c>
      <c r="B136" s="357" t="s">
        <v>353</v>
      </c>
      <c r="C136" s="310"/>
      <c r="D136" s="305"/>
    </row>
    <row r="137" spans="1:4" ht="12.75" customHeight="1" thickBot="1" x14ac:dyDescent="0.25">
      <c r="A137" s="301" t="s">
        <v>16</v>
      </c>
      <c r="B137" s="357" t="s">
        <v>354</v>
      </c>
      <c r="C137" s="310"/>
      <c r="D137" s="305"/>
    </row>
    <row r="138" spans="1:4" ht="12" customHeight="1" thickBot="1" x14ac:dyDescent="0.25">
      <c r="A138" s="24" t="s">
        <v>17</v>
      </c>
      <c r="B138" s="357" t="s">
        <v>356</v>
      </c>
      <c r="C138" s="312">
        <f>+C113+C117+C124+C130+C136+C137</f>
        <v>75400</v>
      </c>
      <c r="D138" s="306">
        <f>+D113+D117+D124+D130+D136+D137</f>
        <v>76543</v>
      </c>
    </row>
    <row r="139" spans="1:4" ht="15" customHeight="1" thickBot="1" x14ac:dyDescent="0.25">
      <c r="A139" s="268" t="s">
        <v>18</v>
      </c>
      <c r="B139" s="358" t="s">
        <v>355</v>
      </c>
      <c r="C139" s="312">
        <f>+C112+C138</f>
        <v>259679</v>
      </c>
      <c r="D139" s="306">
        <f>+D112+D138</f>
        <v>271659</v>
      </c>
    </row>
    <row r="140" spans="1:4" ht="15" customHeight="1" thickBot="1" x14ac:dyDescent="0.25">
      <c r="A140" s="125" t="s">
        <v>396</v>
      </c>
      <c r="B140" s="412"/>
      <c r="C140" s="418">
        <v>18</v>
      </c>
      <c r="D140" s="414">
        <v>18</v>
      </c>
    </row>
    <row r="141" spans="1:4" ht="14.25" customHeight="1" thickBot="1" x14ac:dyDescent="0.25">
      <c r="A141" s="125" t="s">
        <v>129</v>
      </c>
      <c r="B141" s="412"/>
      <c r="C141" s="418">
        <v>20</v>
      </c>
      <c r="D141" s="414">
        <v>20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7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30" zoomScaleNormal="130" workbookViewId="0">
      <selection activeCell="D2" sqref="D2"/>
    </sheetView>
  </sheetViews>
  <sheetFormatPr defaultRowHeight="12.75" x14ac:dyDescent="0.2"/>
  <cols>
    <col min="1" max="1" width="10" style="123" customWidth="1"/>
    <col min="2" max="2" width="51.83203125" style="124" customWidth="1"/>
    <col min="3" max="3" width="23" style="124" customWidth="1"/>
    <col min="4" max="4" width="25" style="124" customWidth="1"/>
    <col min="5" max="16384" width="9.33203125" style="124"/>
  </cols>
  <sheetData>
    <row r="1" spans="1:4" s="103" customFormat="1" ht="21" customHeight="1" thickBot="1" x14ac:dyDescent="0.25">
      <c r="A1" s="102"/>
      <c r="B1" s="104"/>
      <c r="C1" s="104"/>
      <c r="D1" s="276" t="str">
        <f>+CONCATENATE("6.2. melléklet a 1/2017. (II.16.) önkormányzati rendelethez")</f>
        <v>6.2. melléklet a 1/2017. (II.16.) önkormányzati rendelethez</v>
      </c>
    </row>
    <row r="2" spans="1:4" s="277" customFormat="1" ht="25.5" customHeight="1" x14ac:dyDescent="0.2">
      <c r="A2" s="235" t="s">
        <v>127</v>
      </c>
      <c r="B2" s="200" t="s">
        <v>429</v>
      </c>
      <c r="C2" s="398"/>
      <c r="D2" s="211" t="s">
        <v>45</v>
      </c>
    </row>
    <row r="3" spans="1:4" s="277" customFormat="1" ht="36.75" thickBot="1" x14ac:dyDescent="0.25">
      <c r="A3" s="270" t="s">
        <v>126</v>
      </c>
      <c r="B3" s="201" t="s">
        <v>288</v>
      </c>
      <c r="C3" s="399"/>
      <c r="D3" s="212"/>
    </row>
    <row r="4" spans="1:4" s="278" customFormat="1" ht="15.95" customHeight="1" thickBot="1" x14ac:dyDescent="0.3">
      <c r="A4" s="106"/>
      <c r="B4" s="106"/>
      <c r="C4" s="106"/>
      <c r="D4" s="107" t="s">
        <v>41</v>
      </c>
    </row>
    <row r="5" spans="1:4" ht="24.75" thickBot="1" x14ac:dyDescent="0.25">
      <c r="A5" s="236" t="s">
        <v>128</v>
      </c>
      <c r="B5" s="108" t="s">
        <v>427</v>
      </c>
      <c r="C5" s="400" t="s">
        <v>442</v>
      </c>
      <c r="D5" s="109" t="s">
        <v>444</v>
      </c>
    </row>
    <row r="6" spans="1:4" s="279" customFormat="1" ht="12.95" customHeight="1" thickBot="1" x14ac:dyDescent="0.25">
      <c r="A6" s="98"/>
      <c r="B6" s="99" t="s">
        <v>376</v>
      </c>
      <c r="C6" s="401" t="s">
        <v>377</v>
      </c>
      <c r="D6" s="100" t="s">
        <v>378</v>
      </c>
    </row>
    <row r="7" spans="1:4" s="279" customFormat="1" ht="15.95" customHeight="1" thickBot="1" x14ac:dyDescent="0.25">
      <c r="A7" s="110"/>
      <c r="B7" s="111" t="s">
        <v>42</v>
      </c>
      <c r="C7" s="111"/>
      <c r="D7" s="112"/>
    </row>
    <row r="8" spans="1:4" s="213" customFormat="1" ht="12" customHeight="1" thickBot="1" x14ac:dyDescent="0.25">
      <c r="A8" s="98" t="s">
        <v>8</v>
      </c>
      <c r="B8" s="113" t="s">
        <v>397</v>
      </c>
      <c r="C8" s="421"/>
      <c r="D8" s="159">
        <f>SUM(D9:D19)</f>
        <v>0</v>
      </c>
    </row>
    <row r="9" spans="1:4" s="213" customFormat="1" ht="12" customHeight="1" x14ac:dyDescent="0.2">
      <c r="A9" s="271" t="s">
        <v>67</v>
      </c>
      <c r="B9" s="6" t="s">
        <v>182</v>
      </c>
      <c r="C9" s="348"/>
      <c r="D9" s="204"/>
    </row>
    <row r="10" spans="1:4" s="213" customFormat="1" ht="12" customHeight="1" x14ac:dyDescent="0.2">
      <c r="A10" s="272" t="s">
        <v>68</v>
      </c>
      <c r="B10" s="4" t="s">
        <v>183</v>
      </c>
      <c r="C10" s="349"/>
      <c r="D10" s="157"/>
    </row>
    <row r="11" spans="1:4" s="213" customFormat="1" ht="12" customHeight="1" x14ac:dyDescent="0.2">
      <c r="A11" s="272" t="s">
        <v>69</v>
      </c>
      <c r="B11" s="4" t="s">
        <v>184</v>
      </c>
      <c r="C11" s="349"/>
      <c r="D11" s="157"/>
    </row>
    <row r="12" spans="1:4" s="213" customFormat="1" ht="12" customHeight="1" x14ac:dyDescent="0.2">
      <c r="A12" s="272" t="s">
        <v>70</v>
      </c>
      <c r="B12" s="4" t="s">
        <v>185</v>
      </c>
      <c r="C12" s="349"/>
      <c r="D12" s="157"/>
    </row>
    <row r="13" spans="1:4" s="213" customFormat="1" ht="12" customHeight="1" x14ac:dyDescent="0.2">
      <c r="A13" s="272" t="s">
        <v>87</v>
      </c>
      <c r="B13" s="4" t="s">
        <v>186</v>
      </c>
      <c r="C13" s="349"/>
      <c r="D13" s="157"/>
    </row>
    <row r="14" spans="1:4" s="213" customFormat="1" ht="12" customHeight="1" x14ac:dyDescent="0.2">
      <c r="A14" s="272" t="s">
        <v>71</v>
      </c>
      <c r="B14" s="4" t="s">
        <v>289</v>
      </c>
      <c r="C14" s="349"/>
      <c r="D14" s="157"/>
    </row>
    <row r="15" spans="1:4" s="213" customFormat="1" ht="12" customHeight="1" x14ac:dyDescent="0.2">
      <c r="A15" s="272" t="s">
        <v>72</v>
      </c>
      <c r="B15" s="3" t="s">
        <v>290</v>
      </c>
      <c r="C15" s="4"/>
      <c r="D15" s="157"/>
    </row>
    <row r="16" spans="1:4" s="213" customFormat="1" ht="12" customHeight="1" x14ac:dyDescent="0.2">
      <c r="A16" s="272" t="s">
        <v>79</v>
      </c>
      <c r="B16" s="4" t="s">
        <v>189</v>
      </c>
      <c r="C16" s="4"/>
      <c r="D16" s="205"/>
    </row>
    <row r="17" spans="1:4" s="280" customFormat="1" ht="12" customHeight="1" x14ac:dyDescent="0.2">
      <c r="A17" s="272" t="s">
        <v>80</v>
      </c>
      <c r="B17" s="4" t="s">
        <v>190</v>
      </c>
      <c r="C17" s="4"/>
      <c r="D17" s="157"/>
    </row>
    <row r="18" spans="1:4" s="280" customFormat="1" ht="12" customHeight="1" x14ac:dyDescent="0.2">
      <c r="A18" s="272" t="s">
        <v>81</v>
      </c>
      <c r="B18" s="4" t="s">
        <v>319</v>
      </c>
      <c r="C18" s="4"/>
      <c r="D18" s="158"/>
    </row>
    <row r="19" spans="1:4" s="280" customFormat="1" ht="12" customHeight="1" thickBot="1" x14ac:dyDescent="0.25">
      <c r="A19" s="272" t="s">
        <v>82</v>
      </c>
      <c r="B19" s="3" t="s">
        <v>191</v>
      </c>
      <c r="C19" s="431"/>
      <c r="D19" s="158"/>
    </row>
    <row r="20" spans="1:4" s="213" customFormat="1" ht="12" customHeight="1" thickBot="1" x14ac:dyDescent="0.25">
      <c r="A20" s="98" t="s">
        <v>9</v>
      </c>
      <c r="B20" s="113" t="s">
        <v>291</v>
      </c>
      <c r="C20" s="421"/>
      <c r="D20" s="159">
        <f>SUM(D21:D23)</f>
        <v>743</v>
      </c>
    </row>
    <row r="21" spans="1:4" s="280" customFormat="1" ht="12" customHeight="1" x14ac:dyDescent="0.2">
      <c r="A21" s="272" t="s">
        <v>73</v>
      </c>
      <c r="B21" s="5" t="s">
        <v>164</v>
      </c>
      <c r="C21" s="355"/>
      <c r="D21" s="157"/>
    </row>
    <row r="22" spans="1:4" s="280" customFormat="1" ht="12" customHeight="1" x14ac:dyDescent="0.2">
      <c r="A22" s="272" t="s">
        <v>74</v>
      </c>
      <c r="B22" s="4" t="s">
        <v>292</v>
      </c>
      <c r="C22" s="349"/>
      <c r="D22" s="157"/>
    </row>
    <row r="23" spans="1:4" s="280" customFormat="1" ht="12" customHeight="1" x14ac:dyDescent="0.2">
      <c r="A23" s="272" t="s">
        <v>75</v>
      </c>
      <c r="B23" s="4" t="s">
        <v>293</v>
      </c>
      <c r="C23" s="349"/>
      <c r="D23" s="157">
        <v>743</v>
      </c>
    </row>
    <row r="24" spans="1:4" s="280" customFormat="1" ht="12" customHeight="1" thickBot="1" x14ac:dyDescent="0.25">
      <c r="A24" s="272" t="s">
        <v>76</v>
      </c>
      <c r="B24" s="4" t="s">
        <v>398</v>
      </c>
      <c r="C24" s="349"/>
      <c r="D24" s="157"/>
    </row>
    <row r="25" spans="1:4" s="280" customFormat="1" ht="12" customHeight="1" thickBot="1" x14ac:dyDescent="0.25">
      <c r="A25" s="101" t="s">
        <v>10</v>
      </c>
      <c r="B25" s="63" t="s">
        <v>102</v>
      </c>
      <c r="C25" s="357"/>
      <c r="D25" s="186"/>
    </row>
    <row r="26" spans="1:4" s="280" customFormat="1" ht="12" customHeight="1" thickBot="1" x14ac:dyDescent="0.25">
      <c r="A26" s="101" t="s">
        <v>11</v>
      </c>
      <c r="B26" s="63" t="s">
        <v>399</v>
      </c>
      <c r="C26" s="357"/>
      <c r="D26" s="159">
        <f>+D27+D28+D29</f>
        <v>0</v>
      </c>
    </row>
    <row r="27" spans="1:4" s="280" customFormat="1" ht="12" customHeight="1" x14ac:dyDescent="0.2">
      <c r="A27" s="273" t="s">
        <v>173</v>
      </c>
      <c r="B27" s="274" t="s">
        <v>169</v>
      </c>
      <c r="C27" s="422"/>
      <c r="D27" s="49"/>
    </row>
    <row r="28" spans="1:4" s="280" customFormat="1" ht="12" customHeight="1" x14ac:dyDescent="0.2">
      <c r="A28" s="273" t="s">
        <v>174</v>
      </c>
      <c r="B28" s="274" t="s">
        <v>292</v>
      </c>
      <c r="C28" s="422"/>
      <c r="D28" s="157"/>
    </row>
    <row r="29" spans="1:4" s="280" customFormat="1" ht="12" customHeight="1" x14ac:dyDescent="0.2">
      <c r="A29" s="273" t="s">
        <v>175</v>
      </c>
      <c r="B29" s="275" t="s">
        <v>295</v>
      </c>
      <c r="C29" s="423"/>
      <c r="D29" s="157"/>
    </row>
    <row r="30" spans="1:4" s="280" customFormat="1" ht="12" customHeight="1" thickBot="1" x14ac:dyDescent="0.25">
      <c r="A30" s="272" t="s">
        <v>176</v>
      </c>
      <c r="B30" s="75" t="s">
        <v>400</v>
      </c>
      <c r="C30" s="424"/>
      <c r="D30" s="52"/>
    </row>
    <row r="31" spans="1:4" s="280" customFormat="1" ht="12" customHeight="1" thickBot="1" x14ac:dyDescent="0.25">
      <c r="A31" s="101" t="s">
        <v>12</v>
      </c>
      <c r="B31" s="63" t="s">
        <v>296</v>
      </c>
      <c r="C31" s="392">
        <f>+C32+C33+C34</f>
        <v>0</v>
      </c>
      <c r="D31" s="159">
        <f>+D32+D33+D34</f>
        <v>0</v>
      </c>
    </row>
    <row r="32" spans="1:4" s="280" customFormat="1" ht="12" customHeight="1" x14ac:dyDescent="0.2">
      <c r="A32" s="273" t="s">
        <v>60</v>
      </c>
      <c r="B32" s="274" t="s">
        <v>196</v>
      </c>
      <c r="C32" s="397"/>
      <c r="D32" s="49"/>
    </row>
    <row r="33" spans="1:4" s="280" customFormat="1" ht="12" customHeight="1" x14ac:dyDescent="0.2">
      <c r="A33" s="273" t="s">
        <v>61</v>
      </c>
      <c r="B33" s="275" t="s">
        <v>197</v>
      </c>
      <c r="C33" s="393"/>
      <c r="D33" s="160"/>
    </row>
    <row r="34" spans="1:4" s="280" customFormat="1" ht="12" customHeight="1" thickBot="1" x14ac:dyDescent="0.25">
      <c r="A34" s="272" t="s">
        <v>62</v>
      </c>
      <c r="B34" s="75" t="s">
        <v>198</v>
      </c>
      <c r="C34" s="425"/>
      <c r="D34" s="52"/>
    </row>
    <row r="35" spans="1:4" s="213" customFormat="1" ht="12" customHeight="1" thickBot="1" x14ac:dyDescent="0.25">
      <c r="A35" s="101" t="s">
        <v>13</v>
      </c>
      <c r="B35" s="63" t="s">
        <v>265</v>
      </c>
      <c r="C35" s="426"/>
      <c r="D35" s="186"/>
    </row>
    <row r="36" spans="1:4" s="213" customFormat="1" ht="12" customHeight="1" thickBot="1" x14ac:dyDescent="0.25">
      <c r="A36" s="101" t="s">
        <v>14</v>
      </c>
      <c r="B36" s="63" t="s">
        <v>297</v>
      </c>
      <c r="C36" s="427"/>
      <c r="D36" s="186"/>
    </row>
    <row r="37" spans="1:4" s="213" customFormat="1" ht="12" customHeight="1" thickBot="1" x14ac:dyDescent="0.25">
      <c r="A37" s="98" t="s">
        <v>15</v>
      </c>
      <c r="B37" s="63" t="s">
        <v>298</v>
      </c>
      <c r="C37" s="428">
        <f>+C8+C20+C25+C26+C31+C35+C36</f>
        <v>0</v>
      </c>
      <c r="D37" s="159">
        <f>+D8+D20+D25+D26+D31+D35+D36</f>
        <v>743</v>
      </c>
    </row>
    <row r="38" spans="1:4" s="213" customFormat="1" ht="12" customHeight="1" thickBot="1" x14ac:dyDescent="0.25">
      <c r="A38" s="114" t="s">
        <v>16</v>
      </c>
      <c r="B38" s="63" t="s">
        <v>299</v>
      </c>
      <c r="C38" s="428">
        <f>+C39+C40+C41</f>
        <v>40103</v>
      </c>
      <c r="D38" s="159">
        <f>+D39+D40+D41</f>
        <v>41246</v>
      </c>
    </row>
    <row r="39" spans="1:4" s="213" customFormat="1" ht="12" customHeight="1" x14ac:dyDescent="0.2">
      <c r="A39" s="273" t="s">
        <v>300</v>
      </c>
      <c r="B39" s="274" t="s">
        <v>144</v>
      </c>
      <c r="C39" s="397">
        <v>828</v>
      </c>
      <c r="D39" s="49">
        <v>828</v>
      </c>
    </row>
    <row r="40" spans="1:4" s="213" customFormat="1" ht="12" customHeight="1" x14ac:dyDescent="0.2">
      <c r="A40" s="273" t="s">
        <v>301</v>
      </c>
      <c r="B40" s="275" t="s">
        <v>2</v>
      </c>
      <c r="C40" s="393"/>
      <c r="D40" s="160"/>
    </row>
    <row r="41" spans="1:4" s="280" customFormat="1" ht="12" customHeight="1" thickBot="1" x14ac:dyDescent="0.25">
      <c r="A41" s="272" t="s">
        <v>302</v>
      </c>
      <c r="B41" s="75" t="s">
        <v>303</v>
      </c>
      <c r="C41" s="425">
        <v>39275</v>
      </c>
      <c r="D41" s="52">
        <v>40418</v>
      </c>
    </row>
    <row r="42" spans="1:4" s="280" customFormat="1" ht="15" customHeight="1" thickBot="1" x14ac:dyDescent="0.25">
      <c r="A42" s="114" t="s">
        <v>17</v>
      </c>
      <c r="B42" s="115" t="s">
        <v>304</v>
      </c>
      <c r="C42" s="420">
        <f>+C37+C38</f>
        <v>40103</v>
      </c>
      <c r="D42" s="209">
        <f>+D37+D38</f>
        <v>41989</v>
      </c>
    </row>
    <row r="43" spans="1:4" s="280" customFormat="1" ht="15" customHeight="1" x14ac:dyDescent="0.2">
      <c r="A43" s="116"/>
      <c r="B43" s="117"/>
      <c r="C43" s="117"/>
      <c r="D43" s="206"/>
    </row>
    <row r="44" spans="1:4" ht="13.5" thickBot="1" x14ac:dyDescent="0.25">
      <c r="A44" s="118"/>
      <c r="B44" s="119"/>
      <c r="C44" s="119"/>
      <c r="D44" s="207"/>
    </row>
    <row r="45" spans="1:4" s="279" customFormat="1" ht="16.5" customHeight="1" thickBot="1" x14ac:dyDescent="0.25">
      <c r="A45" s="120"/>
      <c r="B45" s="121" t="s">
        <v>43</v>
      </c>
      <c r="C45" s="121"/>
      <c r="D45" s="208"/>
    </row>
    <row r="46" spans="1:4" s="281" customFormat="1" ht="12" customHeight="1" thickBot="1" x14ac:dyDescent="0.25">
      <c r="A46" s="101" t="s">
        <v>8</v>
      </c>
      <c r="B46" s="63" t="s">
        <v>305</v>
      </c>
      <c r="C46" s="392">
        <f>SUM(C47:C51)</f>
        <v>40103</v>
      </c>
      <c r="D46" s="159">
        <f>SUM(D47:D51)</f>
        <v>41989</v>
      </c>
    </row>
    <row r="47" spans="1:4" ht="12" customHeight="1" x14ac:dyDescent="0.2">
      <c r="A47" s="272" t="s">
        <v>67</v>
      </c>
      <c r="B47" s="5" t="s">
        <v>38</v>
      </c>
      <c r="C47" s="397">
        <v>22809</v>
      </c>
      <c r="D47" s="49">
        <v>24376</v>
      </c>
    </row>
    <row r="48" spans="1:4" ht="12" customHeight="1" x14ac:dyDescent="0.2">
      <c r="A48" s="272" t="s">
        <v>68</v>
      </c>
      <c r="B48" s="4" t="s">
        <v>111</v>
      </c>
      <c r="C48" s="394">
        <v>6260</v>
      </c>
      <c r="D48" s="51">
        <v>6756</v>
      </c>
    </row>
    <row r="49" spans="1:4" ht="12" customHeight="1" x14ac:dyDescent="0.2">
      <c r="A49" s="272" t="s">
        <v>69</v>
      </c>
      <c r="B49" s="4" t="s">
        <v>86</v>
      </c>
      <c r="C49" s="394">
        <v>11034</v>
      </c>
      <c r="D49" s="51">
        <v>10857</v>
      </c>
    </row>
    <row r="50" spans="1:4" ht="12" customHeight="1" x14ac:dyDescent="0.2">
      <c r="A50" s="272" t="s">
        <v>70</v>
      </c>
      <c r="B50" s="4" t="s">
        <v>112</v>
      </c>
      <c r="C50" s="394"/>
      <c r="D50" s="51"/>
    </row>
    <row r="51" spans="1:4" ht="12" customHeight="1" thickBot="1" x14ac:dyDescent="0.25">
      <c r="A51" s="272" t="s">
        <v>87</v>
      </c>
      <c r="B51" s="4" t="s">
        <v>113</v>
      </c>
      <c r="C51" s="394"/>
      <c r="D51" s="51"/>
    </row>
    <row r="52" spans="1:4" ht="12" customHeight="1" thickBot="1" x14ac:dyDescent="0.25">
      <c r="A52" s="101" t="s">
        <v>9</v>
      </c>
      <c r="B52" s="63" t="s">
        <v>306</v>
      </c>
      <c r="C52" s="392">
        <f>SUM(C53:C55)</f>
        <v>0</v>
      </c>
      <c r="D52" s="159">
        <f>SUM(D53:D55)</f>
        <v>0</v>
      </c>
    </row>
    <row r="53" spans="1:4" s="281" customFormat="1" ht="12" customHeight="1" x14ac:dyDescent="0.2">
      <c r="A53" s="272" t="s">
        <v>73</v>
      </c>
      <c r="B53" s="5" t="s">
        <v>134</v>
      </c>
      <c r="C53" s="397"/>
      <c r="D53" s="49"/>
    </row>
    <row r="54" spans="1:4" ht="12" customHeight="1" x14ac:dyDescent="0.2">
      <c r="A54" s="272" t="s">
        <v>74</v>
      </c>
      <c r="B54" s="4" t="s">
        <v>115</v>
      </c>
      <c r="C54" s="394"/>
      <c r="D54" s="51"/>
    </row>
    <row r="55" spans="1:4" ht="12" customHeight="1" x14ac:dyDescent="0.2">
      <c r="A55" s="272" t="s">
        <v>75</v>
      </c>
      <c r="B55" s="4" t="s">
        <v>44</v>
      </c>
      <c r="C55" s="394"/>
      <c r="D55" s="51"/>
    </row>
    <row r="56" spans="1:4" ht="24" customHeight="1" thickBot="1" x14ac:dyDescent="0.25">
      <c r="A56" s="272" t="s">
        <v>76</v>
      </c>
      <c r="B56" s="4" t="s">
        <v>401</v>
      </c>
      <c r="C56" s="394"/>
      <c r="D56" s="51"/>
    </row>
    <row r="57" spans="1:4" ht="12" customHeight="1" thickBot="1" x14ac:dyDescent="0.25">
      <c r="A57" s="101" t="s">
        <v>10</v>
      </c>
      <c r="B57" s="63" t="s">
        <v>4</v>
      </c>
      <c r="C57" s="426"/>
      <c r="D57" s="186"/>
    </row>
    <row r="58" spans="1:4" ht="15" customHeight="1" thickBot="1" x14ac:dyDescent="0.25">
      <c r="A58" s="101" t="s">
        <v>11</v>
      </c>
      <c r="B58" s="122" t="s">
        <v>405</v>
      </c>
      <c r="C58" s="429">
        <f>+C46+C52+C57</f>
        <v>40103</v>
      </c>
      <c r="D58" s="209">
        <f>+D46+D52+D57</f>
        <v>41989</v>
      </c>
    </row>
    <row r="59" spans="1:4" ht="13.5" thickBot="1" x14ac:dyDescent="0.25">
      <c r="C59" s="210"/>
      <c r="D59" s="430"/>
    </row>
    <row r="60" spans="1:4" ht="15" customHeight="1" thickBot="1" x14ac:dyDescent="0.25">
      <c r="A60" s="125" t="s">
        <v>396</v>
      </c>
      <c r="B60" s="126"/>
      <c r="C60" s="419">
        <v>8</v>
      </c>
      <c r="D60" s="61">
        <v>8</v>
      </c>
    </row>
    <row r="61" spans="1:4" ht="14.25" customHeight="1" thickBot="1" x14ac:dyDescent="0.25">
      <c r="A61" s="125" t="s">
        <v>129</v>
      </c>
      <c r="B61" s="126"/>
      <c r="C61" s="419">
        <v>0</v>
      </c>
      <c r="D61" s="61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abSelected="1" zoomScale="145" zoomScaleNormal="145" workbookViewId="0">
      <selection activeCell="D2" sqref="D2"/>
    </sheetView>
  </sheetViews>
  <sheetFormatPr defaultRowHeight="12.75" x14ac:dyDescent="0.2"/>
  <cols>
    <col min="1" max="1" width="12" style="123" customWidth="1"/>
    <col min="2" max="2" width="53" style="124" customWidth="1"/>
    <col min="3" max="3" width="21.33203125" style="124" customWidth="1"/>
    <col min="4" max="4" width="22.6640625" style="124" customWidth="1"/>
    <col min="5" max="16384" width="9.33203125" style="124"/>
  </cols>
  <sheetData>
    <row r="1" spans="1:4" s="103" customFormat="1" ht="21" customHeight="1" thickBot="1" x14ac:dyDescent="0.25">
      <c r="A1" s="102"/>
      <c r="B1" s="104"/>
      <c r="C1" s="104"/>
      <c r="D1" s="276" t="str">
        <f>+CONCATENATE("6.3. melléklet a 1/2017. (II.16.) önkormányzati rendelethez")</f>
        <v>6.3. melléklet a 1/2017. (II.16.) önkormányzati rendelethez</v>
      </c>
    </row>
    <row r="2" spans="1:4" s="277" customFormat="1" ht="25.5" customHeight="1" x14ac:dyDescent="0.2">
      <c r="A2" s="235" t="s">
        <v>127</v>
      </c>
      <c r="B2" s="200" t="s">
        <v>430</v>
      </c>
      <c r="C2" s="398"/>
      <c r="D2" s="211" t="s">
        <v>46</v>
      </c>
    </row>
    <row r="3" spans="1:4" s="277" customFormat="1" ht="36.75" thickBot="1" x14ac:dyDescent="0.25">
      <c r="A3" s="270" t="s">
        <v>126</v>
      </c>
      <c r="B3" s="201" t="s">
        <v>288</v>
      </c>
      <c r="C3" s="399"/>
      <c r="D3" s="212"/>
    </row>
    <row r="4" spans="1:4" s="278" customFormat="1" ht="15.95" customHeight="1" thickBot="1" x14ac:dyDescent="0.3">
      <c r="A4" s="106"/>
      <c r="B4" s="106"/>
      <c r="C4" s="106"/>
      <c r="D4" s="107" t="s">
        <v>41</v>
      </c>
    </row>
    <row r="5" spans="1:4" ht="24.75" thickBot="1" x14ac:dyDescent="0.25">
      <c r="A5" s="236" t="s">
        <v>128</v>
      </c>
      <c r="B5" s="108" t="s">
        <v>427</v>
      </c>
      <c r="C5" s="400" t="s">
        <v>442</v>
      </c>
      <c r="D5" s="109" t="s">
        <v>444</v>
      </c>
    </row>
    <row r="6" spans="1:4" s="279" customFormat="1" ht="12.95" customHeight="1" thickBot="1" x14ac:dyDescent="0.25">
      <c r="A6" s="98"/>
      <c r="B6" s="99" t="s">
        <v>376</v>
      </c>
      <c r="C6" s="401" t="s">
        <v>377</v>
      </c>
      <c r="D6" s="100" t="s">
        <v>378</v>
      </c>
    </row>
    <row r="7" spans="1:4" s="279" customFormat="1" ht="15.95" customHeight="1" thickBot="1" x14ac:dyDescent="0.25">
      <c r="A7" s="110"/>
      <c r="B7" s="111" t="s">
        <v>42</v>
      </c>
      <c r="C7" s="111"/>
      <c r="D7" s="112"/>
    </row>
    <row r="8" spans="1:4" s="213" customFormat="1" ht="12" customHeight="1" thickBot="1" x14ac:dyDescent="0.25">
      <c r="A8" s="98" t="s">
        <v>8</v>
      </c>
      <c r="B8" s="113" t="s">
        <v>397</v>
      </c>
      <c r="C8" s="392">
        <f>SUM(C9:C19)</f>
        <v>0</v>
      </c>
      <c r="D8" s="159">
        <f>SUM(D9:D19)</f>
        <v>0</v>
      </c>
    </row>
    <row r="9" spans="1:4" s="213" customFormat="1" ht="12" customHeight="1" x14ac:dyDescent="0.2">
      <c r="A9" s="271" t="s">
        <v>67</v>
      </c>
      <c r="B9" s="6" t="s">
        <v>182</v>
      </c>
      <c r="C9" s="432"/>
      <c r="D9" s="204"/>
    </row>
    <row r="10" spans="1:4" s="213" customFormat="1" ht="12" customHeight="1" x14ac:dyDescent="0.2">
      <c r="A10" s="272" t="s">
        <v>68</v>
      </c>
      <c r="B10" s="4" t="s">
        <v>183</v>
      </c>
      <c r="C10" s="153"/>
      <c r="D10" s="157"/>
    </row>
    <row r="11" spans="1:4" s="213" customFormat="1" ht="12" customHeight="1" x14ac:dyDescent="0.2">
      <c r="A11" s="272" t="s">
        <v>69</v>
      </c>
      <c r="B11" s="4" t="s">
        <v>184</v>
      </c>
      <c r="C11" s="153"/>
      <c r="D11" s="157"/>
    </row>
    <row r="12" spans="1:4" s="213" customFormat="1" ht="12" customHeight="1" x14ac:dyDescent="0.2">
      <c r="A12" s="272" t="s">
        <v>70</v>
      </c>
      <c r="B12" s="4" t="s">
        <v>185</v>
      </c>
      <c r="C12" s="153"/>
      <c r="D12" s="157"/>
    </row>
    <row r="13" spans="1:4" s="213" customFormat="1" ht="12" customHeight="1" x14ac:dyDescent="0.2">
      <c r="A13" s="272" t="s">
        <v>87</v>
      </c>
      <c r="B13" s="4" t="s">
        <v>186</v>
      </c>
      <c r="C13" s="153"/>
      <c r="D13" s="157"/>
    </row>
    <row r="14" spans="1:4" s="213" customFormat="1" ht="12" customHeight="1" x14ac:dyDescent="0.2">
      <c r="A14" s="272" t="s">
        <v>71</v>
      </c>
      <c r="B14" s="4" t="s">
        <v>289</v>
      </c>
      <c r="C14" s="153"/>
      <c r="D14" s="157"/>
    </row>
    <row r="15" spans="1:4" s="213" customFormat="1" ht="12" customHeight="1" x14ac:dyDescent="0.2">
      <c r="A15" s="272" t="s">
        <v>72</v>
      </c>
      <c r="B15" s="3" t="s">
        <v>290</v>
      </c>
      <c r="C15" s="153"/>
      <c r="D15" s="157"/>
    </row>
    <row r="16" spans="1:4" s="213" customFormat="1" ht="12" customHeight="1" x14ac:dyDescent="0.2">
      <c r="A16" s="272" t="s">
        <v>79</v>
      </c>
      <c r="B16" s="4" t="s">
        <v>189</v>
      </c>
      <c r="C16" s="225"/>
      <c r="D16" s="205"/>
    </row>
    <row r="17" spans="1:4" s="280" customFormat="1" ht="12" customHeight="1" x14ac:dyDescent="0.2">
      <c r="A17" s="272" t="s">
        <v>80</v>
      </c>
      <c r="B17" s="4" t="s">
        <v>190</v>
      </c>
      <c r="C17" s="153"/>
      <c r="D17" s="157"/>
    </row>
    <row r="18" spans="1:4" s="280" customFormat="1" ht="12" customHeight="1" x14ac:dyDescent="0.2">
      <c r="A18" s="272" t="s">
        <v>81</v>
      </c>
      <c r="B18" s="4" t="s">
        <v>319</v>
      </c>
      <c r="C18" s="391"/>
      <c r="D18" s="158"/>
    </row>
    <row r="19" spans="1:4" s="280" customFormat="1" ht="12" customHeight="1" thickBot="1" x14ac:dyDescent="0.25">
      <c r="A19" s="272" t="s">
        <v>82</v>
      </c>
      <c r="B19" s="3" t="s">
        <v>191</v>
      </c>
      <c r="C19" s="391"/>
      <c r="D19" s="158"/>
    </row>
    <row r="20" spans="1:4" s="213" customFormat="1" ht="12" customHeight="1" thickBot="1" x14ac:dyDescent="0.25">
      <c r="A20" s="98" t="s">
        <v>9</v>
      </c>
      <c r="B20" s="113" t="s">
        <v>291</v>
      </c>
      <c r="C20" s="392">
        <f>SUM(C21:C23)</f>
        <v>0</v>
      </c>
      <c r="D20" s="159">
        <f>SUM(D21:D23)</f>
        <v>0</v>
      </c>
    </row>
    <row r="21" spans="1:4" s="280" customFormat="1" ht="12" customHeight="1" x14ac:dyDescent="0.2">
      <c r="A21" s="272" t="s">
        <v>73</v>
      </c>
      <c r="B21" s="5" t="s">
        <v>164</v>
      </c>
      <c r="C21" s="153"/>
      <c r="D21" s="157"/>
    </row>
    <row r="22" spans="1:4" s="280" customFormat="1" ht="12" customHeight="1" x14ac:dyDescent="0.2">
      <c r="A22" s="272" t="s">
        <v>74</v>
      </c>
      <c r="B22" s="4" t="s">
        <v>292</v>
      </c>
      <c r="C22" s="153"/>
      <c r="D22" s="157"/>
    </row>
    <row r="23" spans="1:4" s="280" customFormat="1" ht="12" customHeight="1" x14ac:dyDescent="0.2">
      <c r="A23" s="272" t="s">
        <v>75</v>
      </c>
      <c r="B23" s="4" t="s">
        <v>293</v>
      </c>
      <c r="C23" s="153"/>
      <c r="D23" s="157"/>
    </row>
    <row r="24" spans="1:4" s="280" customFormat="1" ht="12" customHeight="1" thickBot="1" x14ac:dyDescent="0.25">
      <c r="A24" s="272" t="s">
        <v>76</v>
      </c>
      <c r="B24" s="4" t="s">
        <v>402</v>
      </c>
      <c r="C24" s="153"/>
      <c r="D24" s="157"/>
    </row>
    <row r="25" spans="1:4" s="280" customFormat="1" ht="12" customHeight="1" thickBot="1" x14ac:dyDescent="0.25">
      <c r="A25" s="101" t="s">
        <v>10</v>
      </c>
      <c r="B25" s="63" t="s">
        <v>102</v>
      </c>
      <c r="C25" s="426"/>
      <c r="D25" s="186"/>
    </row>
    <row r="26" spans="1:4" s="280" customFormat="1" ht="12" customHeight="1" thickBot="1" x14ac:dyDescent="0.25">
      <c r="A26" s="101" t="s">
        <v>11</v>
      </c>
      <c r="B26" s="63" t="s">
        <v>294</v>
      </c>
      <c r="C26" s="392">
        <f>+C27+C28</f>
        <v>0</v>
      </c>
      <c r="D26" s="159">
        <f>+D27+D28</f>
        <v>0</v>
      </c>
    </row>
    <row r="27" spans="1:4" s="280" customFormat="1" ht="12" customHeight="1" x14ac:dyDescent="0.2">
      <c r="A27" s="273" t="s">
        <v>173</v>
      </c>
      <c r="B27" s="274" t="s">
        <v>292</v>
      </c>
      <c r="C27" s="397"/>
      <c r="D27" s="49"/>
    </row>
    <row r="28" spans="1:4" s="280" customFormat="1" ht="12" customHeight="1" x14ac:dyDescent="0.2">
      <c r="A28" s="273" t="s">
        <v>174</v>
      </c>
      <c r="B28" s="275" t="s">
        <v>295</v>
      </c>
      <c r="C28" s="393"/>
      <c r="D28" s="160"/>
    </row>
    <row r="29" spans="1:4" s="280" customFormat="1" ht="12" customHeight="1" thickBot="1" x14ac:dyDescent="0.25">
      <c r="A29" s="272" t="s">
        <v>175</v>
      </c>
      <c r="B29" s="75" t="s">
        <v>403</v>
      </c>
      <c r="C29" s="425"/>
      <c r="D29" s="52"/>
    </row>
    <row r="30" spans="1:4" s="280" customFormat="1" ht="12" customHeight="1" thickBot="1" x14ac:dyDescent="0.25">
      <c r="A30" s="101" t="s">
        <v>12</v>
      </c>
      <c r="B30" s="63" t="s">
        <v>296</v>
      </c>
      <c r="C30" s="392">
        <f>+C31+C32+C33</f>
        <v>0</v>
      </c>
      <c r="D30" s="159">
        <f>+D31+D32+D33</f>
        <v>0</v>
      </c>
    </row>
    <row r="31" spans="1:4" s="280" customFormat="1" ht="12" customHeight="1" x14ac:dyDescent="0.2">
      <c r="A31" s="273" t="s">
        <v>60</v>
      </c>
      <c r="B31" s="274" t="s">
        <v>196</v>
      </c>
      <c r="C31" s="397"/>
      <c r="D31" s="49"/>
    </row>
    <row r="32" spans="1:4" s="280" customFormat="1" ht="12" customHeight="1" x14ac:dyDescent="0.2">
      <c r="A32" s="273" t="s">
        <v>61</v>
      </c>
      <c r="B32" s="275" t="s">
        <v>197</v>
      </c>
      <c r="C32" s="393"/>
      <c r="D32" s="160"/>
    </row>
    <row r="33" spans="1:4" s="280" customFormat="1" ht="12" customHeight="1" thickBot="1" x14ac:dyDescent="0.25">
      <c r="A33" s="272" t="s">
        <v>62</v>
      </c>
      <c r="B33" s="75" t="s">
        <v>198</v>
      </c>
      <c r="C33" s="425"/>
      <c r="D33" s="52"/>
    </row>
    <row r="34" spans="1:4" s="213" customFormat="1" ht="12" customHeight="1" thickBot="1" x14ac:dyDescent="0.25">
      <c r="A34" s="101" t="s">
        <v>13</v>
      </c>
      <c r="B34" s="63" t="s">
        <v>265</v>
      </c>
      <c r="C34" s="426"/>
      <c r="D34" s="186"/>
    </row>
    <row r="35" spans="1:4" s="213" customFormat="1" ht="12" customHeight="1" thickBot="1" x14ac:dyDescent="0.25">
      <c r="A35" s="101" t="s">
        <v>14</v>
      </c>
      <c r="B35" s="63" t="s">
        <v>297</v>
      </c>
      <c r="C35" s="427"/>
      <c r="D35" s="186"/>
    </row>
    <row r="36" spans="1:4" s="213" customFormat="1" ht="12" customHeight="1" thickBot="1" x14ac:dyDescent="0.25">
      <c r="A36" s="98" t="s">
        <v>15</v>
      </c>
      <c r="B36" s="63" t="s">
        <v>404</v>
      </c>
      <c r="C36" s="428">
        <f>+C8+C20+C25+C26+C30+C34+C35</f>
        <v>0</v>
      </c>
      <c r="D36" s="159">
        <f>+D8+D20+D25+D26+D30+D34+D35</f>
        <v>0</v>
      </c>
    </row>
    <row r="37" spans="1:4" s="213" customFormat="1" ht="12" customHeight="1" thickBot="1" x14ac:dyDescent="0.25">
      <c r="A37" s="114" t="s">
        <v>16</v>
      </c>
      <c r="B37" s="63" t="s">
        <v>299</v>
      </c>
      <c r="C37" s="428">
        <f>+C38+C39+C40</f>
        <v>32524</v>
      </c>
      <c r="D37" s="159">
        <f>+D38+D39+D40</f>
        <v>32524</v>
      </c>
    </row>
    <row r="38" spans="1:4" s="213" customFormat="1" ht="12" customHeight="1" x14ac:dyDescent="0.2">
      <c r="A38" s="273" t="s">
        <v>300</v>
      </c>
      <c r="B38" s="274" t="s">
        <v>144</v>
      </c>
      <c r="C38" s="397">
        <v>985</v>
      </c>
      <c r="D38" s="49">
        <v>985</v>
      </c>
    </row>
    <row r="39" spans="1:4" s="213" customFormat="1" ht="12" customHeight="1" x14ac:dyDescent="0.2">
      <c r="A39" s="273" t="s">
        <v>301</v>
      </c>
      <c r="B39" s="275" t="s">
        <v>2</v>
      </c>
      <c r="C39" s="393"/>
      <c r="D39" s="160"/>
    </row>
    <row r="40" spans="1:4" s="280" customFormat="1" ht="12" customHeight="1" thickBot="1" x14ac:dyDescent="0.25">
      <c r="A40" s="272" t="s">
        <v>302</v>
      </c>
      <c r="B40" s="75" t="s">
        <v>303</v>
      </c>
      <c r="C40" s="425">
        <v>31539</v>
      </c>
      <c r="D40" s="52">
        <v>31539</v>
      </c>
    </row>
    <row r="41" spans="1:4" s="280" customFormat="1" ht="15" customHeight="1" thickBot="1" x14ac:dyDescent="0.25">
      <c r="A41" s="114" t="s">
        <v>17</v>
      </c>
      <c r="B41" s="115" t="s">
        <v>304</v>
      </c>
      <c r="C41" s="420">
        <f>+C36+C37</f>
        <v>32524</v>
      </c>
      <c r="D41" s="209">
        <f>+D36+D37</f>
        <v>32524</v>
      </c>
    </row>
    <row r="42" spans="1:4" s="280" customFormat="1" ht="15" customHeight="1" x14ac:dyDescent="0.2">
      <c r="A42" s="116"/>
      <c r="B42" s="117"/>
      <c r="C42" s="117"/>
      <c r="D42" s="206"/>
    </row>
    <row r="43" spans="1:4" ht="13.5" thickBot="1" x14ac:dyDescent="0.25">
      <c r="A43" s="118"/>
      <c r="B43" s="119"/>
      <c r="C43" s="119"/>
      <c r="D43" s="207"/>
    </row>
    <row r="44" spans="1:4" s="279" customFormat="1" ht="16.5" customHeight="1" thickBot="1" x14ac:dyDescent="0.25">
      <c r="A44" s="120"/>
      <c r="B44" s="121" t="s">
        <v>43</v>
      </c>
      <c r="C44" s="121"/>
      <c r="D44" s="208"/>
    </row>
    <row r="45" spans="1:4" s="281" customFormat="1" ht="12" customHeight="1" thickBot="1" x14ac:dyDescent="0.25">
      <c r="A45" s="101" t="s">
        <v>8</v>
      </c>
      <c r="B45" s="63" t="s">
        <v>305</v>
      </c>
      <c r="C45" s="392">
        <f>SUM(C46:C50)</f>
        <v>32424</v>
      </c>
      <c r="D45" s="159">
        <f>SUM(D46:D50)</f>
        <v>32424</v>
      </c>
    </row>
    <row r="46" spans="1:4" ht="12" customHeight="1" x14ac:dyDescent="0.2">
      <c r="A46" s="272" t="s">
        <v>67</v>
      </c>
      <c r="B46" s="5" t="s">
        <v>38</v>
      </c>
      <c r="C46" s="397">
        <v>21434</v>
      </c>
      <c r="D46" s="49">
        <v>21341</v>
      </c>
    </row>
    <row r="47" spans="1:4" ht="12" customHeight="1" x14ac:dyDescent="0.2">
      <c r="A47" s="272" t="s">
        <v>68</v>
      </c>
      <c r="B47" s="4" t="s">
        <v>111</v>
      </c>
      <c r="C47" s="394">
        <v>5741</v>
      </c>
      <c r="D47" s="51">
        <v>5834</v>
      </c>
    </row>
    <row r="48" spans="1:4" ht="12" customHeight="1" x14ac:dyDescent="0.2">
      <c r="A48" s="272" t="s">
        <v>69</v>
      </c>
      <c r="B48" s="4" t="s">
        <v>86</v>
      </c>
      <c r="C48" s="394">
        <v>5249</v>
      </c>
      <c r="D48" s="51">
        <v>5249</v>
      </c>
    </row>
    <row r="49" spans="1:4" ht="12" customHeight="1" x14ac:dyDescent="0.2">
      <c r="A49" s="272" t="s">
        <v>70</v>
      </c>
      <c r="B49" s="4" t="s">
        <v>112</v>
      </c>
      <c r="C49" s="394"/>
      <c r="D49" s="51"/>
    </row>
    <row r="50" spans="1:4" ht="12" customHeight="1" thickBot="1" x14ac:dyDescent="0.25">
      <c r="A50" s="272" t="s">
        <v>87</v>
      </c>
      <c r="B50" s="4" t="s">
        <v>113</v>
      </c>
      <c r="C50" s="394"/>
      <c r="D50" s="51"/>
    </row>
    <row r="51" spans="1:4" ht="12" customHeight="1" thickBot="1" x14ac:dyDescent="0.25">
      <c r="A51" s="101" t="s">
        <v>9</v>
      </c>
      <c r="B51" s="63" t="s">
        <v>306</v>
      </c>
      <c r="C51" s="392">
        <f>SUM(C52:C54)</f>
        <v>100</v>
      </c>
      <c r="D51" s="159">
        <f>SUM(D52:D54)</f>
        <v>100</v>
      </c>
    </row>
    <row r="52" spans="1:4" s="281" customFormat="1" ht="12" customHeight="1" x14ac:dyDescent="0.2">
      <c r="A52" s="272" t="s">
        <v>73</v>
      </c>
      <c r="B52" s="5" t="s">
        <v>134</v>
      </c>
      <c r="C52" s="397">
        <v>100</v>
      </c>
      <c r="D52" s="49">
        <v>100</v>
      </c>
    </row>
    <row r="53" spans="1:4" ht="12" customHeight="1" x14ac:dyDescent="0.2">
      <c r="A53" s="272" t="s">
        <v>74</v>
      </c>
      <c r="B53" s="4" t="s">
        <v>115</v>
      </c>
      <c r="C53" s="394"/>
      <c r="D53" s="51"/>
    </row>
    <row r="54" spans="1:4" ht="12" customHeight="1" x14ac:dyDescent="0.2">
      <c r="A54" s="272" t="s">
        <v>75</v>
      </c>
      <c r="B54" s="4" t="s">
        <v>44</v>
      </c>
      <c r="C54" s="394"/>
      <c r="D54" s="51"/>
    </row>
    <row r="55" spans="1:4" ht="12" customHeight="1" thickBot="1" x14ac:dyDescent="0.25">
      <c r="A55" s="272" t="s">
        <v>76</v>
      </c>
      <c r="B55" s="4" t="s">
        <v>401</v>
      </c>
      <c r="C55" s="394"/>
      <c r="D55" s="51"/>
    </row>
    <row r="56" spans="1:4" ht="15" customHeight="1" thickBot="1" x14ac:dyDescent="0.25">
      <c r="A56" s="101" t="s">
        <v>10</v>
      </c>
      <c r="B56" s="63" t="s">
        <v>4</v>
      </c>
      <c r="C56" s="426"/>
      <c r="D56" s="186"/>
    </row>
    <row r="57" spans="1:4" ht="13.5" thickBot="1" x14ac:dyDescent="0.25">
      <c r="A57" s="101" t="s">
        <v>11</v>
      </c>
      <c r="B57" s="122" t="s">
        <v>405</v>
      </c>
      <c r="C57" s="429">
        <f>+C45+C51+C56</f>
        <v>32524</v>
      </c>
      <c r="D57" s="209">
        <f>+D45+D51+D56</f>
        <v>32524</v>
      </c>
    </row>
    <row r="58" spans="1:4" ht="15" customHeight="1" thickBot="1" x14ac:dyDescent="0.25">
      <c r="C58" s="210"/>
      <c r="D58" s="430"/>
    </row>
    <row r="59" spans="1:4" ht="14.25" customHeight="1" thickBot="1" x14ac:dyDescent="0.25">
      <c r="A59" s="125" t="s">
        <v>396</v>
      </c>
      <c r="B59" s="126"/>
      <c r="C59" s="419">
        <v>6</v>
      </c>
      <c r="D59" s="61">
        <v>6</v>
      </c>
    </row>
    <row r="60" spans="1:4" ht="13.5" thickBot="1" x14ac:dyDescent="0.25">
      <c r="A60" s="125" t="s">
        <v>129</v>
      </c>
      <c r="B60" s="126"/>
      <c r="C60" s="419">
        <v>0</v>
      </c>
      <c r="D60" s="61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M145"/>
  <sheetViews>
    <sheetView view="pageLayout" zoomScaleNormal="130" zoomScaleSheetLayoutView="100" workbookViewId="0">
      <selection activeCell="G7" sqref="G7"/>
    </sheetView>
  </sheetViews>
  <sheetFormatPr defaultRowHeight="15.75" x14ac:dyDescent="0.25"/>
  <cols>
    <col min="1" max="1" width="5.6640625" style="215" customWidth="1"/>
    <col min="2" max="2" width="63.83203125" style="215" customWidth="1"/>
    <col min="3" max="3" width="12" style="215" customWidth="1"/>
    <col min="4" max="4" width="12.1640625" style="215" customWidth="1"/>
    <col min="5" max="5" width="12.6640625" style="215" customWidth="1"/>
    <col min="6" max="6" width="13.1640625" style="215" customWidth="1"/>
    <col min="7" max="7" width="14" style="216" customWidth="1"/>
    <col min="8" max="8" width="9" style="241" customWidth="1"/>
    <col min="9" max="16384" width="9.33203125" style="241"/>
  </cols>
  <sheetData>
    <row r="1" spans="1:7" ht="15.95" customHeight="1" x14ac:dyDescent="0.25">
      <c r="A1" s="443" t="s">
        <v>5</v>
      </c>
      <c r="B1" s="443"/>
      <c r="C1" s="443"/>
      <c r="D1" s="443"/>
      <c r="E1" s="443"/>
      <c r="F1" s="443"/>
      <c r="G1" s="443"/>
    </row>
    <row r="2" spans="1:7" ht="15.95" customHeight="1" thickBot="1" x14ac:dyDescent="0.3">
      <c r="A2" s="442" t="s">
        <v>89</v>
      </c>
      <c r="B2" s="442"/>
      <c r="C2" s="320"/>
      <c r="D2" s="433"/>
      <c r="E2" s="436"/>
      <c r="F2" s="439"/>
      <c r="G2" s="150" t="s">
        <v>135</v>
      </c>
    </row>
    <row r="3" spans="1:7" ht="45.75" customHeight="1" thickBot="1" x14ac:dyDescent="0.3">
      <c r="A3" s="19" t="s">
        <v>55</v>
      </c>
      <c r="B3" s="20" t="s">
        <v>7</v>
      </c>
      <c r="C3" s="322" t="s">
        <v>442</v>
      </c>
      <c r="D3" s="322" t="s">
        <v>450</v>
      </c>
      <c r="E3" s="322" t="s">
        <v>451</v>
      </c>
      <c r="F3" s="322" t="s">
        <v>454</v>
      </c>
      <c r="G3" s="27" t="s">
        <v>456</v>
      </c>
    </row>
    <row r="4" spans="1:7" s="242" customFormat="1" ht="12" customHeight="1" thickBot="1" x14ac:dyDescent="0.25">
      <c r="A4" s="237"/>
      <c r="B4" s="238" t="s">
        <v>376</v>
      </c>
      <c r="C4" s="340" t="s">
        <v>377</v>
      </c>
      <c r="D4" s="340" t="s">
        <v>378</v>
      </c>
      <c r="E4" s="340" t="s">
        <v>380</v>
      </c>
      <c r="F4" s="340" t="s">
        <v>379</v>
      </c>
      <c r="G4" s="239" t="s">
        <v>445</v>
      </c>
    </row>
    <row r="5" spans="1:7" s="243" customFormat="1" ht="12" customHeight="1" thickBot="1" x14ac:dyDescent="0.25">
      <c r="A5" s="16" t="s">
        <v>8</v>
      </c>
      <c r="B5" s="17" t="s">
        <v>159</v>
      </c>
      <c r="C5" s="335">
        <f>+C6+C7+C8+C9+C10+C11</f>
        <v>127758</v>
      </c>
      <c r="D5" s="335">
        <f>+D6+D7+D8+D9+D10+D11</f>
        <v>128449</v>
      </c>
      <c r="E5" s="335">
        <f>+E6+E7+E8+E9+E10+E11</f>
        <v>128449</v>
      </c>
      <c r="F5" s="335">
        <f>+F6+F7+F8+F9+F10+F11</f>
        <v>130570</v>
      </c>
      <c r="G5" s="141">
        <f>+G6+G7+G8+G9+G10+G11</f>
        <v>130469</v>
      </c>
    </row>
    <row r="6" spans="1:7" s="243" customFormat="1" ht="12" customHeight="1" x14ac:dyDescent="0.2">
      <c r="A6" s="11" t="s">
        <v>67</v>
      </c>
      <c r="B6" s="244" t="s">
        <v>160</v>
      </c>
      <c r="C6" s="332">
        <v>53407</v>
      </c>
      <c r="D6" s="332">
        <v>53407</v>
      </c>
      <c r="E6" s="332">
        <v>53407</v>
      </c>
      <c r="F6" s="332">
        <v>54382</v>
      </c>
      <c r="G6" s="144">
        <v>54382</v>
      </c>
    </row>
    <row r="7" spans="1:7" s="243" customFormat="1" ht="12" customHeight="1" x14ac:dyDescent="0.2">
      <c r="A7" s="10" t="s">
        <v>68</v>
      </c>
      <c r="B7" s="245" t="s">
        <v>161</v>
      </c>
      <c r="C7" s="328">
        <v>26305</v>
      </c>
      <c r="D7" s="328">
        <v>26305</v>
      </c>
      <c r="E7" s="328">
        <v>26305</v>
      </c>
      <c r="F7" s="328">
        <v>26599</v>
      </c>
      <c r="G7" s="143">
        <v>26599</v>
      </c>
    </row>
    <row r="8" spans="1:7" s="243" customFormat="1" ht="12" customHeight="1" x14ac:dyDescent="0.2">
      <c r="A8" s="10" t="s">
        <v>69</v>
      </c>
      <c r="B8" s="441" t="s">
        <v>414</v>
      </c>
      <c r="C8" s="328">
        <v>43541</v>
      </c>
      <c r="D8" s="328">
        <v>43541</v>
      </c>
      <c r="E8" s="328">
        <v>43541</v>
      </c>
      <c r="F8" s="328">
        <v>44475</v>
      </c>
      <c r="G8" s="143">
        <v>44373</v>
      </c>
    </row>
    <row r="9" spans="1:7" s="243" customFormat="1" ht="12" customHeight="1" x14ac:dyDescent="0.2">
      <c r="A9" s="10" t="s">
        <v>70</v>
      </c>
      <c r="B9" s="245" t="s">
        <v>162</v>
      </c>
      <c r="C9" s="328">
        <v>2009</v>
      </c>
      <c r="D9" s="328">
        <v>2009</v>
      </c>
      <c r="E9" s="328">
        <v>2009</v>
      </c>
      <c r="F9" s="328">
        <v>2009</v>
      </c>
      <c r="G9" s="143">
        <v>2010</v>
      </c>
    </row>
    <row r="10" spans="1:7" s="243" customFormat="1" ht="12" customHeight="1" x14ac:dyDescent="0.2">
      <c r="A10" s="10" t="s">
        <v>87</v>
      </c>
      <c r="B10" s="137" t="s">
        <v>315</v>
      </c>
      <c r="C10" s="328">
        <v>2496</v>
      </c>
      <c r="D10" s="328">
        <v>2496</v>
      </c>
      <c r="E10" s="328">
        <v>2496</v>
      </c>
      <c r="F10" s="328">
        <v>2414</v>
      </c>
      <c r="G10" s="143">
        <v>2414</v>
      </c>
    </row>
    <row r="11" spans="1:7" s="243" customFormat="1" ht="12" customHeight="1" thickBot="1" x14ac:dyDescent="0.25">
      <c r="A11" s="12" t="s">
        <v>71</v>
      </c>
      <c r="B11" s="138" t="s">
        <v>316</v>
      </c>
      <c r="C11" s="328"/>
      <c r="D11" s="328">
        <v>691</v>
      </c>
      <c r="E11" s="328">
        <v>691</v>
      </c>
      <c r="F11" s="328">
        <v>691</v>
      </c>
      <c r="G11" s="143">
        <v>691</v>
      </c>
    </row>
    <row r="12" spans="1:7" s="243" customFormat="1" ht="12" customHeight="1" thickBot="1" x14ac:dyDescent="0.25">
      <c r="A12" s="16" t="s">
        <v>9</v>
      </c>
      <c r="B12" s="136" t="s">
        <v>163</v>
      </c>
      <c r="C12" s="335">
        <f>+C13+C14+C15+C16+C17</f>
        <v>29729</v>
      </c>
      <c r="D12" s="335">
        <f>+D13+D14+D15+D16+D17</f>
        <v>30038</v>
      </c>
      <c r="E12" s="335">
        <f>+E13+E14+E15+E16+E17</f>
        <v>33265</v>
      </c>
      <c r="F12" s="335">
        <f>+F13+F14+F15+F16+F17</f>
        <v>33737</v>
      </c>
      <c r="G12" s="141">
        <f>+G13+G14+G15+G16+G17</f>
        <v>36514</v>
      </c>
    </row>
    <row r="13" spans="1:7" s="243" customFormat="1" ht="12" customHeight="1" x14ac:dyDescent="0.2">
      <c r="A13" s="11" t="s">
        <v>73</v>
      </c>
      <c r="B13" s="244" t="s">
        <v>164</v>
      </c>
      <c r="C13" s="332"/>
      <c r="D13" s="332"/>
      <c r="E13" s="332"/>
      <c r="F13" s="332"/>
      <c r="G13" s="144"/>
    </row>
    <row r="14" spans="1:7" s="243" customFormat="1" ht="12" customHeight="1" x14ac:dyDescent="0.2">
      <c r="A14" s="10" t="s">
        <v>74</v>
      </c>
      <c r="B14" s="245" t="s">
        <v>165</v>
      </c>
      <c r="C14" s="328"/>
      <c r="D14" s="328"/>
      <c r="E14" s="328"/>
      <c r="F14" s="328"/>
      <c r="G14" s="143"/>
    </row>
    <row r="15" spans="1:7" s="243" customFormat="1" ht="12" customHeight="1" x14ac:dyDescent="0.2">
      <c r="A15" s="10" t="s">
        <v>75</v>
      </c>
      <c r="B15" s="245" t="s">
        <v>308</v>
      </c>
      <c r="C15" s="328"/>
      <c r="D15" s="328"/>
      <c r="E15" s="328"/>
      <c r="F15" s="328"/>
      <c r="G15" s="143"/>
    </row>
    <row r="16" spans="1:7" s="243" customFormat="1" ht="12" customHeight="1" x14ac:dyDescent="0.2">
      <c r="A16" s="10" t="s">
        <v>76</v>
      </c>
      <c r="B16" s="245" t="s">
        <v>309</v>
      </c>
      <c r="C16" s="328"/>
      <c r="D16" s="328"/>
      <c r="E16" s="328"/>
      <c r="F16" s="328"/>
      <c r="G16" s="143"/>
    </row>
    <row r="17" spans="1:7" s="243" customFormat="1" ht="12" customHeight="1" x14ac:dyDescent="0.2">
      <c r="A17" s="10" t="s">
        <v>77</v>
      </c>
      <c r="B17" s="245" t="s">
        <v>166</v>
      </c>
      <c r="C17" s="328">
        <v>29729</v>
      </c>
      <c r="D17" s="328">
        <v>30038</v>
      </c>
      <c r="E17" s="328">
        <v>33265</v>
      </c>
      <c r="F17" s="328">
        <v>33737</v>
      </c>
      <c r="G17" s="143">
        <v>36514</v>
      </c>
    </row>
    <row r="18" spans="1:7" s="243" customFormat="1" ht="12" customHeight="1" thickBot="1" x14ac:dyDescent="0.25">
      <c r="A18" s="12" t="s">
        <v>83</v>
      </c>
      <c r="B18" s="138" t="s">
        <v>167</v>
      </c>
      <c r="C18" s="329"/>
      <c r="D18" s="329"/>
      <c r="E18" s="329"/>
      <c r="F18" s="329"/>
      <c r="G18" s="145">
        <v>2700</v>
      </c>
    </row>
    <row r="19" spans="1:7" s="243" customFormat="1" ht="12" customHeight="1" thickBot="1" x14ac:dyDescent="0.25">
      <c r="A19" s="16" t="s">
        <v>10</v>
      </c>
      <c r="B19" s="17" t="s">
        <v>168</v>
      </c>
      <c r="C19" s="335">
        <f>+C20+C21+C22+C23+C24</f>
        <v>1475</v>
      </c>
      <c r="D19" s="335">
        <f>+D20+D21+D22+D23+D24</f>
        <v>1475</v>
      </c>
      <c r="E19" s="335">
        <f>+E20+E21+E22+E23+E24</f>
        <v>2631</v>
      </c>
      <c r="F19" s="335">
        <f>+F20+F21+F22+F23+F24</f>
        <v>8841</v>
      </c>
      <c r="G19" s="141">
        <f>+G20+G21+G22+G23+G24</f>
        <v>6141</v>
      </c>
    </row>
    <row r="20" spans="1:7" s="243" customFormat="1" ht="12" customHeight="1" x14ac:dyDescent="0.2">
      <c r="A20" s="11" t="s">
        <v>56</v>
      </c>
      <c r="B20" s="244" t="s">
        <v>169</v>
      </c>
      <c r="C20" s="332"/>
      <c r="D20" s="332"/>
      <c r="E20" s="332"/>
      <c r="F20" s="332"/>
      <c r="G20" s="144"/>
    </row>
    <row r="21" spans="1:7" s="243" customFormat="1" ht="12" customHeight="1" x14ac:dyDescent="0.2">
      <c r="A21" s="10" t="s">
        <v>57</v>
      </c>
      <c r="B21" s="245" t="s">
        <v>170</v>
      </c>
      <c r="C21" s="328"/>
      <c r="D21" s="328"/>
      <c r="E21" s="328"/>
      <c r="F21" s="328"/>
      <c r="G21" s="143"/>
    </row>
    <row r="22" spans="1:7" s="243" customFormat="1" ht="12" customHeight="1" x14ac:dyDescent="0.2">
      <c r="A22" s="10" t="s">
        <v>58</v>
      </c>
      <c r="B22" s="245" t="s">
        <v>310</v>
      </c>
      <c r="C22" s="328"/>
      <c r="D22" s="328"/>
      <c r="E22" s="328"/>
      <c r="F22" s="328"/>
      <c r="G22" s="143"/>
    </row>
    <row r="23" spans="1:7" s="243" customFormat="1" ht="12" customHeight="1" x14ac:dyDescent="0.2">
      <c r="A23" s="10" t="s">
        <v>59</v>
      </c>
      <c r="B23" s="245" t="s">
        <v>311</v>
      </c>
      <c r="C23" s="328"/>
      <c r="D23" s="328"/>
      <c r="E23" s="328"/>
      <c r="F23" s="328"/>
      <c r="G23" s="143"/>
    </row>
    <row r="24" spans="1:7" s="243" customFormat="1" ht="12" customHeight="1" x14ac:dyDescent="0.2">
      <c r="A24" s="10" t="s">
        <v>99</v>
      </c>
      <c r="B24" s="245" t="s">
        <v>171</v>
      </c>
      <c r="C24" s="328">
        <v>1475</v>
      </c>
      <c r="D24" s="328">
        <v>1475</v>
      </c>
      <c r="E24" s="328">
        <v>2631</v>
      </c>
      <c r="F24" s="328">
        <v>8841</v>
      </c>
      <c r="G24" s="143">
        <v>6141</v>
      </c>
    </row>
    <row r="25" spans="1:7" s="243" customFormat="1" ht="12" customHeight="1" thickBot="1" x14ac:dyDescent="0.25">
      <c r="A25" s="12" t="s">
        <v>100</v>
      </c>
      <c r="B25" s="246" t="s">
        <v>172</v>
      </c>
      <c r="C25" s="329"/>
      <c r="D25" s="329"/>
      <c r="E25" s="329"/>
      <c r="F25" s="329"/>
      <c r="G25" s="145">
        <v>3300</v>
      </c>
    </row>
    <row r="26" spans="1:7" s="243" customFormat="1" ht="12" customHeight="1" thickBot="1" x14ac:dyDescent="0.25">
      <c r="A26" s="16" t="s">
        <v>101</v>
      </c>
      <c r="B26" s="17" t="s">
        <v>415</v>
      </c>
      <c r="C26" s="336">
        <f>SUM(C27:C33)</f>
        <v>42420</v>
      </c>
      <c r="D26" s="336">
        <f>SUM(D27:D33)</f>
        <v>42420</v>
      </c>
      <c r="E26" s="336">
        <f>SUM(E27:E33)</f>
        <v>42420</v>
      </c>
      <c r="F26" s="336">
        <f>SUM(F27:F33)</f>
        <v>35253</v>
      </c>
      <c r="G26" s="147">
        <f>SUM(G27:G33)</f>
        <v>34280</v>
      </c>
    </row>
    <row r="27" spans="1:7" s="243" customFormat="1" ht="12" customHeight="1" x14ac:dyDescent="0.2">
      <c r="A27" s="11" t="s">
        <v>173</v>
      </c>
      <c r="B27" s="244" t="s">
        <v>428</v>
      </c>
      <c r="C27" s="332">
        <v>8300</v>
      </c>
      <c r="D27" s="332">
        <v>8300</v>
      </c>
      <c r="E27" s="332">
        <v>8300</v>
      </c>
      <c r="F27" s="332">
        <v>8300</v>
      </c>
      <c r="G27" s="144">
        <v>8440</v>
      </c>
    </row>
    <row r="28" spans="1:7" s="243" customFormat="1" ht="12" customHeight="1" x14ac:dyDescent="0.2">
      <c r="A28" s="10" t="s">
        <v>174</v>
      </c>
      <c r="B28" s="245" t="s">
        <v>420</v>
      </c>
      <c r="C28" s="328"/>
      <c r="D28" s="328"/>
      <c r="E28" s="328"/>
      <c r="F28" s="328"/>
      <c r="G28" s="143"/>
    </row>
    <row r="29" spans="1:7" s="243" customFormat="1" ht="12" customHeight="1" x14ac:dyDescent="0.2">
      <c r="A29" s="10" t="s">
        <v>175</v>
      </c>
      <c r="B29" s="245" t="s">
        <v>421</v>
      </c>
      <c r="C29" s="328">
        <v>30000</v>
      </c>
      <c r="D29" s="328">
        <v>30000</v>
      </c>
      <c r="E29" s="328">
        <v>30000</v>
      </c>
      <c r="F29" s="328">
        <v>22833</v>
      </c>
      <c r="G29" s="143">
        <v>21660</v>
      </c>
    </row>
    <row r="30" spans="1:7" s="243" customFormat="1" ht="12" customHeight="1" x14ac:dyDescent="0.2">
      <c r="A30" s="10" t="s">
        <v>176</v>
      </c>
      <c r="B30" s="245" t="s">
        <v>422</v>
      </c>
      <c r="C30" s="328">
        <v>200</v>
      </c>
      <c r="D30" s="328">
        <v>200</v>
      </c>
      <c r="E30" s="328">
        <v>200</v>
      </c>
      <c r="F30" s="328">
        <v>200</v>
      </c>
      <c r="G30" s="143"/>
    </row>
    <row r="31" spans="1:7" s="243" customFormat="1" ht="12" customHeight="1" x14ac:dyDescent="0.2">
      <c r="A31" s="10" t="s">
        <v>416</v>
      </c>
      <c r="B31" s="245" t="s">
        <v>177</v>
      </c>
      <c r="C31" s="328">
        <v>3600</v>
      </c>
      <c r="D31" s="328">
        <v>3600</v>
      </c>
      <c r="E31" s="328">
        <v>3600</v>
      </c>
      <c r="F31" s="328">
        <v>3600</v>
      </c>
      <c r="G31" s="143">
        <v>3600</v>
      </c>
    </row>
    <row r="32" spans="1:7" s="243" customFormat="1" ht="12" customHeight="1" x14ac:dyDescent="0.2">
      <c r="A32" s="10" t="s">
        <v>417</v>
      </c>
      <c r="B32" s="245" t="s">
        <v>178</v>
      </c>
      <c r="C32" s="328"/>
      <c r="D32" s="328"/>
      <c r="E32" s="328"/>
      <c r="F32" s="328"/>
      <c r="G32" s="143"/>
    </row>
    <row r="33" spans="1:7" s="243" customFormat="1" ht="12" customHeight="1" thickBot="1" x14ac:dyDescent="0.25">
      <c r="A33" s="12" t="s">
        <v>418</v>
      </c>
      <c r="B33" s="313" t="s">
        <v>179</v>
      </c>
      <c r="C33" s="329">
        <v>320</v>
      </c>
      <c r="D33" s="329">
        <v>320</v>
      </c>
      <c r="E33" s="329">
        <v>320</v>
      </c>
      <c r="F33" s="329">
        <v>320</v>
      </c>
      <c r="G33" s="145">
        <v>580</v>
      </c>
    </row>
    <row r="34" spans="1:7" s="243" customFormat="1" ht="12" customHeight="1" thickBot="1" x14ac:dyDescent="0.25">
      <c r="A34" s="16" t="s">
        <v>12</v>
      </c>
      <c r="B34" s="17" t="s">
        <v>317</v>
      </c>
      <c r="C34" s="335">
        <f>SUM(C35:C45)</f>
        <v>32089</v>
      </c>
      <c r="D34" s="335">
        <f>SUM(D35:D45)</f>
        <v>32089</v>
      </c>
      <c r="E34" s="335">
        <f>SUM(E35:E45)</f>
        <v>32089</v>
      </c>
      <c r="F34" s="335">
        <f>SUM(F35:F45)</f>
        <v>37001</v>
      </c>
      <c r="G34" s="141">
        <f>SUM(G35:G45)</f>
        <v>38790</v>
      </c>
    </row>
    <row r="35" spans="1:7" s="243" customFormat="1" ht="12" customHeight="1" x14ac:dyDescent="0.2">
      <c r="A35" s="11" t="s">
        <v>60</v>
      </c>
      <c r="B35" s="244" t="s">
        <v>182</v>
      </c>
      <c r="C35" s="332"/>
      <c r="D35" s="332"/>
      <c r="E35" s="332"/>
      <c r="F35" s="332"/>
      <c r="G35" s="144"/>
    </row>
    <row r="36" spans="1:7" s="243" customFormat="1" ht="12" customHeight="1" x14ac:dyDescent="0.2">
      <c r="A36" s="10" t="s">
        <v>61</v>
      </c>
      <c r="B36" s="245" t="s">
        <v>183</v>
      </c>
      <c r="C36" s="328">
        <v>9541</v>
      </c>
      <c r="D36" s="328">
        <v>9541</v>
      </c>
      <c r="E36" s="328">
        <v>9541</v>
      </c>
      <c r="F36" s="328">
        <v>10541</v>
      </c>
      <c r="G36" s="143">
        <v>10553</v>
      </c>
    </row>
    <row r="37" spans="1:7" s="243" customFormat="1" ht="12" customHeight="1" x14ac:dyDescent="0.2">
      <c r="A37" s="10" t="s">
        <v>62</v>
      </c>
      <c r="B37" s="245" t="s">
        <v>184</v>
      </c>
      <c r="C37" s="328">
        <v>100</v>
      </c>
      <c r="D37" s="328">
        <v>100</v>
      </c>
      <c r="E37" s="328">
        <v>100</v>
      </c>
      <c r="F37" s="328">
        <v>100</v>
      </c>
      <c r="G37" s="143">
        <v>170</v>
      </c>
    </row>
    <row r="38" spans="1:7" s="243" customFormat="1" ht="12" customHeight="1" x14ac:dyDescent="0.2">
      <c r="A38" s="10" t="s">
        <v>103</v>
      </c>
      <c r="B38" s="245" t="s">
        <v>185</v>
      </c>
      <c r="C38" s="328">
        <v>7082</v>
      </c>
      <c r="D38" s="328">
        <v>7082</v>
      </c>
      <c r="E38" s="328">
        <v>7082</v>
      </c>
      <c r="F38" s="328">
        <v>9950</v>
      </c>
      <c r="G38" s="143">
        <v>8750</v>
      </c>
    </row>
    <row r="39" spans="1:7" s="243" customFormat="1" ht="12" customHeight="1" x14ac:dyDescent="0.2">
      <c r="A39" s="10" t="s">
        <v>104</v>
      </c>
      <c r="B39" s="245" t="s">
        <v>186</v>
      </c>
      <c r="C39" s="328">
        <v>10424</v>
      </c>
      <c r="D39" s="328">
        <v>10424</v>
      </c>
      <c r="E39" s="328">
        <v>10424</v>
      </c>
      <c r="F39" s="328">
        <v>10424</v>
      </c>
      <c r="G39" s="143">
        <v>11274</v>
      </c>
    </row>
    <row r="40" spans="1:7" s="243" customFormat="1" ht="12" customHeight="1" x14ac:dyDescent="0.2">
      <c r="A40" s="10" t="s">
        <v>105</v>
      </c>
      <c r="B40" s="245" t="s">
        <v>187</v>
      </c>
      <c r="C40" s="328">
        <v>4842</v>
      </c>
      <c r="D40" s="328">
        <v>4842</v>
      </c>
      <c r="E40" s="328">
        <v>4842</v>
      </c>
      <c r="F40" s="328">
        <v>5886</v>
      </c>
      <c r="G40" s="143">
        <v>7441</v>
      </c>
    </row>
    <row r="41" spans="1:7" s="243" customFormat="1" ht="12" customHeight="1" x14ac:dyDescent="0.2">
      <c r="A41" s="10" t="s">
        <v>106</v>
      </c>
      <c r="B41" s="245" t="s">
        <v>188</v>
      </c>
      <c r="C41" s="328"/>
      <c r="D41" s="328"/>
      <c r="E41" s="328"/>
      <c r="F41" s="328"/>
      <c r="G41" s="143">
        <v>485</v>
      </c>
    </row>
    <row r="42" spans="1:7" s="243" customFormat="1" ht="12" customHeight="1" x14ac:dyDescent="0.2">
      <c r="A42" s="10" t="s">
        <v>107</v>
      </c>
      <c r="B42" s="245" t="s">
        <v>424</v>
      </c>
      <c r="C42" s="328">
        <v>100</v>
      </c>
      <c r="D42" s="328">
        <v>100</v>
      </c>
      <c r="E42" s="328">
        <v>100</v>
      </c>
      <c r="F42" s="328">
        <v>100</v>
      </c>
      <c r="G42" s="143">
        <v>100</v>
      </c>
    </row>
    <row r="43" spans="1:7" s="243" customFormat="1" ht="12" customHeight="1" x14ac:dyDescent="0.2">
      <c r="A43" s="10" t="s">
        <v>180</v>
      </c>
      <c r="B43" s="245" t="s">
        <v>190</v>
      </c>
      <c r="C43" s="341"/>
      <c r="D43" s="341"/>
      <c r="E43" s="341"/>
      <c r="F43" s="341"/>
      <c r="G43" s="146"/>
    </row>
    <row r="44" spans="1:7" s="243" customFormat="1" ht="12" customHeight="1" x14ac:dyDescent="0.2">
      <c r="A44" s="12" t="s">
        <v>181</v>
      </c>
      <c r="B44" s="246" t="s">
        <v>319</v>
      </c>
      <c r="C44" s="342"/>
      <c r="D44" s="342"/>
      <c r="E44" s="342"/>
      <c r="F44" s="342"/>
      <c r="G44" s="233"/>
    </row>
    <row r="45" spans="1:7" s="243" customFormat="1" ht="12" customHeight="1" thickBot="1" x14ac:dyDescent="0.25">
      <c r="A45" s="12" t="s">
        <v>318</v>
      </c>
      <c r="B45" s="138" t="s">
        <v>191</v>
      </c>
      <c r="C45" s="342"/>
      <c r="D45" s="342"/>
      <c r="E45" s="342"/>
      <c r="F45" s="342"/>
      <c r="G45" s="233">
        <v>17</v>
      </c>
    </row>
    <row r="46" spans="1:7" s="243" customFormat="1" ht="12" customHeight="1" thickBot="1" x14ac:dyDescent="0.25">
      <c r="A46" s="16" t="s">
        <v>13</v>
      </c>
      <c r="B46" s="17" t="s">
        <v>192</v>
      </c>
      <c r="C46" s="335">
        <f>SUM(C47:C51)</f>
        <v>0</v>
      </c>
      <c r="D46" s="335">
        <f>SUM(D47:D51)</f>
        <v>0</v>
      </c>
      <c r="E46" s="335">
        <f>SUM(E47:E51)</f>
        <v>0</v>
      </c>
      <c r="F46" s="335">
        <f>SUM(F47:F51)</f>
        <v>0</v>
      </c>
      <c r="G46" s="141">
        <f>SUM(G47:G51)</f>
        <v>0</v>
      </c>
    </row>
    <row r="47" spans="1:7" s="243" customFormat="1" ht="12" customHeight="1" x14ac:dyDescent="0.2">
      <c r="A47" s="11" t="s">
        <v>63</v>
      </c>
      <c r="B47" s="244" t="s">
        <v>196</v>
      </c>
      <c r="C47" s="343"/>
      <c r="D47" s="343"/>
      <c r="E47" s="343"/>
      <c r="F47" s="343"/>
      <c r="G47" s="282"/>
    </row>
    <row r="48" spans="1:7" s="243" customFormat="1" ht="12" customHeight="1" x14ac:dyDescent="0.2">
      <c r="A48" s="10" t="s">
        <v>64</v>
      </c>
      <c r="B48" s="245" t="s">
        <v>197</v>
      </c>
      <c r="C48" s="341"/>
      <c r="D48" s="341"/>
      <c r="E48" s="341"/>
      <c r="F48" s="341"/>
      <c r="G48" s="146"/>
    </row>
    <row r="49" spans="1:7" s="243" customFormat="1" ht="12" customHeight="1" x14ac:dyDescent="0.2">
      <c r="A49" s="10" t="s">
        <v>193</v>
      </c>
      <c r="B49" s="245" t="s">
        <v>198</v>
      </c>
      <c r="C49" s="341"/>
      <c r="D49" s="341"/>
      <c r="E49" s="341"/>
      <c r="F49" s="341"/>
      <c r="G49" s="146"/>
    </row>
    <row r="50" spans="1:7" s="243" customFormat="1" ht="12" customHeight="1" x14ac:dyDescent="0.2">
      <c r="A50" s="10" t="s">
        <v>194</v>
      </c>
      <c r="B50" s="245" t="s">
        <v>199</v>
      </c>
      <c r="C50" s="341"/>
      <c r="D50" s="341"/>
      <c r="E50" s="341"/>
      <c r="F50" s="341"/>
      <c r="G50" s="146"/>
    </row>
    <row r="51" spans="1:7" s="243" customFormat="1" ht="12" customHeight="1" thickBot="1" x14ac:dyDescent="0.25">
      <c r="A51" s="12" t="s">
        <v>195</v>
      </c>
      <c r="B51" s="138" t="s">
        <v>200</v>
      </c>
      <c r="C51" s="342"/>
      <c r="D51" s="342"/>
      <c r="E51" s="342"/>
      <c r="F51" s="342"/>
      <c r="G51" s="233"/>
    </row>
    <row r="52" spans="1:7" s="243" customFormat="1" ht="12" customHeight="1" thickBot="1" x14ac:dyDescent="0.25">
      <c r="A52" s="16" t="s">
        <v>108</v>
      </c>
      <c r="B52" s="17" t="s">
        <v>201</v>
      </c>
      <c r="C52" s="335">
        <f>SUM(C53:C55)</f>
        <v>2185</v>
      </c>
      <c r="D52" s="335">
        <f>SUM(D53:D55)</f>
        <v>2185</v>
      </c>
      <c r="E52" s="335">
        <f>SUM(E53:E55)</f>
        <v>2185</v>
      </c>
      <c r="F52" s="335">
        <f>SUM(F53:F55)</f>
        <v>2185</v>
      </c>
      <c r="G52" s="141">
        <f>SUM(G53:G55)</f>
        <v>2185</v>
      </c>
    </row>
    <row r="53" spans="1:7" s="243" customFormat="1" ht="12" customHeight="1" x14ac:dyDescent="0.2">
      <c r="A53" s="11" t="s">
        <v>65</v>
      </c>
      <c r="B53" s="244" t="s">
        <v>202</v>
      </c>
      <c r="C53" s="332"/>
      <c r="D53" s="332"/>
      <c r="E53" s="332"/>
      <c r="F53" s="332"/>
      <c r="G53" s="144"/>
    </row>
    <row r="54" spans="1:7" s="243" customFormat="1" ht="12" customHeight="1" x14ac:dyDescent="0.2">
      <c r="A54" s="10" t="s">
        <v>66</v>
      </c>
      <c r="B54" s="245" t="s">
        <v>312</v>
      </c>
      <c r="C54" s="328"/>
      <c r="D54" s="328"/>
      <c r="E54" s="328"/>
      <c r="F54" s="328"/>
      <c r="G54" s="143"/>
    </row>
    <row r="55" spans="1:7" s="243" customFormat="1" ht="12" customHeight="1" x14ac:dyDescent="0.2">
      <c r="A55" s="10" t="s">
        <v>205</v>
      </c>
      <c r="B55" s="245" t="s">
        <v>203</v>
      </c>
      <c r="C55" s="328">
        <v>2185</v>
      </c>
      <c r="D55" s="328">
        <v>2185</v>
      </c>
      <c r="E55" s="328">
        <v>2185</v>
      </c>
      <c r="F55" s="328">
        <v>2185</v>
      </c>
      <c r="G55" s="143">
        <v>2185</v>
      </c>
    </row>
    <row r="56" spans="1:7" s="243" customFormat="1" ht="12" customHeight="1" thickBot="1" x14ac:dyDescent="0.25">
      <c r="A56" s="12" t="s">
        <v>206</v>
      </c>
      <c r="B56" s="138" t="s">
        <v>204</v>
      </c>
      <c r="C56" s="329"/>
      <c r="D56" s="329"/>
      <c r="E56" s="329"/>
      <c r="F56" s="329"/>
      <c r="G56" s="145"/>
    </row>
    <row r="57" spans="1:7" s="243" customFormat="1" ht="12" customHeight="1" thickBot="1" x14ac:dyDescent="0.25">
      <c r="A57" s="16" t="s">
        <v>15</v>
      </c>
      <c r="B57" s="136" t="s">
        <v>207</v>
      </c>
      <c r="C57" s="335">
        <f>SUM(C58:C60)</f>
        <v>278</v>
      </c>
      <c r="D57" s="335">
        <f>SUM(D58:D60)</f>
        <v>278</v>
      </c>
      <c r="E57" s="335">
        <f>SUM(E58:E60)</f>
        <v>278</v>
      </c>
      <c r="F57" s="335">
        <f>SUM(F58:F60)</f>
        <v>278</v>
      </c>
      <c r="G57" s="141">
        <f>SUM(G58:G60)</f>
        <v>278</v>
      </c>
    </row>
    <row r="58" spans="1:7" s="243" customFormat="1" ht="12" customHeight="1" x14ac:dyDescent="0.2">
      <c r="A58" s="11" t="s">
        <v>109</v>
      </c>
      <c r="B58" s="244" t="s">
        <v>209</v>
      </c>
      <c r="C58" s="341"/>
      <c r="D58" s="341"/>
      <c r="E58" s="341"/>
      <c r="F58" s="341"/>
      <c r="G58" s="146"/>
    </row>
    <row r="59" spans="1:7" s="243" customFormat="1" ht="12" customHeight="1" x14ac:dyDescent="0.2">
      <c r="A59" s="10" t="s">
        <v>110</v>
      </c>
      <c r="B59" s="245" t="s">
        <v>313</v>
      </c>
      <c r="C59" s="341">
        <v>278</v>
      </c>
      <c r="D59" s="341">
        <v>278</v>
      </c>
      <c r="E59" s="341">
        <v>278</v>
      </c>
      <c r="F59" s="341">
        <v>278</v>
      </c>
      <c r="G59" s="146">
        <v>278</v>
      </c>
    </row>
    <row r="60" spans="1:7" s="243" customFormat="1" ht="12" customHeight="1" x14ac:dyDescent="0.2">
      <c r="A60" s="10" t="s">
        <v>136</v>
      </c>
      <c r="B60" s="245" t="s">
        <v>210</v>
      </c>
      <c r="C60" s="341"/>
      <c r="D60" s="341"/>
      <c r="E60" s="341"/>
      <c r="F60" s="341"/>
      <c r="G60" s="146"/>
    </row>
    <row r="61" spans="1:7" s="243" customFormat="1" ht="12" customHeight="1" thickBot="1" x14ac:dyDescent="0.25">
      <c r="A61" s="12" t="s">
        <v>208</v>
      </c>
      <c r="B61" s="138" t="s">
        <v>211</v>
      </c>
      <c r="C61" s="341"/>
      <c r="D61" s="341"/>
      <c r="E61" s="341"/>
      <c r="F61" s="341"/>
      <c r="G61" s="146"/>
    </row>
    <row r="62" spans="1:7" s="243" customFormat="1" ht="12" customHeight="1" thickBot="1" x14ac:dyDescent="0.25">
      <c r="A62" s="298" t="s">
        <v>359</v>
      </c>
      <c r="B62" s="17" t="s">
        <v>212</v>
      </c>
      <c r="C62" s="336">
        <f>+C5+C12+C19+C26+C34+C46+C52+C57</f>
        <v>235934</v>
      </c>
      <c r="D62" s="336">
        <f>+D5+D12+D19+D26+D34+D46+D52+D57</f>
        <v>236934</v>
      </c>
      <c r="E62" s="336">
        <f>+E5+E12+E19+E26+E34+E46+E52+E57</f>
        <v>241317</v>
      </c>
      <c r="F62" s="336">
        <f>+F5+F12+F19+F26+F34+F46+F52+F57</f>
        <v>247865</v>
      </c>
      <c r="G62" s="147">
        <f>+G5+G12+G19+G26+G34+G46+G52+G57</f>
        <v>248657</v>
      </c>
    </row>
    <row r="63" spans="1:7" s="243" customFormat="1" ht="12" customHeight="1" thickBot="1" x14ac:dyDescent="0.25">
      <c r="A63" s="285" t="s">
        <v>213</v>
      </c>
      <c r="B63" s="136" t="s">
        <v>214</v>
      </c>
      <c r="C63" s="335">
        <f>SUM(C64:C66)</f>
        <v>0</v>
      </c>
      <c r="D63" s="335">
        <f>SUM(D64:D66)</f>
        <v>0</v>
      </c>
      <c r="E63" s="335">
        <f>SUM(E64:E66)</f>
        <v>0</v>
      </c>
      <c r="F63" s="335">
        <f>SUM(F64:F66)</f>
        <v>0</v>
      </c>
      <c r="G63" s="141">
        <f>SUM(G64:G66)</f>
        <v>0</v>
      </c>
    </row>
    <row r="64" spans="1:7" s="243" customFormat="1" ht="12" customHeight="1" x14ac:dyDescent="0.2">
      <c r="A64" s="11" t="s">
        <v>231</v>
      </c>
      <c r="B64" s="244" t="s">
        <v>215</v>
      </c>
      <c r="C64" s="341"/>
      <c r="D64" s="341"/>
      <c r="E64" s="341"/>
      <c r="F64" s="341"/>
      <c r="G64" s="146"/>
    </row>
    <row r="65" spans="1:7" s="243" customFormat="1" ht="12" customHeight="1" x14ac:dyDescent="0.2">
      <c r="A65" s="10" t="s">
        <v>235</v>
      </c>
      <c r="B65" s="245" t="s">
        <v>216</v>
      </c>
      <c r="C65" s="341"/>
      <c r="D65" s="341"/>
      <c r="E65" s="341"/>
      <c r="F65" s="341"/>
      <c r="G65" s="146"/>
    </row>
    <row r="66" spans="1:7" s="243" customFormat="1" ht="12" customHeight="1" thickBot="1" x14ac:dyDescent="0.25">
      <c r="A66" s="12" t="s">
        <v>236</v>
      </c>
      <c r="B66" s="292" t="s">
        <v>344</v>
      </c>
      <c r="C66" s="341"/>
      <c r="D66" s="341"/>
      <c r="E66" s="341"/>
      <c r="F66" s="341"/>
      <c r="G66" s="146"/>
    </row>
    <row r="67" spans="1:7" s="243" customFormat="1" ht="12" customHeight="1" thickBot="1" x14ac:dyDescent="0.25">
      <c r="A67" s="285" t="s">
        <v>218</v>
      </c>
      <c r="B67" s="136" t="s">
        <v>219</v>
      </c>
      <c r="C67" s="335"/>
      <c r="D67" s="335"/>
      <c r="E67" s="335"/>
      <c r="F67" s="335"/>
      <c r="G67" s="141"/>
    </row>
    <row r="68" spans="1:7" s="243" customFormat="1" ht="12" customHeight="1" thickBot="1" x14ac:dyDescent="0.25">
      <c r="A68" s="285" t="s">
        <v>220</v>
      </c>
      <c r="B68" s="136" t="s">
        <v>221</v>
      </c>
      <c r="C68" s="335">
        <f>SUM(C69:C70)</f>
        <v>25558</v>
      </c>
      <c r="D68" s="335">
        <f>SUM(D69:D70)</f>
        <v>25558</v>
      </c>
      <c r="E68" s="335">
        <f>SUM(E69:E70)</f>
        <v>25558</v>
      </c>
      <c r="F68" s="335">
        <f>SUM(F69:F70)</f>
        <v>25558</v>
      </c>
      <c r="G68" s="141">
        <f>SUM(G69:G70)</f>
        <v>25558</v>
      </c>
    </row>
    <row r="69" spans="1:7" s="243" customFormat="1" ht="12" customHeight="1" x14ac:dyDescent="0.2">
      <c r="A69" s="11" t="s">
        <v>232</v>
      </c>
      <c r="B69" s="244" t="s">
        <v>222</v>
      </c>
      <c r="C69" s="341">
        <v>25558</v>
      </c>
      <c r="D69" s="341">
        <v>25558</v>
      </c>
      <c r="E69" s="341">
        <v>25558</v>
      </c>
      <c r="F69" s="341">
        <v>25558</v>
      </c>
      <c r="G69" s="146">
        <v>25558</v>
      </c>
    </row>
    <row r="70" spans="1:7" s="243" customFormat="1" ht="12" customHeight="1" thickBot="1" x14ac:dyDescent="0.25">
      <c r="A70" s="12" t="s">
        <v>233</v>
      </c>
      <c r="B70" s="138" t="s">
        <v>223</v>
      </c>
      <c r="C70" s="341"/>
      <c r="D70" s="341"/>
      <c r="E70" s="341"/>
      <c r="F70" s="341"/>
      <c r="G70" s="146"/>
    </row>
    <row r="71" spans="1:7" s="243" customFormat="1" ht="12" customHeight="1" thickBot="1" x14ac:dyDescent="0.25">
      <c r="A71" s="285" t="s">
        <v>224</v>
      </c>
      <c r="B71" s="136" t="s">
        <v>225</v>
      </c>
      <c r="C71" s="335"/>
      <c r="D71" s="335"/>
      <c r="E71" s="335"/>
      <c r="F71" s="335"/>
      <c r="G71" s="141"/>
    </row>
    <row r="72" spans="1:7" s="243" customFormat="1" ht="12" customHeight="1" thickBot="1" x14ac:dyDescent="0.25">
      <c r="A72" s="285" t="s">
        <v>226</v>
      </c>
      <c r="B72" s="136" t="s">
        <v>234</v>
      </c>
      <c r="C72" s="335"/>
      <c r="D72" s="227"/>
      <c r="E72" s="438"/>
      <c r="F72" s="335"/>
      <c r="G72" s="141"/>
    </row>
    <row r="73" spans="1:7" s="243" customFormat="1" ht="15.75" customHeight="1" thickBot="1" x14ac:dyDescent="0.25">
      <c r="A73" s="285" t="s">
        <v>22</v>
      </c>
      <c r="B73" s="248" t="s">
        <v>361</v>
      </c>
      <c r="C73" s="336">
        <f>+C63+C67+C68+C71+C72</f>
        <v>25558</v>
      </c>
      <c r="D73" s="336">
        <f>+D63+D67+D68+D71+D72</f>
        <v>25558</v>
      </c>
      <c r="E73" s="336">
        <f>+E63+E67+E68+E71+E72</f>
        <v>25558</v>
      </c>
      <c r="F73" s="336">
        <f>+F63+F67+F68+F71+F72</f>
        <v>25558</v>
      </c>
      <c r="G73" s="147">
        <f>+G63+G67+G68+G71+G72</f>
        <v>25558</v>
      </c>
    </row>
    <row r="74" spans="1:7" s="243" customFormat="1" ht="16.5" customHeight="1" thickBot="1" x14ac:dyDescent="0.25">
      <c r="A74" s="286" t="s">
        <v>23</v>
      </c>
      <c r="B74" s="249" t="s">
        <v>362</v>
      </c>
      <c r="C74" s="336">
        <f>+C62+C73</f>
        <v>261492</v>
      </c>
      <c r="D74" s="336">
        <f t="shared" ref="D74:E74" si="0">+D62+D73</f>
        <v>262492</v>
      </c>
      <c r="E74" s="336">
        <f t="shared" si="0"/>
        <v>266875</v>
      </c>
      <c r="F74" s="336">
        <f>+F62+F73</f>
        <v>273423</v>
      </c>
      <c r="G74" s="147">
        <f>+G62+G73</f>
        <v>274215</v>
      </c>
    </row>
    <row r="75" spans="1:7" ht="16.5" customHeight="1" x14ac:dyDescent="0.25">
      <c r="A75" s="443" t="s">
        <v>36</v>
      </c>
      <c r="B75" s="443"/>
      <c r="C75" s="443"/>
      <c r="D75" s="443"/>
      <c r="E75" s="443"/>
      <c r="F75" s="443"/>
      <c r="G75" s="443"/>
    </row>
    <row r="76" spans="1:7" s="250" customFormat="1" ht="16.5" customHeight="1" thickBot="1" x14ac:dyDescent="0.3">
      <c r="A76" s="444" t="s">
        <v>90</v>
      </c>
      <c r="B76" s="444"/>
      <c r="C76" s="321"/>
      <c r="D76" s="434"/>
      <c r="E76" s="437"/>
      <c r="F76" s="440"/>
      <c r="G76" s="74" t="s">
        <v>135</v>
      </c>
    </row>
    <row r="77" spans="1:7" ht="46.5" customHeight="1" thickBot="1" x14ac:dyDescent="0.3">
      <c r="A77" s="19" t="s">
        <v>55</v>
      </c>
      <c r="B77" s="20" t="s">
        <v>37</v>
      </c>
      <c r="C77" s="322" t="s">
        <v>443</v>
      </c>
      <c r="D77" s="322" t="s">
        <v>450</v>
      </c>
      <c r="E77" s="322" t="str">
        <f>+E3</f>
        <v>2016. évi módosított előirányzat (2016.09. 29.)</v>
      </c>
      <c r="F77" s="322" t="str">
        <f>+F3</f>
        <v>2016. évi módosított előirányzat (2016.12. 28.)</v>
      </c>
      <c r="G77" s="27" t="str">
        <f>+G3</f>
        <v>2016. évi módosított előirányzat (2016.12.31.)</v>
      </c>
    </row>
    <row r="78" spans="1:7" s="242" customFormat="1" ht="12" customHeight="1" thickBot="1" x14ac:dyDescent="0.25">
      <c r="A78" s="24"/>
      <c r="B78" s="25" t="s">
        <v>376</v>
      </c>
      <c r="C78" s="323" t="s">
        <v>377</v>
      </c>
      <c r="D78" s="323" t="s">
        <v>378</v>
      </c>
      <c r="E78" s="323" t="s">
        <v>380</v>
      </c>
      <c r="F78" s="323" t="s">
        <v>379</v>
      </c>
      <c r="G78" s="26" t="s">
        <v>445</v>
      </c>
    </row>
    <row r="79" spans="1:7" ht="12" customHeight="1" thickBot="1" x14ac:dyDescent="0.3">
      <c r="A79" s="18" t="s">
        <v>8</v>
      </c>
      <c r="B79" s="23" t="s">
        <v>320</v>
      </c>
      <c r="C79" s="326">
        <f>C80+C81+C82+C83+C84+C97</f>
        <v>238842</v>
      </c>
      <c r="D79" s="326">
        <f>D80+D81+D82+D83+D84+D97</f>
        <v>236212</v>
      </c>
      <c r="E79" s="326">
        <f>E80+E81+E82+E83+E84+E97</f>
        <v>237993</v>
      </c>
      <c r="F79" s="326">
        <f>F80+F81+F82+F83+F84+F97</f>
        <v>232401</v>
      </c>
      <c r="G79" s="140">
        <f>G80+G81+G82+G83+G84+G97</f>
        <v>235779</v>
      </c>
    </row>
    <row r="80" spans="1:7" ht="12" customHeight="1" x14ac:dyDescent="0.25">
      <c r="A80" s="13" t="s">
        <v>67</v>
      </c>
      <c r="B80" s="6" t="s">
        <v>38</v>
      </c>
      <c r="C80" s="327">
        <v>102200</v>
      </c>
      <c r="D80" s="327">
        <v>103100</v>
      </c>
      <c r="E80" s="327">
        <v>103624</v>
      </c>
      <c r="F80" s="327">
        <v>101821</v>
      </c>
      <c r="G80" s="142">
        <v>101821</v>
      </c>
    </row>
    <row r="81" spans="1:7" ht="12" customHeight="1" x14ac:dyDescent="0.25">
      <c r="A81" s="10" t="s">
        <v>68</v>
      </c>
      <c r="B81" s="4" t="s">
        <v>111</v>
      </c>
      <c r="C81" s="328">
        <v>24835</v>
      </c>
      <c r="D81" s="328">
        <v>25078</v>
      </c>
      <c r="E81" s="328">
        <v>25225</v>
      </c>
      <c r="F81" s="328">
        <v>25124</v>
      </c>
      <c r="G81" s="143">
        <v>25124</v>
      </c>
    </row>
    <row r="82" spans="1:7" ht="12" customHeight="1" x14ac:dyDescent="0.25">
      <c r="A82" s="10" t="s">
        <v>69</v>
      </c>
      <c r="B82" s="4" t="s">
        <v>86</v>
      </c>
      <c r="C82" s="329">
        <v>79870</v>
      </c>
      <c r="D82" s="329">
        <v>79870</v>
      </c>
      <c r="E82" s="329">
        <v>86246</v>
      </c>
      <c r="F82" s="329">
        <v>86773</v>
      </c>
      <c r="G82" s="145">
        <v>86773</v>
      </c>
    </row>
    <row r="83" spans="1:7" ht="12" customHeight="1" x14ac:dyDescent="0.25">
      <c r="A83" s="10" t="s">
        <v>70</v>
      </c>
      <c r="B83" s="7" t="s">
        <v>112</v>
      </c>
      <c r="C83" s="329">
        <v>4335</v>
      </c>
      <c r="D83" s="329">
        <v>4335</v>
      </c>
      <c r="E83" s="329">
        <v>4648</v>
      </c>
      <c r="F83" s="329">
        <v>6484</v>
      </c>
      <c r="G83" s="145">
        <v>6485</v>
      </c>
    </row>
    <row r="84" spans="1:7" ht="12" customHeight="1" x14ac:dyDescent="0.25">
      <c r="A84" s="10" t="s">
        <v>78</v>
      </c>
      <c r="B84" s="15" t="s">
        <v>113</v>
      </c>
      <c r="C84" s="329">
        <f>C91+C96</f>
        <v>7139</v>
      </c>
      <c r="D84" s="329">
        <f>D91+D96</f>
        <v>7219</v>
      </c>
      <c r="E84" s="329">
        <f>E91+E96</f>
        <v>9499</v>
      </c>
      <c r="F84" s="329">
        <f>F91+F96</f>
        <v>9499</v>
      </c>
      <c r="G84" s="145">
        <f>G91+G96</f>
        <v>9576</v>
      </c>
    </row>
    <row r="85" spans="1:7" ht="12" customHeight="1" x14ac:dyDescent="0.25">
      <c r="A85" s="10" t="s">
        <v>71</v>
      </c>
      <c r="B85" s="4" t="s">
        <v>325</v>
      </c>
      <c r="C85" s="329"/>
      <c r="D85" s="329"/>
      <c r="E85" s="329"/>
      <c r="F85" s="329"/>
      <c r="G85" s="145"/>
    </row>
    <row r="86" spans="1:7" ht="12" customHeight="1" x14ac:dyDescent="0.25">
      <c r="A86" s="10" t="s">
        <v>72</v>
      </c>
      <c r="B86" s="78" t="s">
        <v>324</v>
      </c>
      <c r="C86" s="329"/>
      <c r="D86" s="329"/>
      <c r="E86" s="329"/>
      <c r="F86" s="329"/>
      <c r="G86" s="145"/>
    </row>
    <row r="87" spans="1:7" ht="12" customHeight="1" x14ac:dyDescent="0.25">
      <c r="A87" s="10" t="s">
        <v>79</v>
      </c>
      <c r="B87" s="78" t="s">
        <v>323</v>
      </c>
      <c r="C87" s="329"/>
      <c r="D87" s="329"/>
      <c r="E87" s="329"/>
      <c r="F87" s="329"/>
      <c r="G87" s="145"/>
    </row>
    <row r="88" spans="1:7" ht="12" customHeight="1" x14ac:dyDescent="0.25">
      <c r="A88" s="10" t="s">
        <v>80</v>
      </c>
      <c r="B88" s="76" t="s">
        <v>240</v>
      </c>
      <c r="C88" s="329"/>
      <c r="D88" s="329"/>
      <c r="E88" s="329"/>
      <c r="F88" s="329"/>
      <c r="G88" s="145"/>
    </row>
    <row r="89" spans="1:7" ht="12" customHeight="1" x14ac:dyDescent="0.25">
      <c r="A89" s="10" t="s">
        <v>81</v>
      </c>
      <c r="B89" s="77" t="s">
        <v>241</v>
      </c>
      <c r="C89" s="329"/>
      <c r="D89" s="329"/>
      <c r="E89" s="329"/>
      <c r="F89" s="329"/>
      <c r="G89" s="145"/>
    </row>
    <row r="90" spans="1:7" ht="12" customHeight="1" x14ac:dyDescent="0.25">
      <c r="A90" s="10" t="s">
        <v>82</v>
      </c>
      <c r="B90" s="77" t="s">
        <v>242</v>
      </c>
      <c r="C90" s="329"/>
      <c r="D90" s="329"/>
      <c r="E90" s="329"/>
      <c r="F90" s="329"/>
      <c r="G90" s="145"/>
    </row>
    <row r="91" spans="1:7" ht="12" customHeight="1" x14ac:dyDescent="0.25">
      <c r="A91" s="10" t="s">
        <v>84</v>
      </c>
      <c r="B91" s="76" t="s">
        <v>243</v>
      </c>
      <c r="C91" s="329">
        <v>2307</v>
      </c>
      <c r="D91" s="329">
        <v>2307</v>
      </c>
      <c r="E91" s="329">
        <v>2307</v>
      </c>
      <c r="F91" s="329">
        <v>2307</v>
      </c>
      <c r="G91" s="145">
        <v>2307</v>
      </c>
    </row>
    <row r="92" spans="1:7" ht="12" customHeight="1" x14ac:dyDescent="0.25">
      <c r="A92" s="10" t="s">
        <v>114</v>
      </c>
      <c r="B92" s="76" t="s">
        <v>244</v>
      </c>
      <c r="C92" s="329"/>
      <c r="D92" s="329"/>
      <c r="E92" s="329"/>
      <c r="F92" s="329"/>
      <c r="G92" s="145"/>
    </row>
    <row r="93" spans="1:7" ht="12" customHeight="1" x14ac:dyDescent="0.25">
      <c r="A93" s="10" t="s">
        <v>238</v>
      </c>
      <c r="B93" s="77" t="s">
        <v>245</v>
      </c>
      <c r="C93" s="329"/>
      <c r="D93" s="329"/>
      <c r="E93" s="329"/>
      <c r="F93" s="329"/>
      <c r="G93" s="145"/>
    </row>
    <row r="94" spans="1:7" ht="12" customHeight="1" x14ac:dyDescent="0.25">
      <c r="A94" s="9" t="s">
        <v>239</v>
      </c>
      <c r="B94" s="78" t="s">
        <v>246</v>
      </c>
      <c r="C94" s="329"/>
      <c r="D94" s="329"/>
      <c r="E94" s="329"/>
      <c r="F94" s="329"/>
      <c r="G94" s="145"/>
    </row>
    <row r="95" spans="1:7" ht="12" customHeight="1" x14ac:dyDescent="0.25">
      <c r="A95" s="10" t="s">
        <v>321</v>
      </c>
      <c r="B95" s="78" t="s">
        <v>247</v>
      </c>
      <c r="C95" s="329"/>
      <c r="D95" s="329"/>
      <c r="E95" s="329"/>
      <c r="F95" s="329"/>
      <c r="G95" s="145"/>
    </row>
    <row r="96" spans="1:7" ht="12" customHeight="1" x14ac:dyDescent="0.25">
      <c r="A96" s="12" t="s">
        <v>322</v>
      </c>
      <c r="B96" s="78" t="s">
        <v>248</v>
      </c>
      <c r="C96" s="329">
        <v>4832</v>
      </c>
      <c r="D96" s="329">
        <v>4912</v>
      </c>
      <c r="E96" s="329">
        <v>7192</v>
      </c>
      <c r="F96" s="329">
        <v>7192</v>
      </c>
      <c r="G96" s="145">
        <v>7269</v>
      </c>
    </row>
    <row r="97" spans="1:7" ht="12" customHeight="1" x14ac:dyDescent="0.25">
      <c r="A97" s="10" t="s">
        <v>326</v>
      </c>
      <c r="B97" s="7" t="s">
        <v>39</v>
      </c>
      <c r="C97" s="328">
        <f>C98+C99</f>
        <v>20463</v>
      </c>
      <c r="D97" s="328">
        <f>D98+D99</f>
        <v>16610</v>
      </c>
      <c r="E97" s="328">
        <f>E98+E99</f>
        <v>8751</v>
      </c>
      <c r="F97" s="328">
        <f>F98+F99</f>
        <v>2700</v>
      </c>
      <c r="G97" s="143">
        <f>G98+G99</f>
        <v>6000</v>
      </c>
    </row>
    <row r="98" spans="1:7" ht="12" customHeight="1" x14ac:dyDescent="0.25">
      <c r="A98" s="10" t="s">
        <v>327</v>
      </c>
      <c r="B98" s="4" t="s">
        <v>329</v>
      </c>
      <c r="C98" s="328">
        <v>6865</v>
      </c>
      <c r="D98" s="328">
        <v>3041</v>
      </c>
      <c r="E98" s="328">
        <v>2722</v>
      </c>
      <c r="F98" s="328"/>
      <c r="G98" s="143"/>
    </row>
    <row r="99" spans="1:7" ht="12" customHeight="1" thickBot="1" x14ac:dyDescent="0.3">
      <c r="A99" s="14" t="s">
        <v>328</v>
      </c>
      <c r="B99" s="296" t="s">
        <v>330</v>
      </c>
      <c r="C99" s="330">
        <v>13598</v>
      </c>
      <c r="D99" s="330">
        <v>13569</v>
      </c>
      <c r="E99" s="330">
        <v>6029</v>
      </c>
      <c r="F99" s="330">
        <v>2700</v>
      </c>
      <c r="G99" s="148">
        <v>6000</v>
      </c>
    </row>
    <row r="100" spans="1:7" ht="12" customHeight="1" thickBot="1" x14ac:dyDescent="0.3">
      <c r="A100" s="293" t="s">
        <v>9</v>
      </c>
      <c r="B100" s="294" t="s">
        <v>249</v>
      </c>
      <c r="C100" s="331">
        <f>+C101+C103+C105</f>
        <v>18064</v>
      </c>
      <c r="D100" s="331">
        <f>+D101+D103+D105</f>
        <v>21694</v>
      </c>
      <c r="E100" s="331">
        <f>+E101+E103+E105</f>
        <v>24296</v>
      </c>
      <c r="F100" s="331">
        <f>+F101+F103+F105</f>
        <v>36436</v>
      </c>
      <c r="G100" s="295">
        <f>+G101+G103+G105</f>
        <v>33850</v>
      </c>
    </row>
    <row r="101" spans="1:7" ht="12" customHeight="1" x14ac:dyDescent="0.25">
      <c r="A101" s="11" t="s">
        <v>73</v>
      </c>
      <c r="B101" s="4" t="s">
        <v>134</v>
      </c>
      <c r="C101" s="332">
        <v>3214</v>
      </c>
      <c r="D101" s="332">
        <v>3844</v>
      </c>
      <c r="E101" s="332">
        <v>6068</v>
      </c>
      <c r="F101" s="332">
        <v>9578</v>
      </c>
      <c r="G101" s="144">
        <v>7076</v>
      </c>
    </row>
    <row r="102" spans="1:7" ht="12" customHeight="1" x14ac:dyDescent="0.25">
      <c r="A102" s="11" t="s">
        <v>74</v>
      </c>
      <c r="B102" s="8" t="s">
        <v>253</v>
      </c>
      <c r="C102" s="332"/>
      <c r="D102" s="332"/>
      <c r="E102" s="332"/>
      <c r="F102" s="332"/>
      <c r="G102" s="144"/>
    </row>
    <row r="103" spans="1:7" ht="12" customHeight="1" x14ac:dyDescent="0.25">
      <c r="A103" s="11" t="s">
        <v>75</v>
      </c>
      <c r="B103" s="8" t="s">
        <v>115</v>
      </c>
      <c r="C103" s="328">
        <v>14100</v>
      </c>
      <c r="D103" s="328">
        <v>17100</v>
      </c>
      <c r="E103" s="328">
        <v>17478</v>
      </c>
      <c r="F103" s="328">
        <v>25608</v>
      </c>
      <c r="G103" s="143">
        <v>25524</v>
      </c>
    </row>
    <row r="104" spans="1:7" ht="12" customHeight="1" x14ac:dyDescent="0.25">
      <c r="A104" s="11" t="s">
        <v>76</v>
      </c>
      <c r="B104" s="8" t="s">
        <v>254</v>
      </c>
      <c r="C104" s="333"/>
      <c r="D104" s="328"/>
      <c r="E104" s="328"/>
      <c r="F104" s="328"/>
      <c r="G104" s="143"/>
    </row>
    <row r="105" spans="1:7" ht="12" customHeight="1" x14ac:dyDescent="0.25">
      <c r="A105" s="11" t="s">
        <v>77</v>
      </c>
      <c r="B105" s="138" t="s">
        <v>137</v>
      </c>
      <c r="C105" s="333">
        <f>C109+C113</f>
        <v>750</v>
      </c>
      <c r="D105" s="328">
        <f>D109+D113</f>
        <v>750</v>
      </c>
      <c r="E105" s="328">
        <f>E109+E113</f>
        <v>750</v>
      </c>
      <c r="F105" s="328">
        <f>F109+F113</f>
        <v>1250</v>
      </c>
      <c r="G105" s="143">
        <f>G109+G113</f>
        <v>1250</v>
      </c>
    </row>
    <row r="106" spans="1:7" ht="12" customHeight="1" x14ac:dyDescent="0.25">
      <c r="A106" s="11" t="s">
        <v>83</v>
      </c>
      <c r="B106" s="137" t="s">
        <v>314</v>
      </c>
      <c r="C106" s="333"/>
      <c r="D106" s="328"/>
      <c r="E106" s="328"/>
      <c r="F106" s="328"/>
      <c r="G106" s="143"/>
    </row>
    <row r="107" spans="1:7" ht="12" customHeight="1" x14ac:dyDescent="0.25">
      <c r="A107" s="11" t="s">
        <v>85</v>
      </c>
      <c r="B107" s="240" t="s">
        <v>259</v>
      </c>
      <c r="C107" s="333"/>
      <c r="D107" s="328"/>
      <c r="E107" s="328"/>
      <c r="F107" s="328"/>
      <c r="G107" s="143"/>
    </row>
    <row r="108" spans="1:7" ht="22.5" x14ac:dyDescent="0.25">
      <c r="A108" s="11" t="s">
        <v>116</v>
      </c>
      <c r="B108" s="77" t="s">
        <v>242</v>
      </c>
      <c r="C108" s="333"/>
      <c r="D108" s="328"/>
      <c r="E108" s="328"/>
      <c r="F108" s="328"/>
      <c r="G108" s="143"/>
    </row>
    <row r="109" spans="1:7" ht="12" customHeight="1" x14ac:dyDescent="0.25">
      <c r="A109" s="11" t="s">
        <v>117</v>
      </c>
      <c r="B109" s="77" t="s">
        <v>258</v>
      </c>
      <c r="C109" s="333">
        <v>50</v>
      </c>
      <c r="D109" s="328">
        <v>50</v>
      </c>
      <c r="E109" s="328">
        <v>50</v>
      </c>
      <c r="F109" s="328">
        <v>50</v>
      </c>
      <c r="G109" s="143">
        <v>50</v>
      </c>
    </row>
    <row r="110" spans="1:7" ht="12" customHeight="1" x14ac:dyDescent="0.25">
      <c r="A110" s="11" t="s">
        <v>118</v>
      </c>
      <c r="B110" s="77" t="s">
        <v>257</v>
      </c>
      <c r="C110" s="333"/>
      <c r="D110" s="328"/>
      <c r="E110" s="328"/>
      <c r="F110" s="328"/>
      <c r="G110" s="143"/>
    </row>
    <row r="111" spans="1:7" ht="12" customHeight="1" x14ac:dyDescent="0.25">
      <c r="A111" s="11" t="s">
        <v>250</v>
      </c>
      <c r="B111" s="77" t="s">
        <v>245</v>
      </c>
      <c r="C111" s="333"/>
      <c r="D111" s="328"/>
      <c r="E111" s="328"/>
      <c r="F111" s="328"/>
      <c r="G111" s="143"/>
    </row>
    <row r="112" spans="1:7" ht="12" customHeight="1" x14ac:dyDescent="0.25">
      <c r="A112" s="11" t="s">
        <v>251</v>
      </c>
      <c r="B112" s="77" t="s">
        <v>256</v>
      </c>
      <c r="C112" s="333"/>
      <c r="D112" s="328"/>
      <c r="E112" s="328"/>
      <c r="F112" s="328"/>
      <c r="G112" s="143"/>
    </row>
    <row r="113" spans="1:7" ht="23.25" thickBot="1" x14ac:dyDescent="0.3">
      <c r="A113" s="9" t="s">
        <v>252</v>
      </c>
      <c r="B113" s="77" t="s">
        <v>255</v>
      </c>
      <c r="C113" s="334">
        <v>700</v>
      </c>
      <c r="D113" s="329">
        <v>700</v>
      </c>
      <c r="E113" s="329">
        <v>700</v>
      </c>
      <c r="F113" s="329">
        <v>1200</v>
      </c>
      <c r="G113" s="145">
        <v>1200</v>
      </c>
    </row>
    <row r="114" spans="1:7" ht="12" customHeight="1" thickBot="1" x14ac:dyDescent="0.3">
      <c r="A114" s="16" t="s">
        <v>10</v>
      </c>
      <c r="B114" s="63" t="s">
        <v>331</v>
      </c>
      <c r="C114" s="335">
        <f>+C79+C100</f>
        <v>256906</v>
      </c>
      <c r="D114" s="335">
        <f>+D79+D100</f>
        <v>257906</v>
      </c>
      <c r="E114" s="335">
        <f>+E79+E100</f>
        <v>262289</v>
      </c>
      <c r="F114" s="335">
        <f>+F79+F100</f>
        <v>268837</v>
      </c>
      <c r="G114" s="141">
        <f>+G79+G100</f>
        <v>269629</v>
      </c>
    </row>
    <row r="115" spans="1:7" ht="12" customHeight="1" thickBot="1" x14ac:dyDescent="0.3">
      <c r="A115" s="16" t="s">
        <v>11</v>
      </c>
      <c r="B115" s="63" t="s">
        <v>332</v>
      </c>
      <c r="C115" s="335">
        <f>+C116+C117+C118</f>
        <v>0</v>
      </c>
      <c r="D115" s="335">
        <f>+D116+D117+D118</f>
        <v>0</v>
      </c>
      <c r="E115" s="335">
        <f>+E116+E117+E118</f>
        <v>0</v>
      </c>
      <c r="F115" s="335">
        <f>+F116+F117+F118</f>
        <v>0</v>
      </c>
      <c r="G115" s="141">
        <f>+G116+G117+G118</f>
        <v>0</v>
      </c>
    </row>
    <row r="116" spans="1:7" ht="12" customHeight="1" x14ac:dyDescent="0.25">
      <c r="A116" s="11" t="s">
        <v>173</v>
      </c>
      <c r="B116" s="8" t="s">
        <v>339</v>
      </c>
      <c r="C116" s="333"/>
      <c r="D116" s="328"/>
      <c r="E116" s="328"/>
      <c r="F116" s="328"/>
      <c r="G116" s="143"/>
    </row>
    <row r="117" spans="1:7" ht="12" customHeight="1" x14ac:dyDescent="0.25">
      <c r="A117" s="11" t="s">
        <v>174</v>
      </c>
      <c r="B117" s="8" t="s">
        <v>340</v>
      </c>
      <c r="C117" s="333"/>
      <c r="D117" s="328"/>
      <c r="E117" s="328"/>
      <c r="F117" s="328"/>
      <c r="G117" s="143"/>
    </row>
    <row r="118" spans="1:7" ht="12" customHeight="1" thickBot="1" x14ac:dyDescent="0.3">
      <c r="A118" s="9" t="s">
        <v>175</v>
      </c>
      <c r="B118" s="8" t="s">
        <v>341</v>
      </c>
      <c r="C118" s="333"/>
      <c r="D118" s="328"/>
      <c r="E118" s="328"/>
      <c r="F118" s="328"/>
      <c r="G118" s="143"/>
    </row>
    <row r="119" spans="1:7" ht="12" customHeight="1" thickBot="1" x14ac:dyDescent="0.3">
      <c r="A119" s="16" t="s">
        <v>12</v>
      </c>
      <c r="B119" s="63" t="s">
        <v>333</v>
      </c>
      <c r="C119" s="335">
        <f>SUM(C120:C125)</f>
        <v>0</v>
      </c>
      <c r="D119" s="335">
        <f>SUM(D120:D125)</f>
        <v>0</v>
      </c>
      <c r="E119" s="335">
        <f>SUM(E120:E125)</f>
        <v>0</v>
      </c>
      <c r="F119" s="335">
        <f>SUM(F120:F125)</f>
        <v>0</v>
      </c>
      <c r="G119" s="141">
        <f>SUM(G120:G125)</f>
        <v>0</v>
      </c>
    </row>
    <row r="120" spans="1:7" ht="12" customHeight="1" x14ac:dyDescent="0.25">
      <c r="A120" s="11" t="s">
        <v>60</v>
      </c>
      <c r="B120" s="5" t="s">
        <v>342</v>
      </c>
      <c r="C120" s="333"/>
      <c r="D120" s="328"/>
      <c r="E120" s="328"/>
      <c r="F120" s="328"/>
      <c r="G120" s="143"/>
    </row>
    <row r="121" spans="1:7" ht="12" customHeight="1" x14ac:dyDescent="0.25">
      <c r="A121" s="11" t="s">
        <v>61</v>
      </c>
      <c r="B121" s="5" t="s">
        <v>334</v>
      </c>
      <c r="C121" s="333"/>
      <c r="D121" s="328"/>
      <c r="E121" s="328"/>
      <c r="F121" s="328"/>
      <c r="G121" s="143"/>
    </row>
    <row r="122" spans="1:7" ht="12" customHeight="1" x14ac:dyDescent="0.25">
      <c r="A122" s="11" t="s">
        <v>62</v>
      </c>
      <c r="B122" s="5" t="s">
        <v>335</v>
      </c>
      <c r="C122" s="333"/>
      <c r="D122" s="328"/>
      <c r="E122" s="328"/>
      <c r="F122" s="328"/>
      <c r="G122" s="143"/>
    </row>
    <row r="123" spans="1:7" ht="12" customHeight="1" x14ac:dyDescent="0.25">
      <c r="A123" s="11" t="s">
        <v>103</v>
      </c>
      <c r="B123" s="5" t="s">
        <v>336</v>
      </c>
      <c r="C123" s="333"/>
      <c r="D123" s="328"/>
      <c r="E123" s="328"/>
      <c r="F123" s="328"/>
      <c r="G123" s="143"/>
    </row>
    <row r="124" spans="1:7" ht="12" customHeight="1" x14ac:dyDescent="0.25">
      <c r="A124" s="11" t="s">
        <v>104</v>
      </c>
      <c r="B124" s="5" t="s">
        <v>337</v>
      </c>
      <c r="C124" s="333"/>
      <c r="D124" s="328"/>
      <c r="E124" s="328"/>
      <c r="F124" s="328"/>
      <c r="G124" s="143"/>
    </row>
    <row r="125" spans="1:7" ht="12" customHeight="1" thickBot="1" x14ac:dyDescent="0.3">
      <c r="A125" s="9" t="s">
        <v>105</v>
      </c>
      <c r="B125" s="5" t="s">
        <v>338</v>
      </c>
      <c r="C125" s="333"/>
      <c r="D125" s="328"/>
      <c r="E125" s="328"/>
      <c r="F125" s="328"/>
      <c r="G125" s="143"/>
    </row>
    <row r="126" spans="1:7" ht="12" customHeight="1" thickBot="1" x14ac:dyDescent="0.3">
      <c r="A126" s="16" t="s">
        <v>13</v>
      </c>
      <c r="B126" s="63" t="s">
        <v>346</v>
      </c>
      <c r="C126" s="336">
        <f>+C127+C128+C129+C130</f>
        <v>4586</v>
      </c>
      <c r="D126" s="336">
        <f>+D127+D128+D129+D130</f>
        <v>4586</v>
      </c>
      <c r="E126" s="336">
        <f>+E127+E128+E129+E130</f>
        <v>4586</v>
      </c>
      <c r="F126" s="336">
        <f>+F127+F128+F129+F130</f>
        <v>4586</v>
      </c>
      <c r="G126" s="147">
        <f>+G127+G128+G129+G130</f>
        <v>4586</v>
      </c>
    </row>
    <row r="127" spans="1:7" ht="12" customHeight="1" x14ac:dyDescent="0.25">
      <c r="A127" s="11" t="s">
        <v>63</v>
      </c>
      <c r="B127" s="5" t="s">
        <v>260</v>
      </c>
      <c r="C127" s="333"/>
      <c r="D127" s="328"/>
      <c r="E127" s="328"/>
      <c r="F127" s="328"/>
      <c r="G127" s="143"/>
    </row>
    <row r="128" spans="1:7" ht="12" customHeight="1" x14ac:dyDescent="0.25">
      <c r="A128" s="11" t="s">
        <v>64</v>
      </c>
      <c r="B128" s="5" t="s">
        <v>261</v>
      </c>
      <c r="C128" s="333">
        <v>4586</v>
      </c>
      <c r="D128" s="328">
        <v>4586</v>
      </c>
      <c r="E128" s="328">
        <v>4586</v>
      </c>
      <c r="F128" s="328">
        <v>4586</v>
      </c>
      <c r="G128" s="143">
        <v>4586</v>
      </c>
    </row>
    <row r="129" spans="1:13" ht="12" customHeight="1" x14ac:dyDescent="0.25">
      <c r="A129" s="11" t="s">
        <v>193</v>
      </c>
      <c r="B129" s="5" t="s">
        <v>347</v>
      </c>
      <c r="C129" s="333"/>
      <c r="D129" s="328"/>
      <c r="E129" s="328"/>
      <c r="F129" s="328"/>
      <c r="G129" s="143"/>
    </row>
    <row r="130" spans="1:13" ht="12" customHeight="1" thickBot="1" x14ac:dyDescent="0.3">
      <c r="A130" s="9" t="s">
        <v>194</v>
      </c>
      <c r="B130" s="3" t="s">
        <v>280</v>
      </c>
      <c r="C130" s="333"/>
      <c r="D130" s="328"/>
      <c r="E130" s="328"/>
      <c r="F130" s="328"/>
      <c r="G130" s="143"/>
    </row>
    <row r="131" spans="1:13" ht="12" customHeight="1" thickBot="1" x14ac:dyDescent="0.3">
      <c r="A131" s="16" t="s">
        <v>14</v>
      </c>
      <c r="B131" s="63" t="s">
        <v>348</v>
      </c>
      <c r="C131" s="337">
        <f>SUM(C132:C136)</f>
        <v>0</v>
      </c>
      <c r="D131" s="337">
        <f>SUM(D132:D136)</f>
        <v>0</v>
      </c>
      <c r="E131" s="337">
        <f>SUM(E132:E136)</f>
        <v>0</v>
      </c>
      <c r="F131" s="337">
        <f>SUM(F132:F136)</f>
        <v>0</v>
      </c>
      <c r="G131" s="149">
        <f>SUM(G132:G136)</f>
        <v>0</v>
      </c>
    </row>
    <row r="132" spans="1:13" ht="12" customHeight="1" x14ac:dyDescent="0.25">
      <c r="A132" s="11" t="s">
        <v>65</v>
      </c>
      <c r="B132" s="5" t="s">
        <v>343</v>
      </c>
      <c r="C132" s="333"/>
      <c r="D132" s="328"/>
      <c r="E132" s="328"/>
      <c r="F132" s="328"/>
      <c r="G132" s="143"/>
    </row>
    <row r="133" spans="1:13" ht="12" customHeight="1" x14ac:dyDescent="0.25">
      <c r="A133" s="11" t="s">
        <v>66</v>
      </c>
      <c r="B133" s="5" t="s">
        <v>350</v>
      </c>
      <c r="C133" s="333"/>
      <c r="D133" s="328"/>
      <c r="E133" s="328"/>
      <c r="F133" s="328"/>
      <c r="G133" s="143"/>
    </row>
    <row r="134" spans="1:13" ht="12" customHeight="1" x14ac:dyDescent="0.25">
      <c r="A134" s="11" t="s">
        <v>205</v>
      </c>
      <c r="B134" s="5" t="s">
        <v>345</v>
      </c>
      <c r="C134" s="333"/>
      <c r="D134" s="328"/>
      <c r="E134" s="328"/>
      <c r="F134" s="328"/>
      <c r="G134" s="143"/>
    </row>
    <row r="135" spans="1:13" ht="12" customHeight="1" x14ac:dyDescent="0.25">
      <c r="A135" s="11" t="s">
        <v>206</v>
      </c>
      <c r="B135" s="5" t="s">
        <v>351</v>
      </c>
      <c r="C135" s="333"/>
      <c r="D135" s="328"/>
      <c r="E135" s="328"/>
      <c r="F135" s="328"/>
      <c r="G135" s="143"/>
    </row>
    <row r="136" spans="1:13" ht="12" customHeight="1" thickBot="1" x14ac:dyDescent="0.3">
      <c r="A136" s="11" t="s">
        <v>349</v>
      </c>
      <c r="B136" s="5" t="s">
        <v>352</v>
      </c>
      <c r="C136" s="333"/>
      <c r="D136" s="328"/>
      <c r="E136" s="328"/>
      <c r="F136" s="328"/>
      <c r="G136" s="143"/>
    </row>
    <row r="137" spans="1:13" ht="12" customHeight="1" thickBot="1" x14ac:dyDescent="0.3">
      <c r="A137" s="16" t="s">
        <v>15</v>
      </c>
      <c r="B137" s="63" t="s">
        <v>353</v>
      </c>
      <c r="C137" s="338"/>
      <c r="D137" s="338"/>
      <c r="E137" s="338"/>
      <c r="F137" s="338"/>
      <c r="G137" s="297"/>
    </row>
    <row r="138" spans="1:13" ht="12" customHeight="1" thickBot="1" x14ac:dyDescent="0.3">
      <c r="A138" s="16" t="s">
        <v>16</v>
      </c>
      <c r="B138" s="63" t="s">
        <v>354</v>
      </c>
      <c r="C138" s="338"/>
      <c r="D138" s="338"/>
      <c r="E138" s="338"/>
      <c r="F138" s="338"/>
      <c r="G138" s="297"/>
    </row>
    <row r="139" spans="1:13" ht="15" customHeight="1" thickBot="1" x14ac:dyDescent="0.3">
      <c r="A139" s="16" t="s">
        <v>17</v>
      </c>
      <c r="B139" s="63" t="s">
        <v>356</v>
      </c>
      <c r="C139" s="339">
        <f>+C115+C119+C126+C131+C137+C138</f>
        <v>4586</v>
      </c>
      <c r="D139" s="339">
        <f>+D115+D119+D126+D131+D137+D138</f>
        <v>4586</v>
      </c>
      <c r="E139" s="339">
        <f>+E115+E119+E126+E131+E137+E138</f>
        <v>4586</v>
      </c>
      <c r="F139" s="339">
        <f>+F115+F119+F126+F131+F137+F138</f>
        <v>4586</v>
      </c>
      <c r="G139" s="251">
        <f>+G115+G119+G126+G131+G137+G138</f>
        <v>4586</v>
      </c>
      <c r="J139" s="252"/>
      <c r="K139" s="253"/>
      <c r="L139" s="253"/>
      <c r="M139" s="253"/>
    </row>
    <row r="140" spans="1:13" s="243" customFormat="1" ht="12.95" customHeight="1" thickBot="1" x14ac:dyDescent="0.25">
      <c r="A140" s="139" t="s">
        <v>18</v>
      </c>
      <c r="B140" s="214" t="s">
        <v>355</v>
      </c>
      <c r="C140" s="339">
        <f>+C114+C139</f>
        <v>261492</v>
      </c>
      <c r="D140" s="339">
        <f>+D114+D139</f>
        <v>262492</v>
      </c>
      <c r="E140" s="339">
        <f>+E114+E139</f>
        <v>266875</v>
      </c>
      <c r="F140" s="339">
        <f>+F114+F139</f>
        <v>273423</v>
      </c>
      <c r="G140" s="251">
        <f>+G114+G139</f>
        <v>274215</v>
      </c>
    </row>
    <row r="141" spans="1:13" ht="7.5" customHeight="1" x14ac:dyDescent="0.25"/>
    <row r="142" spans="1:13" x14ac:dyDescent="0.25">
      <c r="A142" s="445" t="s">
        <v>262</v>
      </c>
      <c r="B142" s="445"/>
      <c r="C142" s="445"/>
      <c r="D142" s="445"/>
      <c r="E142" s="445"/>
      <c r="F142" s="445"/>
      <c r="G142" s="445"/>
    </row>
    <row r="143" spans="1:13" ht="15" customHeight="1" thickBot="1" x14ac:dyDescent="0.3">
      <c r="A143" s="442" t="s">
        <v>91</v>
      </c>
      <c r="B143" s="442"/>
      <c r="C143" s="320"/>
      <c r="D143" s="433"/>
      <c r="E143" s="436"/>
      <c r="F143" s="439"/>
      <c r="G143" s="150" t="s">
        <v>135</v>
      </c>
    </row>
    <row r="144" spans="1:13" ht="13.5" customHeight="1" thickBot="1" x14ac:dyDescent="0.3">
      <c r="A144" s="16">
        <v>1</v>
      </c>
      <c r="B144" s="22" t="s">
        <v>357</v>
      </c>
      <c r="C144" s="335">
        <f>+C62-C114</f>
        <v>-20972</v>
      </c>
      <c r="D144" s="335">
        <f>+D62-D114</f>
        <v>-20972</v>
      </c>
      <c r="E144" s="335">
        <f>+E62-E114</f>
        <v>-20972</v>
      </c>
      <c r="F144" s="335"/>
      <c r="G144" s="141">
        <f>+G62-G114</f>
        <v>-20972</v>
      </c>
      <c r="H144" s="254"/>
    </row>
    <row r="145" spans="1:7" ht="27.75" customHeight="1" thickBot="1" x14ac:dyDescent="0.3">
      <c r="A145" s="16" t="s">
        <v>9</v>
      </c>
      <c r="B145" s="22" t="s">
        <v>363</v>
      </c>
      <c r="C145" s="335">
        <f>+C73-C139</f>
        <v>20972</v>
      </c>
      <c r="D145" s="335">
        <f>+D73-D139</f>
        <v>20972</v>
      </c>
      <c r="E145" s="335">
        <f>+E73-E139</f>
        <v>20972</v>
      </c>
      <c r="F145" s="335"/>
      <c r="G145" s="141">
        <f>+G73-G139</f>
        <v>20972</v>
      </c>
    </row>
  </sheetData>
  <mergeCells count="6">
    <mergeCell ref="A143:B143"/>
    <mergeCell ref="A75:G75"/>
    <mergeCell ref="A1:G1"/>
    <mergeCell ref="A2:B2"/>
    <mergeCell ref="A76:B76"/>
    <mergeCell ref="A142:G142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2016. ÉVI KÖLTSÉGVETÉSÉNEK ÖSSZEVONT MÉRLEGE&amp;10
&amp;R&amp;"Times New Roman CE,Félkövér dőlt"&amp;11 1.1. melléklet a 1/2017. (II.16.) önkormányzati rendelethez</oddHeader>
  </headerFooter>
  <rowBreaks count="1" manualBreakCount="1">
    <brk id="74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6"/>
  <sheetViews>
    <sheetView view="pageLayout" zoomScaleNormal="130" zoomScaleSheetLayoutView="100" workbookViewId="0">
      <selection activeCell="C10" sqref="C10"/>
    </sheetView>
  </sheetViews>
  <sheetFormatPr defaultRowHeight="15.75" x14ac:dyDescent="0.25"/>
  <cols>
    <col min="1" max="1" width="9.5" style="215" customWidth="1"/>
    <col min="2" max="2" width="71.5" style="215" customWidth="1"/>
    <col min="3" max="3" width="16.83203125" style="215" customWidth="1"/>
    <col min="4" max="4" width="18.1640625" style="216" customWidth="1"/>
    <col min="5" max="5" width="9" style="241" customWidth="1"/>
    <col min="6" max="16384" width="9.33203125" style="241"/>
  </cols>
  <sheetData>
    <row r="1" spans="1:4" ht="15.95" customHeight="1" x14ac:dyDescent="0.25">
      <c r="A1" s="443" t="s">
        <v>5</v>
      </c>
      <c r="B1" s="443"/>
      <c r="C1" s="443"/>
      <c r="D1" s="443"/>
    </row>
    <row r="2" spans="1:4" ht="15.95" customHeight="1" thickBot="1" x14ac:dyDescent="0.3">
      <c r="A2" s="442" t="s">
        <v>89</v>
      </c>
      <c r="B2" s="442"/>
      <c r="C2" s="324"/>
      <c r="D2" s="150" t="s">
        <v>135</v>
      </c>
    </row>
    <row r="3" spans="1:4" ht="38.1" customHeight="1" thickBot="1" x14ac:dyDescent="0.3">
      <c r="A3" s="19" t="s">
        <v>55</v>
      </c>
      <c r="B3" s="20" t="s">
        <v>7</v>
      </c>
      <c r="C3" s="322" t="s">
        <v>442</v>
      </c>
      <c r="D3" s="27" t="s">
        <v>444</v>
      </c>
    </row>
    <row r="4" spans="1:4" s="242" customFormat="1" ht="12" customHeight="1" thickBot="1" x14ac:dyDescent="0.25">
      <c r="A4" s="237"/>
      <c r="B4" s="238" t="s">
        <v>376</v>
      </c>
      <c r="C4" s="340" t="s">
        <v>377</v>
      </c>
      <c r="D4" s="239" t="s">
        <v>378</v>
      </c>
    </row>
    <row r="5" spans="1:4" s="243" customFormat="1" ht="12" customHeight="1" thickBot="1" x14ac:dyDescent="0.25">
      <c r="A5" s="16" t="s">
        <v>8</v>
      </c>
      <c r="B5" s="17" t="s">
        <v>159</v>
      </c>
      <c r="C5" s="335">
        <f>+C6+C7+C8+C9+C10+C11</f>
        <v>127758</v>
      </c>
      <c r="D5" s="141">
        <f>+D6+D7+D8+D9+D10+D11</f>
        <v>130469</v>
      </c>
    </row>
    <row r="6" spans="1:4" s="243" customFormat="1" ht="12" customHeight="1" x14ac:dyDescent="0.2">
      <c r="A6" s="11" t="s">
        <v>67</v>
      </c>
      <c r="B6" s="244" t="s">
        <v>160</v>
      </c>
      <c r="C6" s="332">
        <v>53407</v>
      </c>
      <c r="D6" s="144">
        <v>54382</v>
      </c>
    </row>
    <row r="7" spans="1:4" s="243" customFormat="1" ht="12" customHeight="1" x14ac:dyDescent="0.2">
      <c r="A7" s="10" t="s">
        <v>68</v>
      </c>
      <c r="B7" s="245" t="s">
        <v>161</v>
      </c>
      <c r="C7" s="328">
        <v>26305</v>
      </c>
      <c r="D7" s="143">
        <v>26599</v>
      </c>
    </row>
    <row r="8" spans="1:4" s="243" customFormat="1" ht="12" customHeight="1" x14ac:dyDescent="0.2">
      <c r="A8" s="10" t="s">
        <v>69</v>
      </c>
      <c r="B8" s="245" t="s">
        <v>414</v>
      </c>
      <c r="C8" s="328">
        <v>43541</v>
      </c>
      <c r="D8" s="143">
        <v>44373</v>
      </c>
    </row>
    <row r="9" spans="1:4" s="243" customFormat="1" ht="12" customHeight="1" x14ac:dyDescent="0.2">
      <c r="A9" s="10" t="s">
        <v>70</v>
      </c>
      <c r="B9" s="245" t="s">
        <v>162</v>
      </c>
      <c r="C9" s="328">
        <v>2009</v>
      </c>
      <c r="D9" s="143">
        <v>2010</v>
      </c>
    </row>
    <row r="10" spans="1:4" s="243" customFormat="1" ht="12" customHeight="1" x14ac:dyDescent="0.2">
      <c r="A10" s="10" t="s">
        <v>87</v>
      </c>
      <c r="B10" s="137" t="s">
        <v>315</v>
      </c>
      <c r="C10" s="328">
        <v>2496</v>
      </c>
      <c r="D10" s="143">
        <v>2414</v>
      </c>
    </row>
    <row r="11" spans="1:4" s="243" customFormat="1" ht="12" customHeight="1" thickBot="1" x14ac:dyDescent="0.25">
      <c r="A11" s="12" t="s">
        <v>71</v>
      </c>
      <c r="B11" s="138" t="s">
        <v>316</v>
      </c>
      <c r="C11" s="328"/>
      <c r="D11" s="143">
        <v>691</v>
      </c>
    </row>
    <row r="12" spans="1:4" s="243" customFormat="1" ht="12" customHeight="1" thickBot="1" x14ac:dyDescent="0.25">
      <c r="A12" s="16" t="s">
        <v>9</v>
      </c>
      <c r="B12" s="136" t="s">
        <v>163</v>
      </c>
      <c r="C12" s="335">
        <f>+C13+C14+C15+C16+C17</f>
        <v>29729</v>
      </c>
      <c r="D12" s="141">
        <f>+D13+D14+D15+D16+D17</f>
        <v>36514</v>
      </c>
    </row>
    <row r="13" spans="1:4" s="243" customFormat="1" ht="12" customHeight="1" x14ac:dyDescent="0.2">
      <c r="A13" s="11" t="s">
        <v>73</v>
      </c>
      <c r="B13" s="244" t="s">
        <v>164</v>
      </c>
      <c r="C13" s="332"/>
      <c r="D13" s="144"/>
    </row>
    <row r="14" spans="1:4" s="243" customFormat="1" ht="12" customHeight="1" x14ac:dyDescent="0.2">
      <c r="A14" s="10" t="s">
        <v>74</v>
      </c>
      <c r="B14" s="245" t="s">
        <v>165</v>
      </c>
      <c r="C14" s="328"/>
      <c r="D14" s="143"/>
    </row>
    <row r="15" spans="1:4" s="243" customFormat="1" ht="12" customHeight="1" x14ac:dyDescent="0.2">
      <c r="A15" s="10" t="s">
        <v>75</v>
      </c>
      <c r="B15" s="245" t="s">
        <v>308</v>
      </c>
      <c r="C15" s="328"/>
      <c r="D15" s="143"/>
    </row>
    <row r="16" spans="1:4" s="243" customFormat="1" ht="12" customHeight="1" x14ac:dyDescent="0.2">
      <c r="A16" s="10" t="s">
        <v>76</v>
      </c>
      <c r="B16" s="245" t="s">
        <v>309</v>
      </c>
      <c r="C16" s="328"/>
      <c r="D16" s="143"/>
    </row>
    <row r="17" spans="1:4" s="243" customFormat="1" ht="12" customHeight="1" x14ac:dyDescent="0.2">
      <c r="A17" s="10" t="s">
        <v>77</v>
      </c>
      <c r="B17" s="245" t="s">
        <v>166</v>
      </c>
      <c r="C17" s="328">
        <v>29729</v>
      </c>
      <c r="D17" s="143">
        <v>36514</v>
      </c>
    </row>
    <row r="18" spans="1:4" s="243" customFormat="1" ht="12" customHeight="1" thickBot="1" x14ac:dyDescent="0.25">
      <c r="A18" s="12" t="s">
        <v>83</v>
      </c>
      <c r="B18" s="138" t="s">
        <v>167</v>
      </c>
      <c r="C18" s="329"/>
      <c r="D18" s="145">
        <v>2700</v>
      </c>
    </row>
    <row r="19" spans="1:4" s="243" customFormat="1" ht="12" customHeight="1" thickBot="1" x14ac:dyDescent="0.25">
      <c r="A19" s="16" t="s">
        <v>10</v>
      </c>
      <c r="B19" s="17" t="s">
        <v>168</v>
      </c>
      <c r="C19" s="335">
        <f>+C20+C21+C22+C23+C24</f>
        <v>1475</v>
      </c>
      <c r="D19" s="141">
        <f>+D20+D21+D22+D23+D24</f>
        <v>6141</v>
      </c>
    </row>
    <row r="20" spans="1:4" s="243" customFormat="1" ht="12" customHeight="1" x14ac:dyDescent="0.2">
      <c r="A20" s="11" t="s">
        <v>56</v>
      </c>
      <c r="B20" s="244" t="s">
        <v>169</v>
      </c>
      <c r="C20" s="332"/>
      <c r="D20" s="144"/>
    </row>
    <row r="21" spans="1:4" s="243" customFormat="1" ht="12" customHeight="1" x14ac:dyDescent="0.2">
      <c r="A21" s="10" t="s">
        <v>57</v>
      </c>
      <c r="B21" s="245" t="s">
        <v>170</v>
      </c>
      <c r="C21" s="328"/>
      <c r="D21" s="143"/>
    </row>
    <row r="22" spans="1:4" s="243" customFormat="1" ht="12" customHeight="1" x14ac:dyDescent="0.2">
      <c r="A22" s="10" t="s">
        <v>58</v>
      </c>
      <c r="B22" s="245" t="s">
        <v>310</v>
      </c>
      <c r="C22" s="328"/>
      <c r="D22" s="143"/>
    </row>
    <row r="23" spans="1:4" s="243" customFormat="1" ht="12" customHeight="1" x14ac:dyDescent="0.2">
      <c r="A23" s="10" t="s">
        <v>59</v>
      </c>
      <c r="B23" s="245" t="s">
        <v>311</v>
      </c>
      <c r="C23" s="328"/>
      <c r="D23" s="143"/>
    </row>
    <row r="24" spans="1:4" s="243" customFormat="1" ht="12" customHeight="1" x14ac:dyDescent="0.2">
      <c r="A24" s="10" t="s">
        <v>99</v>
      </c>
      <c r="B24" s="245" t="s">
        <v>171</v>
      </c>
      <c r="C24" s="328">
        <v>1475</v>
      </c>
      <c r="D24" s="143">
        <v>6141</v>
      </c>
    </row>
    <row r="25" spans="1:4" s="243" customFormat="1" ht="12" customHeight="1" thickBot="1" x14ac:dyDescent="0.25">
      <c r="A25" s="12" t="s">
        <v>100</v>
      </c>
      <c r="B25" s="246" t="s">
        <v>172</v>
      </c>
      <c r="C25" s="329"/>
      <c r="D25" s="145">
        <v>3300</v>
      </c>
    </row>
    <row r="26" spans="1:4" s="243" customFormat="1" ht="12" customHeight="1" thickBot="1" x14ac:dyDescent="0.25">
      <c r="A26" s="16" t="s">
        <v>101</v>
      </c>
      <c r="B26" s="17" t="s">
        <v>425</v>
      </c>
      <c r="C26" s="336">
        <f>SUM(C27:C33)</f>
        <v>39540</v>
      </c>
      <c r="D26" s="147">
        <f>SUM(D27:D33)</f>
        <v>30720</v>
      </c>
    </row>
    <row r="27" spans="1:4" s="243" customFormat="1" ht="12" customHeight="1" x14ac:dyDescent="0.2">
      <c r="A27" s="11" t="s">
        <v>173</v>
      </c>
      <c r="B27" s="244" t="s">
        <v>428</v>
      </c>
      <c r="C27" s="332">
        <v>8300</v>
      </c>
      <c r="D27" s="144">
        <v>8440</v>
      </c>
    </row>
    <row r="28" spans="1:4" s="243" customFormat="1" ht="12" customHeight="1" x14ac:dyDescent="0.2">
      <c r="A28" s="10" t="s">
        <v>174</v>
      </c>
      <c r="B28" s="245" t="s">
        <v>420</v>
      </c>
      <c r="C28" s="328"/>
      <c r="D28" s="143"/>
    </row>
    <row r="29" spans="1:4" s="243" customFormat="1" ht="12" customHeight="1" x14ac:dyDescent="0.2">
      <c r="A29" s="10" t="s">
        <v>175</v>
      </c>
      <c r="B29" s="245" t="s">
        <v>421</v>
      </c>
      <c r="C29" s="328">
        <v>27120</v>
      </c>
      <c r="D29" s="143">
        <v>18100</v>
      </c>
    </row>
    <row r="30" spans="1:4" s="243" customFormat="1" ht="12" customHeight="1" x14ac:dyDescent="0.2">
      <c r="A30" s="10" t="s">
        <v>176</v>
      </c>
      <c r="B30" s="245" t="s">
        <v>422</v>
      </c>
      <c r="C30" s="328">
        <v>200</v>
      </c>
      <c r="D30" s="143"/>
    </row>
    <row r="31" spans="1:4" s="243" customFormat="1" ht="12" customHeight="1" x14ac:dyDescent="0.2">
      <c r="A31" s="10" t="s">
        <v>416</v>
      </c>
      <c r="B31" s="245" t="s">
        <v>177</v>
      </c>
      <c r="C31" s="328">
        <v>3600</v>
      </c>
      <c r="D31" s="143">
        <v>3600</v>
      </c>
    </row>
    <row r="32" spans="1:4" s="243" customFormat="1" ht="12" customHeight="1" x14ac:dyDescent="0.2">
      <c r="A32" s="10" t="s">
        <v>417</v>
      </c>
      <c r="B32" s="245" t="s">
        <v>178</v>
      </c>
      <c r="C32" s="328"/>
      <c r="D32" s="143"/>
    </row>
    <row r="33" spans="1:4" s="243" customFormat="1" ht="12" customHeight="1" thickBot="1" x14ac:dyDescent="0.25">
      <c r="A33" s="12" t="s">
        <v>418</v>
      </c>
      <c r="B33" s="313" t="s">
        <v>179</v>
      </c>
      <c r="C33" s="329">
        <v>320</v>
      </c>
      <c r="D33" s="145">
        <v>580</v>
      </c>
    </row>
    <row r="34" spans="1:4" s="243" customFormat="1" ht="12" customHeight="1" thickBot="1" x14ac:dyDescent="0.25">
      <c r="A34" s="16" t="s">
        <v>12</v>
      </c>
      <c r="B34" s="17" t="s">
        <v>317</v>
      </c>
      <c r="C34" s="335">
        <f>SUM(C35:C45)</f>
        <v>22731</v>
      </c>
      <c r="D34" s="141">
        <f>SUM(D35:D45)</f>
        <v>29432</v>
      </c>
    </row>
    <row r="35" spans="1:4" s="243" customFormat="1" ht="12" customHeight="1" x14ac:dyDescent="0.2">
      <c r="A35" s="11" t="s">
        <v>60</v>
      </c>
      <c r="B35" s="244" t="s">
        <v>182</v>
      </c>
      <c r="C35" s="332"/>
      <c r="D35" s="144"/>
    </row>
    <row r="36" spans="1:4" s="243" customFormat="1" ht="12" customHeight="1" x14ac:dyDescent="0.2">
      <c r="A36" s="10" t="s">
        <v>61</v>
      </c>
      <c r="B36" s="245" t="s">
        <v>183</v>
      </c>
      <c r="C36" s="328">
        <v>2173</v>
      </c>
      <c r="D36" s="143">
        <v>3185</v>
      </c>
    </row>
    <row r="37" spans="1:4" s="243" customFormat="1" ht="12" customHeight="1" x14ac:dyDescent="0.2">
      <c r="A37" s="10" t="s">
        <v>62</v>
      </c>
      <c r="B37" s="245" t="s">
        <v>184</v>
      </c>
      <c r="C37" s="328">
        <v>100</v>
      </c>
      <c r="D37" s="143">
        <v>170</v>
      </c>
    </row>
    <row r="38" spans="1:4" s="243" customFormat="1" ht="12" customHeight="1" x14ac:dyDescent="0.2">
      <c r="A38" s="10" t="s">
        <v>103</v>
      </c>
      <c r="B38" s="245" t="s">
        <v>185</v>
      </c>
      <c r="C38" s="328">
        <v>7082</v>
      </c>
      <c r="D38" s="143">
        <v>8750</v>
      </c>
    </row>
    <row r="39" spans="1:4" s="243" customFormat="1" ht="12" customHeight="1" x14ac:dyDescent="0.2">
      <c r="A39" s="10" t="s">
        <v>104</v>
      </c>
      <c r="B39" s="245" t="s">
        <v>186</v>
      </c>
      <c r="C39" s="328">
        <v>10424</v>
      </c>
      <c r="D39" s="143">
        <v>11274</v>
      </c>
    </row>
    <row r="40" spans="1:4" s="243" customFormat="1" ht="12" customHeight="1" x14ac:dyDescent="0.2">
      <c r="A40" s="10" t="s">
        <v>105</v>
      </c>
      <c r="B40" s="245" t="s">
        <v>187</v>
      </c>
      <c r="C40" s="328">
        <v>2852</v>
      </c>
      <c r="D40" s="143">
        <v>5451</v>
      </c>
    </row>
    <row r="41" spans="1:4" s="243" customFormat="1" ht="12" customHeight="1" x14ac:dyDescent="0.2">
      <c r="A41" s="10" t="s">
        <v>106</v>
      </c>
      <c r="B41" s="245" t="s">
        <v>188</v>
      </c>
      <c r="C41" s="328"/>
      <c r="D41" s="143">
        <v>485</v>
      </c>
    </row>
    <row r="42" spans="1:4" s="243" customFormat="1" ht="12" customHeight="1" x14ac:dyDescent="0.2">
      <c r="A42" s="10" t="s">
        <v>107</v>
      </c>
      <c r="B42" s="245" t="s">
        <v>424</v>
      </c>
      <c r="C42" s="328">
        <v>100</v>
      </c>
      <c r="D42" s="143">
        <v>100</v>
      </c>
    </row>
    <row r="43" spans="1:4" s="243" customFormat="1" ht="12" customHeight="1" x14ac:dyDescent="0.2">
      <c r="A43" s="10" t="s">
        <v>180</v>
      </c>
      <c r="B43" s="245" t="s">
        <v>190</v>
      </c>
      <c r="C43" s="341"/>
      <c r="D43" s="146"/>
    </row>
    <row r="44" spans="1:4" s="243" customFormat="1" ht="12" customHeight="1" x14ac:dyDescent="0.2">
      <c r="A44" s="12" t="s">
        <v>181</v>
      </c>
      <c r="B44" s="246" t="s">
        <v>319</v>
      </c>
      <c r="C44" s="342"/>
      <c r="D44" s="233"/>
    </row>
    <row r="45" spans="1:4" s="243" customFormat="1" ht="12" customHeight="1" thickBot="1" x14ac:dyDescent="0.25">
      <c r="A45" s="12" t="s">
        <v>318</v>
      </c>
      <c r="B45" s="138" t="s">
        <v>191</v>
      </c>
      <c r="C45" s="342"/>
      <c r="D45" s="233">
        <v>17</v>
      </c>
    </row>
    <row r="46" spans="1:4" s="243" customFormat="1" ht="12" customHeight="1" thickBot="1" x14ac:dyDescent="0.25">
      <c r="A46" s="16" t="s">
        <v>13</v>
      </c>
      <c r="B46" s="17" t="s">
        <v>192</v>
      </c>
      <c r="C46" s="335">
        <f>SUM(C47:C51)</f>
        <v>0</v>
      </c>
      <c r="D46" s="141">
        <f>SUM(D47:D51)</f>
        <v>0</v>
      </c>
    </row>
    <row r="47" spans="1:4" s="243" customFormat="1" ht="12" customHeight="1" x14ac:dyDescent="0.2">
      <c r="A47" s="11" t="s">
        <v>63</v>
      </c>
      <c r="B47" s="244" t="s">
        <v>196</v>
      </c>
      <c r="C47" s="343"/>
      <c r="D47" s="282"/>
    </row>
    <row r="48" spans="1:4" s="243" customFormat="1" ht="12" customHeight="1" x14ac:dyDescent="0.2">
      <c r="A48" s="10" t="s">
        <v>64</v>
      </c>
      <c r="B48" s="245" t="s">
        <v>197</v>
      </c>
      <c r="C48" s="341"/>
      <c r="D48" s="146"/>
    </row>
    <row r="49" spans="1:4" s="243" customFormat="1" ht="12" customHeight="1" x14ac:dyDescent="0.2">
      <c r="A49" s="10" t="s">
        <v>193</v>
      </c>
      <c r="B49" s="245" t="s">
        <v>198</v>
      </c>
      <c r="C49" s="341"/>
      <c r="D49" s="146"/>
    </row>
    <row r="50" spans="1:4" s="243" customFormat="1" ht="12" customHeight="1" x14ac:dyDescent="0.2">
      <c r="A50" s="10" t="s">
        <v>194</v>
      </c>
      <c r="B50" s="245" t="s">
        <v>199</v>
      </c>
      <c r="C50" s="341"/>
      <c r="D50" s="146"/>
    </row>
    <row r="51" spans="1:4" s="243" customFormat="1" ht="12" customHeight="1" thickBot="1" x14ac:dyDescent="0.25">
      <c r="A51" s="12" t="s">
        <v>195</v>
      </c>
      <c r="B51" s="138" t="s">
        <v>200</v>
      </c>
      <c r="C51" s="342"/>
      <c r="D51" s="233"/>
    </row>
    <row r="52" spans="1:4" s="243" customFormat="1" ht="12" customHeight="1" thickBot="1" x14ac:dyDescent="0.25">
      <c r="A52" s="16" t="s">
        <v>108</v>
      </c>
      <c r="B52" s="17" t="s">
        <v>201</v>
      </c>
      <c r="C52" s="335">
        <f>SUM(C53:C55)</f>
        <v>2185</v>
      </c>
      <c r="D52" s="141">
        <f>SUM(D53:D55)</f>
        <v>2185</v>
      </c>
    </row>
    <row r="53" spans="1:4" s="243" customFormat="1" ht="12" customHeight="1" x14ac:dyDescent="0.2">
      <c r="A53" s="11" t="s">
        <v>65</v>
      </c>
      <c r="B53" s="244" t="s">
        <v>202</v>
      </c>
      <c r="C53" s="332"/>
      <c r="D53" s="144"/>
    </row>
    <row r="54" spans="1:4" s="243" customFormat="1" ht="12" customHeight="1" x14ac:dyDescent="0.2">
      <c r="A54" s="10" t="s">
        <v>66</v>
      </c>
      <c r="B54" s="245" t="s">
        <v>312</v>
      </c>
      <c r="C54" s="328"/>
      <c r="D54" s="143"/>
    </row>
    <row r="55" spans="1:4" s="243" customFormat="1" ht="12" customHeight="1" x14ac:dyDescent="0.2">
      <c r="A55" s="10" t="s">
        <v>205</v>
      </c>
      <c r="B55" s="245" t="s">
        <v>203</v>
      </c>
      <c r="C55" s="328">
        <v>2185</v>
      </c>
      <c r="D55" s="143">
        <v>2185</v>
      </c>
    </row>
    <row r="56" spans="1:4" s="243" customFormat="1" ht="12" customHeight="1" thickBot="1" x14ac:dyDescent="0.25">
      <c r="A56" s="12" t="s">
        <v>206</v>
      </c>
      <c r="B56" s="138" t="s">
        <v>204</v>
      </c>
      <c r="C56" s="329"/>
      <c r="D56" s="145"/>
    </row>
    <row r="57" spans="1:4" s="243" customFormat="1" ht="12" customHeight="1" thickBot="1" x14ac:dyDescent="0.25">
      <c r="A57" s="16" t="s">
        <v>15</v>
      </c>
      <c r="B57" s="136" t="s">
        <v>207</v>
      </c>
      <c r="C57" s="335">
        <f>SUM(C58:C60)</f>
        <v>278</v>
      </c>
      <c r="D57" s="141">
        <f>SUM(D58:D60)</f>
        <v>278</v>
      </c>
    </row>
    <row r="58" spans="1:4" s="243" customFormat="1" ht="12" customHeight="1" x14ac:dyDescent="0.2">
      <c r="A58" s="11" t="s">
        <v>109</v>
      </c>
      <c r="B58" s="244" t="s">
        <v>209</v>
      </c>
      <c r="C58" s="341"/>
      <c r="D58" s="146"/>
    </row>
    <row r="59" spans="1:4" s="243" customFormat="1" ht="12" customHeight="1" x14ac:dyDescent="0.2">
      <c r="A59" s="10" t="s">
        <v>110</v>
      </c>
      <c r="B59" s="245" t="s">
        <v>313</v>
      </c>
      <c r="C59" s="341">
        <v>278</v>
      </c>
      <c r="D59" s="146">
        <v>278</v>
      </c>
    </row>
    <row r="60" spans="1:4" s="243" customFormat="1" ht="12" customHeight="1" x14ac:dyDescent="0.2">
      <c r="A60" s="10" t="s">
        <v>136</v>
      </c>
      <c r="B60" s="245" t="s">
        <v>210</v>
      </c>
      <c r="C60" s="341"/>
      <c r="D60" s="146"/>
    </row>
    <row r="61" spans="1:4" s="243" customFormat="1" ht="12" customHeight="1" thickBot="1" x14ac:dyDescent="0.25">
      <c r="A61" s="12" t="s">
        <v>208</v>
      </c>
      <c r="B61" s="138" t="s">
        <v>211</v>
      </c>
      <c r="C61" s="341"/>
      <c r="D61" s="146"/>
    </row>
    <row r="62" spans="1:4" s="243" customFormat="1" ht="12" customHeight="1" thickBot="1" x14ac:dyDescent="0.25">
      <c r="A62" s="298" t="s">
        <v>359</v>
      </c>
      <c r="B62" s="17" t="s">
        <v>212</v>
      </c>
      <c r="C62" s="336">
        <f>+C5+C12+C19+C26+C34+C46+C52+C57</f>
        <v>223696</v>
      </c>
      <c r="D62" s="147">
        <f>+D5+D12+D19+D26+D34+D46+D52+D57</f>
        <v>235739</v>
      </c>
    </row>
    <row r="63" spans="1:4" s="243" customFormat="1" ht="12" customHeight="1" thickBot="1" x14ac:dyDescent="0.25">
      <c r="A63" s="285" t="s">
        <v>213</v>
      </c>
      <c r="B63" s="136" t="s">
        <v>214</v>
      </c>
      <c r="C63" s="335">
        <f>SUM(C64:C66)</f>
        <v>0</v>
      </c>
      <c r="D63" s="141">
        <f>SUM(D64:D66)</f>
        <v>0</v>
      </c>
    </row>
    <row r="64" spans="1:4" s="243" customFormat="1" ht="12" customHeight="1" x14ac:dyDescent="0.2">
      <c r="A64" s="11" t="s">
        <v>231</v>
      </c>
      <c r="B64" s="244" t="s">
        <v>215</v>
      </c>
      <c r="C64" s="341"/>
      <c r="D64" s="146"/>
    </row>
    <row r="65" spans="1:4" s="243" customFormat="1" ht="12" customHeight="1" x14ac:dyDescent="0.2">
      <c r="A65" s="10" t="s">
        <v>235</v>
      </c>
      <c r="B65" s="245" t="s">
        <v>216</v>
      </c>
      <c r="C65" s="341"/>
      <c r="D65" s="146"/>
    </row>
    <row r="66" spans="1:4" s="243" customFormat="1" ht="12" customHeight="1" thickBot="1" x14ac:dyDescent="0.25">
      <c r="A66" s="12" t="s">
        <v>236</v>
      </c>
      <c r="B66" s="292" t="s">
        <v>344</v>
      </c>
      <c r="C66" s="341"/>
      <c r="D66" s="146"/>
    </row>
    <row r="67" spans="1:4" s="243" customFormat="1" ht="12" customHeight="1" thickBot="1" x14ac:dyDescent="0.25">
      <c r="A67" s="285" t="s">
        <v>218</v>
      </c>
      <c r="B67" s="136" t="s">
        <v>219</v>
      </c>
      <c r="C67" s="335"/>
      <c r="D67" s="141"/>
    </row>
    <row r="68" spans="1:4" s="243" customFormat="1" ht="12" customHeight="1" thickBot="1" x14ac:dyDescent="0.25">
      <c r="A68" s="285" t="s">
        <v>220</v>
      </c>
      <c r="B68" s="136" t="s">
        <v>221</v>
      </c>
      <c r="C68" s="335">
        <f>SUM(C69:C70)</f>
        <v>25558</v>
      </c>
      <c r="D68" s="141">
        <f>SUM(D69:D70)</f>
        <v>25558</v>
      </c>
    </row>
    <row r="69" spans="1:4" s="243" customFormat="1" ht="12" customHeight="1" x14ac:dyDescent="0.2">
      <c r="A69" s="11" t="s">
        <v>232</v>
      </c>
      <c r="B69" s="244" t="s">
        <v>222</v>
      </c>
      <c r="C69" s="341">
        <v>25558</v>
      </c>
      <c r="D69" s="146">
        <v>25558</v>
      </c>
    </row>
    <row r="70" spans="1:4" s="243" customFormat="1" ht="12" customHeight="1" thickBot="1" x14ac:dyDescent="0.25">
      <c r="A70" s="12" t="s">
        <v>233</v>
      </c>
      <c r="B70" s="138" t="s">
        <v>223</v>
      </c>
      <c r="C70" s="341"/>
      <c r="D70" s="146"/>
    </row>
    <row r="71" spans="1:4" s="243" customFormat="1" ht="12" customHeight="1" thickBot="1" x14ac:dyDescent="0.25">
      <c r="A71" s="285" t="s">
        <v>224</v>
      </c>
      <c r="B71" s="136" t="s">
        <v>225</v>
      </c>
      <c r="C71" s="335"/>
      <c r="D71" s="141"/>
    </row>
    <row r="72" spans="1:4" s="243" customFormat="1" ht="12" customHeight="1" thickBot="1" x14ac:dyDescent="0.25">
      <c r="A72" s="285" t="s">
        <v>226</v>
      </c>
      <c r="B72" s="136" t="s">
        <v>234</v>
      </c>
      <c r="C72" s="335"/>
      <c r="D72" s="141"/>
    </row>
    <row r="73" spans="1:4" s="243" customFormat="1" ht="13.5" customHeight="1" thickBot="1" x14ac:dyDescent="0.25">
      <c r="A73" s="285" t="s">
        <v>230</v>
      </c>
      <c r="B73" s="136" t="s">
        <v>229</v>
      </c>
      <c r="C73" s="344"/>
      <c r="D73" s="283"/>
    </row>
    <row r="74" spans="1:4" s="243" customFormat="1" ht="15.75" customHeight="1" thickBot="1" x14ac:dyDescent="0.25">
      <c r="A74" s="285" t="s">
        <v>237</v>
      </c>
      <c r="B74" s="248" t="s">
        <v>361</v>
      </c>
      <c r="C74" s="336">
        <f>+C63+C67+C68+C71+C72+C73</f>
        <v>25558</v>
      </c>
      <c r="D74" s="147">
        <f>+D63+D67+D68+D71+D72+D73</f>
        <v>25558</v>
      </c>
    </row>
    <row r="75" spans="1:4" s="243" customFormat="1" ht="16.5" customHeight="1" thickBot="1" x14ac:dyDescent="0.25">
      <c r="A75" s="286" t="s">
        <v>360</v>
      </c>
      <c r="B75" s="249" t="s">
        <v>362</v>
      </c>
      <c r="C75" s="336">
        <f>+C62+C74</f>
        <v>249254</v>
      </c>
      <c r="D75" s="147">
        <f>+D62+D74</f>
        <v>261297</v>
      </c>
    </row>
    <row r="76" spans="1:4" ht="16.5" customHeight="1" x14ac:dyDescent="0.25">
      <c r="A76" s="443" t="s">
        <v>36</v>
      </c>
      <c r="B76" s="443"/>
      <c r="C76" s="443"/>
      <c r="D76" s="443"/>
    </row>
    <row r="77" spans="1:4" s="250" customFormat="1" ht="16.5" customHeight="1" thickBot="1" x14ac:dyDescent="0.3">
      <c r="A77" s="444" t="s">
        <v>90</v>
      </c>
      <c r="B77" s="444"/>
      <c r="C77" s="325"/>
      <c r="D77" s="74" t="s">
        <v>135</v>
      </c>
    </row>
    <row r="78" spans="1:4" ht="38.1" customHeight="1" thickBot="1" x14ac:dyDescent="0.3">
      <c r="A78" s="19" t="s">
        <v>55</v>
      </c>
      <c r="B78" s="20" t="s">
        <v>37</v>
      </c>
      <c r="C78" s="322" t="s">
        <v>442</v>
      </c>
      <c r="D78" s="27" t="str">
        <f>+D3</f>
        <v>2016. évi módosított előirányzat</v>
      </c>
    </row>
    <row r="79" spans="1:4" s="242" customFormat="1" ht="12" customHeight="1" thickBot="1" x14ac:dyDescent="0.25">
      <c r="A79" s="24"/>
      <c r="B79" s="25" t="s">
        <v>376</v>
      </c>
      <c r="C79" s="323"/>
      <c r="D79" s="26" t="s">
        <v>377</v>
      </c>
    </row>
    <row r="80" spans="1:4" ht="12" customHeight="1" thickBot="1" x14ac:dyDescent="0.3">
      <c r="A80" s="18" t="s">
        <v>8</v>
      </c>
      <c r="B80" s="23" t="s">
        <v>320</v>
      </c>
      <c r="C80" s="326">
        <f>C81+C82+C83+C84+C85+C98</f>
        <v>227304</v>
      </c>
      <c r="D80" s="140">
        <f>D81+D82+D83+D84+D85+D98</f>
        <v>224061</v>
      </c>
    </row>
    <row r="81" spans="1:4" ht="12" customHeight="1" x14ac:dyDescent="0.25">
      <c r="A81" s="13" t="s">
        <v>67</v>
      </c>
      <c r="B81" s="6" t="s">
        <v>38</v>
      </c>
      <c r="C81" s="327">
        <v>100424</v>
      </c>
      <c r="D81" s="142">
        <v>100045</v>
      </c>
    </row>
    <row r="82" spans="1:4" ht="12" customHeight="1" x14ac:dyDescent="0.25">
      <c r="A82" s="10" t="s">
        <v>68</v>
      </c>
      <c r="B82" s="4" t="s">
        <v>111</v>
      </c>
      <c r="C82" s="328">
        <v>24356</v>
      </c>
      <c r="D82" s="143">
        <v>24645</v>
      </c>
    </row>
    <row r="83" spans="1:4" ht="12" customHeight="1" x14ac:dyDescent="0.25">
      <c r="A83" s="10" t="s">
        <v>69</v>
      </c>
      <c r="B83" s="4" t="s">
        <v>86</v>
      </c>
      <c r="C83" s="329">
        <v>73397</v>
      </c>
      <c r="D83" s="145">
        <v>80280</v>
      </c>
    </row>
    <row r="84" spans="1:4" ht="12" customHeight="1" x14ac:dyDescent="0.25">
      <c r="A84" s="10" t="s">
        <v>70</v>
      </c>
      <c r="B84" s="7" t="s">
        <v>112</v>
      </c>
      <c r="C84" s="329">
        <v>4335</v>
      </c>
      <c r="D84" s="145">
        <v>6485</v>
      </c>
    </row>
    <row r="85" spans="1:4" ht="12" customHeight="1" x14ac:dyDescent="0.25">
      <c r="A85" s="10" t="s">
        <v>78</v>
      </c>
      <c r="B85" s="15" t="s">
        <v>113</v>
      </c>
      <c r="C85" s="329">
        <f>C92+C97</f>
        <v>4329</v>
      </c>
      <c r="D85" s="145">
        <f>D92+D97</f>
        <v>6606</v>
      </c>
    </row>
    <row r="86" spans="1:4" ht="12" customHeight="1" x14ac:dyDescent="0.25">
      <c r="A86" s="10" t="s">
        <v>71</v>
      </c>
      <c r="B86" s="4" t="s">
        <v>325</v>
      </c>
      <c r="C86" s="329"/>
      <c r="D86" s="145"/>
    </row>
    <row r="87" spans="1:4" ht="12" customHeight="1" x14ac:dyDescent="0.25">
      <c r="A87" s="10" t="s">
        <v>72</v>
      </c>
      <c r="B87" s="78" t="s">
        <v>324</v>
      </c>
      <c r="C87" s="329"/>
      <c r="D87" s="145"/>
    </row>
    <row r="88" spans="1:4" ht="12" customHeight="1" x14ac:dyDescent="0.25">
      <c r="A88" s="10" t="s">
        <v>79</v>
      </c>
      <c r="B88" s="78" t="s">
        <v>323</v>
      </c>
      <c r="C88" s="329"/>
      <c r="D88" s="145"/>
    </row>
    <row r="89" spans="1:4" ht="12" customHeight="1" x14ac:dyDescent="0.25">
      <c r="A89" s="10" t="s">
        <v>80</v>
      </c>
      <c r="B89" s="76" t="s">
        <v>240</v>
      </c>
      <c r="C89" s="329"/>
      <c r="D89" s="145"/>
    </row>
    <row r="90" spans="1:4" ht="12" customHeight="1" x14ac:dyDescent="0.25">
      <c r="A90" s="10" t="s">
        <v>81</v>
      </c>
      <c r="B90" s="77" t="s">
        <v>241</v>
      </c>
      <c r="C90" s="329"/>
      <c r="D90" s="145"/>
    </row>
    <row r="91" spans="1:4" ht="12" customHeight="1" x14ac:dyDescent="0.25">
      <c r="A91" s="10" t="s">
        <v>82</v>
      </c>
      <c r="B91" s="77" t="s">
        <v>242</v>
      </c>
      <c r="C91" s="329"/>
      <c r="D91" s="145"/>
    </row>
    <row r="92" spans="1:4" ht="12" customHeight="1" x14ac:dyDescent="0.25">
      <c r="A92" s="10" t="s">
        <v>84</v>
      </c>
      <c r="B92" s="76" t="s">
        <v>243</v>
      </c>
      <c r="C92" s="329">
        <v>1697</v>
      </c>
      <c r="D92" s="145">
        <v>1697</v>
      </c>
    </row>
    <row r="93" spans="1:4" ht="12" customHeight="1" x14ac:dyDescent="0.25">
      <c r="A93" s="10" t="s">
        <v>114</v>
      </c>
      <c r="B93" s="76" t="s">
        <v>244</v>
      </c>
      <c r="C93" s="329"/>
      <c r="D93" s="145"/>
    </row>
    <row r="94" spans="1:4" ht="12" customHeight="1" x14ac:dyDescent="0.25">
      <c r="A94" s="10" t="s">
        <v>238</v>
      </c>
      <c r="B94" s="77" t="s">
        <v>245</v>
      </c>
      <c r="C94" s="329"/>
      <c r="D94" s="145"/>
    </row>
    <row r="95" spans="1:4" ht="12" customHeight="1" x14ac:dyDescent="0.25">
      <c r="A95" s="9" t="s">
        <v>239</v>
      </c>
      <c r="B95" s="78" t="s">
        <v>246</v>
      </c>
      <c r="C95" s="329"/>
      <c r="D95" s="145"/>
    </row>
    <row r="96" spans="1:4" ht="12" customHeight="1" x14ac:dyDescent="0.25">
      <c r="A96" s="10" t="s">
        <v>321</v>
      </c>
      <c r="B96" s="78" t="s">
        <v>247</v>
      </c>
      <c r="C96" s="329"/>
      <c r="D96" s="145"/>
    </row>
    <row r="97" spans="1:4" ht="12" customHeight="1" x14ac:dyDescent="0.25">
      <c r="A97" s="12" t="s">
        <v>322</v>
      </c>
      <c r="B97" s="78" t="s">
        <v>248</v>
      </c>
      <c r="C97" s="329">
        <v>2632</v>
      </c>
      <c r="D97" s="145">
        <v>4909</v>
      </c>
    </row>
    <row r="98" spans="1:4" ht="12" customHeight="1" x14ac:dyDescent="0.25">
      <c r="A98" s="10" t="s">
        <v>326</v>
      </c>
      <c r="B98" s="7" t="s">
        <v>39</v>
      </c>
      <c r="C98" s="328">
        <f>C99+C100</f>
        <v>20463</v>
      </c>
      <c r="D98" s="143">
        <f>D99+D100</f>
        <v>6000</v>
      </c>
    </row>
    <row r="99" spans="1:4" ht="12" customHeight="1" x14ac:dyDescent="0.25">
      <c r="A99" s="10" t="s">
        <v>327</v>
      </c>
      <c r="B99" s="4" t="s">
        <v>329</v>
      </c>
      <c r="C99" s="328">
        <v>6865</v>
      </c>
      <c r="D99" s="143"/>
    </row>
    <row r="100" spans="1:4" ht="12" customHeight="1" thickBot="1" x14ac:dyDescent="0.3">
      <c r="A100" s="14" t="s">
        <v>328</v>
      </c>
      <c r="B100" s="296" t="s">
        <v>330</v>
      </c>
      <c r="C100" s="330">
        <v>13598</v>
      </c>
      <c r="D100" s="148">
        <v>6000</v>
      </c>
    </row>
    <row r="101" spans="1:4" ht="12" customHeight="1" thickBot="1" x14ac:dyDescent="0.3">
      <c r="A101" s="293" t="s">
        <v>9</v>
      </c>
      <c r="B101" s="294" t="s">
        <v>249</v>
      </c>
      <c r="C101" s="331">
        <f>+C102+C104+C106</f>
        <v>17364</v>
      </c>
      <c r="D101" s="295">
        <f>+D102+D104+D106</f>
        <v>32650</v>
      </c>
    </row>
    <row r="102" spans="1:4" ht="12" customHeight="1" x14ac:dyDescent="0.25">
      <c r="A102" s="11" t="s">
        <v>73</v>
      </c>
      <c r="B102" s="4" t="s">
        <v>134</v>
      </c>
      <c r="C102" s="332">
        <v>3214</v>
      </c>
      <c r="D102" s="144">
        <v>7076</v>
      </c>
    </row>
    <row r="103" spans="1:4" ht="12" customHeight="1" x14ac:dyDescent="0.25">
      <c r="A103" s="11" t="s">
        <v>74</v>
      </c>
      <c r="B103" s="8" t="s">
        <v>253</v>
      </c>
      <c r="C103" s="332"/>
      <c r="D103" s="144"/>
    </row>
    <row r="104" spans="1:4" ht="12" customHeight="1" x14ac:dyDescent="0.25">
      <c r="A104" s="11" t="s">
        <v>75</v>
      </c>
      <c r="B104" s="8" t="s">
        <v>115</v>
      </c>
      <c r="C104" s="328">
        <v>14100</v>
      </c>
      <c r="D104" s="143">
        <v>25524</v>
      </c>
    </row>
    <row r="105" spans="1:4" ht="12" customHeight="1" x14ac:dyDescent="0.25">
      <c r="A105" s="11" t="s">
        <v>76</v>
      </c>
      <c r="B105" s="8" t="s">
        <v>254</v>
      </c>
      <c r="C105" s="333"/>
      <c r="D105" s="143"/>
    </row>
    <row r="106" spans="1:4" ht="12" customHeight="1" x14ac:dyDescent="0.25">
      <c r="A106" s="11" t="s">
        <v>77</v>
      </c>
      <c r="B106" s="138" t="s">
        <v>137</v>
      </c>
      <c r="C106" s="333">
        <f>C110+C114</f>
        <v>50</v>
      </c>
      <c r="D106" s="143">
        <f>D110+D114</f>
        <v>50</v>
      </c>
    </row>
    <row r="107" spans="1:4" ht="12" customHeight="1" x14ac:dyDescent="0.25">
      <c r="A107" s="11" t="s">
        <v>83</v>
      </c>
      <c r="B107" s="137" t="s">
        <v>314</v>
      </c>
      <c r="C107" s="333"/>
      <c r="D107" s="143"/>
    </row>
    <row r="108" spans="1:4" ht="12" customHeight="1" x14ac:dyDescent="0.25">
      <c r="A108" s="11" t="s">
        <v>85</v>
      </c>
      <c r="B108" s="240" t="s">
        <v>259</v>
      </c>
      <c r="C108" s="333"/>
      <c r="D108" s="143"/>
    </row>
    <row r="109" spans="1:4" x14ac:dyDescent="0.25">
      <c r="A109" s="11" t="s">
        <v>116</v>
      </c>
      <c r="B109" s="77" t="s">
        <v>242</v>
      </c>
      <c r="C109" s="333"/>
      <c r="D109" s="143"/>
    </row>
    <row r="110" spans="1:4" ht="12" customHeight="1" x14ac:dyDescent="0.25">
      <c r="A110" s="11" t="s">
        <v>117</v>
      </c>
      <c r="B110" s="77" t="s">
        <v>258</v>
      </c>
      <c r="C110" s="333">
        <v>50</v>
      </c>
      <c r="D110" s="143">
        <v>50</v>
      </c>
    </row>
    <row r="111" spans="1:4" ht="12" customHeight="1" x14ac:dyDescent="0.25">
      <c r="A111" s="11" t="s">
        <v>118</v>
      </c>
      <c r="B111" s="77" t="s">
        <v>257</v>
      </c>
      <c r="C111" s="333"/>
      <c r="D111" s="143"/>
    </row>
    <row r="112" spans="1:4" ht="12" customHeight="1" x14ac:dyDescent="0.25">
      <c r="A112" s="11" t="s">
        <v>250</v>
      </c>
      <c r="B112" s="77" t="s">
        <v>245</v>
      </c>
      <c r="C112" s="333"/>
      <c r="D112" s="143"/>
    </row>
    <row r="113" spans="1:4" ht="12" customHeight="1" x14ac:dyDescent="0.25">
      <c r="A113" s="11" t="s">
        <v>251</v>
      </c>
      <c r="B113" s="77" t="s">
        <v>256</v>
      </c>
      <c r="C113" s="333"/>
      <c r="D113" s="143"/>
    </row>
    <row r="114" spans="1:4" ht="16.5" thickBot="1" x14ac:dyDescent="0.3">
      <c r="A114" s="9" t="s">
        <v>252</v>
      </c>
      <c r="B114" s="77" t="s">
        <v>255</v>
      </c>
      <c r="C114" s="334"/>
      <c r="D114" s="145"/>
    </row>
    <row r="115" spans="1:4" ht="12" customHeight="1" thickBot="1" x14ac:dyDescent="0.3">
      <c r="A115" s="16" t="s">
        <v>10</v>
      </c>
      <c r="B115" s="63" t="s">
        <v>331</v>
      </c>
      <c r="C115" s="335">
        <f>+C80+C101</f>
        <v>244668</v>
      </c>
      <c r="D115" s="141">
        <f>+D80+D101</f>
        <v>256711</v>
      </c>
    </row>
    <row r="116" spans="1:4" ht="12" customHeight="1" thickBot="1" x14ac:dyDescent="0.3">
      <c r="A116" s="16" t="s">
        <v>11</v>
      </c>
      <c r="B116" s="63" t="s">
        <v>332</v>
      </c>
      <c r="C116" s="335">
        <f>+C117+C118+C119</f>
        <v>0</v>
      </c>
      <c r="D116" s="141">
        <f>+D117+D118+D119</f>
        <v>0</v>
      </c>
    </row>
    <row r="117" spans="1:4" ht="12" customHeight="1" x14ac:dyDescent="0.25">
      <c r="A117" s="11" t="s">
        <v>173</v>
      </c>
      <c r="B117" s="8" t="s">
        <v>339</v>
      </c>
      <c r="C117" s="333"/>
      <c r="D117" s="143"/>
    </row>
    <row r="118" spans="1:4" ht="12" customHeight="1" x14ac:dyDescent="0.25">
      <c r="A118" s="11" t="s">
        <v>174</v>
      </c>
      <c r="B118" s="8" t="s">
        <v>340</v>
      </c>
      <c r="C118" s="333"/>
      <c r="D118" s="143"/>
    </row>
    <row r="119" spans="1:4" ht="12" customHeight="1" thickBot="1" x14ac:dyDescent="0.3">
      <c r="A119" s="9" t="s">
        <v>175</v>
      </c>
      <c r="B119" s="8" t="s">
        <v>341</v>
      </c>
      <c r="C119" s="333"/>
      <c r="D119" s="143"/>
    </row>
    <row r="120" spans="1:4" ht="12" customHeight="1" thickBot="1" x14ac:dyDescent="0.3">
      <c r="A120" s="16" t="s">
        <v>12</v>
      </c>
      <c r="B120" s="63" t="s">
        <v>333</v>
      </c>
      <c r="C120" s="335">
        <f>SUM(C121:C126)</f>
        <v>0</v>
      </c>
      <c r="D120" s="141">
        <f>SUM(D121:D126)</f>
        <v>0</v>
      </c>
    </row>
    <row r="121" spans="1:4" ht="12" customHeight="1" x14ac:dyDescent="0.25">
      <c r="A121" s="11" t="s">
        <v>60</v>
      </c>
      <c r="B121" s="5" t="s">
        <v>342</v>
      </c>
      <c r="C121" s="333"/>
      <c r="D121" s="143"/>
    </row>
    <row r="122" spans="1:4" ht="12" customHeight="1" x14ac:dyDescent="0.25">
      <c r="A122" s="11" t="s">
        <v>61</v>
      </c>
      <c r="B122" s="5" t="s">
        <v>334</v>
      </c>
      <c r="C122" s="333"/>
      <c r="D122" s="143"/>
    </row>
    <row r="123" spans="1:4" ht="12" customHeight="1" x14ac:dyDescent="0.25">
      <c r="A123" s="11" t="s">
        <v>62</v>
      </c>
      <c r="B123" s="5" t="s">
        <v>335</v>
      </c>
      <c r="C123" s="333"/>
      <c r="D123" s="143"/>
    </row>
    <row r="124" spans="1:4" ht="12" customHeight="1" x14ac:dyDescent="0.25">
      <c r="A124" s="11" t="s">
        <v>103</v>
      </c>
      <c r="B124" s="5" t="s">
        <v>336</v>
      </c>
      <c r="C124" s="333"/>
      <c r="D124" s="143"/>
    </row>
    <row r="125" spans="1:4" ht="12" customHeight="1" x14ac:dyDescent="0.25">
      <c r="A125" s="11" t="s">
        <v>104</v>
      </c>
      <c r="B125" s="5" t="s">
        <v>337</v>
      </c>
      <c r="C125" s="333"/>
      <c r="D125" s="143"/>
    </row>
    <row r="126" spans="1:4" ht="12" customHeight="1" thickBot="1" x14ac:dyDescent="0.3">
      <c r="A126" s="9" t="s">
        <v>105</v>
      </c>
      <c r="B126" s="5" t="s">
        <v>338</v>
      </c>
      <c r="C126" s="333"/>
      <c r="D126" s="143"/>
    </row>
    <row r="127" spans="1:4" ht="12" customHeight="1" thickBot="1" x14ac:dyDescent="0.3">
      <c r="A127" s="16" t="s">
        <v>13</v>
      </c>
      <c r="B127" s="63" t="s">
        <v>346</v>
      </c>
      <c r="C127" s="336">
        <f>+C128+C129+C130+C131</f>
        <v>4586</v>
      </c>
      <c r="D127" s="147">
        <f>+D128+D129+D130+D131</f>
        <v>4586</v>
      </c>
    </row>
    <row r="128" spans="1:4" ht="12" customHeight="1" x14ac:dyDescent="0.25">
      <c r="A128" s="11" t="s">
        <v>63</v>
      </c>
      <c r="B128" s="5" t="s">
        <v>260</v>
      </c>
      <c r="C128" s="333"/>
      <c r="D128" s="143"/>
    </row>
    <row r="129" spans="1:10" ht="12" customHeight="1" x14ac:dyDescent="0.25">
      <c r="A129" s="11" t="s">
        <v>64</v>
      </c>
      <c r="B129" s="5" t="s">
        <v>261</v>
      </c>
      <c r="C129" s="333">
        <v>4586</v>
      </c>
      <c r="D129" s="143">
        <v>4586</v>
      </c>
    </row>
    <row r="130" spans="1:10" ht="12" customHeight="1" x14ac:dyDescent="0.25">
      <c r="A130" s="11" t="s">
        <v>193</v>
      </c>
      <c r="B130" s="5" t="s">
        <v>347</v>
      </c>
      <c r="C130" s="333"/>
      <c r="D130" s="143"/>
    </row>
    <row r="131" spans="1:10" ht="12" customHeight="1" thickBot="1" x14ac:dyDescent="0.3">
      <c r="A131" s="9" t="s">
        <v>194</v>
      </c>
      <c r="B131" s="3" t="s">
        <v>280</v>
      </c>
      <c r="C131" s="333"/>
      <c r="D131" s="143"/>
    </row>
    <row r="132" spans="1:10" ht="12" customHeight="1" thickBot="1" x14ac:dyDescent="0.3">
      <c r="A132" s="16" t="s">
        <v>14</v>
      </c>
      <c r="B132" s="63" t="s">
        <v>348</v>
      </c>
      <c r="C132" s="337">
        <f>SUM(C133:C137)</f>
        <v>0</v>
      </c>
      <c r="D132" s="149">
        <f>SUM(D133:D137)</f>
        <v>0</v>
      </c>
    </row>
    <row r="133" spans="1:10" ht="12" customHeight="1" x14ac:dyDescent="0.25">
      <c r="A133" s="11" t="s">
        <v>65</v>
      </c>
      <c r="B133" s="5" t="s">
        <v>343</v>
      </c>
      <c r="C133" s="333"/>
      <c r="D133" s="143"/>
    </row>
    <row r="134" spans="1:10" ht="12" customHeight="1" x14ac:dyDescent="0.25">
      <c r="A134" s="11" t="s">
        <v>66</v>
      </c>
      <c r="B134" s="5" t="s">
        <v>350</v>
      </c>
      <c r="C134" s="333"/>
      <c r="D134" s="143"/>
    </row>
    <row r="135" spans="1:10" ht="12" customHeight="1" x14ac:dyDescent="0.25">
      <c r="A135" s="11" t="s">
        <v>205</v>
      </c>
      <c r="B135" s="5" t="s">
        <v>345</v>
      </c>
      <c r="C135" s="333"/>
      <c r="D135" s="143"/>
    </row>
    <row r="136" spans="1:10" ht="12" customHeight="1" x14ac:dyDescent="0.25">
      <c r="A136" s="11" t="s">
        <v>206</v>
      </c>
      <c r="B136" s="5" t="s">
        <v>351</v>
      </c>
      <c r="C136" s="333"/>
      <c r="D136" s="143"/>
    </row>
    <row r="137" spans="1:10" ht="12" customHeight="1" thickBot="1" x14ac:dyDescent="0.3">
      <c r="A137" s="11" t="s">
        <v>349</v>
      </c>
      <c r="B137" s="5" t="s">
        <v>352</v>
      </c>
      <c r="C137" s="333"/>
      <c r="D137" s="143"/>
    </row>
    <row r="138" spans="1:10" ht="12" customHeight="1" thickBot="1" x14ac:dyDescent="0.3">
      <c r="A138" s="16" t="s">
        <v>15</v>
      </c>
      <c r="B138" s="63" t="s">
        <v>353</v>
      </c>
      <c r="C138" s="338"/>
      <c r="D138" s="297"/>
    </row>
    <row r="139" spans="1:10" ht="12" customHeight="1" thickBot="1" x14ac:dyDescent="0.3">
      <c r="A139" s="16" t="s">
        <v>16</v>
      </c>
      <c r="B139" s="63" t="s">
        <v>354</v>
      </c>
      <c r="C139" s="338"/>
      <c r="D139" s="297"/>
    </row>
    <row r="140" spans="1:10" ht="15" customHeight="1" thickBot="1" x14ac:dyDescent="0.3">
      <c r="A140" s="16" t="s">
        <v>17</v>
      </c>
      <c r="B140" s="63" t="s">
        <v>356</v>
      </c>
      <c r="C140" s="339">
        <f>+C116+C120+C127+C132+C138+C139</f>
        <v>4586</v>
      </c>
      <c r="D140" s="251">
        <f>+D116+D120+D127+D132+D138+D139</f>
        <v>4586</v>
      </c>
      <c r="G140" s="252"/>
      <c r="H140" s="253"/>
      <c r="I140" s="253"/>
      <c r="J140" s="253"/>
    </row>
    <row r="141" spans="1:10" s="243" customFormat="1" ht="12.95" customHeight="1" thickBot="1" x14ac:dyDescent="0.25">
      <c r="A141" s="139" t="s">
        <v>18</v>
      </c>
      <c r="B141" s="214" t="s">
        <v>355</v>
      </c>
      <c r="C141" s="339">
        <f>+C115+C140</f>
        <v>249254</v>
      </c>
      <c r="D141" s="251">
        <f>+D115+D140</f>
        <v>261297</v>
      </c>
    </row>
    <row r="142" spans="1:10" ht="7.5" customHeight="1" x14ac:dyDescent="0.25"/>
    <row r="143" spans="1:10" x14ac:dyDescent="0.25">
      <c r="A143" s="445" t="s">
        <v>262</v>
      </c>
      <c r="B143" s="445"/>
      <c r="C143" s="445"/>
      <c r="D143" s="445"/>
    </row>
    <row r="144" spans="1:10" ht="15" customHeight="1" thickBot="1" x14ac:dyDescent="0.3">
      <c r="A144" s="442" t="s">
        <v>91</v>
      </c>
      <c r="B144" s="442"/>
      <c r="C144" s="324"/>
      <c r="D144" s="150" t="s">
        <v>135</v>
      </c>
    </row>
    <row r="145" spans="1:5" ht="13.5" customHeight="1" thickBot="1" x14ac:dyDescent="0.3">
      <c r="A145" s="16">
        <v>1</v>
      </c>
      <c r="B145" s="22" t="s">
        <v>357</v>
      </c>
      <c r="C145" s="335">
        <f>+C62-C115</f>
        <v>-20972</v>
      </c>
      <c r="D145" s="141">
        <f>+D62-D115</f>
        <v>-20972</v>
      </c>
      <c r="E145" s="254"/>
    </row>
    <row r="146" spans="1:5" ht="27.75" customHeight="1" thickBot="1" x14ac:dyDescent="0.3">
      <c r="A146" s="16" t="s">
        <v>9</v>
      </c>
      <c r="B146" s="22" t="s">
        <v>363</v>
      </c>
      <c r="C146" s="335">
        <f>+C74-C140</f>
        <v>20972</v>
      </c>
      <c r="D146" s="141">
        <f>+D74-D140</f>
        <v>20972</v>
      </c>
    </row>
  </sheetData>
  <mergeCells count="6">
    <mergeCell ref="A143:D143"/>
    <mergeCell ref="A144:B144"/>
    <mergeCell ref="A1:D1"/>
    <mergeCell ref="A2:B2"/>
    <mergeCell ref="A76:D76"/>
    <mergeCell ref="A77:B77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2016. ÉVI KÖLTSÉGVETÉS
KÖTELEZŐ FELADATAINAK MÉRLEGE &amp;R&amp;"Times New Roman CE,Félkövér dőlt"&amp;11 1.2. melléklet a 1/2017. (II.16.) önkormányzati rendelethez</oddHeader>
  </headerFooter>
  <rowBreaks count="1" manualBreakCount="1">
    <brk id="75" max="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6"/>
  <sheetViews>
    <sheetView view="pageLayout" zoomScaleNormal="130" zoomScaleSheetLayoutView="100" workbookViewId="0">
      <selection activeCell="D11" sqref="D11"/>
    </sheetView>
  </sheetViews>
  <sheetFormatPr defaultRowHeight="15.75" x14ac:dyDescent="0.25"/>
  <cols>
    <col min="1" max="1" width="9.5" style="215" customWidth="1"/>
    <col min="2" max="2" width="66.6640625" style="215" customWidth="1"/>
    <col min="3" max="3" width="16.83203125" style="215" customWidth="1"/>
    <col min="4" max="4" width="18.6640625" style="216" customWidth="1"/>
    <col min="5" max="5" width="9" style="241" customWidth="1"/>
    <col min="6" max="16384" width="9.33203125" style="241"/>
  </cols>
  <sheetData>
    <row r="1" spans="1:4" ht="15.95" customHeight="1" x14ac:dyDescent="0.25">
      <c r="A1" s="443" t="s">
        <v>5</v>
      </c>
      <c r="B1" s="443"/>
      <c r="C1" s="443"/>
      <c r="D1" s="443"/>
    </row>
    <row r="2" spans="1:4" ht="15.95" customHeight="1" thickBot="1" x14ac:dyDescent="0.3">
      <c r="A2" s="442" t="s">
        <v>89</v>
      </c>
      <c r="B2" s="442"/>
      <c r="C2" s="324"/>
      <c r="D2" s="150" t="s">
        <v>135</v>
      </c>
    </row>
    <row r="3" spans="1:4" ht="38.1" customHeight="1" thickBot="1" x14ac:dyDescent="0.3">
      <c r="A3" s="19" t="s">
        <v>55</v>
      </c>
      <c r="B3" s="20" t="s">
        <v>7</v>
      </c>
      <c r="C3" s="322" t="s">
        <v>442</v>
      </c>
      <c r="D3" s="27" t="s">
        <v>444</v>
      </c>
    </row>
    <row r="4" spans="1:4" s="242" customFormat="1" ht="12" customHeight="1" thickBot="1" x14ac:dyDescent="0.25">
      <c r="A4" s="237"/>
      <c r="B4" s="238" t="s">
        <v>376</v>
      </c>
      <c r="C4" s="340" t="s">
        <v>377</v>
      </c>
      <c r="D4" s="239" t="s">
        <v>378</v>
      </c>
    </row>
    <row r="5" spans="1:4" s="243" customFormat="1" ht="12" customHeight="1" thickBot="1" x14ac:dyDescent="0.25">
      <c r="A5" s="16" t="s">
        <v>8</v>
      </c>
      <c r="B5" s="17" t="s">
        <v>159</v>
      </c>
      <c r="C5" s="335">
        <f>+C6+C7+C8+C9+C10+C11</f>
        <v>0</v>
      </c>
      <c r="D5" s="141">
        <f>+D6+D7+D8+D9+D10+D11</f>
        <v>0</v>
      </c>
    </row>
    <row r="6" spans="1:4" s="243" customFormat="1" ht="12" customHeight="1" x14ac:dyDescent="0.2">
      <c r="A6" s="11" t="s">
        <v>67</v>
      </c>
      <c r="B6" s="244" t="s">
        <v>160</v>
      </c>
      <c r="C6" s="332"/>
      <c r="D6" s="144"/>
    </row>
    <row r="7" spans="1:4" s="243" customFormat="1" ht="12" customHeight="1" x14ac:dyDescent="0.2">
      <c r="A7" s="10" t="s">
        <v>68</v>
      </c>
      <c r="B7" s="245" t="s">
        <v>161</v>
      </c>
      <c r="C7" s="328"/>
      <c r="D7" s="143"/>
    </row>
    <row r="8" spans="1:4" s="243" customFormat="1" ht="12" customHeight="1" x14ac:dyDescent="0.2">
      <c r="A8" s="10" t="s">
        <v>69</v>
      </c>
      <c r="B8" s="245" t="s">
        <v>414</v>
      </c>
      <c r="C8" s="328"/>
      <c r="D8" s="143"/>
    </row>
    <row r="9" spans="1:4" s="243" customFormat="1" ht="12" customHeight="1" x14ac:dyDescent="0.2">
      <c r="A9" s="10" t="s">
        <v>70</v>
      </c>
      <c r="B9" s="245" t="s">
        <v>162</v>
      </c>
      <c r="C9" s="328"/>
      <c r="D9" s="143"/>
    </row>
    <row r="10" spans="1:4" s="243" customFormat="1" ht="12" customHeight="1" x14ac:dyDescent="0.2">
      <c r="A10" s="10" t="s">
        <v>87</v>
      </c>
      <c r="B10" s="137" t="s">
        <v>315</v>
      </c>
      <c r="C10" s="328"/>
      <c r="D10" s="143"/>
    </row>
    <row r="11" spans="1:4" s="243" customFormat="1" ht="12" customHeight="1" thickBot="1" x14ac:dyDescent="0.25">
      <c r="A11" s="12" t="s">
        <v>71</v>
      </c>
      <c r="B11" s="138" t="s">
        <v>316</v>
      </c>
      <c r="C11" s="328"/>
      <c r="D11" s="143"/>
    </row>
    <row r="12" spans="1:4" s="243" customFormat="1" ht="12" customHeight="1" thickBot="1" x14ac:dyDescent="0.25">
      <c r="A12" s="16" t="s">
        <v>9</v>
      </c>
      <c r="B12" s="136" t="s">
        <v>163</v>
      </c>
      <c r="C12" s="335">
        <f>+C13+C14+C15+C16+C17</f>
        <v>0</v>
      </c>
      <c r="D12" s="141">
        <f>+D13+D14+D15+D16+D17</f>
        <v>0</v>
      </c>
    </row>
    <row r="13" spans="1:4" s="243" customFormat="1" ht="12" customHeight="1" x14ac:dyDescent="0.2">
      <c r="A13" s="11" t="s">
        <v>73</v>
      </c>
      <c r="B13" s="244" t="s">
        <v>164</v>
      </c>
      <c r="C13" s="332"/>
      <c r="D13" s="144"/>
    </row>
    <row r="14" spans="1:4" s="243" customFormat="1" ht="12" customHeight="1" x14ac:dyDescent="0.2">
      <c r="A14" s="10" t="s">
        <v>74</v>
      </c>
      <c r="B14" s="245" t="s">
        <v>165</v>
      </c>
      <c r="C14" s="328"/>
      <c r="D14" s="143"/>
    </row>
    <row r="15" spans="1:4" s="243" customFormat="1" ht="12" customHeight="1" x14ac:dyDescent="0.2">
      <c r="A15" s="10" t="s">
        <v>75</v>
      </c>
      <c r="B15" s="245" t="s">
        <v>308</v>
      </c>
      <c r="C15" s="328"/>
      <c r="D15" s="143"/>
    </row>
    <row r="16" spans="1:4" s="243" customFormat="1" ht="12" customHeight="1" x14ac:dyDescent="0.2">
      <c r="A16" s="10" t="s">
        <v>76</v>
      </c>
      <c r="B16" s="245" t="s">
        <v>309</v>
      </c>
      <c r="C16" s="328"/>
      <c r="D16" s="143"/>
    </row>
    <row r="17" spans="1:4" s="243" customFormat="1" ht="12" customHeight="1" x14ac:dyDescent="0.2">
      <c r="A17" s="10" t="s">
        <v>77</v>
      </c>
      <c r="B17" s="245" t="s">
        <v>166</v>
      </c>
      <c r="C17" s="328"/>
      <c r="D17" s="143"/>
    </row>
    <row r="18" spans="1:4" s="243" customFormat="1" ht="12" customHeight="1" thickBot="1" x14ac:dyDescent="0.25">
      <c r="A18" s="12" t="s">
        <v>83</v>
      </c>
      <c r="B18" s="138" t="s">
        <v>167</v>
      </c>
      <c r="C18" s="329"/>
      <c r="D18" s="145"/>
    </row>
    <row r="19" spans="1:4" s="243" customFormat="1" ht="12" customHeight="1" thickBot="1" x14ac:dyDescent="0.25">
      <c r="A19" s="16" t="s">
        <v>10</v>
      </c>
      <c r="B19" s="17" t="s">
        <v>168</v>
      </c>
      <c r="C19" s="335">
        <f>+C20+C21+C22+C23+C24</f>
        <v>0</v>
      </c>
      <c r="D19" s="141">
        <f>+D20+D21+D22+D23+D24</f>
        <v>0</v>
      </c>
    </row>
    <row r="20" spans="1:4" s="243" customFormat="1" ht="12" customHeight="1" x14ac:dyDescent="0.2">
      <c r="A20" s="11" t="s">
        <v>56</v>
      </c>
      <c r="B20" s="244" t="s">
        <v>169</v>
      </c>
      <c r="C20" s="332"/>
      <c r="D20" s="144"/>
    </row>
    <row r="21" spans="1:4" s="243" customFormat="1" ht="12" customHeight="1" x14ac:dyDescent="0.2">
      <c r="A21" s="10" t="s">
        <v>57</v>
      </c>
      <c r="B21" s="245" t="s">
        <v>170</v>
      </c>
      <c r="C21" s="328"/>
      <c r="D21" s="143"/>
    </row>
    <row r="22" spans="1:4" s="243" customFormat="1" ht="12" customHeight="1" x14ac:dyDescent="0.2">
      <c r="A22" s="10" t="s">
        <v>58</v>
      </c>
      <c r="B22" s="245" t="s">
        <v>310</v>
      </c>
      <c r="C22" s="328"/>
      <c r="D22" s="143"/>
    </row>
    <row r="23" spans="1:4" s="243" customFormat="1" ht="12" customHeight="1" x14ac:dyDescent="0.2">
      <c r="A23" s="10" t="s">
        <v>59</v>
      </c>
      <c r="B23" s="245" t="s">
        <v>311</v>
      </c>
      <c r="C23" s="328"/>
      <c r="D23" s="143"/>
    </row>
    <row r="24" spans="1:4" s="243" customFormat="1" ht="12" customHeight="1" x14ac:dyDescent="0.2">
      <c r="A24" s="10" t="s">
        <v>99</v>
      </c>
      <c r="B24" s="245" t="s">
        <v>171</v>
      </c>
      <c r="C24" s="328"/>
      <c r="D24" s="143"/>
    </row>
    <row r="25" spans="1:4" s="243" customFormat="1" ht="12" customHeight="1" thickBot="1" x14ac:dyDescent="0.25">
      <c r="A25" s="12" t="s">
        <v>100</v>
      </c>
      <c r="B25" s="246" t="s">
        <v>172</v>
      </c>
      <c r="C25" s="329"/>
      <c r="D25" s="145"/>
    </row>
    <row r="26" spans="1:4" s="243" customFormat="1" ht="12" customHeight="1" thickBot="1" x14ac:dyDescent="0.25">
      <c r="A26" s="16" t="s">
        <v>101</v>
      </c>
      <c r="B26" s="17" t="s">
        <v>415</v>
      </c>
      <c r="C26" s="336">
        <f>SUM(C27:C33)</f>
        <v>2880</v>
      </c>
      <c r="D26" s="147">
        <f>SUM(D27:D33)</f>
        <v>3560</v>
      </c>
    </row>
    <row r="27" spans="1:4" s="243" customFormat="1" ht="12" customHeight="1" x14ac:dyDescent="0.2">
      <c r="A27" s="11" t="s">
        <v>173</v>
      </c>
      <c r="B27" s="244" t="s">
        <v>419</v>
      </c>
      <c r="C27" s="332"/>
      <c r="D27" s="144"/>
    </row>
    <row r="28" spans="1:4" s="243" customFormat="1" ht="12" customHeight="1" x14ac:dyDescent="0.2">
      <c r="A28" s="10" t="s">
        <v>174</v>
      </c>
      <c r="B28" s="245" t="s">
        <v>420</v>
      </c>
      <c r="C28" s="328"/>
      <c r="D28" s="143"/>
    </row>
    <row r="29" spans="1:4" s="243" customFormat="1" ht="12" customHeight="1" x14ac:dyDescent="0.2">
      <c r="A29" s="10" t="s">
        <v>175</v>
      </c>
      <c r="B29" s="245" t="s">
        <v>421</v>
      </c>
      <c r="C29" s="328">
        <v>2880</v>
      </c>
      <c r="D29" s="143">
        <v>3560</v>
      </c>
    </row>
    <row r="30" spans="1:4" s="243" customFormat="1" ht="12" customHeight="1" x14ac:dyDescent="0.2">
      <c r="A30" s="10" t="s">
        <v>176</v>
      </c>
      <c r="B30" s="245" t="s">
        <v>422</v>
      </c>
      <c r="C30" s="328"/>
      <c r="D30" s="143"/>
    </row>
    <row r="31" spans="1:4" s="243" customFormat="1" ht="12" customHeight="1" x14ac:dyDescent="0.2">
      <c r="A31" s="10" t="s">
        <v>416</v>
      </c>
      <c r="B31" s="245" t="s">
        <v>177</v>
      </c>
      <c r="C31" s="328"/>
      <c r="D31" s="143"/>
    </row>
    <row r="32" spans="1:4" s="243" customFormat="1" ht="12" customHeight="1" x14ac:dyDescent="0.2">
      <c r="A32" s="10" t="s">
        <v>417</v>
      </c>
      <c r="B32" s="245" t="s">
        <v>178</v>
      </c>
      <c r="C32" s="328"/>
      <c r="D32" s="143"/>
    </row>
    <row r="33" spans="1:4" s="243" customFormat="1" ht="12" customHeight="1" thickBot="1" x14ac:dyDescent="0.25">
      <c r="A33" s="12" t="s">
        <v>418</v>
      </c>
      <c r="B33" s="313" t="s">
        <v>179</v>
      </c>
      <c r="C33" s="329"/>
      <c r="D33" s="145"/>
    </row>
    <row r="34" spans="1:4" s="243" customFormat="1" ht="12" customHeight="1" thickBot="1" x14ac:dyDescent="0.25">
      <c r="A34" s="16" t="s">
        <v>12</v>
      </c>
      <c r="B34" s="17" t="s">
        <v>317</v>
      </c>
      <c r="C34" s="335">
        <f>SUM(C35:C45)</f>
        <v>9358</v>
      </c>
      <c r="D34" s="141">
        <f>SUM(D35:D45)</f>
        <v>9358</v>
      </c>
    </row>
    <row r="35" spans="1:4" s="243" customFormat="1" ht="12" customHeight="1" x14ac:dyDescent="0.2">
      <c r="A35" s="11" t="s">
        <v>60</v>
      </c>
      <c r="B35" s="244" t="s">
        <v>182</v>
      </c>
      <c r="C35" s="332"/>
      <c r="D35" s="144"/>
    </row>
    <row r="36" spans="1:4" s="243" customFormat="1" ht="12" customHeight="1" x14ac:dyDescent="0.2">
      <c r="A36" s="10" t="s">
        <v>61</v>
      </c>
      <c r="B36" s="245" t="s">
        <v>183</v>
      </c>
      <c r="C36" s="328">
        <v>7368</v>
      </c>
      <c r="D36" s="143">
        <v>7368</v>
      </c>
    </row>
    <row r="37" spans="1:4" s="243" customFormat="1" ht="12" customHeight="1" x14ac:dyDescent="0.2">
      <c r="A37" s="10" t="s">
        <v>62</v>
      </c>
      <c r="B37" s="245" t="s">
        <v>184</v>
      </c>
      <c r="C37" s="328"/>
      <c r="D37" s="143"/>
    </row>
    <row r="38" spans="1:4" s="243" customFormat="1" ht="12" customHeight="1" x14ac:dyDescent="0.2">
      <c r="A38" s="10" t="s">
        <v>103</v>
      </c>
      <c r="B38" s="245" t="s">
        <v>185</v>
      </c>
      <c r="C38" s="328"/>
      <c r="D38" s="143"/>
    </row>
    <row r="39" spans="1:4" s="243" customFormat="1" ht="12" customHeight="1" x14ac:dyDescent="0.2">
      <c r="A39" s="10" t="s">
        <v>104</v>
      </c>
      <c r="B39" s="245" t="s">
        <v>186</v>
      </c>
      <c r="C39" s="328"/>
      <c r="D39" s="143"/>
    </row>
    <row r="40" spans="1:4" s="243" customFormat="1" ht="12" customHeight="1" x14ac:dyDescent="0.2">
      <c r="A40" s="10" t="s">
        <v>105</v>
      </c>
      <c r="B40" s="245" t="s">
        <v>187</v>
      </c>
      <c r="C40" s="328">
        <v>1990</v>
      </c>
      <c r="D40" s="143">
        <v>1990</v>
      </c>
    </row>
    <row r="41" spans="1:4" s="243" customFormat="1" ht="12" customHeight="1" x14ac:dyDescent="0.2">
      <c r="A41" s="10" t="s">
        <v>106</v>
      </c>
      <c r="B41" s="245" t="s">
        <v>188</v>
      </c>
      <c r="C41" s="328"/>
      <c r="D41" s="143"/>
    </row>
    <row r="42" spans="1:4" s="243" customFormat="1" ht="12" customHeight="1" x14ac:dyDescent="0.2">
      <c r="A42" s="10" t="s">
        <v>107</v>
      </c>
      <c r="B42" s="245" t="s">
        <v>424</v>
      </c>
      <c r="C42" s="328"/>
      <c r="D42" s="143"/>
    </row>
    <row r="43" spans="1:4" s="243" customFormat="1" ht="12" customHeight="1" x14ac:dyDescent="0.2">
      <c r="A43" s="10" t="s">
        <v>180</v>
      </c>
      <c r="B43" s="245" t="s">
        <v>190</v>
      </c>
      <c r="C43" s="341"/>
      <c r="D43" s="146"/>
    </row>
    <row r="44" spans="1:4" s="243" customFormat="1" ht="12" customHeight="1" x14ac:dyDescent="0.2">
      <c r="A44" s="12" t="s">
        <v>181</v>
      </c>
      <c r="B44" s="246" t="s">
        <v>319</v>
      </c>
      <c r="C44" s="342"/>
      <c r="D44" s="233"/>
    </row>
    <row r="45" spans="1:4" s="243" customFormat="1" ht="12" customHeight="1" thickBot="1" x14ac:dyDescent="0.25">
      <c r="A45" s="12" t="s">
        <v>318</v>
      </c>
      <c r="B45" s="138" t="s">
        <v>191</v>
      </c>
      <c r="C45" s="342"/>
      <c r="D45" s="233"/>
    </row>
    <row r="46" spans="1:4" s="243" customFormat="1" ht="12" customHeight="1" thickBot="1" x14ac:dyDescent="0.25">
      <c r="A46" s="16" t="s">
        <v>13</v>
      </c>
      <c r="B46" s="17" t="s">
        <v>192</v>
      </c>
      <c r="C46" s="335">
        <f>SUM(C47:C51)</f>
        <v>0</v>
      </c>
      <c r="D46" s="141">
        <f>SUM(D47:D51)</f>
        <v>0</v>
      </c>
    </row>
    <row r="47" spans="1:4" s="243" customFormat="1" ht="12" customHeight="1" x14ac:dyDescent="0.2">
      <c r="A47" s="11" t="s">
        <v>63</v>
      </c>
      <c r="B47" s="244" t="s">
        <v>196</v>
      </c>
      <c r="C47" s="343"/>
      <c r="D47" s="282"/>
    </row>
    <row r="48" spans="1:4" s="243" customFormat="1" ht="12" customHeight="1" x14ac:dyDescent="0.2">
      <c r="A48" s="10" t="s">
        <v>64</v>
      </c>
      <c r="B48" s="245" t="s">
        <v>197</v>
      </c>
      <c r="C48" s="341"/>
      <c r="D48" s="146"/>
    </row>
    <row r="49" spans="1:4" s="243" customFormat="1" ht="12" customHeight="1" x14ac:dyDescent="0.2">
      <c r="A49" s="10" t="s">
        <v>193</v>
      </c>
      <c r="B49" s="245" t="s">
        <v>198</v>
      </c>
      <c r="C49" s="341"/>
      <c r="D49" s="146"/>
    </row>
    <row r="50" spans="1:4" s="243" customFormat="1" ht="12" customHeight="1" x14ac:dyDescent="0.2">
      <c r="A50" s="10" t="s">
        <v>194</v>
      </c>
      <c r="B50" s="245" t="s">
        <v>199</v>
      </c>
      <c r="C50" s="341"/>
      <c r="D50" s="146"/>
    </row>
    <row r="51" spans="1:4" s="243" customFormat="1" ht="12" customHeight="1" thickBot="1" x14ac:dyDescent="0.25">
      <c r="A51" s="12" t="s">
        <v>195</v>
      </c>
      <c r="B51" s="138" t="s">
        <v>200</v>
      </c>
      <c r="C51" s="342"/>
      <c r="D51" s="233"/>
    </row>
    <row r="52" spans="1:4" s="243" customFormat="1" ht="12" customHeight="1" thickBot="1" x14ac:dyDescent="0.25">
      <c r="A52" s="16" t="s">
        <v>108</v>
      </c>
      <c r="B52" s="17" t="s">
        <v>201</v>
      </c>
      <c r="C52" s="335">
        <f>SUM(C53:C55)</f>
        <v>0</v>
      </c>
      <c r="D52" s="141">
        <f>SUM(D53:D55)</f>
        <v>0</v>
      </c>
    </row>
    <row r="53" spans="1:4" s="243" customFormat="1" ht="12" customHeight="1" x14ac:dyDescent="0.2">
      <c r="A53" s="11" t="s">
        <v>65</v>
      </c>
      <c r="B53" s="244" t="s">
        <v>202</v>
      </c>
      <c r="C53" s="332"/>
      <c r="D53" s="144"/>
    </row>
    <row r="54" spans="1:4" s="243" customFormat="1" ht="12" customHeight="1" x14ac:dyDescent="0.2">
      <c r="A54" s="10" t="s">
        <v>66</v>
      </c>
      <c r="B54" s="245" t="s">
        <v>312</v>
      </c>
      <c r="C54" s="328"/>
      <c r="D54" s="143"/>
    </row>
    <row r="55" spans="1:4" s="243" customFormat="1" ht="12" customHeight="1" x14ac:dyDescent="0.2">
      <c r="A55" s="10" t="s">
        <v>205</v>
      </c>
      <c r="B55" s="245" t="s">
        <v>203</v>
      </c>
      <c r="C55" s="328"/>
      <c r="D55" s="143"/>
    </row>
    <row r="56" spans="1:4" s="243" customFormat="1" ht="12" customHeight="1" thickBot="1" x14ac:dyDescent="0.25">
      <c r="A56" s="12" t="s">
        <v>206</v>
      </c>
      <c r="B56" s="138" t="s">
        <v>204</v>
      </c>
      <c r="C56" s="329"/>
      <c r="D56" s="145"/>
    </row>
    <row r="57" spans="1:4" s="243" customFormat="1" ht="12" customHeight="1" thickBot="1" x14ac:dyDescent="0.25">
      <c r="A57" s="16" t="s">
        <v>15</v>
      </c>
      <c r="B57" s="136" t="s">
        <v>207</v>
      </c>
      <c r="C57" s="335">
        <f>SUM(C58:C60)</f>
        <v>0</v>
      </c>
      <c r="D57" s="141">
        <f>SUM(D58:D60)</f>
        <v>0</v>
      </c>
    </row>
    <row r="58" spans="1:4" s="243" customFormat="1" ht="12" customHeight="1" x14ac:dyDescent="0.2">
      <c r="A58" s="11" t="s">
        <v>109</v>
      </c>
      <c r="B58" s="244" t="s">
        <v>209</v>
      </c>
      <c r="C58" s="341"/>
      <c r="D58" s="146"/>
    </row>
    <row r="59" spans="1:4" s="243" customFormat="1" ht="12" customHeight="1" x14ac:dyDescent="0.2">
      <c r="A59" s="10" t="s">
        <v>110</v>
      </c>
      <c r="B59" s="245" t="s">
        <v>313</v>
      </c>
      <c r="C59" s="341"/>
      <c r="D59" s="146"/>
    </row>
    <row r="60" spans="1:4" s="243" customFormat="1" ht="12" customHeight="1" x14ac:dyDescent="0.2">
      <c r="A60" s="10" t="s">
        <v>136</v>
      </c>
      <c r="B60" s="245" t="s">
        <v>210</v>
      </c>
      <c r="C60" s="341"/>
      <c r="D60" s="146"/>
    </row>
    <row r="61" spans="1:4" s="243" customFormat="1" ht="12" customHeight="1" thickBot="1" x14ac:dyDescent="0.25">
      <c r="A61" s="12" t="s">
        <v>208</v>
      </c>
      <c r="B61" s="138" t="s">
        <v>211</v>
      </c>
      <c r="C61" s="341"/>
      <c r="D61" s="146"/>
    </row>
    <row r="62" spans="1:4" s="243" customFormat="1" ht="12" customHeight="1" thickBot="1" x14ac:dyDescent="0.25">
      <c r="A62" s="298" t="s">
        <v>359</v>
      </c>
      <c r="B62" s="17" t="s">
        <v>212</v>
      </c>
      <c r="C62" s="336">
        <f>+C5+C12+C19+C26+C34+C46+C52+C57</f>
        <v>12238</v>
      </c>
      <c r="D62" s="147">
        <f>+D5+D12+D19+D26+D34+D46+D52+D57</f>
        <v>12918</v>
      </c>
    </row>
    <row r="63" spans="1:4" s="243" customFormat="1" ht="12" customHeight="1" thickBot="1" x14ac:dyDescent="0.25">
      <c r="A63" s="285" t="s">
        <v>213</v>
      </c>
      <c r="B63" s="136" t="s">
        <v>214</v>
      </c>
      <c r="C63" s="335">
        <f>SUM(C64:C66)</f>
        <v>0</v>
      </c>
      <c r="D63" s="141">
        <f>SUM(D64:D66)</f>
        <v>0</v>
      </c>
    </row>
    <row r="64" spans="1:4" s="243" customFormat="1" ht="12" customHeight="1" x14ac:dyDescent="0.2">
      <c r="A64" s="11" t="s">
        <v>231</v>
      </c>
      <c r="B64" s="244" t="s">
        <v>215</v>
      </c>
      <c r="C64" s="341"/>
      <c r="D64" s="146"/>
    </row>
    <row r="65" spans="1:4" s="243" customFormat="1" ht="12" customHeight="1" x14ac:dyDescent="0.2">
      <c r="A65" s="10" t="s">
        <v>235</v>
      </c>
      <c r="B65" s="245" t="s">
        <v>216</v>
      </c>
      <c r="C65" s="341"/>
      <c r="D65" s="146"/>
    </row>
    <row r="66" spans="1:4" s="243" customFormat="1" ht="12" customHeight="1" thickBot="1" x14ac:dyDescent="0.25">
      <c r="A66" s="12" t="s">
        <v>236</v>
      </c>
      <c r="B66" s="292" t="s">
        <v>344</v>
      </c>
      <c r="C66" s="341"/>
      <c r="D66" s="146"/>
    </row>
    <row r="67" spans="1:4" s="243" customFormat="1" ht="12" customHeight="1" thickBot="1" x14ac:dyDescent="0.25">
      <c r="A67" s="285" t="s">
        <v>218</v>
      </c>
      <c r="B67" s="136" t="s">
        <v>219</v>
      </c>
      <c r="C67" s="335"/>
      <c r="D67" s="141"/>
    </row>
    <row r="68" spans="1:4" s="243" customFormat="1" ht="12" customHeight="1" thickBot="1" x14ac:dyDescent="0.25">
      <c r="A68" s="285" t="s">
        <v>220</v>
      </c>
      <c r="B68" s="136" t="s">
        <v>221</v>
      </c>
      <c r="C68" s="335">
        <f>SUM(C69:C70)</f>
        <v>0</v>
      </c>
      <c r="D68" s="141">
        <f>SUM(D69:D70)</f>
        <v>0</v>
      </c>
    </row>
    <row r="69" spans="1:4" s="243" customFormat="1" ht="12" customHeight="1" x14ac:dyDescent="0.2">
      <c r="A69" s="11" t="s">
        <v>232</v>
      </c>
      <c r="B69" s="244" t="s">
        <v>222</v>
      </c>
      <c r="C69" s="341"/>
      <c r="D69" s="146"/>
    </row>
    <row r="70" spans="1:4" s="243" customFormat="1" ht="12" customHeight="1" thickBot="1" x14ac:dyDescent="0.25">
      <c r="A70" s="12" t="s">
        <v>233</v>
      </c>
      <c r="B70" s="138" t="s">
        <v>223</v>
      </c>
      <c r="C70" s="341"/>
      <c r="D70" s="146"/>
    </row>
    <row r="71" spans="1:4" s="243" customFormat="1" ht="12" customHeight="1" thickBot="1" x14ac:dyDescent="0.25">
      <c r="A71" s="285" t="s">
        <v>224</v>
      </c>
      <c r="B71" s="136" t="s">
        <v>225</v>
      </c>
      <c r="C71" s="335"/>
      <c r="D71" s="141"/>
    </row>
    <row r="72" spans="1:4" s="243" customFormat="1" ht="12" customHeight="1" thickBot="1" x14ac:dyDescent="0.25">
      <c r="A72" s="285" t="s">
        <v>226</v>
      </c>
      <c r="B72" s="136" t="s">
        <v>234</v>
      </c>
      <c r="C72" s="335">
        <f>SUM(C73:C73)</f>
        <v>0</v>
      </c>
      <c r="D72" s="141">
        <f>SUM(D73:D73)</f>
        <v>0</v>
      </c>
    </row>
    <row r="73" spans="1:4" s="243" customFormat="1" ht="12" customHeight="1" thickBot="1" x14ac:dyDescent="0.25">
      <c r="A73" s="247" t="s">
        <v>227</v>
      </c>
      <c r="B73" s="244" t="s">
        <v>228</v>
      </c>
      <c r="C73" s="341"/>
      <c r="D73" s="146"/>
    </row>
    <row r="74" spans="1:4" s="243" customFormat="1" ht="15.75" customHeight="1" thickBot="1" x14ac:dyDescent="0.25">
      <c r="A74" s="285" t="s">
        <v>237</v>
      </c>
      <c r="B74" s="248" t="s">
        <v>361</v>
      </c>
      <c r="C74" s="336"/>
      <c r="D74" s="147"/>
    </row>
    <row r="75" spans="1:4" s="243" customFormat="1" ht="16.5" customHeight="1" thickBot="1" x14ac:dyDescent="0.25">
      <c r="A75" s="286" t="s">
        <v>360</v>
      </c>
      <c r="B75" s="249" t="s">
        <v>362</v>
      </c>
      <c r="C75" s="336">
        <f>+C62+C74</f>
        <v>12238</v>
      </c>
      <c r="D75" s="147">
        <f>+D62+D74</f>
        <v>12918</v>
      </c>
    </row>
    <row r="76" spans="1:4" ht="16.5" customHeight="1" x14ac:dyDescent="0.25">
      <c r="A76" s="443" t="s">
        <v>36</v>
      </c>
      <c r="B76" s="443"/>
      <c r="C76" s="443"/>
      <c r="D76" s="443"/>
    </row>
    <row r="77" spans="1:4" s="250" customFormat="1" ht="16.5" customHeight="1" thickBot="1" x14ac:dyDescent="0.3">
      <c r="A77" s="444" t="s">
        <v>90</v>
      </c>
      <c r="B77" s="444"/>
      <c r="C77" s="325"/>
      <c r="D77" s="74" t="s">
        <v>135</v>
      </c>
    </row>
    <row r="78" spans="1:4" ht="38.1" customHeight="1" thickBot="1" x14ac:dyDescent="0.3">
      <c r="A78" s="19" t="s">
        <v>55</v>
      </c>
      <c r="B78" s="322" t="s">
        <v>37</v>
      </c>
      <c r="C78" s="20" t="s">
        <v>442</v>
      </c>
      <c r="D78" s="27" t="str">
        <f>+D3</f>
        <v>2016. évi módosított előirányzat</v>
      </c>
    </row>
    <row r="79" spans="1:4" s="242" customFormat="1" ht="12" customHeight="1" thickBot="1" x14ac:dyDescent="0.25">
      <c r="A79" s="24"/>
      <c r="B79" s="323" t="s">
        <v>376</v>
      </c>
      <c r="C79" s="25" t="s">
        <v>377</v>
      </c>
      <c r="D79" s="26" t="s">
        <v>378</v>
      </c>
    </row>
    <row r="80" spans="1:4" ht="12" customHeight="1" thickBot="1" x14ac:dyDescent="0.3">
      <c r="A80" s="18" t="s">
        <v>8</v>
      </c>
      <c r="B80" s="347" t="s">
        <v>320</v>
      </c>
      <c r="C80" s="226">
        <f>C81+C82+C83+C84+C85+C98</f>
        <v>11538</v>
      </c>
      <c r="D80" s="140">
        <f>D81+D82+D83+D84+D85+D98</f>
        <v>11718</v>
      </c>
    </row>
    <row r="81" spans="1:4" ht="12" customHeight="1" x14ac:dyDescent="0.25">
      <c r="A81" s="13" t="s">
        <v>67</v>
      </c>
      <c r="B81" s="348" t="s">
        <v>38</v>
      </c>
      <c r="C81" s="307">
        <v>1776</v>
      </c>
      <c r="D81" s="142">
        <v>1776</v>
      </c>
    </row>
    <row r="82" spans="1:4" ht="12" customHeight="1" x14ac:dyDescent="0.25">
      <c r="A82" s="10" t="s">
        <v>68</v>
      </c>
      <c r="B82" s="349" t="s">
        <v>111</v>
      </c>
      <c r="C82" s="228">
        <v>479</v>
      </c>
      <c r="D82" s="143">
        <v>479</v>
      </c>
    </row>
    <row r="83" spans="1:4" ht="12" customHeight="1" x14ac:dyDescent="0.25">
      <c r="A83" s="10" t="s">
        <v>69</v>
      </c>
      <c r="B83" s="349" t="s">
        <v>86</v>
      </c>
      <c r="C83" s="230">
        <v>6473</v>
      </c>
      <c r="D83" s="145">
        <v>6493</v>
      </c>
    </row>
    <row r="84" spans="1:4" ht="12" customHeight="1" x14ac:dyDescent="0.25">
      <c r="A84" s="10" t="s">
        <v>70</v>
      </c>
      <c r="B84" s="352" t="s">
        <v>112</v>
      </c>
      <c r="C84" s="230"/>
      <c r="D84" s="145"/>
    </row>
    <row r="85" spans="1:4" ht="12" customHeight="1" x14ac:dyDescent="0.25">
      <c r="A85" s="10" t="s">
        <v>78</v>
      </c>
      <c r="B85" s="15" t="s">
        <v>113</v>
      </c>
      <c r="C85" s="230">
        <f>C97+C92</f>
        <v>2810</v>
      </c>
      <c r="D85" s="145">
        <f>D97+D92</f>
        <v>2970</v>
      </c>
    </row>
    <row r="86" spans="1:4" ht="12" customHeight="1" x14ac:dyDescent="0.25">
      <c r="A86" s="10" t="s">
        <v>71</v>
      </c>
      <c r="B86" s="349" t="s">
        <v>325</v>
      </c>
      <c r="C86" s="230"/>
      <c r="D86" s="145"/>
    </row>
    <row r="87" spans="1:4" ht="12" customHeight="1" x14ac:dyDescent="0.25">
      <c r="A87" s="10" t="s">
        <v>72</v>
      </c>
      <c r="B87" s="351" t="s">
        <v>324</v>
      </c>
      <c r="C87" s="230"/>
      <c r="D87" s="145"/>
    </row>
    <row r="88" spans="1:4" ht="12" customHeight="1" x14ac:dyDescent="0.25">
      <c r="A88" s="10" t="s">
        <v>79</v>
      </c>
      <c r="B88" s="351" t="s">
        <v>323</v>
      </c>
      <c r="C88" s="230"/>
      <c r="D88" s="145"/>
    </row>
    <row r="89" spans="1:4" ht="12" customHeight="1" x14ac:dyDescent="0.25">
      <c r="A89" s="10" t="s">
        <v>80</v>
      </c>
      <c r="B89" s="360" t="s">
        <v>240</v>
      </c>
      <c r="C89" s="230"/>
      <c r="D89" s="145"/>
    </row>
    <row r="90" spans="1:4" ht="12" customHeight="1" x14ac:dyDescent="0.25">
      <c r="A90" s="10" t="s">
        <v>81</v>
      </c>
      <c r="B90" s="361" t="s">
        <v>241</v>
      </c>
      <c r="C90" s="230"/>
      <c r="D90" s="145"/>
    </row>
    <row r="91" spans="1:4" ht="12" customHeight="1" x14ac:dyDescent="0.25">
      <c r="A91" s="10" t="s">
        <v>82</v>
      </c>
      <c r="B91" s="361" t="s">
        <v>242</v>
      </c>
      <c r="C91" s="230"/>
      <c r="D91" s="145"/>
    </row>
    <row r="92" spans="1:4" ht="12" customHeight="1" x14ac:dyDescent="0.25">
      <c r="A92" s="10" t="s">
        <v>84</v>
      </c>
      <c r="B92" s="360" t="s">
        <v>243</v>
      </c>
      <c r="C92" s="230">
        <v>610</v>
      </c>
      <c r="D92" s="145">
        <v>610</v>
      </c>
    </row>
    <row r="93" spans="1:4" ht="12" customHeight="1" x14ac:dyDescent="0.25">
      <c r="A93" s="10" t="s">
        <v>114</v>
      </c>
      <c r="B93" s="360" t="s">
        <v>244</v>
      </c>
      <c r="C93" s="230"/>
      <c r="D93" s="145"/>
    </row>
    <row r="94" spans="1:4" ht="12" customHeight="1" x14ac:dyDescent="0.25">
      <c r="A94" s="10" t="s">
        <v>238</v>
      </c>
      <c r="B94" s="361" t="s">
        <v>245</v>
      </c>
      <c r="C94" s="230"/>
      <c r="D94" s="145"/>
    </row>
    <row r="95" spans="1:4" ht="12" customHeight="1" x14ac:dyDescent="0.25">
      <c r="A95" s="9" t="s">
        <v>239</v>
      </c>
      <c r="B95" s="351" t="s">
        <v>246</v>
      </c>
      <c r="C95" s="230"/>
      <c r="D95" s="145"/>
    </row>
    <row r="96" spans="1:4" ht="12" customHeight="1" x14ac:dyDescent="0.25">
      <c r="A96" s="10" t="s">
        <v>321</v>
      </c>
      <c r="B96" s="351" t="s">
        <v>247</v>
      </c>
      <c r="C96" s="230"/>
      <c r="D96" s="145"/>
    </row>
    <row r="97" spans="1:4" ht="12" customHeight="1" x14ac:dyDescent="0.25">
      <c r="A97" s="12" t="s">
        <v>322</v>
      </c>
      <c r="B97" s="351" t="s">
        <v>248</v>
      </c>
      <c r="C97" s="230">
        <v>2200</v>
      </c>
      <c r="D97" s="145">
        <v>2360</v>
      </c>
    </row>
    <row r="98" spans="1:4" ht="12" customHeight="1" x14ac:dyDescent="0.25">
      <c r="A98" s="10" t="s">
        <v>326</v>
      </c>
      <c r="B98" s="352" t="s">
        <v>39</v>
      </c>
      <c r="C98" s="228"/>
      <c r="D98" s="143"/>
    </row>
    <row r="99" spans="1:4" ht="12" customHeight="1" x14ac:dyDescent="0.25">
      <c r="A99" s="10" t="s">
        <v>327</v>
      </c>
      <c r="B99" s="349" t="s">
        <v>329</v>
      </c>
      <c r="C99" s="228"/>
      <c r="D99" s="143"/>
    </row>
    <row r="100" spans="1:4" ht="12" customHeight="1" thickBot="1" x14ac:dyDescent="0.3">
      <c r="A100" s="14" t="s">
        <v>328</v>
      </c>
      <c r="B100" s="353" t="s">
        <v>330</v>
      </c>
      <c r="C100" s="308"/>
      <c r="D100" s="148"/>
    </row>
    <row r="101" spans="1:4" ht="12" customHeight="1" thickBot="1" x14ac:dyDescent="0.3">
      <c r="A101" s="293" t="s">
        <v>9</v>
      </c>
      <c r="B101" s="354" t="s">
        <v>249</v>
      </c>
      <c r="C101" s="309">
        <f>+C102+C104+C106</f>
        <v>700</v>
      </c>
      <c r="D101" s="295">
        <f>+D102+D104+D106</f>
        <v>1200</v>
      </c>
    </row>
    <row r="102" spans="1:4" ht="12" customHeight="1" x14ac:dyDescent="0.25">
      <c r="A102" s="11" t="s">
        <v>73</v>
      </c>
      <c r="B102" s="349" t="s">
        <v>134</v>
      </c>
      <c r="C102" s="229"/>
      <c r="D102" s="144"/>
    </row>
    <row r="103" spans="1:4" ht="12" customHeight="1" x14ac:dyDescent="0.25">
      <c r="A103" s="11" t="s">
        <v>74</v>
      </c>
      <c r="B103" s="350" t="s">
        <v>253</v>
      </c>
      <c r="C103" s="229"/>
      <c r="D103" s="144"/>
    </row>
    <row r="104" spans="1:4" ht="12" customHeight="1" x14ac:dyDescent="0.25">
      <c r="A104" s="11" t="s">
        <v>75</v>
      </c>
      <c r="B104" s="350" t="s">
        <v>115</v>
      </c>
      <c r="C104" s="228"/>
      <c r="D104" s="143"/>
    </row>
    <row r="105" spans="1:4" ht="12" customHeight="1" x14ac:dyDescent="0.25">
      <c r="A105" s="11" t="s">
        <v>76</v>
      </c>
      <c r="B105" s="350" t="s">
        <v>254</v>
      </c>
      <c r="C105" s="228"/>
      <c r="D105" s="143"/>
    </row>
    <row r="106" spans="1:4" ht="12" customHeight="1" x14ac:dyDescent="0.25">
      <c r="A106" s="11" t="s">
        <v>77</v>
      </c>
      <c r="B106" s="346" t="s">
        <v>137</v>
      </c>
      <c r="C106" s="228">
        <f>C114</f>
        <v>700</v>
      </c>
      <c r="D106" s="143">
        <f>D114</f>
        <v>1200</v>
      </c>
    </row>
    <row r="107" spans="1:4" ht="12" customHeight="1" x14ac:dyDescent="0.25">
      <c r="A107" s="11" t="s">
        <v>83</v>
      </c>
      <c r="B107" s="345" t="s">
        <v>314</v>
      </c>
      <c r="C107" s="228"/>
      <c r="D107" s="143"/>
    </row>
    <row r="108" spans="1:4" ht="12" customHeight="1" x14ac:dyDescent="0.25">
      <c r="A108" s="11" t="s">
        <v>85</v>
      </c>
      <c r="B108" s="362" t="s">
        <v>259</v>
      </c>
      <c r="C108" s="228"/>
      <c r="D108" s="143"/>
    </row>
    <row r="109" spans="1:4" x14ac:dyDescent="0.25">
      <c r="A109" s="11" t="s">
        <v>116</v>
      </c>
      <c r="B109" s="361" t="s">
        <v>242</v>
      </c>
      <c r="C109" s="228"/>
      <c r="D109" s="143"/>
    </row>
    <row r="110" spans="1:4" ht="12" customHeight="1" x14ac:dyDescent="0.25">
      <c r="A110" s="11" t="s">
        <v>117</v>
      </c>
      <c r="B110" s="361" t="s">
        <v>258</v>
      </c>
      <c r="C110" s="228"/>
      <c r="D110" s="143"/>
    </row>
    <row r="111" spans="1:4" ht="12" customHeight="1" x14ac:dyDescent="0.25">
      <c r="A111" s="11" t="s">
        <v>118</v>
      </c>
      <c r="B111" s="361" t="s">
        <v>257</v>
      </c>
      <c r="C111" s="228"/>
      <c r="D111" s="143"/>
    </row>
    <row r="112" spans="1:4" ht="12" customHeight="1" x14ac:dyDescent="0.25">
      <c r="A112" s="11" t="s">
        <v>250</v>
      </c>
      <c r="B112" s="361" t="s">
        <v>245</v>
      </c>
      <c r="C112" s="228"/>
      <c r="D112" s="143"/>
    </row>
    <row r="113" spans="1:4" ht="12" customHeight="1" x14ac:dyDescent="0.25">
      <c r="A113" s="11" t="s">
        <v>251</v>
      </c>
      <c r="B113" s="361" t="s">
        <v>256</v>
      </c>
      <c r="C113" s="228"/>
      <c r="D113" s="143"/>
    </row>
    <row r="114" spans="1:4" ht="16.5" thickBot="1" x14ac:dyDescent="0.3">
      <c r="A114" s="9" t="s">
        <v>252</v>
      </c>
      <c r="B114" s="361" t="s">
        <v>255</v>
      </c>
      <c r="C114" s="230">
        <v>700</v>
      </c>
      <c r="D114" s="145">
        <v>1200</v>
      </c>
    </row>
    <row r="115" spans="1:4" ht="12" customHeight="1" thickBot="1" x14ac:dyDescent="0.3">
      <c r="A115" s="16" t="s">
        <v>10</v>
      </c>
      <c r="B115" s="357" t="s">
        <v>331</v>
      </c>
      <c r="C115" s="227">
        <f>+C80+C101</f>
        <v>12238</v>
      </c>
      <c r="D115" s="141">
        <f>+D80+D101</f>
        <v>12918</v>
      </c>
    </row>
    <row r="116" spans="1:4" ht="12" customHeight="1" thickBot="1" x14ac:dyDescent="0.3">
      <c r="A116" s="16" t="s">
        <v>11</v>
      </c>
      <c r="B116" s="357" t="s">
        <v>332</v>
      </c>
      <c r="C116" s="227">
        <f>+C117+C118+C119</f>
        <v>0</v>
      </c>
      <c r="D116" s="141">
        <f>+D117+D118+D119</f>
        <v>0</v>
      </c>
    </row>
    <row r="117" spans="1:4" ht="12" customHeight="1" x14ac:dyDescent="0.25">
      <c r="A117" s="11" t="s">
        <v>173</v>
      </c>
      <c r="B117" s="350" t="s">
        <v>339</v>
      </c>
      <c r="C117" s="228"/>
      <c r="D117" s="143"/>
    </row>
    <row r="118" spans="1:4" ht="12" customHeight="1" x14ac:dyDescent="0.25">
      <c r="A118" s="11" t="s">
        <v>174</v>
      </c>
      <c r="B118" s="350" t="s">
        <v>340</v>
      </c>
      <c r="C118" s="228"/>
      <c r="D118" s="143"/>
    </row>
    <row r="119" spans="1:4" ht="12" customHeight="1" thickBot="1" x14ac:dyDescent="0.3">
      <c r="A119" s="9" t="s">
        <v>175</v>
      </c>
      <c r="B119" s="350" t="s">
        <v>341</v>
      </c>
      <c r="C119" s="228"/>
      <c r="D119" s="143"/>
    </row>
    <row r="120" spans="1:4" ht="12" customHeight="1" thickBot="1" x14ac:dyDescent="0.3">
      <c r="A120" s="16" t="s">
        <v>12</v>
      </c>
      <c r="B120" s="357" t="s">
        <v>333</v>
      </c>
      <c r="C120" s="227">
        <f>SUM(C121:C126)</f>
        <v>0</v>
      </c>
      <c r="D120" s="141">
        <f>SUM(D121:D126)</f>
        <v>0</v>
      </c>
    </row>
    <row r="121" spans="1:4" ht="12" customHeight="1" x14ac:dyDescent="0.25">
      <c r="A121" s="11" t="s">
        <v>60</v>
      </c>
      <c r="B121" s="355" t="s">
        <v>342</v>
      </c>
      <c r="C121" s="228"/>
      <c r="D121" s="143"/>
    </row>
    <row r="122" spans="1:4" ht="12" customHeight="1" x14ac:dyDescent="0.25">
      <c r="A122" s="11" t="s">
        <v>61</v>
      </c>
      <c r="B122" s="355" t="s">
        <v>334</v>
      </c>
      <c r="C122" s="228"/>
      <c r="D122" s="143"/>
    </row>
    <row r="123" spans="1:4" ht="12" customHeight="1" x14ac:dyDescent="0.25">
      <c r="A123" s="11" t="s">
        <v>62</v>
      </c>
      <c r="B123" s="355" t="s">
        <v>335</v>
      </c>
      <c r="C123" s="228"/>
      <c r="D123" s="143"/>
    </row>
    <row r="124" spans="1:4" ht="12" customHeight="1" x14ac:dyDescent="0.25">
      <c r="A124" s="11" t="s">
        <v>103</v>
      </c>
      <c r="B124" s="355" t="s">
        <v>336</v>
      </c>
      <c r="C124" s="228"/>
      <c r="D124" s="143"/>
    </row>
    <row r="125" spans="1:4" ht="12" customHeight="1" x14ac:dyDescent="0.25">
      <c r="A125" s="11" t="s">
        <v>104</v>
      </c>
      <c r="B125" s="355" t="s">
        <v>337</v>
      </c>
      <c r="C125" s="228"/>
      <c r="D125" s="143"/>
    </row>
    <row r="126" spans="1:4" ht="12" customHeight="1" thickBot="1" x14ac:dyDescent="0.3">
      <c r="A126" s="9" t="s">
        <v>105</v>
      </c>
      <c r="B126" s="355" t="s">
        <v>338</v>
      </c>
      <c r="C126" s="228"/>
      <c r="D126" s="143"/>
    </row>
    <row r="127" spans="1:4" ht="12" customHeight="1" thickBot="1" x14ac:dyDescent="0.3">
      <c r="A127" s="16" t="s">
        <v>13</v>
      </c>
      <c r="B127" s="357" t="s">
        <v>346</v>
      </c>
      <c r="C127" s="234">
        <f>+C128+C129+C130+C131</f>
        <v>0</v>
      </c>
      <c r="D127" s="147">
        <f>+D128+D129+D130+D131</f>
        <v>0</v>
      </c>
    </row>
    <row r="128" spans="1:4" ht="12" customHeight="1" x14ac:dyDescent="0.25">
      <c r="A128" s="11" t="s">
        <v>63</v>
      </c>
      <c r="B128" s="355" t="s">
        <v>260</v>
      </c>
      <c r="C128" s="228"/>
      <c r="D128" s="143"/>
    </row>
    <row r="129" spans="1:10" ht="12" customHeight="1" x14ac:dyDescent="0.25">
      <c r="A129" s="11" t="s">
        <v>64</v>
      </c>
      <c r="B129" s="355" t="s">
        <v>261</v>
      </c>
      <c r="C129" s="228"/>
      <c r="D129" s="143"/>
    </row>
    <row r="130" spans="1:10" ht="12" customHeight="1" x14ac:dyDescent="0.25">
      <c r="A130" s="11" t="s">
        <v>193</v>
      </c>
      <c r="B130" s="355" t="s">
        <v>347</v>
      </c>
      <c r="C130" s="228"/>
      <c r="D130" s="143"/>
    </row>
    <row r="131" spans="1:10" ht="12" customHeight="1" thickBot="1" x14ac:dyDescent="0.3">
      <c r="A131" s="9" t="s">
        <v>194</v>
      </c>
      <c r="B131" s="356" t="s">
        <v>280</v>
      </c>
      <c r="C131" s="228"/>
      <c r="D131" s="143"/>
    </row>
    <row r="132" spans="1:10" ht="12" customHeight="1" thickBot="1" x14ac:dyDescent="0.3">
      <c r="A132" s="16" t="s">
        <v>14</v>
      </c>
      <c r="B132" s="357" t="s">
        <v>348</v>
      </c>
      <c r="C132" s="310">
        <f>SUM(C133:C137)</f>
        <v>0</v>
      </c>
      <c r="D132" s="149">
        <f>SUM(D133:D137)</f>
        <v>0</v>
      </c>
    </row>
    <row r="133" spans="1:10" ht="12" customHeight="1" x14ac:dyDescent="0.25">
      <c r="A133" s="11" t="s">
        <v>65</v>
      </c>
      <c r="B133" s="355" t="s">
        <v>343</v>
      </c>
      <c r="C133" s="228"/>
      <c r="D133" s="143"/>
    </row>
    <row r="134" spans="1:10" ht="12" customHeight="1" x14ac:dyDescent="0.25">
      <c r="A134" s="11" t="s">
        <v>66</v>
      </c>
      <c r="B134" s="355" t="s">
        <v>350</v>
      </c>
      <c r="C134" s="228"/>
      <c r="D134" s="143"/>
    </row>
    <row r="135" spans="1:10" ht="12" customHeight="1" x14ac:dyDescent="0.25">
      <c r="A135" s="11" t="s">
        <v>205</v>
      </c>
      <c r="B135" s="355" t="s">
        <v>345</v>
      </c>
      <c r="C135" s="228"/>
      <c r="D135" s="143"/>
    </row>
    <row r="136" spans="1:10" ht="12" customHeight="1" x14ac:dyDescent="0.25">
      <c r="A136" s="11" t="s">
        <v>206</v>
      </c>
      <c r="B136" s="355" t="s">
        <v>351</v>
      </c>
      <c r="C136" s="228"/>
      <c r="D136" s="143"/>
    </row>
    <row r="137" spans="1:10" ht="12" customHeight="1" thickBot="1" x14ac:dyDescent="0.3">
      <c r="A137" s="11" t="s">
        <v>349</v>
      </c>
      <c r="B137" s="355" t="s">
        <v>352</v>
      </c>
      <c r="C137" s="228"/>
      <c r="D137" s="143"/>
    </row>
    <row r="138" spans="1:10" ht="12" customHeight="1" thickBot="1" x14ac:dyDescent="0.3">
      <c r="A138" s="16" t="s">
        <v>15</v>
      </c>
      <c r="B138" s="357" t="s">
        <v>353</v>
      </c>
      <c r="C138" s="311"/>
      <c r="D138" s="297"/>
    </row>
    <row r="139" spans="1:10" ht="12" customHeight="1" thickBot="1" x14ac:dyDescent="0.3">
      <c r="A139" s="16" t="s">
        <v>16</v>
      </c>
      <c r="B139" s="357" t="s">
        <v>354</v>
      </c>
      <c r="C139" s="311"/>
      <c r="D139" s="297"/>
    </row>
    <row r="140" spans="1:10" ht="15" customHeight="1" thickBot="1" x14ac:dyDescent="0.3">
      <c r="A140" s="16" t="s">
        <v>17</v>
      </c>
      <c r="B140" s="357" t="s">
        <v>356</v>
      </c>
      <c r="C140" s="312">
        <f>+C116+C120+C127+C132+C138+C139</f>
        <v>0</v>
      </c>
      <c r="D140" s="251">
        <f>+D116+D120+D127+D132+D138+D139</f>
        <v>0</v>
      </c>
      <c r="G140" s="252"/>
      <c r="H140" s="253"/>
      <c r="I140" s="253"/>
      <c r="J140" s="253"/>
    </row>
    <row r="141" spans="1:10" s="243" customFormat="1" ht="12.95" customHeight="1" thickBot="1" x14ac:dyDescent="0.25">
      <c r="A141" s="139" t="s">
        <v>18</v>
      </c>
      <c r="B141" s="358" t="s">
        <v>355</v>
      </c>
      <c r="C141" s="312">
        <f>+C115+C140</f>
        <v>12238</v>
      </c>
      <c r="D141" s="251">
        <f>+D115+D140</f>
        <v>12918</v>
      </c>
    </row>
    <row r="142" spans="1:10" ht="7.5" customHeight="1" x14ac:dyDescent="0.25"/>
    <row r="143" spans="1:10" x14ac:dyDescent="0.25">
      <c r="A143" s="445" t="s">
        <v>262</v>
      </c>
      <c r="B143" s="445"/>
      <c r="C143" s="445"/>
      <c r="D143" s="445"/>
    </row>
    <row r="144" spans="1:10" ht="15" customHeight="1" thickBot="1" x14ac:dyDescent="0.3">
      <c r="A144" s="442" t="s">
        <v>91</v>
      </c>
      <c r="B144" s="442"/>
      <c r="C144" s="324"/>
      <c r="D144" s="150" t="s">
        <v>135</v>
      </c>
    </row>
    <row r="145" spans="1:5" ht="13.5" customHeight="1" thickBot="1" x14ac:dyDescent="0.3">
      <c r="A145" s="16">
        <v>1</v>
      </c>
      <c r="B145" s="22" t="s">
        <v>357</v>
      </c>
      <c r="C145" s="359"/>
      <c r="D145" s="141">
        <f>+D62-D115</f>
        <v>0</v>
      </c>
      <c r="E145" s="254"/>
    </row>
    <row r="146" spans="1:5" ht="27.75" customHeight="1" thickBot="1" x14ac:dyDescent="0.3">
      <c r="A146" s="16" t="s">
        <v>9</v>
      </c>
      <c r="B146" s="22" t="s">
        <v>363</v>
      </c>
      <c r="C146" s="359"/>
      <c r="D146" s="141">
        <f>+D74-D140</f>
        <v>0</v>
      </c>
    </row>
  </sheetData>
  <mergeCells count="6">
    <mergeCell ref="A143:D143"/>
    <mergeCell ref="A144:B144"/>
    <mergeCell ref="A1:D1"/>
    <mergeCell ref="A2:B2"/>
    <mergeCell ref="A76:D76"/>
    <mergeCell ref="A77:B77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2016. ÉVI KÖLTSÉGVETÉS
ÖNKÉNT VÁLLALT FELADATAINAK MÉRLEGE
&amp;R&amp;"Times New Roman CE,Félkövér dőlt"&amp;11 1.3. melléklet a 1/2017. (II.16.) önkormányzati rendelethez</oddHeader>
  </headerFooter>
  <rowBreaks count="1" manualBreakCount="1">
    <brk id="7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A8" zoomScale="115" zoomScaleNormal="115" zoomScaleSheetLayoutView="100" workbookViewId="0">
      <selection activeCell="H33" sqref="H33"/>
    </sheetView>
  </sheetViews>
  <sheetFormatPr defaultRowHeight="12.75" x14ac:dyDescent="0.2"/>
  <cols>
    <col min="1" max="1" width="6.83203125" style="36" customWidth="1"/>
    <col min="2" max="2" width="39.83203125" style="93" customWidth="1"/>
    <col min="3" max="3" width="14" style="93" customWidth="1"/>
    <col min="4" max="4" width="14.6640625" style="36" customWidth="1"/>
    <col min="5" max="5" width="44.83203125" style="36" customWidth="1"/>
    <col min="6" max="6" width="14" style="36" customWidth="1"/>
    <col min="7" max="7" width="13.6640625" style="36" customWidth="1"/>
    <col min="8" max="8" width="4.83203125" style="36" customWidth="1"/>
    <col min="9" max="16384" width="9.33203125" style="36"/>
  </cols>
  <sheetData>
    <row r="1" spans="1:8" ht="39.75" customHeight="1" x14ac:dyDescent="0.2">
      <c r="B1" s="161" t="s">
        <v>95</v>
      </c>
      <c r="C1" s="161"/>
      <c r="D1" s="162"/>
      <c r="E1" s="162"/>
      <c r="F1" s="162"/>
      <c r="G1" s="162"/>
      <c r="H1" s="448" t="str">
        <f>+CONCATENATE("2.1. melléklet a 1/2017. (II.16.) önkormányzati rendelethez")</f>
        <v>2.1. melléklet a 1/2017. (II.16.) önkormányzati rendelethez</v>
      </c>
    </row>
    <row r="2" spans="1:8" ht="14.25" thickBot="1" x14ac:dyDescent="0.25">
      <c r="G2" s="163" t="s">
        <v>47</v>
      </c>
      <c r="H2" s="448"/>
    </row>
    <row r="3" spans="1:8" ht="18" customHeight="1" thickBot="1" x14ac:dyDescent="0.25">
      <c r="A3" s="446" t="s">
        <v>55</v>
      </c>
      <c r="B3" s="164" t="s">
        <v>42</v>
      </c>
      <c r="C3" s="363"/>
      <c r="D3" s="165"/>
      <c r="E3" s="164" t="s">
        <v>43</v>
      </c>
      <c r="F3" s="386"/>
      <c r="G3" s="166"/>
      <c r="H3" s="448"/>
    </row>
    <row r="4" spans="1:8" s="167" customFormat="1" ht="35.25" customHeight="1" thickBot="1" x14ac:dyDescent="0.25">
      <c r="A4" s="447"/>
      <c r="B4" s="366" t="s">
        <v>48</v>
      </c>
      <c r="C4" s="95" t="s">
        <v>442</v>
      </c>
      <c r="D4" s="364" t="str">
        <f>+'1.1.sz.mell.'!G3</f>
        <v>2016. évi módosított előirányzat (2016.12.31.)</v>
      </c>
      <c r="E4" s="94" t="s">
        <v>48</v>
      </c>
      <c r="F4" s="387" t="s">
        <v>442</v>
      </c>
      <c r="G4" s="33" t="str">
        <f>+D4</f>
        <v>2016. évi módosított előirányzat (2016.12.31.)</v>
      </c>
      <c r="H4" s="448"/>
    </row>
    <row r="5" spans="1:8" s="172" customFormat="1" ht="12" customHeight="1" thickBot="1" x14ac:dyDescent="0.25">
      <c r="A5" s="168"/>
      <c r="B5" s="367" t="s">
        <v>376</v>
      </c>
      <c r="C5" s="170" t="s">
        <v>377</v>
      </c>
      <c r="D5" s="365" t="s">
        <v>378</v>
      </c>
      <c r="E5" s="169" t="s">
        <v>380</v>
      </c>
      <c r="F5" s="388" t="s">
        <v>379</v>
      </c>
      <c r="G5" s="171" t="s">
        <v>445</v>
      </c>
      <c r="H5" s="448"/>
    </row>
    <row r="6" spans="1:8" ht="12.95" customHeight="1" x14ac:dyDescent="0.2">
      <c r="A6" s="173" t="s">
        <v>8</v>
      </c>
      <c r="B6" s="368" t="s">
        <v>263</v>
      </c>
      <c r="C6" s="384">
        <v>127758</v>
      </c>
      <c r="D6" s="376">
        <v>130469</v>
      </c>
      <c r="E6" s="174" t="s">
        <v>49</v>
      </c>
      <c r="F6" s="390">
        <v>102200</v>
      </c>
      <c r="G6" s="204">
        <v>101821</v>
      </c>
      <c r="H6" s="448"/>
    </row>
    <row r="7" spans="1:8" ht="12.95" customHeight="1" x14ac:dyDescent="0.2">
      <c r="A7" s="175" t="s">
        <v>9</v>
      </c>
      <c r="B7" s="369" t="s">
        <v>264</v>
      </c>
      <c r="C7" s="152">
        <v>29729</v>
      </c>
      <c r="D7" s="377">
        <v>36514</v>
      </c>
      <c r="E7" s="176" t="s">
        <v>111</v>
      </c>
      <c r="F7" s="153">
        <v>24835</v>
      </c>
      <c r="G7" s="157">
        <v>25124</v>
      </c>
      <c r="H7" s="448"/>
    </row>
    <row r="8" spans="1:8" ht="12.95" customHeight="1" x14ac:dyDescent="0.2">
      <c r="A8" s="175" t="s">
        <v>10</v>
      </c>
      <c r="B8" s="369" t="s">
        <v>285</v>
      </c>
      <c r="C8" s="152"/>
      <c r="D8" s="377">
        <v>2700</v>
      </c>
      <c r="E8" s="176" t="s">
        <v>140</v>
      </c>
      <c r="F8" s="153">
        <v>79870</v>
      </c>
      <c r="G8" s="157">
        <v>86773</v>
      </c>
      <c r="H8" s="448"/>
    </row>
    <row r="9" spans="1:8" ht="12.95" customHeight="1" x14ac:dyDescent="0.2">
      <c r="A9" s="175" t="s">
        <v>11</v>
      </c>
      <c r="B9" s="369" t="s">
        <v>102</v>
      </c>
      <c r="C9" s="152">
        <v>42420</v>
      </c>
      <c r="D9" s="377">
        <v>34280</v>
      </c>
      <c r="E9" s="176" t="s">
        <v>112</v>
      </c>
      <c r="F9" s="153">
        <v>4335</v>
      </c>
      <c r="G9" s="157">
        <v>6485</v>
      </c>
      <c r="H9" s="448"/>
    </row>
    <row r="10" spans="1:8" ht="12.95" customHeight="1" x14ac:dyDescent="0.2">
      <c r="A10" s="175" t="s">
        <v>12</v>
      </c>
      <c r="B10" s="177" t="s">
        <v>307</v>
      </c>
      <c r="C10" s="152">
        <v>32089</v>
      </c>
      <c r="D10" s="377">
        <v>38790</v>
      </c>
      <c r="E10" s="176" t="s">
        <v>113</v>
      </c>
      <c r="F10" s="153">
        <v>7139</v>
      </c>
      <c r="G10" s="157">
        <v>9576</v>
      </c>
      <c r="H10" s="448"/>
    </row>
    <row r="11" spans="1:8" ht="12.95" customHeight="1" x14ac:dyDescent="0.2">
      <c r="A11" s="175" t="s">
        <v>13</v>
      </c>
      <c r="B11" s="369" t="s">
        <v>265</v>
      </c>
      <c r="C11" s="152">
        <v>2185</v>
      </c>
      <c r="D11" s="378">
        <v>2185</v>
      </c>
      <c r="E11" s="176" t="s">
        <v>39</v>
      </c>
      <c r="F11" s="153">
        <v>20463</v>
      </c>
      <c r="G11" s="157">
        <v>6000</v>
      </c>
      <c r="H11" s="448"/>
    </row>
    <row r="12" spans="1:8" ht="12.95" customHeight="1" x14ac:dyDescent="0.2">
      <c r="A12" s="175" t="s">
        <v>14</v>
      </c>
      <c r="B12" s="369" t="s">
        <v>364</v>
      </c>
      <c r="C12" s="152"/>
      <c r="D12" s="377"/>
      <c r="E12" s="31"/>
      <c r="F12" s="153"/>
      <c r="G12" s="157"/>
      <c r="H12" s="448"/>
    </row>
    <row r="13" spans="1:8" ht="12.95" customHeight="1" x14ac:dyDescent="0.2">
      <c r="A13" s="175" t="s">
        <v>15</v>
      </c>
      <c r="B13" s="370"/>
      <c r="C13" s="152"/>
      <c r="D13" s="377"/>
      <c r="E13" s="31"/>
      <c r="F13" s="153"/>
      <c r="G13" s="157"/>
      <c r="H13" s="448"/>
    </row>
    <row r="14" spans="1:8" ht="12.95" customHeight="1" x14ac:dyDescent="0.2">
      <c r="A14" s="175" t="s">
        <v>16</v>
      </c>
      <c r="B14" s="255"/>
      <c r="C14" s="152"/>
      <c r="D14" s="378"/>
      <c r="E14" s="31"/>
      <c r="F14" s="153"/>
      <c r="G14" s="157"/>
      <c r="H14" s="448"/>
    </row>
    <row r="15" spans="1:8" ht="12.95" customHeight="1" x14ac:dyDescent="0.2">
      <c r="A15" s="175" t="s">
        <v>17</v>
      </c>
      <c r="B15" s="370"/>
      <c r="C15" s="152"/>
      <c r="D15" s="377"/>
      <c r="E15" s="31"/>
      <c r="F15" s="153"/>
      <c r="G15" s="157"/>
      <c r="H15" s="448"/>
    </row>
    <row r="16" spans="1:8" ht="12.95" customHeight="1" x14ac:dyDescent="0.2">
      <c r="A16" s="175" t="s">
        <v>18</v>
      </c>
      <c r="B16" s="370"/>
      <c r="C16" s="152"/>
      <c r="D16" s="377"/>
      <c r="E16" s="31"/>
      <c r="F16" s="153"/>
      <c r="G16" s="157"/>
      <c r="H16" s="448"/>
    </row>
    <row r="17" spans="1:8" ht="12.95" customHeight="1" thickBot="1" x14ac:dyDescent="0.25">
      <c r="A17" s="175" t="s">
        <v>19</v>
      </c>
      <c r="B17" s="371"/>
      <c r="C17" s="154"/>
      <c r="D17" s="379"/>
      <c r="E17" s="31"/>
      <c r="F17" s="391"/>
      <c r="G17" s="158"/>
      <c r="H17" s="448"/>
    </row>
    <row r="18" spans="1:8" ht="15.95" customHeight="1" thickBot="1" x14ac:dyDescent="0.25">
      <c r="A18" s="178" t="s">
        <v>20</v>
      </c>
      <c r="B18" s="372" t="s">
        <v>365</v>
      </c>
      <c r="C18" s="155">
        <f>SUM(C6:C17)</f>
        <v>234181</v>
      </c>
      <c r="D18" s="380">
        <f>SUM(D6:D17)-D8</f>
        <v>242238</v>
      </c>
      <c r="E18" s="64" t="s">
        <v>271</v>
      </c>
      <c r="F18" s="392">
        <f>SUM(F6:F17)</f>
        <v>238842</v>
      </c>
      <c r="G18" s="159">
        <f>SUM(G6:G17)</f>
        <v>235779</v>
      </c>
      <c r="H18" s="448"/>
    </row>
    <row r="19" spans="1:8" ht="12.95" customHeight="1" x14ac:dyDescent="0.2">
      <c r="A19" s="179" t="s">
        <v>21</v>
      </c>
      <c r="B19" s="373" t="s">
        <v>268</v>
      </c>
      <c r="C19" s="299">
        <f>+C20+C21+C22+C23</f>
        <v>25558</v>
      </c>
      <c r="D19" s="381">
        <f>+D20+D21+D22+D23</f>
        <v>25558</v>
      </c>
      <c r="E19" s="181" t="s">
        <v>119</v>
      </c>
      <c r="F19" s="393"/>
      <c r="G19" s="160"/>
      <c r="H19" s="448"/>
    </row>
    <row r="20" spans="1:8" ht="12.95" customHeight="1" x14ac:dyDescent="0.2">
      <c r="A20" s="182" t="s">
        <v>22</v>
      </c>
      <c r="B20" s="374" t="s">
        <v>132</v>
      </c>
      <c r="C20" s="50">
        <v>25558</v>
      </c>
      <c r="D20" s="69">
        <v>25558</v>
      </c>
      <c r="E20" s="181" t="s">
        <v>270</v>
      </c>
      <c r="F20" s="394"/>
      <c r="G20" s="51"/>
      <c r="H20" s="448"/>
    </row>
    <row r="21" spans="1:8" ht="12.95" customHeight="1" x14ac:dyDescent="0.2">
      <c r="A21" s="182" t="s">
        <v>23</v>
      </c>
      <c r="B21" s="374" t="s">
        <v>133</v>
      </c>
      <c r="C21" s="50"/>
      <c r="D21" s="69"/>
      <c r="E21" s="181" t="s">
        <v>93</v>
      </c>
      <c r="F21" s="394"/>
      <c r="G21" s="51"/>
      <c r="H21" s="448"/>
    </row>
    <row r="22" spans="1:8" ht="12.95" customHeight="1" x14ac:dyDescent="0.2">
      <c r="A22" s="182" t="s">
        <v>24</v>
      </c>
      <c r="B22" s="374" t="s">
        <v>138</v>
      </c>
      <c r="C22" s="50"/>
      <c r="D22" s="69"/>
      <c r="E22" s="181" t="s">
        <v>94</v>
      </c>
      <c r="F22" s="394"/>
      <c r="G22" s="51"/>
      <c r="H22" s="448"/>
    </row>
    <row r="23" spans="1:8" ht="12.95" customHeight="1" x14ac:dyDescent="0.2">
      <c r="A23" s="182" t="s">
        <v>25</v>
      </c>
      <c r="B23" s="374" t="s">
        <v>139</v>
      </c>
      <c r="C23" s="50"/>
      <c r="D23" s="69"/>
      <c r="E23" s="180" t="s">
        <v>141</v>
      </c>
      <c r="F23" s="394"/>
      <c r="G23" s="51"/>
      <c r="H23" s="448"/>
    </row>
    <row r="24" spans="1:8" ht="12.95" customHeight="1" x14ac:dyDescent="0.2">
      <c r="A24" s="182" t="s">
        <v>26</v>
      </c>
      <c r="B24" s="374" t="s">
        <v>269</v>
      </c>
      <c r="C24" s="183">
        <f>+C25+C26</f>
        <v>0</v>
      </c>
      <c r="D24" s="382">
        <f>+D25+D26</f>
        <v>0</v>
      </c>
      <c r="E24" s="181" t="s">
        <v>120</v>
      </c>
      <c r="F24" s="394"/>
      <c r="G24" s="51"/>
      <c r="H24" s="448"/>
    </row>
    <row r="25" spans="1:8" ht="12.95" customHeight="1" x14ac:dyDescent="0.2">
      <c r="A25" s="179" t="s">
        <v>27</v>
      </c>
      <c r="B25" s="373" t="s">
        <v>266</v>
      </c>
      <c r="C25" s="156"/>
      <c r="D25" s="383"/>
      <c r="E25" s="174" t="s">
        <v>347</v>
      </c>
      <c r="F25" s="393"/>
      <c r="G25" s="160"/>
      <c r="H25" s="448"/>
    </row>
    <row r="26" spans="1:8" ht="12.95" customHeight="1" x14ac:dyDescent="0.2">
      <c r="A26" s="182" t="s">
        <v>28</v>
      </c>
      <c r="B26" s="374" t="s">
        <v>267</v>
      </c>
      <c r="C26" s="50"/>
      <c r="D26" s="69"/>
      <c r="E26" s="176" t="s">
        <v>353</v>
      </c>
      <c r="F26" s="394"/>
      <c r="G26" s="51"/>
      <c r="H26" s="448"/>
    </row>
    <row r="27" spans="1:8" ht="12.95" customHeight="1" x14ac:dyDescent="0.2">
      <c r="A27" s="175" t="s">
        <v>29</v>
      </c>
      <c r="B27" s="374" t="s">
        <v>358</v>
      </c>
      <c r="C27" s="50"/>
      <c r="D27" s="69"/>
      <c r="E27" s="176" t="s">
        <v>354</v>
      </c>
      <c r="F27" s="394"/>
      <c r="G27" s="51"/>
      <c r="H27" s="448"/>
    </row>
    <row r="28" spans="1:8" ht="12.95" customHeight="1" thickBot="1" x14ac:dyDescent="0.25">
      <c r="A28" s="223" t="s">
        <v>30</v>
      </c>
      <c r="B28" s="373" t="s">
        <v>229</v>
      </c>
      <c r="C28" s="156"/>
      <c r="D28" s="383"/>
      <c r="E28" s="257" t="s">
        <v>434</v>
      </c>
      <c r="F28" s="393">
        <v>4586</v>
      </c>
      <c r="G28" s="160">
        <v>4586</v>
      </c>
      <c r="H28" s="448"/>
    </row>
    <row r="29" spans="1:8" ht="15.95" customHeight="1" thickBot="1" x14ac:dyDescent="0.25">
      <c r="A29" s="178" t="s">
        <v>31</v>
      </c>
      <c r="B29" s="372" t="s">
        <v>366</v>
      </c>
      <c r="C29" s="155">
        <f>+C19+C24+C27+C28</f>
        <v>25558</v>
      </c>
      <c r="D29" s="380">
        <f>+D19+D24+D27+D28</f>
        <v>25558</v>
      </c>
      <c r="E29" s="64" t="s">
        <v>368</v>
      </c>
      <c r="F29" s="392">
        <f>SUM(F19:F28)</f>
        <v>4586</v>
      </c>
      <c r="G29" s="159">
        <f>SUM(G19:G28)</f>
        <v>4586</v>
      </c>
      <c r="H29" s="448"/>
    </row>
    <row r="30" spans="1:8" ht="13.5" thickBot="1" x14ac:dyDescent="0.25">
      <c r="A30" s="178" t="s">
        <v>32</v>
      </c>
      <c r="B30" s="375" t="s">
        <v>367</v>
      </c>
      <c r="C30" s="385">
        <f>+C18+C29</f>
        <v>259739</v>
      </c>
      <c r="D30" s="185">
        <f>+D18+D29</f>
        <v>267796</v>
      </c>
      <c r="E30" s="184" t="s">
        <v>369</v>
      </c>
      <c r="F30" s="395">
        <f>+F18+F29</f>
        <v>243428</v>
      </c>
      <c r="G30" s="396">
        <f>+G18+G29</f>
        <v>240365</v>
      </c>
      <c r="H30" s="448"/>
    </row>
    <row r="31" spans="1:8" ht="13.5" thickBot="1" x14ac:dyDescent="0.25">
      <c r="A31" s="178" t="s">
        <v>33</v>
      </c>
      <c r="B31" s="375" t="s">
        <v>97</v>
      </c>
      <c r="C31" s="385">
        <f>IF(C18-F18&lt;0,F18-C18,"-")</f>
        <v>4661</v>
      </c>
      <c r="D31" s="185" t="str">
        <f>IF(D18-G18&lt;0,G18-D18,"-")</f>
        <v>-</v>
      </c>
      <c r="E31" s="184" t="s">
        <v>98</v>
      </c>
      <c r="F31" s="395" t="str">
        <f>IF(C18-F18&gt;0,C18-F18,"-")</f>
        <v>-</v>
      </c>
      <c r="G31" s="396">
        <f>IF(D18-G18&gt;0,D18-G18,"-")</f>
        <v>6459</v>
      </c>
      <c r="H31" s="448"/>
    </row>
    <row r="32" spans="1:8" ht="13.5" thickBot="1" x14ac:dyDescent="0.25">
      <c r="A32" s="178" t="s">
        <v>34</v>
      </c>
      <c r="B32" s="375" t="s">
        <v>142</v>
      </c>
      <c r="C32" s="385" t="str">
        <f>IF(C18+C29-F30&lt;0,E30-(C18+C29),"-")</f>
        <v>-</v>
      </c>
      <c r="D32" s="185" t="str">
        <f>IF(D18+D29-G30&lt;0,G30-(D18+D29),"-")</f>
        <v>-</v>
      </c>
      <c r="E32" s="184" t="s">
        <v>143</v>
      </c>
      <c r="F32" s="395">
        <f>IF(C18+C29-F30&gt;0,C18+C29-F30,"-")</f>
        <v>16311</v>
      </c>
      <c r="G32" s="396">
        <f>IF(D18+D29-G30&gt;0,D18+D29-G30,"-")</f>
        <v>27431</v>
      </c>
      <c r="H32" s="448"/>
    </row>
    <row r="33" spans="2:6" ht="18.75" x14ac:dyDescent="0.2">
      <c r="B33" s="449"/>
      <c r="C33" s="449"/>
      <c r="D33" s="449"/>
      <c r="E33" s="449"/>
      <c r="F33" s="389"/>
    </row>
  </sheetData>
  <mergeCells count="3">
    <mergeCell ref="A3:A4"/>
    <mergeCell ref="H1:H32"/>
    <mergeCell ref="B33:E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A6" zoomScaleNormal="100" zoomScaleSheetLayoutView="115" workbookViewId="0">
      <selection activeCell="H34" sqref="H34"/>
    </sheetView>
  </sheetViews>
  <sheetFormatPr defaultRowHeight="12.75" x14ac:dyDescent="0.2"/>
  <cols>
    <col min="1" max="1" width="6.83203125" style="36" customWidth="1"/>
    <col min="2" max="2" width="45.5" style="93" customWidth="1"/>
    <col min="3" max="3" width="13.33203125" style="93" customWidth="1"/>
    <col min="4" max="4" width="13.6640625" style="36" customWidth="1"/>
    <col min="5" max="5" width="42" style="36" customWidth="1"/>
    <col min="6" max="6" width="14.1640625" style="36" customWidth="1"/>
    <col min="7" max="7" width="13.6640625" style="36" customWidth="1"/>
    <col min="8" max="8" width="4.83203125" style="36" customWidth="1"/>
    <col min="9" max="16384" width="9.33203125" style="36"/>
  </cols>
  <sheetData>
    <row r="1" spans="1:8" ht="31.5" x14ac:dyDescent="0.2">
      <c r="B1" s="161" t="s">
        <v>96</v>
      </c>
      <c r="C1" s="161"/>
      <c r="D1" s="162"/>
      <c r="E1" s="162"/>
      <c r="F1" s="162"/>
      <c r="G1" s="162"/>
      <c r="H1" s="448" t="str">
        <f>+CONCATENATE("2.2. melléklet a 1/2017. (II.16.) önkormányzati rendelethez")</f>
        <v>2.2. melléklet a 1/2017. (II.16.) önkormányzati rendelethez</v>
      </c>
    </row>
    <row r="2" spans="1:8" ht="14.25" thickBot="1" x14ac:dyDescent="0.25">
      <c r="G2" s="163" t="s">
        <v>47</v>
      </c>
      <c r="H2" s="448"/>
    </row>
    <row r="3" spans="1:8" ht="13.5" thickBot="1" x14ac:dyDescent="0.25">
      <c r="A3" s="450" t="s">
        <v>55</v>
      </c>
      <c r="B3" s="164" t="s">
        <v>42</v>
      </c>
      <c r="C3" s="363"/>
      <c r="D3" s="165"/>
      <c r="E3" s="164" t="s">
        <v>43</v>
      </c>
      <c r="F3" s="386"/>
      <c r="G3" s="166"/>
      <c r="H3" s="448"/>
    </row>
    <row r="4" spans="1:8" s="167" customFormat="1" ht="55.5" customHeight="1" thickBot="1" x14ac:dyDescent="0.25">
      <c r="A4" s="451"/>
      <c r="B4" s="94" t="s">
        <v>48</v>
      </c>
      <c r="C4" s="364" t="s">
        <v>446</v>
      </c>
      <c r="D4" s="95" t="str">
        <f>+'2.1.sz.mell  '!D4</f>
        <v>2016. évi módosított előirányzat (2016.12.31.)</v>
      </c>
      <c r="E4" s="94" t="s">
        <v>48</v>
      </c>
      <c r="F4" s="364" t="s">
        <v>442</v>
      </c>
      <c r="G4" s="95" t="str">
        <f>+'2.1.sz.mell  '!D4</f>
        <v>2016. évi módosított előirányzat (2016.12.31.)</v>
      </c>
      <c r="H4" s="448"/>
    </row>
    <row r="5" spans="1:8" s="167" customFormat="1" ht="13.5" thickBot="1" x14ac:dyDescent="0.25">
      <c r="A5" s="168"/>
      <c r="B5" s="169" t="s">
        <v>376</v>
      </c>
      <c r="C5" s="365" t="s">
        <v>377</v>
      </c>
      <c r="D5" s="170" t="s">
        <v>378</v>
      </c>
      <c r="E5" s="169" t="s">
        <v>380</v>
      </c>
      <c r="F5" s="388" t="s">
        <v>379</v>
      </c>
      <c r="G5" s="171" t="s">
        <v>445</v>
      </c>
      <c r="H5" s="448"/>
    </row>
    <row r="6" spans="1:8" ht="21.75" customHeight="1" x14ac:dyDescent="0.2">
      <c r="A6" s="173" t="s">
        <v>8</v>
      </c>
      <c r="B6" s="174" t="s">
        <v>272</v>
      </c>
      <c r="C6" s="151">
        <v>1475</v>
      </c>
      <c r="D6" s="151">
        <v>6141</v>
      </c>
      <c r="E6" s="174" t="s">
        <v>134</v>
      </c>
      <c r="F6" s="390">
        <v>3214</v>
      </c>
      <c r="G6" s="204">
        <v>7076</v>
      </c>
      <c r="H6" s="448"/>
    </row>
    <row r="7" spans="1:8" x14ac:dyDescent="0.2">
      <c r="A7" s="175" t="s">
        <v>9</v>
      </c>
      <c r="B7" s="176" t="s">
        <v>273</v>
      </c>
      <c r="C7" s="152"/>
      <c r="D7" s="152">
        <v>3300</v>
      </c>
      <c r="E7" s="176" t="s">
        <v>278</v>
      </c>
      <c r="F7" s="153"/>
      <c r="G7" s="157"/>
      <c r="H7" s="448"/>
    </row>
    <row r="8" spans="1:8" ht="12.95" customHeight="1" x14ac:dyDescent="0.2">
      <c r="A8" s="175" t="s">
        <v>10</v>
      </c>
      <c r="B8" s="176" t="s">
        <v>3</v>
      </c>
      <c r="C8" s="152"/>
      <c r="D8" s="152"/>
      <c r="E8" s="176" t="s">
        <v>115</v>
      </c>
      <c r="F8" s="153">
        <v>14100</v>
      </c>
      <c r="G8" s="157">
        <v>25524</v>
      </c>
      <c r="H8" s="448"/>
    </row>
    <row r="9" spans="1:8" ht="12.95" customHeight="1" x14ac:dyDescent="0.2">
      <c r="A9" s="175" t="s">
        <v>11</v>
      </c>
      <c r="B9" s="176" t="s">
        <v>274</v>
      </c>
      <c r="C9" s="152">
        <v>278</v>
      </c>
      <c r="D9" s="152">
        <v>278</v>
      </c>
      <c r="E9" s="176" t="s">
        <v>279</v>
      </c>
      <c r="F9" s="153"/>
      <c r="G9" s="157"/>
      <c r="H9" s="448"/>
    </row>
    <row r="10" spans="1:8" ht="12.75" customHeight="1" x14ac:dyDescent="0.2">
      <c r="A10" s="175" t="s">
        <v>12</v>
      </c>
      <c r="B10" s="176" t="s">
        <v>275</v>
      </c>
      <c r="C10" s="152"/>
      <c r="D10" s="152"/>
      <c r="E10" s="176" t="s">
        <v>137</v>
      </c>
      <c r="F10" s="153">
        <v>750</v>
      </c>
      <c r="G10" s="157">
        <v>1250</v>
      </c>
      <c r="H10" s="448"/>
    </row>
    <row r="11" spans="1:8" ht="12.95" customHeight="1" x14ac:dyDescent="0.2">
      <c r="A11" s="175" t="s">
        <v>13</v>
      </c>
      <c r="B11" s="176" t="s">
        <v>276</v>
      </c>
      <c r="C11" s="153"/>
      <c r="D11" s="153"/>
      <c r="E11" s="258"/>
      <c r="F11" s="153"/>
      <c r="G11" s="157"/>
      <c r="H11" s="448"/>
    </row>
    <row r="12" spans="1:8" ht="12.95" customHeight="1" x14ac:dyDescent="0.2">
      <c r="A12" s="175" t="s">
        <v>14</v>
      </c>
      <c r="B12" s="31"/>
      <c r="C12" s="152"/>
      <c r="D12" s="152"/>
      <c r="E12" s="258"/>
      <c r="F12" s="153"/>
      <c r="G12" s="157"/>
      <c r="H12" s="448"/>
    </row>
    <row r="13" spans="1:8" ht="12.95" customHeight="1" x14ac:dyDescent="0.2">
      <c r="A13" s="175" t="s">
        <v>15</v>
      </c>
      <c r="B13" s="31"/>
      <c r="C13" s="152"/>
      <c r="D13" s="152"/>
      <c r="E13" s="259"/>
      <c r="F13" s="153"/>
      <c r="G13" s="157"/>
      <c r="H13" s="448"/>
    </row>
    <row r="14" spans="1:8" ht="12.95" customHeight="1" x14ac:dyDescent="0.2">
      <c r="A14" s="175" t="s">
        <v>16</v>
      </c>
      <c r="B14" s="256"/>
      <c r="C14" s="153"/>
      <c r="D14" s="153"/>
      <c r="E14" s="258"/>
      <c r="F14" s="153"/>
      <c r="G14" s="157"/>
      <c r="H14" s="448"/>
    </row>
    <row r="15" spans="1:8" x14ac:dyDescent="0.2">
      <c r="A15" s="175" t="s">
        <v>17</v>
      </c>
      <c r="B15" s="31"/>
      <c r="C15" s="153"/>
      <c r="D15" s="153"/>
      <c r="E15" s="258"/>
      <c r="F15" s="153"/>
      <c r="G15" s="157"/>
      <c r="H15" s="448"/>
    </row>
    <row r="16" spans="1:8" ht="12.95" customHeight="1" thickBot="1" x14ac:dyDescent="0.25">
      <c r="A16" s="223" t="s">
        <v>18</v>
      </c>
      <c r="B16" s="257"/>
      <c r="C16" s="225"/>
      <c r="D16" s="225"/>
      <c r="E16" s="224" t="s">
        <v>39</v>
      </c>
      <c r="F16" s="225"/>
      <c r="G16" s="205"/>
      <c r="H16" s="448"/>
    </row>
    <row r="17" spans="1:8" ht="23.25" customHeight="1" thickBot="1" x14ac:dyDescent="0.25">
      <c r="A17" s="178" t="s">
        <v>19</v>
      </c>
      <c r="B17" s="64" t="s">
        <v>286</v>
      </c>
      <c r="C17" s="155">
        <f>+C6+C8+C9+C11+C12+C13+C14+C15+C16</f>
        <v>1753</v>
      </c>
      <c r="D17" s="155">
        <f>+D6+D8+D9+D11+D12+D13+D14+D15+D16</f>
        <v>6419</v>
      </c>
      <c r="E17" s="64" t="s">
        <v>287</v>
      </c>
      <c r="F17" s="392">
        <f>+F6+F8+F10+F11+F12+F13+F14+F15+F16</f>
        <v>18064</v>
      </c>
      <c r="G17" s="159">
        <f>+G6+G8+G10+G11+G12+G13+G14+G15+G16</f>
        <v>33850</v>
      </c>
      <c r="H17" s="448"/>
    </row>
    <row r="18" spans="1:8" ht="12.95" customHeight="1" x14ac:dyDescent="0.2">
      <c r="A18" s="173" t="s">
        <v>20</v>
      </c>
      <c r="B18" s="188" t="s">
        <v>155</v>
      </c>
      <c r="C18" s="195">
        <f>+C19+C20+C21+C22+C23</f>
        <v>0</v>
      </c>
      <c r="D18" s="195">
        <f>+D19+D20+D21+D22+D23</f>
        <v>0</v>
      </c>
      <c r="E18" s="181" t="s">
        <v>119</v>
      </c>
      <c r="F18" s="397"/>
      <c r="G18" s="49"/>
      <c r="H18" s="448"/>
    </row>
    <row r="19" spans="1:8" ht="12.95" customHeight="1" x14ac:dyDescent="0.2">
      <c r="A19" s="175" t="s">
        <v>21</v>
      </c>
      <c r="B19" s="189" t="s">
        <v>144</v>
      </c>
      <c r="C19" s="50"/>
      <c r="D19" s="50"/>
      <c r="E19" s="181" t="s">
        <v>122</v>
      </c>
      <c r="F19" s="394"/>
      <c r="G19" s="51"/>
      <c r="H19" s="448"/>
    </row>
    <row r="20" spans="1:8" ht="12.95" customHeight="1" x14ac:dyDescent="0.2">
      <c r="A20" s="173" t="s">
        <v>22</v>
      </c>
      <c r="B20" s="189" t="s">
        <v>145</v>
      </c>
      <c r="C20" s="50"/>
      <c r="D20" s="50"/>
      <c r="E20" s="181" t="s">
        <v>93</v>
      </c>
      <c r="F20" s="394"/>
      <c r="G20" s="51"/>
      <c r="H20" s="448"/>
    </row>
    <row r="21" spans="1:8" ht="12.95" customHeight="1" x14ac:dyDescent="0.2">
      <c r="A21" s="175" t="s">
        <v>23</v>
      </c>
      <c r="B21" s="189" t="s">
        <v>146</v>
      </c>
      <c r="C21" s="50"/>
      <c r="D21" s="50"/>
      <c r="E21" s="181" t="s">
        <v>94</v>
      </c>
      <c r="F21" s="394"/>
      <c r="G21" s="51"/>
      <c r="H21" s="448"/>
    </row>
    <row r="22" spans="1:8" ht="12.95" customHeight="1" x14ac:dyDescent="0.2">
      <c r="A22" s="173" t="s">
        <v>24</v>
      </c>
      <c r="B22" s="189" t="s">
        <v>147</v>
      </c>
      <c r="C22" s="50"/>
      <c r="D22" s="50"/>
      <c r="E22" s="180" t="s">
        <v>141</v>
      </c>
      <c r="F22" s="394"/>
      <c r="G22" s="51"/>
      <c r="H22" s="448"/>
    </row>
    <row r="23" spans="1:8" ht="12.95" customHeight="1" x14ac:dyDescent="0.2">
      <c r="A23" s="175" t="s">
        <v>25</v>
      </c>
      <c r="B23" s="190" t="s">
        <v>148</v>
      </c>
      <c r="C23" s="50"/>
      <c r="D23" s="50"/>
      <c r="E23" s="181" t="s">
        <v>123</v>
      </c>
      <c r="F23" s="394"/>
      <c r="G23" s="51"/>
      <c r="H23" s="448"/>
    </row>
    <row r="24" spans="1:8" ht="12.95" customHeight="1" x14ac:dyDescent="0.2">
      <c r="A24" s="173" t="s">
        <v>26</v>
      </c>
      <c r="B24" s="191" t="s">
        <v>149</v>
      </c>
      <c r="C24" s="183">
        <f>+C25+C26+C27+C28+C29</f>
        <v>0</v>
      </c>
      <c r="D24" s="183">
        <f>+D25+D26+D27+D28+D29</f>
        <v>0</v>
      </c>
      <c r="E24" s="192" t="s">
        <v>121</v>
      </c>
      <c r="F24" s="394"/>
      <c r="G24" s="51"/>
      <c r="H24" s="448"/>
    </row>
    <row r="25" spans="1:8" ht="12.95" customHeight="1" x14ac:dyDescent="0.2">
      <c r="A25" s="175" t="s">
        <v>27</v>
      </c>
      <c r="B25" s="190" t="s">
        <v>150</v>
      </c>
      <c r="C25" s="50"/>
      <c r="D25" s="50"/>
      <c r="E25" s="192" t="s">
        <v>280</v>
      </c>
      <c r="F25" s="394"/>
      <c r="G25" s="51"/>
      <c r="H25" s="448"/>
    </row>
    <row r="26" spans="1:8" ht="12.95" customHeight="1" x14ac:dyDescent="0.2">
      <c r="A26" s="173" t="s">
        <v>28</v>
      </c>
      <c r="B26" s="190" t="s">
        <v>151</v>
      </c>
      <c r="C26" s="50"/>
      <c r="D26" s="50"/>
      <c r="E26" s="187"/>
      <c r="F26" s="394"/>
      <c r="G26" s="51"/>
      <c r="H26" s="448"/>
    </row>
    <row r="27" spans="1:8" ht="12.95" customHeight="1" x14ac:dyDescent="0.2">
      <c r="A27" s="175" t="s">
        <v>29</v>
      </c>
      <c r="B27" s="189" t="s">
        <v>152</v>
      </c>
      <c r="C27" s="50"/>
      <c r="D27" s="50"/>
      <c r="E27" s="62"/>
      <c r="F27" s="394"/>
      <c r="G27" s="51"/>
      <c r="H27" s="448"/>
    </row>
    <row r="28" spans="1:8" ht="12.95" customHeight="1" x14ac:dyDescent="0.2">
      <c r="A28" s="173" t="s">
        <v>30</v>
      </c>
      <c r="B28" s="193" t="s">
        <v>153</v>
      </c>
      <c r="C28" s="50"/>
      <c r="D28" s="50"/>
      <c r="E28" s="31"/>
      <c r="F28" s="394"/>
      <c r="G28" s="51"/>
      <c r="H28" s="448"/>
    </row>
    <row r="29" spans="1:8" ht="12.95" customHeight="1" thickBot="1" x14ac:dyDescent="0.25">
      <c r="A29" s="175" t="s">
        <v>31</v>
      </c>
      <c r="B29" s="194" t="s">
        <v>154</v>
      </c>
      <c r="C29" s="50"/>
      <c r="D29" s="50"/>
      <c r="E29" s="62"/>
      <c r="F29" s="394"/>
      <c r="G29" s="51"/>
      <c r="H29" s="448"/>
    </row>
    <row r="30" spans="1:8" ht="27" customHeight="1" thickBot="1" x14ac:dyDescent="0.25">
      <c r="A30" s="178" t="s">
        <v>32</v>
      </c>
      <c r="B30" s="64" t="s">
        <v>277</v>
      </c>
      <c r="C30" s="380">
        <f>+C18+C24</f>
        <v>0</v>
      </c>
      <c r="D30" s="380">
        <f>+D18+D24</f>
        <v>0</v>
      </c>
      <c r="E30" s="64" t="s">
        <v>281</v>
      </c>
      <c r="F30" s="392">
        <f>SUM(F18:F29)</f>
        <v>0</v>
      </c>
      <c r="G30" s="159">
        <f>SUM(G18:G29)</f>
        <v>0</v>
      </c>
      <c r="H30" s="448"/>
    </row>
    <row r="31" spans="1:8" ht="13.5" thickBot="1" x14ac:dyDescent="0.25">
      <c r="A31" s="178" t="s">
        <v>33</v>
      </c>
      <c r="B31" s="184" t="s">
        <v>282</v>
      </c>
      <c r="C31" s="395">
        <f>+C17+C30</f>
        <v>1753</v>
      </c>
      <c r="D31" s="396">
        <f>+D17+D30</f>
        <v>6419</v>
      </c>
      <c r="E31" s="184" t="s">
        <v>283</v>
      </c>
      <c r="F31" s="395">
        <f>+F17+F30</f>
        <v>18064</v>
      </c>
      <c r="G31" s="396">
        <f>+G17+G30</f>
        <v>33850</v>
      </c>
      <c r="H31" s="448"/>
    </row>
    <row r="32" spans="1:8" ht="13.5" thickBot="1" x14ac:dyDescent="0.25">
      <c r="A32" s="178" t="s">
        <v>34</v>
      </c>
      <c r="B32" s="184" t="s">
        <v>97</v>
      </c>
      <c r="C32" s="395">
        <f>IF(C17-F17&lt;0,F17-C17,"-")</f>
        <v>16311</v>
      </c>
      <c r="D32" s="396">
        <f>IF(D17-G17&lt;0,G17-D17,"-")</f>
        <v>27431</v>
      </c>
      <c r="E32" s="184" t="s">
        <v>98</v>
      </c>
      <c r="F32" s="395" t="str">
        <f>IF(C17-F17&gt;0,C17-F17,"-")</f>
        <v>-</v>
      </c>
      <c r="G32" s="396" t="str">
        <f>IF(D17-G17&gt;0,D17-G17,"-")</f>
        <v>-</v>
      </c>
      <c r="H32" s="448"/>
    </row>
    <row r="33" spans="1:8" ht="13.5" thickBot="1" x14ac:dyDescent="0.25">
      <c r="A33" s="178" t="s">
        <v>35</v>
      </c>
      <c r="B33" s="184" t="s">
        <v>142</v>
      </c>
      <c r="C33" s="395" t="str">
        <f>IF(C17+C30-F26&lt;0,F26-(C17+C30),"-")</f>
        <v>-</v>
      </c>
      <c r="D33" s="396" t="str">
        <f>IF(D17+D30-G26&lt;0,G26-(D17+D30),"-")</f>
        <v>-</v>
      </c>
      <c r="E33" s="184" t="s">
        <v>143</v>
      </c>
      <c r="F33" s="395">
        <f>IF(C17+C30-F26&gt;0,C17+C30-F26,"-")</f>
        <v>1753</v>
      </c>
      <c r="G33" s="396">
        <f>IF(D17+D30-G26&gt;0,D17+D30-G26,"-")</f>
        <v>6419</v>
      </c>
      <c r="H33" s="448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13" sqref="C13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65" t="s">
        <v>88</v>
      </c>
      <c r="E1" s="68" t="s">
        <v>92</v>
      </c>
    </row>
    <row r="3" spans="1:5" x14ac:dyDescent="0.2">
      <c r="A3" s="70"/>
      <c r="B3" s="71"/>
      <c r="C3" s="70"/>
      <c r="D3" s="73"/>
      <c r="E3" s="71"/>
    </row>
    <row r="4" spans="1:5" ht="15.75" x14ac:dyDescent="0.25">
      <c r="A4" s="53" t="str">
        <f>+ÖSSZEFÜGGÉSEK!A5</f>
        <v>2016. évi előirányzat BEVÉTELEK</v>
      </c>
      <c r="B4" s="72"/>
      <c r="C4" s="79"/>
      <c r="D4" s="73"/>
      <c r="E4" s="71"/>
    </row>
    <row r="5" spans="1:5" x14ac:dyDescent="0.2">
      <c r="A5" s="70"/>
      <c r="B5" s="71"/>
      <c r="C5" s="70"/>
      <c r="D5" s="73"/>
      <c r="E5" s="71"/>
    </row>
    <row r="6" spans="1:5" x14ac:dyDescent="0.2">
      <c r="A6" s="70" t="s">
        <v>408</v>
      </c>
      <c r="B6" s="71">
        <f>+'1.1.sz.mell.'!G62</f>
        <v>248657</v>
      </c>
      <c r="C6" s="70" t="s">
        <v>370</v>
      </c>
      <c r="D6" s="73">
        <f>+'2.1.sz.mell  '!D18+'2.2.sz.mell  '!D17</f>
        <v>248657</v>
      </c>
      <c r="E6" s="71">
        <f t="shared" ref="E6:E15" si="0">+B6-D6</f>
        <v>0</v>
      </c>
    </row>
    <row r="7" spans="1:5" x14ac:dyDescent="0.2">
      <c r="A7" s="70" t="s">
        <v>409</v>
      </c>
      <c r="B7" s="71">
        <f>+'1.1.sz.mell.'!G73</f>
        <v>25558</v>
      </c>
      <c r="C7" s="70" t="s">
        <v>371</v>
      </c>
      <c r="D7" s="73">
        <f>+'2.1.sz.mell  '!D29+'2.2.sz.mell  '!D30</f>
        <v>25558</v>
      </c>
      <c r="E7" s="71">
        <f t="shared" si="0"/>
        <v>0</v>
      </c>
    </row>
    <row r="8" spans="1:5" x14ac:dyDescent="0.2">
      <c r="A8" s="70" t="s">
        <v>410</v>
      </c>
      <c r="B8" s="71">
        <f>+'1.1.sz.mell.'!G74</f>
        <v>274215</v>
      </c>
      <c r="C8" s="70" t="s">
        <v>372</v>
      </c>
      <c r="D8" s="73">
        <f>+'2.1.sz.mell  '!D30+'2.2.sz.mell  '!D31</f>
        <v>274215</v>
      </c>
      <c r="E8" s="71">
        <f t="shared" si="0"/>
        <v>0</v>
      </c>
    </row>
    <row r="9" spans="1:5" x14ac:dyDescent="0.2">
      <c r="A9" s="70"/>
      <c r="B9" s="71"/>
      <c r="C9" s="70"/>
      <c r="D9" s="73"/>
      <c r="E9" s="71"/>
    </row>
    <row r="10" spans="1:5" x14ac:dyDescent="0.2">
      <c r="A10" s="70"/>
      <c r="B10" s="71"/>
      <c r="C10" s="70"/>
      <c r="D10" s="73"/>
      <c r="E10" s="71"/>
    </row>
    <row r="11" spans="1:5" ht="15.75" x14ac:dyDescent="0.25">
      <c r="A11" s="53" t="str">
        <f>+ÖSSZEFÜGGÉSEK!A12</f>
        <v>2016. évi előirányzat KIADÁSOK</v>
      </c>
      <c r="B11" s="72"/>
      <c r="C11" s="79"/>
      <c r="D11" s="73"/>
      <c r="E11" s="71"/>
    </row>
    <row r="12" spans="1:5" x14ac:dyDescent="0.2">
      <c r="A12" s="70"/>
      <c r="B12" s="71"/>
      <c r="C12" s="70"/>
      <c r="D12" s="73"/>
      <c r="E12" s="71"/>
    </row>
    <row r="13" spans="1:5" x14ac:dyDescent="0.2">
      <c r="A13" s="70" t="s">
        <v>411</v>
      </c>
      <c r="B13" s="71">
        <f>+'1.1.sz.mell.'!G114</f>
        <v>269629</v>
      </c>
      <c r="C13" s="70" t="s">
        <v>447</v>
      </c>
      <c r="D13" s="73">
        <f>+'2.1.sz.mell  '!G18+'2.2.sz.mell  '!G17</f>
        <v>269629</v>
      </c>
      <c r="E13" s="71">
        <f t="shared" si="0"/>
        <v>0</v>
      </c>
    </row>
    <row r="14" spans="1:5" x14ac:dyDescent="0.2">
      <c r="A14" s="70" t="s">
        <v>412</v>
      </c>
      <c r="B14" s="71">
        <f>+'1.1.sz.mell.'!G139</f>
        <v>4586</v>
      </c>
      <c r="C14" s="70" t="s">
        <v>374</v>
      </c>
      <c r="D14" s="73">
        <f>+'2.1.sz.mell  '!G29+'2.2.sz.mell  '!G30</f>
        <v>4586</v>
      </c>
      <c r="E14" s="71">
        <f t="shared" si="0"/>
        <v>0</v>
      </c>
    </row>
    <row r="15" spans="1:5" x14ac:dyDescent="0.2">
      <c r="A15" s="70" t="s">
        <v>413</v>
      </c>
      <c r="B15" s="71">
        <f>+'1.1.sz.mell.'!G140</f>
        <v>274215</v>
      </c>
      <c r="C15" s="70" t="s">
        <v>375</v>
      </c>
      <c r="D15" s="73">
        <f>+'2.1.sz.mell  '!G30+'2.2.sz.mell  '!G31</f>
        <v>274215</v>
      </c>
      <c r="E15" s="71">
        <f t="shared" si="0"/>
        <v>0</v>
      </c>
    </row>
    <row r="16" spans="1:5" x14ac:dyDescent="0.2">
      <c r="A16" s="66"/>
      <c r="B16" s="66"/>
      <c r="C16" s="70"/>
      <c r="D16" s="73"/>
      <c r="E16" s="67"/>
    </row>
    <row r="17" spans="1:5" x14ac:dyDescent="0.2">
      <c r="A17" s="66"/>
      <c r="B17" s="66"/>
      <c r="C17" s="66"/>
      <c r="D17" s="66"/>
      <c r="E17" s="66"/>
    </row>
    <row r="18" spans="1:5" x14ac:dyDescent="0.2">
      <c r="A18" s="66"/>
      <c r="B18" s="66"/>
      <c r="C18" s="66"/>
      <c r="D18" s="66"/>
      <c r="E18" s="66"/>
    </row>
    <row r="19" spans="1:5" x14ac:dyDescent="0.2">
      <c r="A19" s="66"/>
      <c r="B19" s="66"/>
      <c r="C19" s="66"/>
      <c r="D19" s="66"/>
      <c r="E19" s="66"/>
    </row>
  </sheetData>
  <phoneticPr fontId="28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B5" sqref="B5"/>
    </sheetView>
  </sheetViews>
  <sheetFormatPr defaultRowHeight="15" x14ac:dyDescent="0.25"/>
  <cols>
    <col min="1" max="1" width="5.6640625" style="81" customWidth="1"/>
    <col min="2" max="2" width="68.6640625" style="81" customWidth="1"/>
    <col min="3" max="3" width="19.5" style="81" customWidth="1"/>
    <col min="4" max="16384" width="9.33203125" style="81"/>
  </cols>
  <sheetData>
    <row r="1" spans="1:4" ht="33" customHeight="1" x14ac:dyDescent="0.25">
      <c r="A1" s="452" t="s">
        <v>433</v>
      </c>
      <c r="B1" s="452"/>
      <c r="C1" s="452"/>
    </row>
    <row r="2" spans="1:4" ht="15.95" customHeight="1" thickBot="1" x14ac:dyDescent="0.3">
      <c r="A2" s="82"/>
      <c r="B2" s="82"/>
      <c r="C2" s="84" t="s">
        <v>41</v>
      </c>
      <c r="D2" s="83"/>
    </row>
    <row r="3" spans="1:4" ht="34.5" customHeight="1" thickBot="1" x14ac:dyDescent="0.3">
      <c r="A3" s="85" t="s">
        <v>6</v>
      </c>
      <c r="B3" s="86" t="s">
        <v>124</v>
      </c>
      <c r="C3" s="87" t="str">
        <f>+'1.1.sz.mell.'!G3</f>
        <v>2016. évi módosított előirányzat (2016.12.31.)</v>
      </c>
    </row>
    <row r="4" spans="1:4" ht="15.75" thickBot="1" x14ac:dyDescent="0.3">
      <c r="A4" s="88"/>
      <c r="B4" s="314" t="s">
        <v>376</v>
      </c>
      <c r="C4" s="315" t="s">
        <v>377</v>
      </c>
    </row>
    <row r="5" spans="1:4" x14ac:dyDescent="0.25">
      <c r="A5" s="89" t="s">
        <v>8</v>
      </c>
      <c r="B5" s="199" t="s">
        <v>381</v>
      </c>
      <c r="C5" s="196">
        <v>33700</v>
      </c>
    </row>
    <row r="6" spans="1:4" ht="24.75" x14ac:dyDescent="0.25">
      <c r="A6" s="90" t="s">
        <v>9</v>
      </c>
      <c r="B6" s="217" t="s">
        <v>156</v>
      </c>
      <c r="C6" s="197">
        <v>8750</v>
      </c>
    </row>
    <row r="7" spans="1:4" x14ac:dyDescent="0.25">
      <c r="A7" s="90" t="s">
        <v>10</v>
      </c>
      <c r="B7" s="218" t="s">
        <v>382</v>
      </c>
      <c r="C7" s="197"/>
    </row>
    <row r="8" spans="1:4" ht="24.75" x14ac:dyDescent="0.25">
      <c r="A8" s="90" t="s">
        <v>11</v>
      </c>
      <c r="B8" s="218" t="s">
        <v>158</v>
      </c>
      <c r="C8" s="197"/>
    </row>
    <row r="9" spans="1:4" x14ac:dyDescent="0.25">
      <c r="A9" s="91" t="s">
        <v>12</v>
      </c>
      <c r="B9" s="218" t="s">
        <v>157</v>
      </c>
      <c r="C9" s="198">
        <v>580</v>
      </c>
    </row>
    <row r="10" spans="1:4" ht="15.75" thickBot="1" x14ac:dyDescent="0.3">
      <c r="A10" s="90" t="s">
        <v>13</v>
      </c>
      <c r="B10" s="219" t="s">
        <v>383</v>
      </c>
      <c r="C10" s="197"/>
    </row>
    <row r="11" spans="1:4" ht="15.75" thickBot="1" x14ac:dyDescent="0.3">
      <c r="A11" s="453" t="s">
        <v>125</v>
      </c>
      <c r="B11" s="454"/>
      <c r="C11" s="92">
        <f>SUM(C5:C10)</f>
        <v>43030</v>
      </c>
    </row>
    <row r="12" spans="1:4" ht="23.25" customHeight="1" x14ac:dyDescent="0.25">
      <c r="A12" s="455" t="s">
        <v>131</v>
      </c>
      <c r="B12" s="455"/>
      <c r="C12" s="455"/>
    </row>
  </sheetData>
  <mergeCells count="3">
    <mergeCell ref="A1:C1"/>
    <mergeCell ref="A11:B1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1/2017. (II.16.)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view="pageLayout" zoomScaleNormal="100" workbookViewId="0">
      <selection activeCell="F11" sqref="F11"/>
    </sheetView>
  </sheetViews>
  <sheetFormatPr defaultRowHeight="12.75" x14ac:dyDescent="0.2"/>
  <cols>
    <col min="1" max="1" width="47.1640625" style="29" customWidth="1"/>
    <col min="2" max="2" width="15.6640625" style="28" customWidth="1"/>
    <col min="3" max="3" width="16.33203125" style="28" customWidth="1"/>
    <col min="4" max="4" width="18" style="28" customWidth="1"/>
    <col min="5" max="5" width="16.6640625" style="28" customWidth="1"/>
    <col min="6" max="6" width="18.83203125" style="36" customWidth="1"/>
    <col min="7" max="8" width="12.83203125" style="28" customWidth="1"/>
    <col min="9" max="9" width="13.83203125" style="28" customWidth="1"/>
    <col min="10" max="16384" width="9.33203125" style="28"/>
  </cols>
  <sheetData>
    <row r="1" spans="1:6" ht="25.5" customHeight="1" x14ac:dyDescent="0.2">
      <c r="A1" s="456" t="s">
        <v>0</v>
      </c>
      <c r="B1" s="456"/>
      <c r="C1" s="456"/>
      <c r="D1" s="456"/>
      <c r="E1" s="456"/>
      <c r="F1" s="456"/>
    </row>
    <row r="2" spans="1:6" ht="22.5" customHeight="1" thickBot="1" x14ac:dyDescent="0.3">
      <c r="A2" s="93"/>
      <c r="B2" s="36"/>
      <c r="C2" s="36"/>
      <c r="D2" s="36"/>
      <c r="E2" s="36"/>
      <c r="F2" s="32" t="s">
        <v>47</v>
      </c>
    </row>
    <row r="3" spans="1:6" s="30" customFormat="1" ht="44.25" customHeight="1" thickBot="1" x14ac:dyDescent="0.25">
      <c r="A3" s="94" t="s">
        <v>51</v>
      </c>
      <c r="B3" s="95" t="s">
        <v>52</v>
      </c>
      <c r="C3" s="95" t="s">
        <v>53</v>
      </c>
      <c r="D3" s="95" t="s">
        <v>442</v>
      </c>
      <c r="E3" s="95" t="str">
        <f>+'1.1.sz.mell.'!G3</f>
        <v>2016. évi módosított előirányzat (2016.12.31.)</v>
      </c>
      <c r="F3" s="33" t="str">
        <f>+CONCATENATE(LEFT(ÖSSZEFÜGGÉSEK!A5,4),". utáni szükséglet")</f>
        <v>2016. utáni szükséglet</v>
      </c>
    </row>
    <row r="4" spans="1:6" s="36" customFormat="1" ht="12" customHeight="1" thickBot="1" x14ac:dyDescent="0.25">
      <c r="A4" s="34" t="s">
        <v>376</v>
      </c>
      <c r="B4" s="35" t="s">
        <v>377</v>
      </c>
      <c r="C4" s="35" t="s">
        <v>378</v>
      </c>
      <c r="D4" s="35" t="s">
        <v>380</v>
      </c>
      <c r="E4" s="35" t="s">
        <v>379</v>
      </c>
      <c r="F4" s="317" t="s">
        <v>426</v>
      </c>
    </row>
    <row r="5" spans="1:6" ht="15.95" customHeight="1" x14ac:dyDescent="0.2">
      <c r="A5" s="287" t="s">
        <v>435</v>
      </c>
      <c r="B5" s="21">
        <v>635</v>
      </c>
      <c r="C5" s="289" t="s">
        <v>432</v>
      </c>
      <c r="D5" s="21">
        <v>635</v>
      </c>
      <c r="E5" s="21">
        <v>635</v>
      </c>
      <c r="F5" s="37"/>
    </row>
    <row r="6" spans="1:6" ht="15.95" customHeight="1" x14ac:dyDescent="0.2">
      <c r="A6" s="287" t="s">
        <v>436</v>
      </c>
      <c r="B6" s="21">
        <v>272</v>
      </c>
      <c r="C6" s="289" t="s">
        <v>432</v>
      </c>
      <c r="D6" s="21">
        <v>650</v>
      </c>
      <c r="E6" s="21">
        <v>272</v>
      </c>
      <c r="F6" s="37"/>
    </row>
    <row r="7" spans="1:6" ht="15.95" customHeight="1" x14ac:dyDescent="0.2">
      <c r="A7" s="287" t="s">
        <v>437</v>
      </c>
      <c r="B7" s="21">
        <v>254</v>
      </c>
      <c r="C7" s="289" t="s">
        <v>432</v>
      </c>
      <c r="D7" s="21">
        <v>254</v>
      </c>
      <c r="E7" s="21">
        <v>254</v>
      </c>
      <c r="F7" s="37"/>
    </row>
    <row r="8" spans="1:6" ht="24" customHeight="1" x14ac:dyDescent="0.2">
      <c r="A8" s="288" t="s">
        <v>438</v>
      </c>
      <c r="B8" s="21">
        <v>2011</v>
      </c>
      <c r="C8" s="289" t="s">
        <v>432</v>
      </c>
      <c r="D8" s="21">
        <v>645</v>
      </c>
      <c r="E8" s="21">
        <v>2011</v>
      </c>
      <c r="F8" s="37"/>
    </row>
    <row r="9" spans="1:6" ht="15.95" customHeight="1" x14ac:dyDescent="0.2">
      <c r="A9" s="435" t="s">
        <v>439</v>
      </c>
      <c r="B9" s="21">
        <v>830</v>
      </c>
      <c r="C9" s="289" t="s">
        <v>432</v>
      </c>
      <c r="D9" s="21">
        <v>830</v>
      </c>
      <c r="E9" s="21">
        <v>830</v>
      </c>
      <c r="F9" s="37"/>
    </row>
    <row r="10" spans="1:6" ht="15.95" customHeight="1" x14ac:dyDescent="0.2">
      <c r="A10" s="435" t="s">
        <v>441</v>
      </c>
      <c r="B10" s="21">
        <v>100</v>
      </c>
      <c r="C10" s="289" t="s">
        <v>432</v>
      </c>
      <c r="D10" s="21">
        <v>100</v>
      </c>
      <c r="E10" s="21">
        <v>100</v>
      </c>
      <c r="F10" s="37"/>
    </row>
    <row r="11" spans="1:6" ht="15.95" customHeight="1" x14ac:dyDescent="0.2">
      <c r="A11" s="435" t="s">
        <v>452</v>
      </c>
      <c r="B11" s="21">
        <v>597</v>
      </c>
      <c r="C11" s="289" t="s">
        <v>432</v>
      </c>
      <c r="D11" s="21"/>
      <c r="E11" s="21">
        <v>597</v>
      </c>
      <c r="F11" s="37"/>
    </row>
    <row r="12" spans="1:6" ht="15.95" customHeight="1" x14ac:dyDescent="0.2">
      <c r="A12" s="319" t="s">
        <v>453</v>
      </c>
      <c r="B12" s="21">
        <v>849</v>
      </c>
      <c r="C12" s="289" t="s">
        <v>432</v>
      </c>
      <c r="D12" s="21"/>
      <c r="E12" s="21">
        <v>849</v>
      </c>
      <c r="F12" s="37"/>
    </row>
    <row r="13" spans="1:6" ht="15.95" customHeight="1" x14ac:dyDescent="0.2">
      <c r="A13" s="287" t="s">
        <v>448</v>
      </c>
      <c r="B13" s="21">
        <v>630</v>
      </c>
      <c r="C13" s="289" t="s">
        <v>432</v>
      </c>
      <c r="D13" s="21"/>
      <c r="E13" s="21">
        <v>630</v>
      </c>
      <c r="F13" s="37">
        <f t="shared" ref="F13:F21" si="0">B13-D13-E13</f>
        <v>0</v>
      </c>
    </row>
    <row r="14" spans="1:6" ht="15.95" customHeight="1" x14ac:dyDescent="0.2">
      <c r="A14" s="319" t="s">
        <v>440</v>
      </c>
      <c r="B14" s="21">
        <v>100</v>
      </c>
      <c r="C14" s="289" t="s">
        <v>432</v>
      </c>
      <c r="D14" s="21">
        <v>100</v>
      </c>
      <c r="E14" s="21">
        <v>100</v>
      </c>
      <c r="F14" s="37"/>
    </row>
    <row r="15" spans="1:6" ht="15.95" customHeight="1" x14ac:dyDescent="0.2">
      <c r="A15" s="287" t="s">
        <v>458</v>
      </c>
      <c r="B15" s="21">
        <v>440</v>
      </c>
      <c r="C15" s="289" t="s">
        <v>432</v>
      </c>
      <c r="D15" s="21"/>
      <c r="E15" s="21">
        <v>440</v>
      </c>
      <c r="F15" s="37">
        <f t="shared" si="0"/>
        <v>0</v>
      </c>
    </row>
    <row r="16" spans="1:6" ht="15.95" customHeight="1" x14ac:dyDescent="0.2">
      <c r="A16" s="287" t="s">
        <v>459</v>
      </c>
      <c r="B16" s="21">
        <v>358</v>
      </c>
      <c r="C16" s="289" t="s">
        <v>432</v>
      </c>
      <c r="D16" s="21"/>
      <c r="E16" s="21">
        <v>358</v>
      </c>
      <c r="F16" s="37">
        <f t="shared" si="0"/>
        <v>0</v>
      </c>
    </row>
    <row r="17" spans="1:6" ht="15.95" customHeight="1" x14ac:dyDescent="0.2">
      <c r="A17" s="287"/>
      <c r="B17" s="21"/>
      <c r="C17" s="289"/>
      <c r="D17" s="21"/>
      <c r="E17" s="21"/>
      <c r="F17" s="37">
        <f t="shared" si="0"/>
        <v>0</v>
      </c>
    </row>
    <row r="18" spans="1:6" ht="15.95" customHeight="1" x14ac:dyDescent="0.2">
      <c r="A18" s="287"/>
      <c r="B18" s="21"/>
      <c r="C18" s="289"/>
      <c r="D18" s="21"/>
      <c r="E18" s="21"/>
      <c r="F18" s="37">
        <f t="shared" si="0"/>
        <v>0</v>
      </c>
    </row>
    <row r="19" spans="1:6" ht="15.95" customHeight="1" x14ac:dyDescent="0.2">
      <c r="A19" s="287"/>
      <c r="B19" s="21"/>
      <c r="C19" s="289"/>
      <c r="D19" s="21"/>
      <c r="E19" s="21"/>
      <c r="F19" s="37">
        <f t="shared" si="0"/>
        <v>0</v>
      </c>
    </row>
    <row r="20" spans="1:6" ht="15.95" customHeight="1" x14ac:dyDescent="0.2">
      <c r="A20" s="287"/>
      <c r="B20" s="21"/>
      <c r="C20" s="289"/>
      <c r="D20" s="21"/>
      <c r="E20" s="21"/>
      <c r="F20" s="37">
        <f t="shared" si="0"/>
        <v>0</v>
      </c>
    </row>
    <row r="21" spans="1:6" ht="15.95" customHeight="1" thickBot="1" x14ac:dyDescent="0.25">
      <c r="A21" s="287"/>
      <c r="B21" s="21"/>
      <c r="C21" s="289"/>
      <c r="D21" s="21"/>
      <c r="E21" s="21"/>
      <c r="F21" s="37">
        <f t="shared" si="0"/>
        <v>0</v>
      </c>
    </row>
    <row r="22" spans="1:6" s="40" customFormat="1" ht="18" customHeight="1" thickBot="1" x14ac:dyDescent="0.25">
      <c r="A22" s="96" t="s">
        <v>50</v>
      </c>
      <c r="B22" s="38">
        <f>SUM(B5:B21)</f>
        <v>7076</v>
      </c>
      <c r="C22" s="59"/>
      <c r="D22" s="38">
        <f>SUM(D5:D21)</f>
        <v>3214</v>
      </c>
      <c r="E22" s="38">
        <f>SUM(E5:E21)</f>
        <v>7076</v>
      </c>
      <c r="F22" s="39">
        <f>SUM(F5:F21)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>
    <oddHeader>&amp;R&amp;"Times New Roman CE,Félkövér dőlt"&amp;11 4. melléklet a1/2017. (II.16.)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4.sz.mell.</vt:lpstr>
      <vt:lpstr>6.sz.mell.</vt:lpstr>
      <vt:lpstr>7.sz.mell.</vt:lpstr>
      <vt:lpstr>9.1. sz. mell</vt:lpstr>
      <vt:lpstr>9.2. sz. mell</vt:lpstr>
      <vt:lpstr>9.3. sz. mell</vt:lpstr>
      <vt:lpstr>Munka1</vt:lpstr>
      <vt:lpstr>'9.1. sz. mell'!Nyomtatási_cím</vt:lpstr>
      <vt:lpstr>'9.2. sz. mell'!Nyomtatási_cím</vt:lpstr>
      <vt:lpstr>'9.3. sz. mell'!Nyomtatási_cím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2017-02-24T14:12:43Z</cp:lastPrinted>
  <dcterms:created xsi:type="dcterms:W3CDTF">1999-10-30T10:30:45Z</dcterms:created>
  <dcterms:modified xsi:type="dcterms:W3CDTF">2017-02-24T14:12:53Z</dcterms:modified>
</cp:coreProperties>
</file>