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0"/>
  </bookViews>
  <sheets>
    <sheet name="1.mell." sheetId="1" r:id="rId1"/>
    <sheet name="2.1.mell  " sheetId="2" r:id="rId2"/>
    <sheet name="2.2.mell  " sheetId="3" r:id="rId3"/>
    <sheet name="3.1.mell" sheetId="4" r:id="rId4"/>
    <sheet name="3.2.mell" sheetId="5" r:id="rId5"/>
    <sheet name="3.3.mell" sheetId="6" r:id="rId6"/>
    <sheet name="3.4.mell" sheetId="7" r:id="rId7"/>
    <sheet name="3.5.mell" sheetId="8" r:id="rId8"/>
    <sheet name="3.6.mell" sheetId="9" r:id="rId9"/>
    <sheet name="3.7.mell" sheetId="10" r:id="rId10"/>
    <sheet name="3.8.mell" sheetId="11" r:id="rId11"/>
    <sheet name="3.9.mell" sheetId="12" r:id="rId12"/>
    <sheet name="3.10.mell" sheetId="13" r:id="rId13"/>
    <sheet name="3.11.mell" sheetId="14" r:id="rId14"/>
    <sheet name="3.12.mell" sheetId="15" r:id="rId15"/>
    <sheet name="3.13.mell" sheetId="16" r:id="rId16"/>
    <sheet name="3.14.mell" sheetId="17" r:id="rId17"/>
    <sheet name="3.15.mell" sheetId="18" r:id="rId18"/>
    <sheet name="3.16.mell" sheetId="19" r:id="rId19"/>
    <sheet name="3.17.mell" sheetId="20" r:id="rId20"/>
    <sheet name="3.18.mell" sheetId="21" r:id="rId21"/>
    <sheet name="3.19.mell" sheetId="22" r:id="rId22"/>
    <sheet name="3.20.mell" sheetId="23" r:id="rId23"/>
    <sheet name="3.21.mell" sheetId="24" r:id="rId24"/>
    <sheet name="3.22.mell" sheetId="25" r:id="rId25"/>
    <sheet name="3.23.mell" sheetId="26" r:id="rId26"/>
    <sheet name="3.24.mell" sheetId="27" r:id="rId27"/>
    <sheet name="4.mell" sheetId="28" r:id="rId28"/>
    <sheet name="5.mell" sheetId="29" r:id="rId29"/>
    <sheet name="6.mell" sheetId="30" r:id="rId30"/>
    <sheet name="7.mell" sheetId="31" r:id="rId31"/>
    <sheet name="8.mell" sheetId="32" r:id="rId32"/>
    <sheet name="9. mell" sheetId="33" r:id="rId33"/>
    <sheet name="Munka1" sheetId="34" r:id="rId34"/>
  </sheets>
  <definedNames>
    <definedName name="_xlfn.IFERROR" hidden="1">#NAME?</definedName>
    <definedName name="_xlnm.Print_Titles" localSheetId="3">'3.1.mell'!$1:$6</definedName>
    <definedName name="_xlnm.Print_Titles" localSheetId="12">'3.10.mell'!$1:$6</definedName>
    <definedName name="_xlnm.Print_Titles" localSheetId="13">'3.11.mell'!$1:$6</definedName>
    <definedName name="_xlnm.Print_Titles" localSheetId="14">'3.12.mell'!$1:$6</definedName>
    <definedName name="_xlnm.Print_Titles" localSheetId="15">'3.13.mell'!$1:$6</definedName>
    <definedName name="_xlnm.Print_Titles" localSheetId="16">'3.14.mell'!$1:$6</definedName>
    <definedName name="_xlnm.Print_Titles" localSheetId="17">'3.15.mell'!$1:$6</definedName>
    <definedName name="_xlnm.Print_Titles" localSheetId="18">'3.16.mell'!$1:$6</definedName>
    <definedName name="_xlnm.Print_Titles" localSheetId="19">'3.17.mell'!$1:$6</definedName>
    <definedName name="_xlnm.Print_Titles" localSheetId="20">'3.18.mell'!$1:$6</definedName>
    <definedName name="_xlnm.Print_Titles" localSheetId="21">'3.19.mell'!$1:$6</definedName>
    <definedName name="_xlnm.Print_Titles" localSheetId="4">'3.2.mell'!$1:$6</definedName>
    <definedName name="_xlnm.Print_Titles" localSheetId="22">'3.20.mell'!$1:$6</definedName>
    <definedName name="_xlnm.Print_Titles" localSheetId="23">'3.21.mell'!$1:$6</definedName>
    <definedName name="_xlnm.Print_Titles" localSheetId="24">'3.22.mell'!$1:$6</definedName>
    <definedName name="_xlnm.Print_Titles" localSheetId="25">'3.23.mell'!$1:$6</definedName>
    <definedName name="_xlnm.Print_Titles" localSheetId="26">'3.24.mell'!$1:$6</definedName>
    <definedName name="_xlnm.Print_Titles" localSheetId="5">'3.3.mell'!$1:$6</definedName>
    <definedName name="_xlnm.Print_Titles" localSheetId="6">'3.4.mell'!$1:$6</definedName>
    <definedName name="_xlnm.Print_Titles" localSheetId="7">'3.5.mell'!$1:$6</definedName>
    <definedName name="_xlnm.Print_Titles" localSheetId="8">'3.6.mell'!$1:$6</definedName>
    <definedName name="_xlnm.Print_Titles" localSheetId="9">'3.7.mell'!$1:$6</definedName>
    <definedName name="_xlnm.Print_Titles" localSheetId="10">'3.8.mell'!$1:$6</definedName>
    <definedName name="_xlnm.Print_Titles" localSheetId="11">'3.9.mell'!$1:$6</definedName>
    <definedName name="_xlnm.Print_Area" localSheetId="0">'1.mell.'!$A$1:$C$159</definedName>
    <definedName name="_xlnm.Print_Area" localSheetId="31">'8.mell'!$A$1:$E$37</definedName>
  </definedNames>
  <calcPr fullCalcOnLoad="1"/>
</workbook>
</file>

<file path=xl/sharedStrings.xml><?xml version="1.0" encoding="utf-8"?>
<sst xmlns="http://schemas.openxmlformats.org/spreadsheetml/2006/main" count="3430" uniqueCount="549">
  <si>
    <t>Vállalkozási maradvány igénybevétele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</si>
  <si>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</si>
  <si>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</si>
  <si>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</si>
  <si>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</si>
  <si>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</si>
  <si>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</si>
  <si>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</si>
  <si>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</si>
  <si>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</si>
  <si>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</si>
  <si>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</si>
  <si>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</si>
  <si>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</si>
  <si>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</si>
  <si>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</si>
  <si>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</si>
  <si>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</si>
  <si>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</si>
  <si>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</si>
  <si>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</si>
  <si>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</si>
  <si>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</si>
  <si>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</si>
  <si>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</si>
  <si>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</si>
  <si>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</si>
  <si>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</si>
  <si>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</si>
  <si>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</si>
  <si>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</si>
  <si>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</si>
  <si>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</si>
  <si>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</si>
  <si>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</si>
  <si>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</si>
  <si>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</si>
  <si>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</si>
  <si>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</si>
  <si>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</si>
  <si>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</si>
  <si>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</si>
  <si>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</si>
  <si>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</si>
  <si>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</si>
  <si>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</si>
  <si>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</si>
  <si>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</si>
  <si>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</si>
  <si>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</si>
  <si>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</si>
  <si>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</si>
  <si>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</si>
  <si>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</si>
  <si>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</si>
  <si>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</si>
  <si>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</si>
  <si>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</si>
  <si>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</si>
  <si>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</si>
  <si>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</si>
  <si>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</si>
  <si>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</si>
  <si>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</si>
  <si>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</si>
  <si>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</si>
  <si>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</si>
  <si>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</si>
  <si>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</si>
  <si>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</si>
  <si>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</si>
  <si>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</si>
  <si>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</si>
  <si>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</si>
  <si>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</si>
  <si>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</si>
  <si>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</si>
  <si>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</si>
  <si>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</si>
  <si>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</si>
  <si>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</si>
  <si>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</si>
  <si>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</si>
  <si>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</si>
  <si>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</si>
  <si>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</si>
  <si>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</si>
  <si>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</si>
  <si>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</si>
  <si>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</si>
  <si>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</si>
  <si>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</si>
  <si>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</si>
  <si>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</si>
  <si>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</si>
  <si>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</si>
  <si>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</si>
  <si>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</si>
  <si>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</si>
  <si>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</si>
  <si>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</si>
  <si>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</si>
  <si>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</si>
  <si>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</si>
  <si>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</si>
  <si>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</si>
  <si>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</si>
  <si>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</si>
  <si>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</si>
  <si>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</si>
  <si>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</si>
  <si>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</si>
  <si>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</si>
  <si>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</si>
  <si>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</si>
  <si>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</si>
  <si>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</si>
  <si>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</si>
  <si>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</si>
  <si>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</si>
  <si>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</si>
  <si>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</si>
  <si>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</si>
  <si>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</si>
  <si>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</si>
  <si>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</si>
  <si>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</si>
  <si>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</si>
  <si>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</si>
  <si>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</si>
  <si>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</si>
  <si>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</si>
  <si>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</si>
  <si>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</si>
  <si>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</si>
  <si>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</si>
  <si>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</si>
  <si>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</si>
  <si>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</si>
  <si>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</si>
  <si>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</si>
  <si>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</si>
  <si>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</si>
  <si>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</si>
  <si>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</si>
  <si>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</si>
  <si>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</si>
  <si>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</si>
  <si>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</si>
  <si>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</si>
  <si>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</si>
  <si>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</si>
  <si>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</si>
  <si>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</si>
  <si>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</si>
  <si>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</si>
  <si>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</si>
  <si>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</si>
  <si>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</si>
  <si>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</si>
  <si>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</si>
  <si>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</si>
  <si>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</si>
  <si>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</si>
  <si>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</si>
  <si>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Nem kötelező!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</si>
  <si>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</si>
  <si>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</si>
  <si>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</si>
  <si>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</si>
  <si>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</si>
  <si>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</si>
  <si>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</si>
  <si>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</si>
  <si>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</si>
  <si>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</si>
  <si>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</si>
  <si>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</si>
  <si>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</si>
  <si>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</si>
  <si>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</si>
  <si>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</si>
  <si>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</si>
  <si>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</si>
  <si>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</si>
  <si>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</si>
  <si>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</si>
  <si>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</si>
  <si>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</si>
  <si>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</si>
  <si>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</si>
  <si>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</si>
  <si>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</si>
  <si>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</si>
  <si>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</si>
  <si>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</si>
  <si>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</si>
  <si>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</si>
  <si>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</si>
  <si>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</si>
  <si>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</si>
  <si>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</si>
  <si>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</si>
  <si>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</si>
  <si>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</si>
  <si>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</si>
  <si>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</si>
  <si>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</si>
  <si>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</si>
  <si>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</si>
  <si>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</si>
  <si>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</si>
  <si>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</si>
  <si>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</si>
  <si>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</si>
  <si>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</si>
  <si>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</si>
  <si>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</si>
  <si>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</si>
  <si>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</si>
  <si>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</si>
  <si>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</si>
  <si>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</si>
  <si>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</si>
  <si>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</si>
  <si>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</si>
  <si>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</si>
  <si>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</si>
  <si>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</si>
  <si>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</si>
  <si>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</si>
  <si>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</si>
  <si>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</si>
  <si>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</si>
  <si>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</si>
  <si>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</si>
  <si>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</si>
  <si>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</si>
  <si>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</si>
  <si>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</si>
  <si>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</si>
  <si>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</si>
  <si>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</si>
  <si>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</si>
  <si>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</si>
  <si>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</si>
  <si>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</si>
  <si>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</si>
  <si>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</si>
  <si>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</si>
  <si>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</si>
  <si>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</si>
  <si>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</si>
  <si>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</si>
  <si>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</si>
  <si>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</si>
  <si>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</si>
  <si>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</si>
  <si>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</si>
  <si>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</si>
  <si>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</si>
  <si>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</si>
  <si>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</si>
  <si>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</si>
  <si>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</si>
  <si>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</si>
  <si>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</si>
  <si>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</si>
  <si>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</si>
  <si>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</si>
  <si>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</si>
  <si>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</si>
  <si>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</si>
  <si>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</si>
  <si>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</si>
  <si>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</si>
  <si>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</si>
  <si>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</si>
  <si>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</si>
  <si>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</si>
  <si>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</si>
  <si>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</si>
  <si>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</si>
  <si>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</si>
  <si>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</si>
  <si>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</si>
  <si>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</si>
  <si>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</si>
  <si>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</si>
  <si>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</si>
  <si>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</si>
  <si>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</si>
  <si>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</si>
  <si>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</si>
  <si>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</si>
  <si>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</si>
  <si>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</si>
  <si>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</si>
  <si>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</si>
  <si>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</si>
  <si>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</si>
  <si>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</si>
  <si>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</si>
  <si>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</si>
  <si>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</si>
  <si>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</si>
  <si>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</si>
  <si>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</si>
  <si>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</si>
  <si>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</si>
  <si>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</si>
  <si>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</si>
  <si>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</si>
  <si>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</si>
  <si>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</si>
  <si>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</si>
  <si>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</si>
  <si>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</si>
  <si>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</si>
  <si>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</si>
  <si>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</si>
  <si>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</si>
  <si>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</si>
  <si>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</si>
  <si>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</si>
  <si>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</si>
  <si>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</si>
  <si>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</si>
  <si>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</si>
  <si>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</si>
  <si>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</si>
  <si>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</si>
  <si>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</si>
  <si>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</si>
  <si>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</si>
  <si>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</si>
  <si>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</si>
  <si>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</si>
  <si>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</si>
  <si>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</si>
  <si>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</si>
  <si>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</si>
  <si>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</si>
  <si>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</si>
  <si>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</si>
  <si>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</si>
  <si>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</si>
  <si>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</si>
  <si>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</si>
  <si>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</si>
  <si>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</si>
  <si>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</si>
  <si>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</si>
  <si>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</si>
  <si>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</si>
  <si>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</si>
  <si>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</si>
  <si>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</si>
  <si>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</si>
  <si>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</si>
  <si>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</si>
  <si>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</si>
  <si>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</si>
  <si>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</si>
  <si>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</si>
  <si>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</si>
  <si>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</si>
  <si>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</si>
  <si>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</si>
  <si>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</si>
  <si>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</si>
  <si>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</si>
  <si>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</si>
  <si>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</si>
  <si>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</si>
  <si>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</si>
  <si>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</si>
  <si>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</si>
  <si>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</si>
  <si>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</si>
  <si>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</si>
  <si>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</si>
  <si>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</si>
  <si>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</si>
  <si>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</si>
  <si>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</si>
  <si>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</si>
  <si>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</si>
  <si>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</si>
  <si>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</si>
  <si>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</si>
  <si>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</si>
  <si>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</si>
  <si>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</si>
  <si>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</si>
  <si>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</si>
  <si>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</si>
  <si>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</si>
  <si>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</si>
  <si>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</si>
  <si>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</si>
  <si>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</si>
  <si>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</si>
  <si>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</si>
  <si>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</si>
  <si>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</si>
  <si>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</si>
  <si>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</si>
  <si>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</si>
  <si>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</si>
  <si>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</si>
  <si>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</si>
  <si>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</si>
  <si>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</si>
  <si>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</si>
  <si>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</si>
  <si>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</si>
  <si>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</si>
  <si>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</si>
  <si>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</si>
  <si>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</si>
  <si>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</si>
  <si>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</si>
  <si>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</si>
  <si>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</si>
  <si>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</si>
  <si>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</si>
  <si>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</si>
  <si>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</si>
  <si>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</si>
  <si>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</si>
  <si>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</si>
  <si>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</si>
  <si>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</si>
  <si>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</si>
  <si>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</si>
  <si>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</si>
  <si>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</si>
  <si>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</si>
  <si>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</si>
  <si>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</si>
  <si>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</si>
  <si>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</si>
  <si>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</si>
  <si>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</si>
  <si>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</si>
  <si>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</si>
  <si>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</si>
  <si>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</si>
  <si>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</si>
  <si>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</si>
  <si>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</si>
  <si>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</si>
  <si>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</si>
  <si>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</si>
  <si>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 xml:space="preserve">   Felhalmozási költségvetés kiadásai (2.1.+2.2.+2.3.)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</si>
  <si>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</si>
  <si>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</si>
  <si>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</si>
  <si>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</si>
  <si>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</si>
  <si>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</si>
  <si>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</si>
  <si>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</si>
  <si>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</si>
  <si>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</si>
  <si>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Kiemelt előirányzat, előirányzat megnevezése</t>
  </si>
  <si>
    <t>Tb alapoktól átvett pénzeszköz</t>
  </si>
  <si>
    <t>Vanyola Önkormányzat saját bevételeinek részletezése az adósságot keletkeztető ügyletből származó tárgyévi fizetési kötelezettség megállapításához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</si>
  <si>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</si>
  <si>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</si>
  <si>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</si>
  <si>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</si>
  <si>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</si>
  <si>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Kiegészítés</t>
  </si>
  <si>
    <t>A települési önkormányzatok szociális feladatainak egyéb támogatása</t>
  </si>
  <si>
    <t>Szociális étkeztetés</t>
  </si>
  <si>
    <t>Falugondnoki szolgáltatás</t>
  </si>
  <si>
    <t>Gyermekétkeztetés támogatása: elismert dolgozók bértámogatása</t>
  </si>
  <si>
    <t>Gyermekétkeztetés üzemeltetési támogatása</t>
  </si>
  <si>
    <t>Települési önkormányzatok nyilvános könyvtári és közművelődési feladatinak támogatása</t>
  </si>
  <si>
    <t>2015. évről áthúzódó kompenzáció</t>
  </si>
  <si>
    <t>Rászoruló gyermekek intézményen kívüli szünidei étkeztetésének támogatása</t>
  </si>
  <si>
    <t>Veszprém Megyei Rendőrfőkapitányság</t>
  </si>
  <si>
    <t>Bursa Hungarica ösztöndíj</t>
  </si>
  <si>
    <t>Pápakörnyéki Önkormányzatok Feladatellátó Társulása</t>
  </si>
  <si>
    <t>Falugondnoki Egyesület</t>
  </si>
  <si>
    <t>Vanyolai Asszonykórus</t>
  </si>
  <si>
    <t>Vanyolai Sportegyesület</t>
  </si>
  <si>
    <t>Első lakáshoz jutók</t>
  </si>
  <si>
    <t>Gemara SK</t>
  </si>
  <si>
    <t>működési támogatás</t>
  </si>
  <si>
    <t>ösztöndíj</t>
  </si>
  <si>
    <t>lakáshoz jutás támogatása</t>
  </si>
  <si>
    <t>1. táblázat</t>
  </si>
  <si>
    <t>2. táblázat</t>
  </si>
  <si>
    <t>2.1. melléklet az 1/2016. (II.25.) önkormányzati rendelethez</t>
  </si>
  <si>
    <t>2.2. melléklet az 1/2016. (II.25.) önkormányzati rendelethez</t>
  </si>
  <si>
    <t>3.1. melléklet az 1/2016. (II.25.) önkormányzati rendelethez</t>
  </si>
  <si>
    <t>Közutak, hidak, alagutak üzemeltetése, fenntartása</t>
  </si>
  <si>
    <t>Zöldterületkezelés</t>
  </si>
  <si>
    <t>3.2. melléklet az 1/2016. (II.25.) önkormányzati rendelethez</t>
  </si>
  <si>
    <t>3.3. melléklet az 1/2016. (II.25.) önkormányzati rendelethez</t>
  </si>
  <si>
    <t>Város és község gazdálkodás</t>
  </si>
  <si>
    <t>3.4. melléklet az 1/2016. (II.25.) önkormányzati rendelethez</t>
  </si>
  <si>
    <t>Gyermekétkeztetés köznevelési intézményben</t>
  </si>
  <si>
    <t>3.5. melléklet az 1/2016. (II.25.) önkormányzati rendelethez</t>
  </si>
  <si>
    <t>Önkormányzatok jogalkotó és általános igazgatási tevékenysége</t>
  </si>
  <si>
    <t>3.6. melléklet az 1/2016. (II.25.) önkormányzati rendelethez</t>
  </si>
  <si>
    <t>Fejezeti és általános tartalék elszámolása</t>
  </si>
  <si>
    <t>3.7. melléklet az 1/2016. (II.25.) önkormányzati rendelethez</t>
  </si>
  <si>
    <t>Adó-, vám- és jövedéki igazgatás</t>
  </si>
  <si>
    <t>3.8. melléklet az 1/2016. (II.25.) önkormányzati rendelethez</t>
  </si>
  <si>
    <t>Civil szervezetek működési támogatása</t>
  </si>
  <si>
    <t>3.9. melléklet az 1/2016. (II.25.) önkormányzati rendelethez</t>
  </si>
  <si>
    <t>Hosszabb időtartamú közfoglalkoztatás</t>
  </si>
  <si>
    <t>3.10. melléklet az 1/2016. (II.25.) önkormányzati rendelethez</t>
  </si>
  <si>
    <t>Közvilágítás</t>
  </si>
  <si>
    <t>3.11. melléklet az 1/2016. (II.25.) önkormányzati rendelethez</t>
  </si>
  <si>
    <t>Óvodai nevelés, ellátás működési feladatai</t>
  </si>
  <si>
    <t>3.12. melléklet az 1/2016. (II.25.) önkormányzati rendelethez</t>
  </si>
  <si>
    <t>Köznevelési intézmény 1-4. évfolyam működési feladatai</t>
  </si>
  <si>
    <t>3.13. melléklet az 1/2016. (II.25.) önkormányzati rendelethez</t>
  </si>
  <si>
    <t>Család- és nővédelmi egészségügyi gondozás</t>
  </si>
  <si>
    <t>3.14. melléklet az 1/2016. (II.25.) önkormányzati rendelethez</t>
  </si>
  <si>
    <t>Ifjúság-egészségügyi gondozás</t>
  </si>
  <si>
    <t>3.15. melléklet az 1/2016. (II.25.) önkormányzati rendelethez</t>
  </si>
  <si>
    <t>Egyéb szociális pénzbeli és természetbeni ellátások</t>
  </si>
  <si>
    <t>3.16. melléklet az 1/2016. (II.25.) önkormányzati rendelethez</t>
  </si>
  <si>
    <t>3.17. melléklet az 1/2016. (II.25.) önkormányzati rendelethez</t>
  </si>
  <si>
    <t>Falugondnoki szolgálat</t>
  </si>
  <si>
    <t>3.18. melléklet az 1/2016. (II.25.) önkormányzati rendelethez</t>
  </si>
  <si>
    <t>Mindenféle egyéb szabadidős szolgáltatás</t>
  </si>
  <si>
    <t>3.19. melléklet az 1/2016. (II.25.) önkormányzati rendelethez</t>
  </si>
  <si>
    <t>Könyvtári szolgáltatások</t>
  </si>
  <si>
    <t>3.20. melléklet az 1/2016. (II.25.) önkormányzati rendelethez</t>
  </si>
  <si>
    <t>Közművelődés - közösségi és társadalmi részvétel</t>
  </si>
  <si>
    <t>3.21. melléklet az 1/2016. (II.25.) önkormányzati rendelethez</t>
  </si>
  <si>
    <t>Sportlétesítmények működtetése és fejlesztése</t>
  </si>
  <si>
    <t>3.22. melléklet az 1/2016. (II.25.) önkormányzati rendelethez</t>
  </si>
  <si>
    <t>Versenysport tevékenység és támogatása</t>
  </si>
  <si>
    <t>3.23. melléklet az 1/2016. (II.25.) önkormányzati rendelethez</t>
  </si>
  <si>
    <t>Köztemető fenntartása és működtetése</t>
  </si>
  <si>
    <t>3.24. melléklet az 1/2016. (II.25.) önkormányzati rendelethez</t>
  </si>
  <si>
    <t>Önkormányzatok elszámolásai</t>
  </si>
  <si>
    <t>Szociális étkezés</t>
  </si>
  <si>
    <t>K I M U T A T Á S a 2016. évben céljelleggel juttatott támogatásokról</t>
  </si>
  <si>
    <t>Előirányzat-felhasználási terv 2016. évre</t>
  </si>
  <si>
    <t>2016. év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</si>
</sst>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8" borderId="7" applyNumberFormat="0" applyFont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6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7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right" vertical="center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0" xfId="0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2" xfId="0" applyNumberFormat="1" applyFont="1" applyFill="1" applyBorder="1" applyAlignment="1" applyProtection="1">
      <alignment horizontal="right" vertical="center" indent="1"/>
      <protection locked="0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3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34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7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2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8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28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21" fillId="0" borderId="36" xfId="0" applyFont="1" applyFill="1" applyBorder="1" applyAlignment="1" applyProtection="1">
      <alignment horizontal="lef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 applyProtection="1">
      <alignment horizontal="right"/>
      <protection/>
    </xf>
    <xf numFmtId="164" fontId="16" fillId="0" borderId="38" xfId="58" applyNumberFormat="1" applyFont="1" applyFill="1" applyBorder="1" applyAlignment="1" applyProtection="1">
      <alignment horizontal="left" vertical="center"/>
      <protection/>
    </xf>
    <xf numFmtId="0" fontId="17" fillId="0" borderId="39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0" xfId="58" applyFont="1" applyFill="1" applyBorder="1" applyAlignment="1" applyProtection="1">
      <alignment horizontal="center" vertical="center" wrapText="1"/>
      <protection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8" xfId="46" applyNumberFormat="1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vertical="center" wrapText="1"/>
      <protection/>
    </xf>
    <xf numFmtId="164" fontId="15" fillId="0" borderId="39" xfId="0" applyNumberFormat="1" applyFont="1" applyFill="1" applyBorder="1" applyAlignment="1" applyProtection="1">
      <alignment vertical="center" wrapText="1"/>
      <protection/>
    </xf>
    <xf numFmtId="164" fontId="15" fillId="0" borderId="4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4" fillId="0" borderId="46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164" fontId="15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51" xfId="0" applyFont="1" applyBorder="1" applyAlignment="1" applyProtection="1">
      <alignment horizontal="left" vertical="center" wrapText="1" inden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3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7" xfId="46" applyNumberFormat="1" applyFont="1" applyFill="1" applyBorder="1" applyAlignment="1" applyProtection="1">
      <alignment/>
      <protection locked="0"/>
    </xf>
    <xf numFmtId="166" fontId="17" fillId="0" borderId="49" xfId="46" applyNumberFormat="1" applyFont="1" applyFill="1" applyBorder="1" applyAlignment="1" applyProtection="1">
      <alignment/>
      <protection locked="0"/>
    </xf>
    <xf numFmtId="166" fontId="17" fillId="0" borderId="45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6" xfId="0" applyNumberFormat="1" applyFont="1" applyFill="1" applyBorder="1" applyAlignment="1" applyProtection="1">
      <alignment horizontal="right" vertical="center"/>
      <protection/>
    </xf>
    <xf numFmtId="49" fontId="7" fillId="0" borderId="58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9" xfId="58" applyFont="1" applyFill="1" applyBorder="1" applyAlignment="1" applyProtection="1">
      <alignment horizontal="center" vertical="center" wrapText="1"/>
      <protection/>
    </xf>
    <xf numFmtId="0" fontId="6" fillId="0" borderId="59" xfId="58" applyFont="1" applyFill="1" applyBorder="1" applyAlignment="1" applyProtection="1">
      <alignment vertical="center" wrapText="1"/>
      <protection/>
    </xf>
    <xf numFmtId="164" fontId="6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3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6" xfId="58" applyFont="1" applyFill="1" applyBorder="1" applyAlignment="1" applyProtection="1">
      <alignment horizontal="center" vertical="center" wrapText="1"/>
      <protection/>
    </xf>
    <xf numFmtId="164" fontId="21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3" xfId="58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9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0" xfId="58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5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51" xfId="58" applyFont="1" applyFill="1" applyBorder="1" applyAlignment="1" applyProtection="1">
      <alignment horizontal="left" vertical="center" wrapText="1" indent="1"/>
      <protection/>
    </xf>
    <xf numFmtId="0" fontId="15" fillId="0" borderId="39" xfId="58" applyFont="1" applyFill="1" applyBorder="1" applyAlignment="1" applyProtection="1">
      <alignment vertical="center" wrapTex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0" xfId="58" applyFont="1" applyFill="1" applyBorder="1" applyAlignment="1" applyProtection="1">
      <alignment horizontal="left" vertical="center" wrapText="1" indent="7"/>
      <protection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40" xfId="0" applyNumberFormat="1" applyFont="1" applyBorder="1" applyAlignment="1" applyProtection="1" quotePrefix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4" xfId="58" applyFont="1" applyFill="1" applyBorder="1" applyAlignment="1" applyProtection="1">
      <alignment horizontal="center" vertical="center" wrapText="1"/>
      <protection/>
    </xf>
    <xf numFmtId="0" fontId="15" fillId="0" borderId="39" xfId="58" applyFont="1" applyFill="1" applyBorder="1" applyAlignment="1" applyProtection="1">
      <alignment vertical="center" wrapText="1"/>
      <protection/>
    </xf>
    <xf numFmtId="164" fontId="15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59" xfId="58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0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8" xfId="58" applyFont="1" applyFill="1" applyBorder="1" applyAlignment="1" applyProtection="1">
      <alignment horizontal="center" vertical="center"/>
      <protection/>
    </xf>
    <xf numFmtId="0" fontId="21" fillId="0" borderId="65" xfId="0" applyFont="1" applyFill="1" applyBorder="1" applyAlignment="1" applyProtection="1">
      <alignment horizontal="left" vertical="center" wrapText="1"/>
      <protection locked="0"/>
    </xf>
    <xf numFmtId="0" fontId="21" fillId="0" borderId="66" xfId="0" applyFont="1" applyFill="1" applyBorder="1" applyAlignment="1" applyProtection="1">
      <alignment horizontal="left" vertical="center" wrapText="1"/>
      <protection locked="0"/>
    </xf>
    <xf numFmtId="0" fontId="21" fillId="0" borderId="67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/>
      <protection locked="0"/>
    </xf>
    <xf numFmtId="0" fontId="8" fillId="0" borderId="55" xfId="0" applyFont="1" applyFill="1" applyBorder="1" applyAlignment="1">
      <alignment textRotation="18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38" xfId="58" applyNumberFormat="1" applyFont="1" applyFill="1" applyBorder="1" applyAlignment="1" applyProtection="1">
      <alignment horizontal="left" vertical="center"/>
      <protection/>
    </xf>
    <xf numFmtId="164" fontId="16" fillId="0" borderId="3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6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47" xfId="0" applyFont="1" applyBorder="1" applyAlignment="1" applyProtection="1">
      <alignment horizontal="left" vertical="center" indent="2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7" fillId="0" borderId="5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59" xfId="58" applyFont="1" applyFill="1" applyBorder="1" applyAlignment="1">
      <alignment horizontal="justify" vertical="center" wrapText="1"/>
      <protection/>
    </xf>
    <xf numFmtId="0" fontId="16" fillId="0" borderId="72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16" fillId="0" borderId="40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workbookViewId="0" topLeftCell="A1">
      <selection activeCell="C4" sqref="C4"/>
    </sheetView>
  </sheetViews>
  <sheetFormatPr defaultColWidth="9.00390625" defaultRowHeight="12.75"/>
  <cols>
    <col min="1" max="1" width="9.50390625" style="268" customWidth="1"/>
    <col min="2" max="2" width="91.625" style="268" customWidth="1"/>
    <col min="3" max="3" width="21.625" style="269" customWidth="1"/>
    <col min="4" max="4" width="9.00390625" style="290" customWidth="1"/>
    <col min="5" max="16384" width="9.375" style="290" customWidth="1"/>
  </cols>
  <sheetData>
    <row r="1" spans="1:3" ht="15.75" customHeight="1">
      <c r="A1" s="361" t="s">
        <v>10</v>
      </c>
      <c r="B1" s="361"/>
      <c r="C1" s="361"/>
    </row>
    <row r="2" spans="1:3" ht="15.75" customHeight="1" thickBot="1">
      <c r="A2" s="362" t="s">
        <v>494</v>
      </c>
      <c r="B2" s="362"/>
      <c r="C2" s="191" t="s">
        <v>175</v>
      </c>
    </row>
    <row r="3" spans="1:3" ht="37.5" customHeight="1" thickBot="1">
      <c r="A3" s="21" t="s">
        <v>59</v>
      </c>
      <c r="B3" s="22" t="s">
        <v>12</v>
      </c>
      <c r="C3" s="37" t="s">
        <v>548</v>
      </c>
    </row>
    <row r="4" spans="1:3" s="291" customFormat="1" ht="12" customHeight="1" thickBot="1">
      <c r="A4" s="286"/>
      <c r="B4" s="287" t="s">
        <v>428</v>
      </c>
      <c r="C4" s="288" t="s">
        <v>429</v>
      </c>
    </row>
    <row r="5" spans="1:3" s="292" customFormat="1" ht="12" customHeight="1" thickBot="1">
      <c r="A5" s="18" t="s">
        <v>13</v>
      </c>
      <c r="B5" s="19" t="s">
        <v>199</v>
      </c>
      <c r="C5" s="181">
        <f>+C6+C7+C8+C9+C10+C11</f>
        <v>29663</v>
      </c>
    </row>
    <row r="6" spans="1:3" s="292" customFormat="1" ht="12" customHeight="1">
      <c r="A6" s="13" t="s">
        <v>85</v>
      </c>
      <c r="B6" s="293" t="s">
        <v>200</v>
      </c>
      <c r="C6" s="184">
        <v>14120</v>
      </c>
    </row>
    <row r="7" spans="1:3" s="292" customFormat="1" ht="12" customHeight="1">
      <c r="A7" s="12" t="s">
        <v>86</v>
      </c>
      <c r="B7" s="294" t="s">
        <v>201</v>
      </c>
      <c r="C7" s="183"/>
    </row>
    <row r="8" spans="1:3" s="292" customFormat="1" ht="12" customHeight="1">
      <c r="A8" s="12" t="s">
        <v>87</v>
      </c>
      <c r="B8" s="294" t="s">
        <v>456</v>
      </c>
      <c r="C8" s="183">
        <v>14343</v>
      </c>
    </row>
    <row r="9" spans="1:3" s="292" customFormat="1" ht="12" customHeight="1">
      <c r="A9" s="12" t="s">
        <v>88</v>
      </c>
      <c r="B9" s="294" t="s">
        <v>202</v>
      </c>
      <c r="C9" s="183">
        <v>1200</v>
      </c>
    </row>
    <row r="10" spans="1:3" s="292" customFormat="1" ht="12" customHeight="1">
      <c r="A10" s="12" t="s">
        <v>119</v>
      </c>
      <c r="B10" s="177" t="s">
        <v>373</v>
      </c>
      <c r="C10" s="183"/>
    </row>
    <row r="11" spans="1:3" s="292" customFormat="1" ht="12" customHeight="1" thickBot="1">
      <c r="A11" s="14" t="s">
        <v>89</v>
      </c>
      <c r="B11" s="178" t="s">
        <v>374</v>
      </c>
      <c r="C11" s="183"/>
    </row>
    <row r="12" spans="1:3" s="292" customFormat="1" ht="12" customHeight="1" thickBot="1">
      <c r="A12" s="18" t="s">
        <v>14</v>
      </c>
      <c r="B12" s="176" t="s">
        <v>203</v>
      </c>
      <c r="C12" s="181">
        <f>+C13+C14+C15+C16+C17</f>
        <v>0</v>
      </c>
    </row>
    <row r="13" spans="1:3" s="292" customFormat="1" ht="12" customHeight="1">
      <c r="A13" s="13" t="s">
        <v>91</v>
      </c>
      <c r="B13" s="293" t="s">
        <v>204</v>
      </c>
      <c r="C13" s="184"/>
    </row>
    <row r="14" spans="1:3" s="292" customFormat="1" ht="12" customHeight="1">
      <c r="A14" s="12" t="s">
        <v>92</v>
      </c>
      <c r="B14" s="294" t="s">
        <v>205</v>
      </c>
      <c r="C14" s="183"/>
    </row>
    <row r="15" spans="1:3" s="292" customFormat="1" ht="12" customHeight="1">
      <c r="A15" s="12" t="s">
        <v>93</v>
      </c>
      <c r="B15" s="294" t="s">
        <v>366</v>
      </c>
      <c r="C15" s="183"/>
    </row>
    <row r="16" spans="1:3" s="292" customFormat="1" ht="12" customHeight="1">
      <c r="A16" s="12" t="s">
        <v>94</v>
      </c>
      <c r="B16" s="294" t="s">
        <v>367</v>
      </c>
      <c r="C16" s="183"/>
    </row>
    <row r="17" spans="1:3" s="292" customFormat="1" ht="12" customHeight="1">
      <c r="A17" s="12" t="s">
        <v>95</v>
      </c>
      <c r="B17" s="294" t="s">
        <v>206</v>
      </c>
      <c r="C17" s="183"/>
    </row>
    <row r="18" spans="1:3" s="292" customFormat="1" ht="12" customHeight="1" thickBot="1">
      <c r="A18" s="14" t="s">
        <v>104</v>
      </c>
      <c r="B18" s="178" t="s">
        <v>207</v>
      </c>
      <c r="C18" s="185"/>
    </row>
    <row r="19" spans="1:3" s="292" customFormat="1" ht="12" customHeight="1" thickBot="1">
      <c r="A19" s="18" t="s">
        <v>15</v>
      </c>
      <c r="B19" s="19" t="s">
        <v>208</v>
      </c>
      <c r="C19" s="181">
        <f>+C20+C21+C22+C23+C24</f>
        <v>0</v>
      </c>
    </row>
    <row r="20" spans="1:3" s="292" customFormat="1" ht="12" customHeight="1">
      <c r="A20" s="13" t="s">
        <v>74</v>
      </c>
      <c r="B20" s="293" t="s">
        <v>209</v>
      </c>
      <c r="C20" s="184"/>
    </row>
    <row r="21" spans="1:3" s="292" customFormat="1" ht="12" customHeight="1">
      <c r="A21" s="12" t="s">
        <v>75</v>
      </c>
      <c r="B21" s="294" t="s">
        <v>210</v>
      </c>
      <c r="C21" s="183"/>
    </row>
    <row r="22" spans="1:3" s="292" customFormat="1" ht="12" customHeight="1">
      <c r="A22" s="12" t="s">
        <v>76</v>
      </c>
      <c r="B22" s="294" t="s">
        <v>368</v>
      </c>
      <c r="C22" s="183"/>
    </row>
    <row r="23" spans="1:3" s="292" customFormat="1" ht="12" customHeight="1">
      <c r="A23" s="12" t="s">
        <v>77</v>
      </c>
      <c r="B23" s="294" t="s">
        <v>369</v>
      </c>
      <c r="C23" s="183"/>
    </row>
    <row r="24" spans="1:3" s="292" customFormat="1" ht="12" customHeight="1">
      <c r="A24" s="12" t="s">
        <v>138</v>
      </c>
      <c r="B24" s="294" t="s">
        <v>211</v>
      </c>
      <c r="C24" s="183"/>
    </row>
    <row r="25" spans="1:3" s="292" customFormat="1" ht="12" customHeight="1" thickBot="1">
      <c r="A25" s="14" t="s">
        <v>139</v>
      </c>
      <c r="B25" s="295" t="s">
        <v>212</v>
      </c>
      <c r="C25" s="185"/>
    </row>
    <row r="26" spans="1:3" s="292" customFormat="1" ht="12" customHeight="1" thickBot="1">
      <c r="A26" s="18" t="s">
        <v>140</v>
      </c>
      <c r="B26" s="19" t="s">
        <v>457</v>
      </c>
      <c r="C26" s="187">
        <f>SUM(C27:C33)</f>
        <v>4640</v>
      </c>
    </row>
    <row r="27" spans="1:3" s="292" customFormat="1" ht="12" customHeight="1">
      <c r="A27" s="13" t="s">
        <v>214</v>
      </c>
      <c r="B27" s="293" t="s">
        <v>461</v>
      </c>
      <c r="C27" s="184"/>
    </row>
    <row r="28" spans="1:3" s="292" customFormat="1" ht="12" customHeight="1">
      <c r="A28" s="12" t="s">
        <v>215</v>
      </c>
      <c r="B28" s="294" t="s">
        <v>462</v>
      </c>
      <c r="C28" s="183"/>
    </row>
    <row r="29" spans="1:3" s="292" customFormat="1" ht="12" customHeight="1">
      <c r="A29" s="12" t="s">
        <v>216</v>
      </c>
      <c r="B29" s="294" t="s">
        <v>463</v>
      </c>
      <c r="C29" s="183">
        <v>3808</v>
      </c>
    </row>
    <row r="30" spans="1:3" s="292" customFormat="1" ht="12" customHeight="1">
      <c r="A30" s="12" t="s">
        <v>217</v>
      </c>
      <c r="B30" s="294" t="s">
        <v>464</v>
      </c>
      <c r="C30" s="183"/>
    </row>
    <row r="31" spans="1:3" s="292" customFormat="1" ht="12" customHeight="1">
      <c r="A31" s="12" t="s">
        <v>458</v>
      </c>
      <c r="B31" s="294" t="s">
        <v>218</v>
      </c>
      <c r="C31" s="183">
        <v>832</v>
      </c>
    </row>
    <row r="32" spans="1:3" s="292" customFormat="1" ht="12" customHeight="1">
      <c r="A32" s="12" t="s">
        <v>459</v>
      </c>
      <c r="B32" s="294" t="s">
        <v>219</v>
      </c>
      <c r="C32" s="183"/>
    </row>
    <row r="33" spans="1:3" s="292" customFormat="1" ht="12" customHeight="1" thickBot="1">
      <c r="A33" s="14" t="s">
        <v>460</v>
      </c>
      <c r="B33" s="353" t="s">
        <v>220</v>
      </c>
      <c r="C33" s="185"/>
    </row>
    <row r="34" spans="1:3" s="292" customFormat="1" ht="12" customHeight="1" thickBot="1">
      <c r="A34" s="18" t="s">
        <v>17</v>
      </c>
      <c r="B34" s="19" t="s">
        <v>375</v>
      </c>
      <c r="C34" s="181">
        <f>SUM(C35:C45)</f>
        <v>3607</v>
      </c>
    </row>
    <row r="35" spans="1:3" s="292" customFormat="1" ht="12" customHeight="1">
      <c r="A35" s="13" t="s">
        <v>78</v>
      </c>
      <c r="B35" s="293" t="s">
        <v>223</v>
      </c>
      <c r="C35" s="184"/>
    </row>
    <row r="36" spans="1:3" s="292" customFormat="1" ht="12" customHeight="1">
      <c r="A36" s="12" t="s">
        <v>79</v>
      </c>
      <c r="B36" s="294" t="s">
        <v>224</v>
      </c>
      <c r="C36" s="183">
        <v>3023</v>
      </c>
    </row>
    <row r="37" spans="1:3" s="292" customFormat="1" ht="12" customHeight="1">
      <c r="A37" s="12" t="s">
        <v>80</v>
      </c>
      <c r="B37" s="294" t="s">
        <v>225</v>
      </c>
      <c r="C37" s="183"/>
    </row>
    <row r="38" spans="1:3" s="292" customFormat="1" ht="12" customHeight="1">
      <c r="A38" s="12" t="s">
        <v>142</v>
      </c>
      <c r="B38" s="294" t="s">
        <v>226</v>
      </c>
      <c r="C38" s="183"/>
    </row>
    <row r="39" spans="1:3" s="292" customFormat="1" ht="12" customHeight="1">
      <c r="A39" s="12" t="s">
        <v>143</v>
      </c>
      <c r="B39" s="294" t="s">
        <v>227</v>
      </c>
      <c r="C39" s="183"/>
    </row>
    <row r="40" spans="1:3" s="292" customFormat="1" ht="12" customHeight="1">
      <c r="A40" s="12" t="s">
        <v>144</v>
      </c>
      <c r="B40" s="294" t="s">
        <v>228</v>
      </c>
      <c r="C40" s="183">
        <v>554</v>
      </c>
    </row>
    <row r="41" spans="1:3" s="292" customFormat="1" ht="12" customHeight="1">
      <c r="A41" s="12" t="s">
        <v>145</v>
      </c>
      <c r="B41" s="294" t="s">
        <v>229</v>
      </c>
      <c r="C41" s="183"/>
    </row>
    <row r="42" spans="1:3" s="292" customFormat="1" ht="12" customHeight="1">
      <c r="A42" s="12" t="s">
        <v>146</v>
      </c>
      <c r="B42" s="294" t="s">
        <v>465</v>
      </c>
      <c r="C42" s="183">
        <v>30</v>
      </c>
    </row>
    <row r="43" spans="1:3" s="292" customFormat="1" ht="12" customHeight="1">
      <c r="A43" s="12" t="s">
        <v>221</v>
      </c>
      <c r="B43" s="294" t="s">
        <v>231</v>
      </c>
      <c r="C43" s="186"/>
    </row>
    <row r="44" spans="1:3" s="292" customFormat="1" ht="12" customHeight="1">
      <c r="A44" s="14" t="s">
        <v>222</v>
      </c>
      <c r="B44" s="295" t="s">
        <v>377</v>
      </c>
      <c r="C44" s="280"/>
    </row>
    <row r="45" spans="1:3" s="292" customFormat="1" ht="12" customHeight="1" thickBot="1">
      <c r="A45" s="14" t="s">
        <v>376</v>
      </c>
      <c r="B45" s="178" t="s">
        <v>232</v>
      </c>
      <c r="C45" s="280"/>
    </row>
    <row r="46" spans="1:3" s="292" customFormat="1" ht="12" customHeight="1" thickBot="1">
      <c r="A46" s="18" t="s">
        <v>18</v>
      </c>
      <c r="B46" s="19" t="s">
        <v>233</v>
      </c>
      <c r="C46" s="181">
        <f>SUM(C47:C51)</f>
        <v>0</v>
      </c>
    </row>
    <row r="47" spans="1:3" s="292" customFormat="1" ht="12" customHeight="1">
      <c r="A47" s="13" t="s">
        <v>81</v>
      </c>
      <c r="B47" s="293" t="s">
        <v>237</v>
      </c>
      <c r="C47" s="325"/>
    </row>
    <row r="48" spans="1:3" s="292" customFormat="1" ht="12" customHeight="1">
      <c r="A48" s="12" t="s">
        <v>82</v>
      </c>
      <c r="B48" s="294" t="s">
        <v>238</v>
      </c>
      <c r="C48" s="186"/>
    </row>
    <row r="49" spans="1:3" s="292" customFormat="1" ht="12" customHeight="1">
      <c r="A49" s="12" t="s">
        <v>234</v>
      </c>
      <c r="B49" s="294" t="s">
        <v>239</v>
      </c>
      <c r="C49" s="186"/>
    </row>
    <row r="50" spans="1:3" s="292" customFormat="1" ht="12" customHeight="1">
      <c r="A50" s="12" t="s">
        <v>235</v>
      </c>
      <c r="B50" s="294" t="s">
        <v>240</v>
      </c>
      <c r="C50" s="186"/>
    </row>
    <row r="51" spans="1:3" s="292" customFormat="1" ht="12" customHeight="1" thickBot="1">
      <c r="A51" s="14" t="s">
        <v>236</v>
      </c>
      <c r="B51" s="178" t="s">
        <v>241</v>
      </c>
      <c r="C51" s="280"/>
    </row>
    <row r="52" spans="1:3" s="292" customFormat="1" ht="12" customHeight="1" thickBot="1">
      <c r="A52" s="18" t="s">
        <v>147</v>
      </c>
      <c r="B52" s="19" t="s">
        <v>242</v>
      </c>
      <c r="C52" s="181">
        <f>SUM(C53:C56)</f>
        <v>13550</v>
      </c>
    </row>
    <row r="53" spans="1:3" s="292" customFormat="1" ht="12" customHeight="1">
      <c r="A53" s="13" t="s">
        <v>83</v>
      </c>
      <c r="B53" s="293" t="s">
        <v>243</v>
      </c>
      <c r="C53" s="184"/>
    </row>
    <row r="54" spans="1:3" s="292" customFormat="1" ht="12" customHeight="1">
      <c r="A54" s="12" t="s">
        <v>84</v>
      </c>
      <c r="B54" s="294" t="s">
        <v>370</v>
      </c>
      <c r="C54" s="183"/>
    </row>
    <row r="55" spans="1:3" s="292" customFormat="1" ht="12" customHeight="1">
      <c r="A55" s="12" t="s">
        <v>245</v>
      </c>
      <c r="B55" s="294" t="s">
        <v>244</v>
      </c>
      <c r="C55" s="183">
        <v>8973</v>
      </c>
    </row>
    <row r="56" spans="1:3" s="292" customFormat="1" ht="12" customHeight="1" thickBot="1">
      <c r="A56" s="14" t="s">
        <v>246</v>
      </c>
      <c r="B56" s="178" t="s">
        <v>467</v>
      </c>
      <c r="C56" s="185">
        <v>4577</v>
      </c>
    </row>
    <row r="57" spans="1:3" s="292" customFormat="1" ht="12" customHeight="1" thickBot="1">
      <c r="A57" s="18" t="s">
        <v>20</v>
      </c>
      <c r="B57" s="176" t="s">
        <v>247</v>
      </c>
      <c r="C57" s="181">
        <f>SUM(C58:C60)</f>
        <v>0</v>
      </c>
    </row>
    <row r="58" spans="1:3" s="292" customFormat="1" ht="12" customHeight="1">
      <c r="A58" s="13" t="s">
        <v>148</v>
      </c>
      <c r="B58" s="293" t="s">
        <v>249</v>
      </c>
      <c r="C58" s="186"/>
    </row>
    <row r="59" spans="1:3" s="292" customFormat="1" ht="12" customHeight="1">
      <c r="A59" s="12" t="s">
        <v>149</v>
      </c>
      <c r="B59" s="294" t="s">
        <v>371</v>
      </c>
      <c r="C59" s="186"/>
    </row>
    <row r="60" spans="1:3" s="292" customFormat="1" ht="12" customHeight="1">
      <c r="A60" s="12" t="s">
        <v>176</v>
      </c>
      <c r="B60" s="294" t="s">
        <v>250</v>
      </c>
      <c r="C60" s="186"/>
    </row>
    <row r="61" spans="1:3" s="292" customFormat="1" ht="12" customHeight="1" thickBot="1">
      <c r="A61" s="14" t="s">
        <v>248</v>
      </c>
      <c r="B61" s="178" t="s">
        <v>251</v>
      </c>
      <c r="C61" s="186"/>
    </row>
    <row r="62" spans="1:3" s="292" customFormat="1" ht="12" customHeight="1" thickBot="1">
      <c r="A62" s="338" t="s">
        <v>417</v>
      </c>
      <c r="B62" s="19" t="s">
        <v>252</v>
      </c>
      <c r="C62" s="187">
        <f>+C5+C12+C19+C26+C34+C46+C52+C57</f>
        <v>51460</v>
      </c>
    </row>
    <row r="63" spans="1:3" s="292" customFormat="1" ht="12" customHeight="1" thickBot="1">
      <c r="A63" s="327" t="s">
        <v>253</v>
      </c>
      <c r="B63" s="176" t="s">
        <v>254</v>
      </c>
      <c r="C63" s="181">
        <f>SUM(C64:C66)</f>
        <v>0</v>
      </c>
    </row>
    <row r="64" spans="1:3" s="292" customFormat="1" ht="12" customHeight="1">
      <c r="A64" s="13" t="s">
        <v>284</v>
      </c>
      <c r="B64" s="293" t="s">
        <v>255</v>
      </c>
      <c r="C64" s="186"/>
    </row>
    <row r="65" spans="1:3" s="292" customFormat="1" ht="12" customHeight="1">
      <c r="A65" s="12" t="s">
        <v>293</v>
      </c>
      <c r="B65" s="294" t="s">
        <v>256</v>
      </c>
      <c r="C65" s="186"/>
    </row>
    <row r="66" spans="1:3" s="292" customFormat="1" ht="12" customHeight="1" thickBot="1">
      <c r="A66" s="14" t="s">
        <v>294</v>
      </c>
      <c r="B66" s="332" t="s">
        <v>402</v>
      </c>
      <c r="C66" s="186"/>
    </row>
    <row r="67" spans="1:3" s="292" customFormat="1" ht="12" customHeight="1" thickBot="1">
      <c r="A67" s="327" t="s">
        <v>257</v>
      </c>
      <c r="B67" s="176" t="s">
        <v>258</v>
      </c>
      <c r="C67" s="181">
        <f>SUM(C68:C71)</f>
        <v>0</v>
      </c>
    </row>
    <row r="68" spans="1:3" s="292" customFormat="1" ht="12" customHeight="1">
      <c r="A68" s="13" t="s">
        <v>120</v>
      </c>
      <c r="B68" s="293" t="s">
        <v>259</v>
      </c>
      <c r="C68" s="186"/>
    </row>
    <row r="69" spans="1:3" s="292" customFormat="1" ht="12" customHeight="1">
      <c r="A69" s="12" t="s">
        <v>121</v>
      </c>
      <c r="B69" s="294" t="s">
        <v>260</v>
      </c>
      <c r="C69" s="186"/>
    </row>
    <row r="70" spans="1:3" s="292" customFormat="1" ht="12" customHeight="1">
      <c r="A70" s="12" t="s">
        <v>285</v>
      </c>
      <c r="B70" s="294" t="s">
        <v>261</v>
      </c>
      <c r="C70" s="186"/>
    </row>
    <row r="71" spans="1:3" s="292" customFormat="1" ht="12" customHeight="1" thickBot="1">
      <c r="A71" s="14" t="s">
        <v>286</v>
      </c>
      <c r="B71" s="178" t="s">
        <v>262</v>
      </c>
      <c r="C71" s="186"/>
    </row>
    <row r="72" spans="1:3" s="292" customFormat="1" ht="12" customHeight="1" thickBot="1">
      <c r="A72" s="327" t="s">
        <v>263</v>
      </c>
      <c r="B72" s="176" t="s">
        <v>264</v>
      </c>
      <c r="C72" s="181">
        <f>SUM(C73:C74)</f>
        <v>20483</v>
      </c>
    </row>
    <row r="73" spans="1:3" s="292" customFormat="1" ht="12" customHeight="1">
      <c r="A73" s="13" t="s">
        <v>287</v>
      </c>
      <c r="B73" s="293" t="s">
        <v>265</v>
      </c>
      <c r="C73" s="186">
        <v>20483</v>
      </c>
    </row>
    <row r="74" spans="1:3" s="292" customFormat="1" ht="12" customHeight="1" thickBot="1">
      <c r="A74" s="14" t="s">
        <v>288</v>
      </c>
      <c r="B74" s="178" t="s">
        <v>266</v>
      </c>
      <c r="C74" s="186"/>
    </row>
    <row r="75" spans="1:3" s="292" customFormat="1" ht="12" customHeight="1" thickBot="1">
      <c r="A75" s="327" t="s">
        <v>267</v>
      </c>
      <c r="B75" s="176" t="s">
        <v>268</v>
      </c>
      <c r="C75" s="181">
        <f>SUM(C76:C78)</f>
        <v>0</v>
      </c>
    </row>
    <row r="76" spans="1:3" s="292" customFormat="1" ht="12" customHeight="1">
      <c r="A76" s="13" t="s">
        <v>289</v>
      </c>
      <c r="B76" s="293" t="s">
        <v>269</v>
      </c>
      <c r="C76" s="186"/>
    </row>
    <row r="77" spans="1:3" s="292" customFormat="1" ht="12" customHeight="1">
      <c r="A77" s="12" t="s">
        <v>290</v>
      </c>
      <c r="B77" s="294" t="s">
        <v>270</v>
      </c>
      <c r="C77" s="186"/>
    </row>
    <row r="78" spans="1:3" s="292" customFormat="1" ht="12" customHeight="1" thickBot="1">
      <c r="A78" s="14" t="s">
        <v>291</v>
      </c>
      <c r="B78" s="178" t="s">
        <v>271</v>
      </c>
      <c r="C78" s="186"/>
    </row>
    <row r="79" spans="1:3" s="292" customFormat="1" ht="12" customHeight="1" thickBot="1">
      <c r="A79" s="327" t="s">
        <v>272</v>
      </c>
      <c r="B79" s="176" t="s">
        <v>292</v>
      </c>
      <c r="C79" s="181">
        <f>SUM(C80:C83)</f>
        <v>0</v>
      </c>
    </row>
    <row r="80" spans="1:3" s="292" customFormat="1" ht="12" customHeight="1">
      <c r="A80" s="296" t="s">
        <v>273</v>
      </c>
      <c r="B80" s="293" t="s">
        <v>274</v>
      </c>
      <c r="C80" s="186"/>
    </row>
    <row r="81" spans="1:3" s="292" customFormat="1" ht="12" customHeight="1">
      <c r="A81" s="297" t="s">
        <v>275</v>
      </c>
      <c r="B81" s="294" t="s">
        <v>276</v>
      </c>
      <c r="C81" s="186"/>
    </row>
    <row r="82" spans="1:3" s="292" customFormat="1" ht="12" customHeight="1">
      <c r="A82" s="297" t="s">
        <v>277</v>
      </c>
      <c r="B82" s="294" t="s">
        <v>278</v>
      </c>
      <c r="C82" s="186"/>
    </row>
    <row r="83" spans="1:3" s="292" customFormat="1" ht="12" customHeight="1" thickBot="1">
      <c r="A83" s="298" t="s">
        <v>279</v>
      </c>
      <c r="B83" s="178" t="s">
        <v>280</v>
      </c>
      <c r="C83" s="186"/>
    </row>
    <row r="84" spans="1:3" s="292" customFormat="1" ht="12" customHeight="1" thickBot="1">
      <c r="A84" s="327" t="s">
        <v>281</v>
      </c>
      <c r="B84" s="176" t="s">
        <v>416</v>
      </c>
      <c r="C84" s="326"/>
    </row>
    <row r="85" spans="1:3" s="292" customFormat="1" ht="13.5" customHeight="1" thickBot="1">
      <c r="A85" s="327" t="s">
        <v>283</v>
      </c>
      <c r="B85" s="176" t="s">
        <v>282</v>
      </c>
      <c r="C85" s="326"/>
    </row>
    <row r="86" spans="1:3" s="292" customFormat="1" ht="15.75" customHeight="1" thickBot="1">
      <c r="A86" s="327" t="s">
        <v>295</v>
      </c>
      <c r="B86" s="299" t="s">
        <v>419</v>
      </c>
      <c r="C86" s="187">
        <f>+C63+C67+C72+C75+C79+C85+C84</f>
        <v>20483</v>
      </c>
    </row>
    <row r="87" spans="1:3" s="292" customFormat="1" ht="16.5" customHeight="1" thickBot="1">
      <c r="A87" s="328" t="s">
        <v>418</v>
      </c>
      <c r="B87" s="300" t="s">
        <v>420</v>
      </c>
      <c r="C87" s="187">
        <f>+C62+C86</f>
        <v>71943</v>
      </c>
    </row>
    <row r="88" spans="1:3" s="292" customFormat="1" ht="83.25" customHeight="1">
      <c r="A88" s="3"/>
      <c r="B88" s="4"/>
      <c r="C88" s="188"/>
    </row>
    <row r="89" spans="1:3" ht="16.5" customHeight="1">
      <c r="A89" s="361" t="s">
        <v>42</v>
      </c>
      <c r="B89" s="361"/>
      <c r="C89" s="361"/>
    </row>
    <row r="90" spans="1:3" s="301" customFormat="1" ht="16.5" customHeight="1" thickBot="1">
      <c r="A90" s="363" t="s">
        <v>495</v>
      </c>
      <c r="B90" s="363"/>
      <c r="C90" s="100" t="s">
        <v>175</v>
      </c>
    </row>
    <row r="91" spans="1:3" ht="37.5" customHeight="1" thickBot="1">
      <c r="A91" s="21" t="s">
        <v>59</v>
      </c>
      <c r="B91" s="22" t="s">
        <v>43</v>
      </c>
      <c r="C91" s="37" t="str">
        <f>+C3</f>
        <v>2016. év</v>
      </c>
    </row>
    <row r="92" spans="1:3" s="291" customFormat="1" ht="12" customHeight="1" thickBot="1">
      <c r="A92" s="30"/>
      <c r="B92" s="31" t="s">
        <v>428</v>
      </c>
      <c r="C92" s="32" t="s">
        <v>429</v>
      </c>
    </row>
    <row r="93" spans="1:3" ht="12" customHeight="1" thickBot="1">
      <c r="A93" s="20" t="s">
        <v>13</v>
      </c>
      <c r="B93" s="24" t="s">
        <v>378</v>
      </c>
      <c r="C93" s="180">
        <f>C94+C95+C96+C97+C98+C111</f>
        <v>71943</v>
      </c>
    </row>
    <row r="94" spans="1:3" ht="12" customHeight="1">
      <c r="A94" s="15" t="s">
        <v>85</v>
      </c>
      <c r="B94" s="8" t="s">
        <v>44</v>
      </c>
      <c r="C94" s="182">
        <v>19025</v>
      </c>
    </row>
    <row r="95" spans="1:3" ht="12" customHeight="1">
      <c r="A95" s="12" t="s">
        <v>86</v>
      </c>
      <c r="B95" s="6" t="s">
        <v>150</v>
      </c>
      <c r="C95" s="183">
        <v>5168</v>
      </c>
    </row>
    <row r="96" spans="1:3" ht="12" customHeight="1">
      <c r="A96" s="12" t="s">
        <v>87</v>
      </c>
      <c r="B96" s="6" t="s">
        <v>118</v>
      </c>
      <c r="C96" s="185">
        <v>34988</v>
      </c>
    </row>
    <row r="97" spans="1:3" ht="12" customHeight="1">
      <c r="A97" s="12" t="s">
        <v>88</v>
      </c>
      <c r="B97" s="9" t="s">
        <v>151</v>
      </c>
      <c r="C97" s="185">
        <v>6625</v>
      </c>
    </row>
    <row r="98" spans="1:3" ht="12" customHeight="1">
      <c r="A98" s="12" t="s">
        <v>99</v>
      </c>
      <c r="B98" s="17" t="s">
        <v>152</v>
      </c>
      <c r="C98" s="185">
        <v>2137</v>
      </c>
    </row>
    <row r="99" spans="1:3" ht="12" customHeight="1">
      <c r="A99" s="12" t="s">
        <v>89</v>
      </c>
      <c r="B99" s="6" t="s">
        <v>383</v>
      </c>
      <c r="C99" s="185"/>
    </row>
    <row r="100" spans="1:3" ht="12" customHeight="1">
      <c r="A100" s="12" t="s">
        <v>90</v>
      </c>
      <c r="B100" s="105" t="s">
        <v>382</v>
      </c>
      <c r="C100" s="185"/>
    </row>
    <row r="101" spans="1:3" ht="12" customHeight="1">
      <c r="A101" s="12" t="s">
        <v>100</v>
      </c>
      <c r="B101" s="105" t="s">
        <v>381</v>
      </c>
      <c r="C101" s="185"/>
    </row>
    <row r="102" spans="1:3" ht="12" customHeight="1">
      <c r="A102" s="12" t="s">
        <v>101</v>
      </c>
      <c r="B102" s="103" t="s">
        <v>298</v>
      </c>
      <c r="C102" s="185"/>
    </row>
    <row r="103" spans="1:3" ht="12" customHeight="1">
      <c r="A103" s="12" t="s">
        <v>102</v>
      </c>
      <c r="B103" s="104" t="s">
        <v>299</v>
      </c>
      <c r="C103" s="185"/>
    </row>
    <row r="104" spans="1:3" ht="12" customHeight="1">
      <c r="A104" s="12" t="s">
        <v>103</v>
      </c>
      <c r="B104" s="104" t="s">
        <v>300</v>
      </c>
      <c r="C104" s="185"/>
    </row>
    <row r="105" spans="1:3" ht="12" customHeight="1">
      <c r="A105" s="12" t="s">
        <v>105</v>
      </c>
      <c r="B105" s="103" t="s">
        <v>301</v>
      </c>
      <c r="C105" s="185">
        <v>192</v>
      </c>
    </row>
    <row r="106" spans="1:3" ht="12" customHeight="1">
      <c r="A106" s="12" t="s">
        <v>153</v>
      </c>
      <c r="B106" s="103" t="s">
        <v>302</v>
      </c>
      <c r="C106" s="185"/>
    </row>
    <row r="107" spans="1:3" ht="12" customHeight="1">
      <c r="A107" s="12" t="s">
        <v>296</v>
      </c>
      <c r="B107" s="104" t="s">
        <v>303</v>
      </c>
      <c r="C107" s="185"/>
    </row>
    <row r="108" spans="1:3" ht="12" customHeight="1">
      <c r="A108" s="11" t="s">
        <v>297</v>
      </c>
      <c r="B108" s="105" t="s">
        <v>304</v>
      </c>
      <c r="C108" s="185"/>
    </row>
    <row r="109" spans="1:3" ht="12" customHeight="1">
      <c r="A109" s="12" t="s">
        <v>379</v>
      </c>
      <c r="B109" s="105" t="s">
        <v>305</v>
      </c>
      <c r="C109" s="185"/>
    </row>
    <row r="110" spans="1:3" ht="12" customHeight="1">
      <c r="A110" s="14" t="s">
        <v>380</v>
      </c>
      <c r="B110" s="105" t="s">
        <v>306</v>
      </c>
      <c r="C110" s="185">
        <v>1945</v>
      </c>
    </row>
    <row r="111" spans="1:3" ht="12" customHeight="1">
      <c r="A111" s="12" t="s">
        <v>384</v>
      </c>
      <c r="B111" s="9" t="s">
        <v>45</v>
      </c>
      <c r="C111" s="183">
        <v>4000</v>
      </c>
    </row>
    <row r="112" spans="1:3" ht="12" customHeight="1">
      <c r="A112" s="12" t="s">
        <v>385</v>
      </c>
      <c r="B112" s="6" t="s">
        <v>387</v>
      </c>
      <c r="C112" s="183">
        <v>4000</v>
      </c>
    </row>
    <row r="113" spans="1:3" ht="12" customHeight="1" thickBot="1">
      <c r="A113" s="16" t="s">
        <v>386</v>
      </c>
      <c r="B113" s="336" t="s">
        <v>388</v>
      </c>
      <c r="C113" s="189"/>
    </row>
    <row r="114" spans="1:3" ht="12" customHeight="1" thickBot="1">
      <c r="A114" s="333" t="s">
        <v>14</v>
      </c>
      <c r="B114" s="334" t="s">
        <v>307</v>
      </c>
      <c r="C114" s="335">
        <f>+C115+C117+C119</f>
        <v>0</v>
      </c>
    </row>
    <row r="115" spans="1:3" ht="12" customHeight="1">
      <c r="A115" s="13" t="s">
        <v>91</v>
      </c>
      <c r="B115" s="6" t="s">
        <v>174</v>
      </c>
      <c r="C115" s="184"/>
    </row>
    <row r="116" spans="1:3" ht="12" customHeight="1">
      <c r="A116" s="13" t="s">
        <v>92</v>
      </c>
      <c r="B116" s="10" t="s">
        <v>311</v>
      </c>
      <c r="C116" s="184"/>
    </row>
    <row r="117" spans="1:3" ht="12" customHeight="1">
      <c r="A117" s="13" t="s">
        <v>93</v>
      </c>
      <c r="B117" s="10" t="s">
        <v>154</v>
      </c>
      <c r="C117" s="183"/>
    </row>
    <row r="118" spans="1:3" ht="12" customHeight="1">
      <c r="A118" s="13" t="s">
        <v>94</v>
      </c>
      <c r="B118" s="10" t="s">
        <v>312</v>
      </c>
      <c r="C118" s="167"/>
    </row>
    <row r="119" spans="1:3" ht="12" customHeight="1">
      <c r="A119" s="13" t="s">
        <v>95</v>
      </c>
      <c r="B119" s="178" t="s">
        <v>177</v>
      </c>
      <c r="C119" s="167"/>
    </row>
    <row r="120" spans="1:3" ht="12" customHeight="1">
      <c r="A120" s="13" t="s">
        <v>104</v>
      </c>
      <c r="B120" s="177" t="s">
        <v>372</v>
      </c>
      <c r="C120" s="167"/>
    </row>
    <row r="121" spans="1:3" ht="12" customHeight="1">
      <c r="A121" s="13" t="s">
        <v>106</v>
      </c>
      <c r="B121" s="289" t="s">
        <v>317</v>
      </c>
      <c r="C121" s="167"/>
    </row>
    <row r="122" spans="1:3" ht="15.75">
      <c r="A122" s="13" t="s">
        <v>155</v>
      </c>
      <c r="B122" s="104" t="s">
        <v>300</v>
      </c>
      <c r="C122" s="167"/>
    </row>
    <row r="123" spans="1:3" ht="12" customHeight="1">
      <c r="A123" s="13" t="s">
        <v>156</v>
      </c>
      <c r="B123" s="104" t="s">
        <v>316</v>
      </c>
      <c r="C123" s="167"/>
    </row>
    <row r="124" spans="1:3" ht="12" customHeight="1">
      <c r="A124" s="13" t="s">
        <v>157</v>
      </c>
      <c r="B124" s="104" t="s">
        <v>315</v>
      </c>
      <c r="C124" s="167"/>
    </row>
    <row r="125" spans="1:3" ht="12" customHeight="1">
      <c r="A125" s="13" t="s">
        <v>308</v>
      </c>
      <c r="B125" s="104" t="s">
        <v>303</v>
      </c>
      <c r="C125" s="167"/>
    </row>
    <row r="126" spans="1:3" ht="12" customHeight="1">
      <c r="A126" s="13" t="s">
        <v>309</v>
      </c>
      <c r="B126" s="104" t="s">
        <v>314</v>
      </c>
      <c r="C126" s="167"/>
    </row>
    <row r="127" spans="1:3" ht="16.5" thickBot="1">
      <c r="A127" s="11" t="s">
        <v>310</v>
      </c>
      <c r="B127" s="104" t="s">
        <v>313</v>
      </c>
      <c r="C127" s="169"/>
    </row>
    <row r="128" spans="1:3" ht="12" customHeight="1" thickBot="1">
      <c r="A128" s="18" t="s">
        <v>15</v>
      </c>
      <c r="B128" s="94" t="s">
        <v>389</v>
      </c>
      <c r="C128" s="181">
        <f>+C93+C114</f>
        <v>71943</v>
      </c>
    </row>
    <row r="129" spans="1:3" ht="12" customHeight="1" thickBot="1">
      <c r="A129" s="18" t="s">
        <v>16</v>
      </c>
      <c r="B129" s="94" t="s">
        <v>390</v>
      </c>
      <c r="C129" s="181">
        <f>+C130+C131+C132</f>
        <v>0</v>
      </c>
    </row>
    <row r="130" spans="1:3" ht="12" customHeight="1">
      <c r="A130" s="13" t="s">
        <v>214</v>
      </c>
      <c r="B130" s="10" t="s">
        <v>397</v>
      </c>
      <c r="C130" s="167"/>
    </row>
    <row r="131" spans="1:3" ht="12" customHeight="1">
      <c r="A131" s="13" t="s">
        <v>215</v>
      </c>
      <c r="B131" s="10" t="s">
        <v>398</v>
      </c>
      <c r="C131" s="167"/>
    </row>
    <row r="132" spans="1:3" ht="12" customHeight="1" thickBot="1">
      <c r="A132" s="11" t="s">
        <v>216</v>
      </c>
      <c r="B132" s="10" t="s">
        <v>399</v>
      </c>
      <c r="C132" s="167"/>
    </row>
    <row r="133" spans="1:3" ht="12" customHeight="1" thickBot="1">
      <c r="A133" s="18" t="s">
        <v>17</v>
      </c>
      <c r="B133" s="94" t="s">
        <v>391</v>
      </c>
      <c r="C133" s="181">
        <f>SUM(C134:C139)</f>
        <v>0</v>
      </c>
    </row>
    <row r="134" spans="1:3" ht="12" customHeight="1">
      <c r="A134" s="13" t="s">
        <v>78</v>
      </c>
      <c r="B134" s="7" t="s">
        <v>400</v>
      </c>
      <c r="C134" s="167"/>
    </row>
    <row r="135" spans="1:3" ht="12" customHeight="1">
      <c r="A135" s="13" t="s">
        <v>79</v>
      </c>
      <c r="B135" s="7" t="s">
        <v>392</v>
      </c>
      <c r="C135" s="167"/>
    </row>
    <row r="136" spans="1:3" ht="12" customHeight="1">
      <c r="A136" s="13" t="s">
        <v>80</v>
      </c>
      <c r="B136" s="7" t="s">
        <v>393</v>
      </c>
      <c r="C136" s="167"/>
    </row>
    <row r="137" spans="1:3" ht="12" customHeight="1">
      <c r="A137" s="13" t="s">
        <v>142</v>
      </c>
      <c r="B137" s="7" t="s">
        <v>394</v>
      </c>
      <c r="C137" s="167"/>
    </row>
    <row r="138" spans="1:3" ht="12" customHeight="1">
      <c r="A138" s="13" t="s">
        <v>143</v>
      </c>
      <c r="B138" s="7" t="s">
        <v>395</v>
      </c>
      <c r="C138" s="167"/>
    </row>
    <row r="139" spans="1:3" ht="12" customHeight="1" thickBot="1">
      <c r="A139" s="11" t="s">
        <v>144</v>
      </c>
      <c r="B139" s="7" t="s">
        <v>396</v>
      </c>
      <c r="C139" s="167"/>
    </row>
    <row r="140" spans="1:3" ht="12" customHeight="1" thickBot="1">
      <c r="A140" s="18" t="s">
        <v>18</v>
      </c>
      <c r="B140" s="94" t="s">
        <v>404</v>
      </c>
      <c r="C140" s="187">
        <f>+C141+C142+C143+C144</f>
        <v>0</v>
      </c>
    </row>
    <row r="141" spans="1:3" ht="12" customHeight="1">
      <c r="A141" s="13" t="s">
        <v>81</v>
      </c>
      <c r="B141" s="7" t="s">
        <v>318</v>
      </c>
      <c r="C141" s="167"/>
    </row>
    <row r="142" spans="1:3" ht="12" customHeight="1">
      <c r="A142" s="13" t="s">
        <v>82</v>
      </c>
      <c r="B142" s="7" t="s">
        <v>319</v>
      </c>
      <c r="C142" s="167"/>
    </row>
    <row r="143" spans="1:3" ht="12" customHeight="1">
      <c r="A143" s="13" t="s">
        <v>234</v>
      </c>
      <c r="B143" s="7" t="s">
        <v>405</v>
      </c>
      <c r="C143" s="167"/>
    </row>
    <row r="144" spans="1:3" ht="12" customHeight="1" thickBot="1">
      <c r="A144" s="11" t="s">
        <v>235</v>
      </c>
      <c r="B144" s="5" t="s">
        <v>338</v>
      </c>
      <c r="C144" s="167"/>
    </row>
    <row r="145" spans="1:3" ht="12" customHeight="1" thickBot="1">
      <c r="A145" s="18" t="s">
        <v>19</v>
      </c>
      <c r="B145" s="94" t="s">
        <v>406</v>
      </c>
      <c r="C145" s="190">
        <f>SUM(C146:C150)</f>
        <v>0</v>
      </c>
    </row>
    <row r="146" spans="1:3" ht="12" customHeight="1">
      <c r="A146" s="13" t="s">
        <v>83</v>
      </c>
      <c r="B146" s="7" t="s">
        <v>401</v>
      </c>
      <c r="C146" s="167"/>
    </row>
    <row r="147" spans="1:3" ht="12" customHeight="1">
      <c r="A147" s="13" t="s">
        <v>84</v>
      </c>
      <c r="B147" s="7" t="s">
        <v>408</v>
      </c>
      <c r="C147" s="167"/>
    </row>
    <row r="148" spans="1:3" ht="12" customHeight="1">
      <c r="A148" s="13" t="s">
        <v>245</v>
      </c>
      <c r="B148" s="7" t="s">
        <v>403</v>
      </c>
      <c r="C148" s="167"/>
    </row>
    <row r="149" spans="1:3" ht="12" customHeight="1">
      <c r="A149" s="13" t="s">
        <v>246</v>
      </c>
      <c r="B149" s="7" t="s">
        <v>409</v>
      </c>
      <c r="C149" s="167"/>
    </row>
    <row r="150" spans="1:3" ht="12" customHeight="1" thickBot="1">
      <c r="A150" s="13" t="s">
        <v>407</v>
      </c>
      <c r="B150" s="7" t="s">
        <v>410</v>
      </c>
      <c r="C150" s="167"/>
    </row>
    <row r="151" spans="1:3" ht="12" customHeight="1" thickBot="1">
      <c r="A151" s="18" t="s">
        <v>20</v>
      </c>
      <c r="B151" s="94" t="s">
        <v>411</v>
      </c>
      <c r="C151" s="337"/>
    </row>
    <row r="152" spans="1:3" ht="12" customHeight="1" thickBot="1">
      <c r="A152" s="18" t="s">
        <v>21</v>
      </c>
      <c r="B152" s="94" t="s">
        <v>412</v>
      </c>
      <c r="C152" s="337"/>
    </row>
    <row r="153" spans="1:9" ht="15" customHeight="1" thickBot="1">
      <c r="A153" s="18" t="s">
        <v>22</v>
      </c>
      <c r="B153" s="94" t="s">
        <v>414</v>
      </c>
      <c r="C153" s="302">
        <f>+C129+C133+C140+C145+C151+C152</f>
        <v>0</v>
      </c>
      <c r="F153" s="303"/>
      <c r="G153" s="304"/>
      <c r="H153" s="304"/>
      <c r="I153" s="304"/>
    </row>
    <row r="154" spans="1:3" s="292" customFormat="1" ht="12.75" customHeight="1" thickBot="1">
      <c r="A154" s="179" t="s">
        <v>23</v>
      </c>
      <c r="B154" s="267" t="s">
        <v>413</v>
      </c>
      <c r="C154" s="302">
        <f>+C128+C153</f>
        <v>71943</v>
      </c>
    </row>
    <row r="155" ht="7.5" customHeight="1"/>
    <row r="156" spans="1:3" ht="15.75">
      <c r="A156" s="364" t="s">
        <v>320</v>
      </c>
      <c r="B156" s="364"/>
      <c r="C156" s="364"/>
    </row>
    <row r="157" spans="1:3" ht="15" customHeight="1" thickBot="1">
      <c r="A157" s="362" t="s">
        <v>122</v>
      </c>
      <c r="B157" s="362"/>
      <c r="C157" s="191" t="s">
        <v>175</v>
      </c>
    </row>
    <row r="158" spans="1:4" ht="13.5" customHeight="1" thickBot="1">
      <c r="A158" s="18">
        <v>1</v>
      </c>
      <c r="B158" s="23" t="s">
        <v>415</v>
      </c>
      <c r="C158" s="181">
        <f>+C62-C128</f>
        <v>-20483</v>
      </c>
      <c r="D158" s="305"/>
    </row>
    <row r="159" spans="1:3" ht="27.75" customHeight="1" thickBot="1">
      <c r="A159" s="18" t="s">
        <v>14</v>
      </c>
      <c r="B159" s="23" t="s">
        <v>421</v>
      </c>
      <c r="C159" s="181">
        <f>+C86-C153</f>
        <v>20483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Vanyola Önkormányzat
2016. ÉVI KÖLTSÉGVETÉSÉNEK ÖSSZEVONT MÉRLEGE&amp;10
&amp;R&amp;"Times New Roman CE,Félkövér dőlt"&amp;11 1.1. melléklet az 1/2016. (II.25.)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26" sqref="C26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510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511</v>
      </c>
      <c r="C3" s="254" t="s">
        <v>54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>
        <v>4640</v>
      </c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4640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4640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0</v>
      </c>
    </row>
    <row r="46" spans="1:3" ht="12" customHeight="1">
      <c r="A46" s="315" t="s">
        <v>85</v>
      </c>
      <c r="B46" s="7" t="s">
        <v>44</v>
      </c>
      <c r="C46" s="52"/>
    </row>
    <row r="47" spans="1:3" ht="12" customHeight="1">
      <c r="A47" s="315" t="s">
        <v>86</v>
      </c>
      <c r="B47" s="6" t="s">
        <v>150</v>
      </c>
      <c r="C47" s="55"/>
    </row>
    <row r="48" spans="1:3" ht="12" customHeight="1">
      <c r="A48" s="315" t="s">
        <v>87</v>
      </c>
      <c r="B48" s="6" t="s">
        <v>118</v>
      </c>
      <c r="C48" s="55"/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/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0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51" sqref="C51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512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513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900</v>
      </c>
    </row>
    <row r="46" spans="1:3" ht="12" customHeight="1">
      <c r="A46" s="315" t="s">
        <v>85</v>
      </c>
      <c r="B46" s="7" t="s">
        <v>44</v>
      </c>
      <c r="C46" s="52"/>
    </row>
    <row r="47" spans="1:3" ht="12" customHeight="1">
      <c r="A47" s="315" t="s">
        <v>86</v>
      </c>
      <c r="B47" s="6" t="s">
        <v>150</v>
      </c>
      <c r="C47" s="55"/>
    </row>
    <row r="48" spans="1:3" ht="12" customHeight="1">
      <c r="A48" s="315" t="s">
        <v>87</v>
      </c>
      <c r="B48" s="6" t="s">
        <v>118</v>
      </c>
      <c r="C48" s="55"/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>
        <v>900</v>
      </c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900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59" sqref="C59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514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515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7741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>
        <v>7741</v>
      </c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7741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7741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8171</v>
      </c>
    </row>
    <row r="46" spans="1:3" ht="12" customHeight="1">
      <c r="A46" s="315" t="s">
        <v>85</v>
      </c>
      <c r="B46" s="7" t="s">
        <v>44</v>
      </c>
      <c r="C46" s="52">
        <v>6415</v>
      </c>
    </row>
    <row r="47" spans="1:3" ht="12" customHeight="1">
      <c r="A47" s="315" t="s">
        <v>86</v>
      </c>
      <c r="B47" s="6" t="s">
        <v>150</v>
      </c>
      <c r="C47" s="55">
        <v>1756</v>
      </c>
    </row>
    <row r="48" spans="1:3" ht="12" customHeight="1">
      <c r="A48" s="315" t="s">
        <v>87</v>
      </c>
      <c r="B48" s="6" t="s">
        <v>118</v>
      </c>
      <c r="C48" s="55"/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/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8171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49" sqref="C49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516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517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2176</v>
      </c>
    </row>
    <row r="46" spans="1:3" ht="12" customHeight="1">
      <c r="A46" s="315" t="s">
        <v>85</v>
      </c>
      <c r="B46" s="7" t="s">
        <v>44</v>
      </c>
      <c r="C46" s="52"/>
    </row>
    <row r="47" spans="1:3" ht="12" customHeight="1">
      <c r="A47" s="315" t="s">
        <v>86</v>
      </c>
      <c r="B47" s="6" t="s">
        <v>150</v>
      </c>
      <c r="C47" s="55"/>
    </row>
    <row r="48" spans="1:3" ht="12" customHeight="1">
      <c r="A48" s="315" t="s">
        <v>87</v>
      </c>
      <c r="B48" s="6" t="s">
        <v>118</v>
      </c>
      <c r="C48" s="55">
        <v>2176</v>
      </c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/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2176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49" sqref="C49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518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519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1040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>
        <v>1040</v>
      </c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1040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1040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2180</v>
      </c>
    </row>
    <row r="46" spans="1:3" ht="12" customHeight="1">
      <c r="A46" s="315" t="s">
        <v>85</v>
      </c>
      <c r="B46" s="7" t="s">
        <v>44</v>
      </c>
      <c r="C46" s="52"/>
    </row>
    <row r="47" spans="1:3" ht="12" customHeight="1">
      <c r="A47" s="315" t="s">
        <v>86</v>
      </c>
      <c r="B47" s="6" t="s">
        <v>150</v>
      </c>
      <c r="C47" s="55"/>
    </row>
    <row r="48" spans="1:3" ht="12" customHeight="1">
      <c r="A48" s="315" t="s">
        <v>87</v>
      </c>
      <c r="B48" s="6" t="s">
        <v>118</v>
      </c>
      <c r="C48" s="55">
        <v>2180</v>
      </c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/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2180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49" sqref="C49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520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521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500</v>
      </c>
    </row>
    <row r="46" spans="1:3" ht="12" customHeight="1">
      <c r="A46" s="315" t="s">
        <v>85</v>
      </c>
      <c r="B46" s="7" t="s">
        <v>44</v>
      </c>
      <c r="C46" s="52"/>
    </row>
    <row r="47" spans="1:3" ht="12" customHeight="1">
      <c r="A47" s="315" t="s">
        <v>86</v>
      </c>
      <c r="B47" s="6" t="s">
        <v>150</v>
      </c>
      <c r="C47" s="55"/>
    </row>
    <row r="48" spans="1:3" ht="12" customHeight="1">
      <c r="A48" s="315" t="s">
        <v>87</v>
      </c>
      <c r="B48" s="6" t="s">
        <v>118</v>
      </c>
      <c r="C48" s="55">
        <v>500</v>
      </c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/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500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59" sqref="C59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522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523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4450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>
        <v>4450</v>
      </c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4450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4450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6101</v>
      </c>
    </row>
    <row r="46" spans="1:3" ht="12" customHeight="1">
      <c r="A46" s="315" t="s">
        <v>85</v>
      </c>
      <c r="B46" s="7" t="s">
        <v>44</v>
      </c>
      <c r="C46" s="52">
        <v>3739</v>
      </c>
    </row>
    <row r="47" spans="1:3" ht="12" customHeight="1">
      <c r="A47" s="315" t="s">
        <v>86</v>
      </c>
      <c r="B47" s="6" t="s">
        <v>150</v>
      </c>
      <c r="C47" s="55">
        <v>949</v>
      </c>
    </row>
    <row r="48" spans="1:3" ht="12" customHeight="1">
      <c r="A48" s="315" t="s">
        <v>87</v>
      </c>
      <c r="B48" s="6" t="s">
        <v>118</v>
      </c>
      <c r="C48" s="55">
        <v>995</v>
      </c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>
        <v>418</v>
      </c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6101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>
        <v>1</v>
      </c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51" sqref="C51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524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525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127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>
        <v>127</v>
      </c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127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127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127</v>
      </c>
    </row>
    <row r="46" spans="1:3" ht="12" customHeight="1">
      <c r="A46" s="315" t="s">
        <v>85</v>
      </c>
      <c r="B46" s="7" t="s">
        <v>44</v>
      </c>
      <c r="C46" s="52"/>
    </row>
    <row r="47" spans="1:3" ht="12" customHeight="1">
      <c r="A47" s="315" t="s">
        <v>86</v>
      </c>
      <c r="B47" s="6" t="s">
        <v>150</v>
      </c>
      <c r="C47" s="55"/>
    </row>
    <row r="48" spans="1:3" ht="12" customHeight="1">
      <c r="A48" s="315" t="s">
        <v>87</v>
      </c>
      <c r="B48" s="6" t="s">
        <v>118</v>
      </c>
      <c r="C48" s="55"/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>
        <v>127</v>
      </c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127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50" sqref="C50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526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527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6625</v>
      </c>
    </row>
    <row r="46" spans="1:3" ht="12" customHeight="1">
      <c r="A46" s="315" t="s">
        <v>85</v>
      </c>
      <c r="B46" s="7" t="s">
        <v>44</v>
      </c>
      <c r="C46" s="52"/>
    </row>
    <row r="47" spans="1:3" ht="12" customHeight="1">
      <c r="A47" s="315" t="s">
        <v>86</v>
      </c>
      <c r="B47" s="6" t="s">
        <v>150</v>
      </c>
      <c r="C47" s="55"/>
    </row>
    <row r="48" spans="1:3" ht="12" customHeight="1">
      <c r="A48" s="315" t="s">
        <v>87</v>
      </c>
      <c r="B48" s="6" t="s">
        <v>118</v>
      </c>
      <c r="C48" s="55"/>
    </row>
    <row r="49" spans="1:3" ht="12" customHeight="1">
      <c r="A49" s="315" t="s">
        <v>88</v>
      </c>
      <c r="B49" s="6" t="s">
        <v>151</v>
      </c>
      <c r="C49" s="55">
        <v>6625</v>
      </c>
    </row>
    <row r="50" spans="1:3" ht="12" customHeight="1" thickBot="1">
      <c r="A50" s="315" t="s">
        <v>119</v>
      </c>
      <c r="B50" s="6" t="s">
        <v>152</v>
      </c>
      <c r="C50" s="55"/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6625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49" sqref="C49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528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476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2432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>
        <v>1915</v>
      </c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>
        <v>517</v>
      </c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2432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2432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3604</v>
      </c>
    </row>
    <row r="46" spans="1:3" ht="12" customHeight="1">
      <c r="A46" s="315" t="s">
        <v>85</v>
      </c>
      <c r="B46" s="7" t="s">
        <v>44</v>
      </c>
      <c r="C46" s="52"/>
    </row>
    <row r="47" spans="1:3" ht="12" customHeight="1">
      <c r="A47" s="315" t="s">
        <v>86</v>
      </c>
      <c r="B47" s="6" t="s">
        <v>150</v>
      </c>
      <c r="C47" s="55"/>
    </row>
    <row r="48" spans="1:3" ht="12" customHeight="1">
      <c r="A48" s="315" t="s">
        <v>87</v>
      </c>
      <c r="B48" s="6" t="s">
        <v>118</v>
      </c>
      <c r="C48" s="55">
        <v>3604</v>
      </c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/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3604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46" customWidth="1"/>
    <col min="2" max="2" width="55.125" style="121" customWidth="1"/>
    <col min="3" max="3" width="16.375" style="46" customWidth="1"/>
    <col min="4" max="4" width="55.125" style="46" customWidth="1"/>
    <col min="5" max="5" width="16.375" style="46" customWidth="1"/>
    <col min="6" max="6" width="4.875" style="46" customWidth="1"/>
    <col min="7" max="16384" width="9.375" style="46" customWidth="1"/>
  </cols>
  <sheetData>
    <row r="1" spans="2:6" ht="39.75" customHeight="1">
      <c r="B1" s="203" t="s">
        <v>125</v>
      </c>
      <c r="C1" s="204"/>
      <c r="D1" s="204"/>
      <c r="E1" s="204"/>
      <c r="F1" s="367" t="s">
        <v>496</v>
      </c>
    </row>
    <row r="2" spans="5:6" ht="14.25" thickBot="1">
      <c r="E2" s="205" t="s">
        <v>56</v>
      </c>
      <c r="F2" s="367"/>
    </row>
    <row r="3" spans="1:6" ht="18" customHeight="1" thickBot="1">
      <c r="A3" s="365" t="s">
        <v>59</v>
      </c>
      <c r="B3" s="206" t="s">
        <v>51</v>
      </c>
      <c r="C3" s="207"/>
      <c r="D3" s="206" t="s">
        <v>52</v>
      </c>
      <c r="E3" s="208"/>
      <c r="F3" s="367"/>
    </row>
    <row r="4" spans="1:6" s="209" customFormat="1" ht="35.25" customHeight="1" thickBot="1">
      <c r="A4" s="366"/>
      <c r="B4" s="122" t="s">
        <v>57</v>
      </c>
      <c r="C4" s="123" t="s">
        <v>548</v>
      </c>
      <c r="D4" s="122" t="s">
        <v>57</v>
      </c>
      <c r="E4" s="45" t="str">
        <f>+C4</f>
        <v>2016. év</v>
      </c>
      <c r="F4" s="367"/>
    </row>
    <row r="5" spans="1:6" s="214" customFormat="1" ht="12" customHeight="1" thickBot="1">
      <c r="A5" s="210"/>
      <c r="B5" s="211" t="s">
        <v>428</v>
      </c>
      <c r="C5" s="212" t="s">
        <v>429</v>
      </c>
      <c r="D5" s="211" t="s">
        <v>430</v>
      </c>
      <c r="E5" s="213" t="s">
        <v>432</v>
      </c>
      <c r="F5" s="367"/>
    </row>
    <row r="6" spans="1:6" ht="12.75" customHeight="1">
      <c r="A6" s="215" t="s">
        <v>13</v>
      </c>
      <c r="B6" s="216" t="s">
        <v>321</v>
      </c>
      <c r="C6" s="192">
        <v>29663</v>
      </c>
      <c r="D6" s="216" t="s">
        <v>58</v>
      </c>
      <c r="E6" s="198">
        <v>19025</v>
      </c>
      <c r="F6" s="367"/>
    </row>
    <row r="7" spans="1:6" ht="12.75" customHeight="1">
      <c r="A7" s="217" t="s">
        <v>14</v>
      </c>
      <c r="B7" s="218" t="s">
        <v>322</v>
      </c>
      <c r="C7" s="193"/>
      <c r="D7" s="218" t="s">
        <v>150</v>
      </c>
      <c r="E7" s="199">
        <v>5168</v>
      </c>
      <c r="F7" s="367"/>
    </row>
    <row r="8" spans="1:6" ht="12.75" customHeight="1">
      <c r="A8" s="217" t="s">
        <v>15</v>
      </c>
      <c r="B8" s="218" t="s">
        <v>342</v>
      </c>
      <c r="C8" s="193"/>
      <c r="D8" s="218" t="s">
        <v>180</v>
      </c>
      <c r="E8" s="199">
        <v>34988</v>
      </c>
      <c r="F8" s="367"/>
    </row>
    <row r="9" spans="1:6" ht="12.75" customHeight="1">
      <c r="A9" s="217" t="s">
        <v>16</v>
      </c>
      <c r="B9" s="218" t="s">
        <v>141</v>
      </c>
      <c r="C9" s="193">
        <v>4640</v>
      </c>
      <c r="D9" s="218" t="s">
        <v>151</v>
      </c>
      <c r="E9" s="199">
        <v>6625</v>
      </c>
      <c r="F9" s="367"/>
    </row>
    <row r="10" spans="1:6" ht="12.75" customHeight="1">
      <c r="A10" s="217" t="s">
        <v>17</v>
      </c>
      <c r="B10" s="219" t="s">
        <v>365</v>
      </c>
      <c r="C10" s="193">
        <v>3607</v>
      </c>
      <c r="D10" s="218" t="s">
        <v>152</v>
      </c>
      <c r="E10" s="199">
        <v>2137</v>
      </c>
      <c r="F10" s="367"/>
    </row>
    <row r="11" spans="1:6" ht="12.75" customHeight="1">
      <c r="A11" s="217" t="s">
        <v>18</v>
      </c>
      <c r="B11" s="218" t="s">
        <v>323</v>
      </c>
      <c r="C11" s="194">
        <v>13550</v>
      </c>
      <c r="D11" s="218" t="s">
        <v>45</v>
      </c>
      <c r="E11" s="199">
        <v>4000</v>
      </c>
      <c r="F11" s="367"/>
    </row>
    <row r="12" spans="1:6" ht="12.75" customHeight="1">
      <c r="A12" s="217" t="s">
        <v>19</v>
      </c>
      <c r="B12" s="218" t="s">
        <v>422</v>
      </c>
      <c r="C12" s="193"/>
      <c r="D12" s="39"/>
      <c r="E12" s="199"/>
      <c r="F12" s="367"/>
    </row>
    <row r="13" spans="1:6" ht="12.75" customHeight="1">
      <c r="A13" s="217" t="s">
        <v>20</v>
      </c>
      <c r="B13" s="39"/>
      <c r="C13" s="193"/>
      <c r="D13" s="39"/>
      <c r="E13" s="199"/>
      <c r="F13" s="367"/>
    </row>
    <row r="14" spans="1:6" ht="12.75" customHeight="1">
      <c r="A14" s="217" t="s">
        <v>21</v>
      </c>
      <c r="B14" s="306"/>
      <c r="C14" s="194"/>
      <c r="D14" s="39"/>
      <c r="E14" s="199"/>
      <c r="F14" s="367"/>
    </row>
    <row r="15" spans="1:6" ht="12.75" customHeight="1">
      <c r="A15" s="217" t="s">
        <v>22</v>
      </c>
      <c r="B15" s="39"/>
      <c r="C15" s="193"/>
      <c r="D15" s="39"/>
      <c r="E15" s="199"/>
      <c r="F15" s="367"/>
    </row>
    <row r="16" spans="1:6" ht="12.75" customHeight="1">
      <c r="A16" s="217" t="s">
        <v>23</v>
      </c>
      <c r="B16" s="39"/>
      <c r="C16" s="193"/>
      <c r="D16" s="39"/>
      <c r="E16" s="199"/>
      <c r="F16" s="367"/>
    </row>
    <row r="17" spans="1:6" ht="12.75" customHeight="1" thickBot="1">
      <c r="A17" s="217" t="s">
        <v>24</v>
      </c>
      <c r="B17" s="47"/>
      <c r="C17" s="195"/>
      <c r="D17" s="39"/>
      <c r="E17" s="200"/>
      <c r="F17" s="367"/>
    </row>
    <row r="18" spans="1:6" ht="15.75" customHeight="1" thickBot="1">
      <c r="A18" s="220" t="s">
        <v>25</v>
      </c>
      <c r="B18" s="95" t="s">
        <v>423</v>
      </c>
      <c r="C18" s="196">
        <f>SUM(C6:C17)</f>
        <v>51460</v>
      </c>
      <c r="D18" s="95" t="s">
        <v>329</v>
      </c>
      <c r="E18" s="201">
        <f>SUM(E6:E17)</f>
        <v>71943</v>
      </c>
      <c r="F18" s="367"/>
    </row>
    <row r="19" spans="1:6" ht="12.75" customHeight="1">
      <c r="A19" s="221" t="s">
        <v>26</v>
      </c>
      <c r="B19" s="222" t="s">
        <v>326</v>
      </c>
      <c r="C19" s="339">
        <f>+C20+C21+C22+C23</f>
        <v>20483</v>
      </c>
      <c r="D19" s="223" t="s">
        <v>158</v>
      </c>
      <c r="E19" s="202"/>
      <c r="F19" s="367"/>
    </row>
    <row r="20" spans="1:6" ht="12.75" customHeight="1">
      <c r="A20" s="224" t="s">
        <v>27</v>
      </c>
      <c r="B20" s="223" t="s">
        <v>172</v>
      </c>
      <c r="C20" s="54">
        <v>20483</v>
      </c>
      <c r="D20" s="223" t="s">
        <v>328</v>
      </c>
      <c r="E20" s="55"/>
      <c r="F20" s="367"/>
    </row>
    <row r="21" spans="1:6" ht="12.75" customHeight="1">
      <c r="A21" s="224" t="s">
        <v>28</v>
      </c>
      <c r="B21" s="223" t="s">
        <v>173</v>
      </c>
      <c r="C21" s="54"/>
      <c r="D21" s="223" t="s">
        <v>123</v>
      </c>
      <c r="E21" s="55"/>
      <c r="F21" s="367"/>
    </row>
    <row r="22" spans="1:6" ht="12.75" customHeight="1">
      <c r="A22" s="224" t="s">
        <v>29</v>
      </c>
      <c r="B22" s="223" t="s">
        <v>178</v>
      </c>
      <c r="C22" s="54"/>
      <c r="D22" s="223" t="s">
        <v>124</v>
      </c>
      <c r="E22" s="55"/>
      <c r="F22" s="367"/>
    </row>
    <row r="23" spans="1:6" ht="12.75" customHeight="1">
      <c r="A23" s="224" t="s">
        <v>30</v>
      </c>
      <c r="B23" s="223" t="s">
        <v>179</v>
      </c>
      <c r="C23" s="54"/>
      <c r="D23" s="222" t="s">
        <v>181</v>
      </c>
      <c r="E23" s="55"/>
      <c r="F23" s="367"/>
    </row>
    <row r="24" spans="1:6" ht="12.75" customHeight="1">
      <c r="A24" s="224" t="s">
        <v>31</v>
      </c>
      <c r="B24" s="223" t="s">
        <v>327</v>
      </c>
      <c r="C24" s="225">
        <f>+C25+C26</f>
        <v>0</v>
      </c>
      <c r="D24" s="223" t="s">
        <v>159</v>
      </c>
      <c r="E24" s="55"/>
      <c r="F24" s="367"/>
    </row>
    <row r="25" spans="1:6" ht="12.75" customHeight="1">
      <c r="A25" s="221" t="s">
        <v>32</v>
      </c>
      <c r="B25" s="222" t="s">
        <v>324</v>
      </c>
      <c r="C25" s="197"/>
      <c r="D25" s="216" t="s">
        <v>405</v>
      </c>
      <c r="E25" s="202"/>
      <c r="F25" s="367"/>
    </row>
    <row r="26" spans="1:6" ht="12.75" customHeight="1">
      <c r="A26" s="224" t="s">
        <v>33</v>
      </c>
      <c r="B26" s="223" t="s">
        <v>325</v>
      </c>
      <c r="C26" s="54"/>
      <c r="D26" s="218" t="s">
        <v>411</v>
      </c>
      <c r="E26" s="55"/>
      <c r="F26" s="367"/>
    </row>
    <row r="27" spans="1:6" ht="12.75" customHeight="1">
      <c r="A27" s="217" t="s">
        <v>34</v>
      </c>
      <c r="B27" s="223" t="s">
        <v>416</v>
      </c>
      <c r="C27" s="54"/>
      <c r="D27" s="218" t="s">
        <v>412</v>
      </c>
      <c r="E27" s="55"/>
      <c r="F27" s="367"/>
    </row>
    <row r="28" spans="1:6" ht="12.75" customHeight="1" thickBot="1">
      <c r="A28" s="273" t="s">
        <v>35</v>
      </c>
      <c r="B28" s="222" t="s">
        <v>282</v>
      </c>
      <c r="C28" s="197"/>
      <c r="D28" s="308"/>
      <c r="E28" s="202"/>
      <c r="F28" s="367"/>
    </row>
    <row r="29" spans="1:6" ht="15.75" customHeight="1" thickBot="1">
      <c r="A29" s="220" t="s">
        <v>36</v>
      </c>
      <c r="B29" s="95" t="s">
        <v>424</v>
      </c>
      <c r="C29" s="196">
        <f>+C19+C24+C27+C28</f>
        <v>20483</v>
      </c>
      <c r="D29" s="95" t="s">
        <v>426</v>
      </c>
      <c r="E29" s="201">
        <f>SUM(E19:E28)</f>
        <v>0</v>
      </c>
      <c r="F29" s="367"/>
    </row>
    <row r="30" spans="1:6" ht="13.5" thickBot="1">
      <c r="A30" s="220" t="s">
        <v>37</v>
      </c>
      <c r="B30" s="226" t="s">
        <v>425</v>
      </c>
      <c r="C30" s="227">
        <f>+C18+C29</f>
        <v>71943</v>
      </c>
      <c r="D30" s="226" t="s">
        <v>427</v>
      </c>
      <c r="E30" s="227">
        <f>+E18+E29</f>
        <v>71943</v>
      </c>
      <c r="F30" s="367"/>
    </row>
    <row r="31" spans="1:6" ht="13.5" thickBot="1">
      <c r="A31" s="220" t="s">
        <v>38</v>
      </c>
      <c r="B31" s="226" t="s">
        <v>136</v>
      </c>
      <c r="C31" s="227">
        <f>IF(C18-E18&lt;0,E18-C18,"-")</f>
        <v>20483</v>
      </c>
      <c r="D31" s="226" t="s">
        <v>137</v>
      </c>
      <c r="E31" s="227" t="str">
        <f>IF(C18-E18&gt;0,C18-E18,"-")</f>
        <v>-</v>
      </c>
      <c r="F31" s="367"/>
    </row>
    <row r="32" spans="1:6" ht="13.5" thickBot="1">
      <c r="A32" s="220" t="s">
        <v>39</v>
      </c>
      <c r="B32" s="226" t="s">
        <v>182</v>
      </c>
      <c r="C32" s="227" t="str">
        <f>IF(C18+C29-E30&lt;0,E30-(C18+C29),"-")</f>
        <v>-</v>
      </c>
      <c r="D32" s="226" t="s">
        <v>183</v>
      </c>
      <c r="E32" s="227" t="str">
        <f>IF(C18+C29-E30&gt;0,C18+C29-E30,"-")</f>
        <v>-</v>
      </c>
      <c r="F32" s="367"/>
    </row>
    <row r="33" spans="2:4" ht="18.75">
      <c r="B33" s="368"/>
      <c r="C33" s="368"/>
      <c r="D33" s="368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11" sqref="C11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529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530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3276</v>
      </c>
    </row>
    <row r="46" spans="1:3" ht="12" customHeight="1">
      <c r="A46" s="315" t="s">
        <v>85</v>
      </c>
      <c r="B46" s="7" t="s">
        <v>44</v>
      </c>
      <c r="C46" s="52">
        <v>1880</v>
      </c>
    </row>
    <row r="47" spans="1:3" ht="12" customHeight="1">
      <c r="A47" s="315" t="s">
        <v>86</v>
      </c>
      <c r="B47" s="6" t="s">
        <v>150</v>
      </c>
      <c r="C47" s="55">
        <v>516</v>
      </c>
    </row>
    <row r="48" spans="1:3" ht="12" customHeight="1">
      <c r="A48" s="315" t="s">
        <v>87</v>
      </c>
      <c r="B48" s="6" t="s">
        <v>118</v>
      </c>
      <c r="C48" s="55">
        <v>880</v>
      </c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/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3276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>
        <v>1</v>
      </c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49" sqref="C49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531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532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1500</v>
      </c>
    </row>
    <row r="46" spans="1:3" ht="12" customHeight="1">
      <c r="A46" s="315" t="s">
        <v>85</v>
      </c>
      <c r="B46" s="7" t="s">
        <v>44</v>
      </c>
      <c r="C46" s="52"/>
    </row>
    <row r="47" spans="1:3" ht="12" customHeight="1">
      <c r="A47" s="315" t="s">
        <v>86</v>
      </c>
      <c r="B47" s="6" t="s">
        <v>150</v>
      </c>
      <c r="C47" s="55"/>
    </row>
    <row r="48" spans="1:3" ht="12" customHeight="1">
      <c r="A48" s="315" t="s">
        <v>87</v>
      </c>
      <c r="B48" s="6" t="s">
        <v>118</v>
      </c>
      <c r="C48" s="55">
        <v>1500</v>
      </c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/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1500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49" sqref="C49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533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534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1200</v>
      </c>
    </row>
    <row r="46" spans="1:3" ht="12" customHeight="1">
      <c r="A46" s="315" t="s">
        <v>85</v>
      </c>
      <c r="B46" s="7" t="s">
        <v>44</v>
      </c>
      <c r="C46" s="52">
        <v>491</v>
      </c>
    </row>
    <row r="47" spans="1:3" ht="12" customHeight="1">
      <c r="A47" s="315" t="s">
        <v>86</v>
      </c>
      <c r="B47" s="6" t="s">
        <v>150</v>
      </c>
      <c r="C47" s="55">
        <v>119</v>
      </c>
    </row>
    <row r="48" spans="1:3" ht="12" customHeight="1">
      <c r="A48" s="315" t="s">
        <v>87</v>
      </c>
      <c r="B48" s="6" t="s">
        <v>118</v>
      </c>
      <c r="C48" s="55">
        <v>590</v>
      </c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/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1200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49" sqref="C49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535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536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50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>
        <v>50</v>
      </c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50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50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1038</v>
      </c>
    </row>
    <row r="46" spans="1:3" ht="12" customHeight="1">
      <c r="A46" s="315" t="s">
        <v>85</v>
      </c>
      <c r="B46" s="7" t="s">
        <v>44</v>
      </c>
      <c r="C46" s="52"/>
    </row>
    <row r="47" spans="1:3" ht="12" customHeight="1">
      <c r="A47" s="315" t="s">
        <v>86</v>
      </c>
      <c r="B47" s="6" t="s">
        <v>150</v>
      </c>
      <c r="C47" s="55"/>
    </row>
    <row r="48" spans="1:3" ht="12" customHeight="1">
      <c r="A48" s="315" t="s">
        <v>87</v>
      </c>
      <c r="B48" s="6" t="s">
        <v>118</v>
      </c>
      <c r="C48" s="55">
        <v>1038</v>
      </c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/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1038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49" sqref="C49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537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538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642</v>
      </c>
    </row>
    <row r="46" spans="1:3" ht="12" customHeight="1">
      <c r="A46" s="315" t="s">
        <v>85</v>
      </c>
      <c r="B46" s="7" t="s">
        <v>44</v>
      </c>
      <c r="C46" s="52">
        <v>82</v>
      </c>
    </row>
    <row r="47" spans="1:3" ht="12" customHeight="1">
      <c r="A47" s="315" t="s">
        <v>86</v>
      </c>
      <c r="B47" s="6" t="s">
        <v>150</v>
      </c>
      <c r="C47" s="55">
        <v>20</v>
      </c>
    </row>
    <row r="48" spans="1:3" ht="12" customHeight="1">
      <c r="A48" s="315" t="s">
        <v>87</v>
      </c>
      <c r="B48" s="6" t="s">
        <v>118</v>
      </c>
      <c r="C48" s="55">
        <v>540</v>
      </c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/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642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51" sqref="C51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539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540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500</v>
      </c>
    </row>
    <row r="46" spans="1:3" ht="12" customHeight="1">
      <c r="A46" s="315" t="s">
        <v>85</v>
      </c>
      <c r="B46" s="7" t="s">
        <v>44</v>
      </c>
      <c r="C46" s="52"/>
    </row>
    <row r="47" spans="1:3" ht="12" customHeight="1">
      <c r="A47" s="315" t="s">
        <v>86</v>
      </c>
      <c r="B47" s="6" t="s">
        <v>150</v>
      </c>
      <c r="C47" s="55"/>
    </row>
    <row r="48" spans="1:3" ht="12" customHeight="1">
      <c r="A48" s="315" t="s">
        <v>87</v>
      </c>
      <c r="B48" s="6" t="s">
        <v>118</v>
      </c>
      <c r="C48" s="55"/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>
        <v>500</v>
      </c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500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49" sqref="C49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541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542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1605</v>
      </c>
    </row>
    <row r="46" spans="1:3" ht="12" customHeight="1">
      <c r="A46" s="315" t="s">
        <v>85</v>
      </c>
      <c r="B46" s="7" t="s">
        <v>44</v>
      </c>
      <c r="C46" s="52"/>
    </row>
    <row r="47" spans="1:3" ht="12" customHeight="1">
      <c r="A47" s="315" t="s">
        <v>86</v>
      </c>
      <c r="B47" s="6" t="s">
        <v>150</v>
      </c>
      <c r="C47" s="55"/>
    </row>
    <row r="48" spans="1:3" ht="12" customHeight="1">
      <c r="A48" s="315" t="s">
        <v>87</v>
      </c>
      <c r="B48" s="6" t="s">
        <v>118</v>
      </c>
      <c r="C48" s="55">
        <v>1605</v>
      </c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/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1605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36" sqref="C36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543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544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321</v>
      </c>
      <c r="C35" s="246">
        <v>29663</v>
      </c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29663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29663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0</v>
      </c>
    </row>
    <row r="46" spans="1:3" ht="12" customHeight="1">
      <c r="A46" s="315" t="s">
        <v>85</v>
      </c>
      <c r="B46" s="7" t="s">
        <v>44</v>
      </c>
      <c r="C46" s="52"/>
    </row>
    <row r="47" spans="1:3" ht="12" customHeight="1">
      <c r="A47" s="315" t="s">
        <v>86</v>
      </c>
      <c r="B47" s="6" t="s">
        <v>150</v>
      </c>
      <c r="C47" s="55"/>
    </row>
    <row r="48" spans="1:3" ht="12" customHeight="1">
      <c r="A48" s="315" t="s">
        <v>87</v>
      </c>
      <c r="B48" s="6" t="s">
        <v>118</v>
      </c>
      <c r="C48" s="55"/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/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0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I13" sqref="I13"/>
    </sheetView>
  </sheetViews>
  <sheetFormatPr defaultColWidth="9.00390625" defaultRowHeight="12.75"/>
  <cols>
    <col min="1" max="1" width="88.625" style="40" customWidth="1"/>
    <col min="2" max="2" width="27.875" style="40" customWidth="1"/>
    <col min="3" max="3" width="3.50390625" style="40" customWidth="1"/>
    <col min="4" max="16384" width="9.375" style="40" customWidth="1"/>
  </cols>
  <sheetData>
    <row r="1" spans="1:2" ht="47.25" customHeight="1">
      <c r="A1" s="371" t="e">
        <f>+CONCATENATE("A ",LEFT(#REF!,4),". évi általános működés és ágazati feladatok támogatásának alakulása jogcímenként")</f>
        <v>#REF!</v>
      </c>
      <c r="B1" s="371"/>
    </row>
    <row r="2" spans="1:2" ht="22.5" customHeight="1" thickBot="1">
      <c r="A2" s="262"/>
      <c r="B2" s="263" t="s">
        <v>8</v>
      </c>
    </row>
    <row r="3" spans="1:2" s="41" customFormat="1" ht="24" customHeight="1" thickBot="1">
      <c r="A3" s="175" t="s">
        <v>46</v>
      </c>
      <c r="B3" s="261" t="e">
        <f>+CONCATENATE(LEFT(#REF!,4),". évi támogatás összesen")</f>
        <v>#REF!</v>
      </c>
    </row>
    <row r="4" spans="1:2" s="42" customFormat="1" ht="13.5" thickBot="1">
      <c r="A4" s="119" t="s">
        <v>428</v>
      </c>
      <c r="B4" s="120" t="s">
        <v>429</v>
      </c>
    </row>
    <row r="5" spans="1:2" ht="12.75">
      <c r="A5" s="356" t="s">
        <v>469</v>
      </c>
      <c r="B5" s="283">
        <v>2459690</v>
      </c>
    </row>
    <row r="6" spans="1:2" ht="12.75" customHeight="1">
      <c r="A6" s="357" t="s">
        <v>470</v>
      </c>
      <c r="B6" s="283">
        <v>2176000</v>
      </c>
    </row>
    <row r="7" spans="1:2" ht="12.75">
      <c r="A7" s="357" t="s">
        <v>471</v>
      </c>
      <c r="B7" s="283">
        <v>604785</v>
      </c>
    </row>
    <row r="8" spans="1:2" ht="12.75">
      <c r="A8" s="357" t="s">
        <v>472</v>
      </c>
      <c r="B8" s="283">
        <v>2020300</v>
      </c>
    </row>
    <row r="9" spans="1:2" ht="12.75">
      <c r="A9" s="357" t="s">
        <v>473</v>
      </c>
      <c r="B9" s="283">
        <v>5000000</v>
      </c>
    </row>
    <row r="10" spans="1:2" ht="12.75">
      <c r="A10" s="358" t="s">
        <v>474</v>
      </c>
      <c r="B10" s="283">
        <v>1839116</v>
      </c>
    </row>
    <row r="11" spans="1:2" ht="12.75">
      <c r="A11" s="359" t="s">
        <v>481</v>
      </c>
      <c r="B11" s="283">
        <v>19685</v>
      </c>
    </row>
    <row r="12" spans="1:2" ht="12.75">
      <c r="A12" s="357" t="s">
        <v>475</v>
      </c>
      <c r="B12" s="283">
        <v>5315180</v>
      </c>
    </row>
    <row r="13" spans="1:3" ht="12.75">
      <c r="A13" s="357" t="s">
        <v>476</v>
      </c>
      <c r="B13" s="283">
        <v>996480</v>
      </c>
      <c r="C13" s="360"/>
    </row>
    <row r="14" spans="1:3" ht="12.75">
      <c r="A14" s="357" t="s">
        <v>477</v>
      </c>
      <c r="B14" s="283">
        <v>2500000</v>
      </c>
      <c r="C14" s="360"/>
    </row>
    <row r="15" spans="1:3" ht="12.75">
      <c r="A15" s="357" t="s">
        <v>478</v>
      </c>
      <c r="B15" s="283">
        <v>1632000</v>
      </c>
      <c r="C15" s="360"/>
    </row>
    <row r="16" spans="1:3" ht="12.75">
      <c r="A16" s="357" t="s">
        <v>479</v>
      </c>
      <c r="B16" s="283">
        <v>2930076</v>
      </c>
      <c r="C16" s="360"/>
    </row>
    <row r="17" spans="1:3" ht="12.75">
      <c r="A17" s="358" t="s">
        <v>482</v>
      </c>
      <c r="B17" s="283">
        <v>969000</v>
      </c>
      <c r="C17" s="360"/>
    </row>
    <row r="18" spans="1:3" ht="12.75">
      <c r="A18" s="358" t="s">
        <v>480</v>
      </c>
      <c r="B18" s="283">
        <v>1200000</v>
      </c>
      <c r="C18" s="360"/>
    </row>
    <row r="19" spans="1:3" ht="12.75">
      <c r="A19" s="89"/>
      <c r="B19" s="283"/>
      <c r="C19" s="360"/>
    </row>
    <row r="20" spans="1:3" ht="12.75">
      <c r="A20" s="89"/>
      <c r="B20" s="283"/>
      <c r="C20" s="360"/>
    </row>
    <row r="21" spans="1:3" ht="12.75">
      <c r="A21" s="89"/>
      <c r="B21" s="283"/>
      <c r="C21" s="360"/>
    </row>
    <row r="22" spans="1:3" ht="12.75">
      <c r="A22" s="89"/>
      <c r="B22" s="283"/>
      <c r="C22" s="360"/>
    </row>
    <row r="23" spans="1:3" ht="12.75">
      <c r="A23" s="89"/>
      <c r="B23" s="283"/>
      <c r="C23" s="360"/>
    </row>
    <row r="24" spans="1:3" ht="13.5" thickBot="1">
      <c r="A24" s="90"/>
      <c r="B24" s="283"/>
      <c r="C24" s="360"/>
    </row>
    <row r="25" spans="1:3" s="44" customFormat="1" ht="19.5" customHeight="1" thickBot="1">
      <c r="A25" s="33" t="s">
        <v>47</v>
      </c>
      <c r="B25" s="43">
        <f>SUM(B5:B24)</f>
        <v>29662312</v>
      </c>
      <c r="C25" s="360"/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4. melléklet az 1/2016. (II.25.)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46.125" style="0" customWidth="1"/>
    <col min="3" max="3" width="31.125" style="0" customWidth="1"/>
    <col min="4" max="4" width="14.875" style="0" customWidth="1"/>
  </cols>
  <sheetData>
    <row r="1" spans="1:4" ht="45" customHeight="1">
      <c r="A1" s="375" t="s">
        <v>546</v>
      </c>
      <c r="B1" s="375"/>
      <c r="C1" s="375"/>
      <c r="D1" s="375"/>
    </row>
    <row r="2" spans="1:4" ht="17.25" customHeight="1">
      <c r="A2" s="260"/>
      <c r="B2" s="260"/>
      <c r="C2" s="260"/>
      <c r="D2" s="260"/>
    </row>
    <row r="3" spans="1:4" ht="13.5" thickBot="1">
      <c r="A3" s="136"/>
      <c r="B3" s="136"/>
      <c r="C3" s="372" t="s">
        <v>49</v>
      </c>
      <c r="D3" s="372"/>
    </row>
    <row r="4" spans="1:4" ht="42.75" customHeight="1" thickBot="1">
      <c r="A4" s="264" t="s">
        <v>59</v>
      </c>
      <c r="B4" s="265" t="s">
        <v>112</v>
      </c>
      <c r="C4" s="265" t="s">
        <v>113</v>
      </c>
      <c r="D4" s="266" t="s">
        <v>9</v>
      </c>
    </row>
    <row r="5" spans="1:4" ht="15.75" customHeight="1">
      <c r="A5" s="137" t="s">
        <v>13</v>
      </c>
      <c r="B5" s="25" t="s">
        <v>483</v>
      </c>
      <c r="C5" s="25" t="s">
        <v>491</v>
      </c>
      <c r="D5" s="26">
        <v>71</v>
      </c>
    </row>
    <row r="6" spans="1:4" ht="15.75" customHeight="1">
      <c r="A6" s="138" t="s">
        <v>14</v>
      </c>
      <c r="B6" s="27" t="s">
        <v>484</v>
      </c>
      <c r="C6" s="27" t="s">
        <v>492</v>
      </c>
      <c r="D6" s="28">
        <v>200</v>
      </c>
    </row>
    <row r="7" spans="1:4" ht="15.75" customHeight="1">
      <c r="A7" s="138" t="s">
        <v>15</v>
      </c>
      <c r="B7" s="27" t="s">
        <v>485</v>
      </c>
      <c r="C7" s="27" t="s">
        <v>491</v>
      </c>
      <c r="D7" s="28">
        <v>450</v>
      </c>
    </row>
    <row r="8" spans="1:4" ht="15.75" customHeight="1">
      <c r="A8" s="138" t="s">
        <v>16</v>
      </c>
      <c r="B8" s="27" t="s">
        <v>486</v>
      </c>
      <c r="C8" s="27" t="s">
        <v>491</v>
      </c>
      <c r="D8" s="28">
        <v>5</v>
      </c>
    </row>
    <row r="9" spans="1:4" ht="15.75" customHeight="1">
      <c r="A9" s="138" t="s">
        <v>17</v>
      </c>
      <c r="B9" s="27" t="s">
        <v>487</v>
      </c>
      <c r="C9" s="27" t="s">
        <v>491</v>
      </c>
      <c r="D9" s="28">
        <v>50</v>
      </c>
    </row>
    <row r="10" spans="1:4" ht="15.75" customHeight="1">
      <c r="A10" s="138" t="s">
        <v>18</v>
      </c>
      <c r="B10" s="27" t="s">
        <v>488</v>
      </c>
      <c r="C10" s="27" t="s">
        <v>491</v>
      </c>
      <c r="D10" s="28">
        <v>500</v>
      </c>
    </row>
    <row r="11" spans="1:4" ht="15.75" customHeight="1">
      <c r="A11" s="138" t="s">
        <v>19</v>
      </c>
      <c r="B11" s="27" t="s">
        <v>489</v>
      </c>
      <c r="C11" s="27" t="s">
        <v>493</v>
      </c>
      <c r="D11" s="28">
        <v>240</v>
      </c>
    </row>
    <row r="12" spans="1:4" ht="15.75" customHeight="1">
      <c r="A12" s="138" t="s">
        <v>20</v>
      </c>
      <c r="B12" s="27" t="s">
        <v>490</v>
      </c>
      <c r="C12" s="27" t="s">
        <v>491</v>
      </c>
      <c r="D12" s="28">
        <v>50</v>
      </c>
    </row>
    <row r="13" spans="1:4" ht="15.75" customHeight="1">
      <c r="A13" s="138" t="s">
        <v>21</v>
      </c>
      <c r="B13" s="27"/>
      <c r="C13" s="27"/>
      <c r="D13" s="28"/>
    </row>
    <row r="14" spans="1:4" ht="15.75" customHeight="1">
      <c r="A14" s="138" t="s">
        <v>22</v>
      </c>
      <c r="B14" s="27"/>
      <c r="C14" s="27"/>
      <c r="D14" s="28"/>
    </row>
    <row r="15" spans="1:4" ht="15.75" customHeight="1">
      <c r="A15" s="138" t="s">
        <v>23</v>
      </c>
      <c r="B15" s="27"/>
      <c r="C15" s="27"/>
      <c r="D15" s="28"/>
    </row>
    <row r="16" spans="1:4" ht="15.75" customHeight="1">
      <c r="A16" s="138" t="s">
        <v>24</v>
      </c>
      <c r="B16" s="27"/>
      <c r="C16" s="27"/>
      <c r="D16" s="28"/>
    </row>
    <row r="17" spans="1:4" ht="15.75" customHeight="1">
      <c r="A17" s="138" t="s">
        <v>25</v>
      </c>
      <c r="B17" s="27"/>
      <c r="C17" s="27"/>
      <c r="D17" s="28"/>
    </row>
    <row r="18" spans="1:4" ht="15.75" customHeight="1">
      <c r="A18" s="138" t="s">
        <v>26</v>
      </c>
      <c r="B18" s="27"/>
      <c r="C18" s="27"/>
      <c r="D18" s="28"/>
    </row>
    <row r="19" spans="1:4" ht="15.75" customHeight="1">
      <c r="A19" s="138" t="s">
        <v>27</v>
      </c>
      <c r="B19" s="27"/>
      <c r="C19" s="27"/>
      <c r="D19" s="28"/>
    </row>
    <row r="20" spans="1:4" ht="15.75" customHeight="1">
      <c r="A20" s="138" t="s">
        <v>28</v>
      </c>
      <c r="B20" s="27"/>
      <c r="C20" s="27"/>
      <c r="D20" s="28"/>
    </row>
    <row r="21" spans="1:4" ht="15.75" customHeight="1">
      <c r="A21" s="138" t="s">
        <v>29</v>
      </c>
      <c r="B21" s="27"/>
      <c r="C21" s="27"/>
      <c r="D21" s="28"/>
    </row>
    <row r="22" spans="1:4" ht="15.75" customHeight="1">
      <c r="A22" s="138" t="s">
        <v>30</v>
      </c>
      <c r="B22" s="27"/>
      <c r="C22" s="27"/>
      <c r="D22" s="28"/>
    </row>
    <row r="23" spans="1:4" ht="15.75" customHeight="1">
      <c r="A23" s="138" t="s">
        <v>31</v>
      </c>
      <c r="B23" s="27"/>
      <c r="C23" s="27"/>
      <c r="D23" s="28"/>
    </row>
    <row r="24" spans="1:4" ht="15.75" customHeight="1">
      <c r="A24" s="138" t="s">
        <v>32</v>
      </c>
      <c r="B24" s="27"/>
      <c r="C24" s="27"/>
      <c r="D24" s="28"/>
    </row>
    <row r="25" spans="1:4" ht="15.75" customHeight="1">
      <c r="A25" s="138" t="s">
        <v>33</v>
      </c>
      <c r="B25" s="27"/>
      <c r="C25" s="27"/>
      <c r="D25" s="28"/>
    </row>
    <row r="26" spans="1:4" ht="15.75" customHeight="1">
      <c r="A26" s="138" t="s">
        <v>34</v>
      </c>
      <c r="B26" s="27"/>
      <c r="C26" s="27"/>
      <c r="D26" s="28"/>
    </row>
    <row r="27" spans="1:4" ht="15.75" customHeight="1">
      <c r="A27" s="138" t="s">
        <v>35</v>
      </c>
      <c r="B27" s="27"/>
      <c r="C27" s="27"/>
      <c r="D27" s="28"/>
    </row>
    <row r="28" spans="1:4" ht="15.75" customHeight="1">
      <c r="A28" s="138" t="s">
        <v>36</v>
      </c>
      <c r="B28" s="27"/>
      <c r="C28" s="27"/>
      <c r="D28" s="28"/>
    </row>
    <row r="29" spans="1:4" ht="15.75" customHeight="1">
      <c r="A29" s="138" t="s">
        <v>37</v>
      </c>
      <c r="B29" s="27"/>
      <c r="C29" s="27"/>
      <c r="D29" s="28"/>
    </row>
    <row r="30" spans="1:4" ht="15.75" customHeight="1">
      <c r="A30" s="138" t="s">
        <v>38</v>
      </c>
      <c r="B30" s="27"/>
      <c r="C30" s="27"/>
      <c r="D30" s="28"/>
    </row>
    <row r="31" spans="1:4" ht="15.75" customHeight="1">
      <c r="A31" s="138" t="s">
        <v>39</v>
      </c>
      <c r="B31" s="27"/>
      <c r="C31" s="27"/>
      <c r="D31" s="28"/>
    </row>
    <row r="32" spans="1:4" ht="15.75" customHeight="1">
      <c r="A32" s="138" t="s">
        <v>40</v>
      </c>
      <c r="B32" s="27"/>
      <c r="C32" s="27"/>
      <c r="D32" s="28"/>
    </row>
    <row r="33" spans="1:4" ht="15.75" customHeight="1">
      <c r="A33" s="138" t="s">
        <v>41</v>
      </c>
      <c r="B33" s="27"/>
      <c r="C33" s="27"/>
      <c r="D33" s="28"/>
    </row>
    <row r="34" spans="1:4" ht="15.75" customHeight="1">
      <c r="A34" s="138" t="s">
        <v>114</v>
      </c>
      <c r="B34" s="27"/>
      <c r="C34" s="27"/>
      <c r="D34" s="62"/>
    </row>
    <row r="35" spans="1:4" ht="15.75" customHeight="1">
      <c r="A35" s="138" t="s">
        <v>115</v>
      </c>
      <c r="B35" s="27"/>
      <c r="C35" s="27"/>
      <c r="D35" s="62"/>
    </row>
    <row r="36" spans="1:4" ht="15.75" customHeight="1">
      <c r="A36" s="138" t="s">
        <v>116</v>
      </c>
      <c r="B36" s="27"/>
      <c r="C36" s="27"/>
      <c r="D36" s="62"/>
    </row>
    <row r="37" spans="1:4" ht="15.75" customHeight="1" thickBot="1">
      <c r="A37" s="139" t="s">
        <v>117</v>
      </c>
      <c r="B37" s="29"/>
      <c r="C37" s="29"/>
      <c r="D37" s="63"/>
    </row>
    <row r="38" spans="1:4" ht="15.75" customHeight="1" thickBot="1">
      <c r="A38" s="373" t="s">
        <v>47</v>
      </c>
      <c r="B38" s="374"/>
      <c r="C38" s="140"/>
      <c r="D38" s="141">
        <f>SUM(D5:D37)</f>
        <v>1566</v>
      </c>
    </row>
    <row r="39" ht="12.75">
      <c r="A39" t="s">
        <v>165</v>
      </c>
    </row>
  </sheetData>
  <sheetProtection/>
  <mergeCells count="3">
    <mergeCell ref="C3:D3"/>
    <mergeCell ref="A38:B38"/>
    <mergeCell ref="A1:D1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1/2016. (II.25.)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B1" sqref="B1"/>
    </sheetView>
  </sheetViews>
  <sheetFormatPr defaultColWidth="9.00390625" defaultRowHeight="12.75"/>
  <cols>
    <col min="1" max="1" width="6.875" style="46" customWidth="1"/>
    <col min="2" max="2" width="55.125" style="121" customWidth="1"/>
    <col min="3" max="3" width="16.375" style="46" customWidth="1"/>
    <col min="4" max="4" width="55.125" style="46" customWidth="1"/>
    <col min="5" max="5" width="16.375" style="46" customWidth="1"/>
    <col min="6" max="6" width="4.875" style="46" customWidth="1"/>
    <col min="7" max="16384" width="9.375" style="46" customWidth="1"/>
  </cols>
  <sheetData>
    <row r="1" spans="2:6" ht="31.5">
      <c r="B1" s="203" t="s">
        <v>126</v>
      </c>
      <c r="C1" s="204"/>
      <c r="D1" s="204"/>
      <c r="E1" s="204"/>
      <c r="F1" s="367" t="s">
        <v>497</v>
      </c>
    </row>
    <row r="2" spans="5:6" ht="14.25" thickBot="1">
      <c r="E2" s="205" t="s">
        <v>56</v>
      </c>
      <c r="F2" s="367"/>
    </row>
    <row r="3" spans="1:6" ht="13.5" thickBot="1">
      <c r="A3" s="369" t="s">
        <v>59</v>
      </c>
      <c r="B3" s="206" t="s">
        <v>51</v>
      </c>
      <c r="C3" s="207"/>
      <c r="D3" s="206" t="s">
        <v>52</v>
      </c>
      <c r="E3" s="208"/>
      <c r="F3" s="367"/>
    </row>
    <row r="4" spans="1:6" s="209" customFormat="1" ht="13.5" thickBot="1">
      <c r="A4" s="370"/>
      <c r="B4" s="122" t="s">
        <v>57</v>
      </c>
      <c r="C4" s="123" t="str">
        <f>+'2.1.mell  '!C4</f>
        <v>2016. év</v>
      </c>
      <c r="D4" s="122" t="s">
        <v>57</v>
      </c>
      <c r="E4" s="123" t="str">
        <f>+'2.1.mell  '!C4</f>
        <v>2016. év</v>
      </c>
      <c r="F4" s="367"/>
    </row>
    <row r="5" spans="1:6" s="209" customFormat="1" ht="13.5" thickBot="1">
      <c r="A5" s="210"/>
      <c r="B5" s="211" t="s">
        <v>428</v>
      </c>
      <c r="C5" s="212" t="s">
        <v>429</v>
      </c>
      <c r="D5" s="211" t="s">
        <v>430</v>
      </c>
      <c r="E5" s="213" t="s">
        <v>432</v>
      </c>
      <c r="F5" s="367"/>
    </row>
    <row r="6" spans="1:6" ht="12.75" customHeight="1">
      <c r="A6" s="215" t="s">
        <v>13</v>
      </c>
      <c r="B6" s="216" t="s">
        <v>330</v>
      </c>
      <c r="C6" s="192"/>
      <c r="D6" s="216" t="s">
        <v>174</v>
      </c>
      <c r="E6" s="198"/>
      <c r="F6" s="367"/>
    </row>
    <row r="7" spans="1:6" ht="12.75">
      <c r="A7" s="217" t="s">
        <v>14</v>
      </c>
      <c r="B7" s="218" t="s">
        <v>331</v>
      </c>
      <c r="C7" s="193"/>
      <c r="D7" s="218" t="s">
        <v>336</v>
      </c>
      <c r="E7" s="199"/>
      <c r="F7" s="367"/>
    </row>
    <row r="8" spans="1:6" ht="12.75" customHeight="1">
      <c r="A8" s="217" t="s">
        <v>15</v>
      </c>
      <c r="B8" s="218" t="s">
        <v>4</v>
      </c>
      <c r="C8" s="193"/>
      <c r="D8" s="218" t="s">
        <v>154</v>
      </c>
      <c r="E8" s="199"/>
      <c r="F8" s="367"/>
    </row>
    <row r="9" spans="1:6" ht="12.75" customHeight="1">
      <c r="A9" s="217" t="s">
        <v>16</v>
      </c>
      <c r="B9" s="218" t="s">
        <v>332</v>
      </c>
      <c r="C9" s="193"/>
      <c r="D9" s="218" t="s">
        <v>337</v>
      </c>
      <c r="E9" s="199"/>
      <c r="F9" s="367"/>
    </row>
    <row r="10" spans="1:6" ht="12.75" customHeight="1">
      <c r="A10" s="217" t="s">
        <v>17</v>
      </c>
      <c r="B10" s="218" t="s">
        <v>333</v>
      </c>
      <c r="C10" s="193"/>
      <c r="D10" s="218" t="s">
        <v>177</v>
      </c>
      <c r="E10" s="199"/>
      <c r="F10" s="367"/>
    </row>
    <row r="11" spans="1:6" ht="12.75" customHeight="1">
      <c r="A11" s="217" t="s">
        <v>18</v>
      </c>
      <c r="B11" s="218" t="s">
        <v>334</v>
      </c>
      <c r="C11" s="194"/>
      <c r="D11" s="309"/>
      <c r="E11" s="199"/>
      <c r="F11" s="367"/>
    </row>
    <row r="12" spans="1:6" ht="12.75" customHeight="1">
      <c r="A12" s="217" t="s">
        <v>19</v>
      </c>
      <c r="B12" s="39"/>
      <c r="C12" s="193"/>
      <c r="D12" s="309"/>
      <c r="E12" s="199"/>
      <c r="F12" s="367"/>
    </row>
    <row r="13" spans="1:6" ht="12.75" customHeight="1">
      <c r="A13" s="217" t="s">
        <v>20</v>
      </c>
      <c r="B13" s="39"/>
      <c r="C13" s="193"/>
      <c r="D13" s="310"/>
      <c r="E13" s="199"/>
      <c r="F13" s="367"/>
    </row>
    <row r="14" spans="1:6" ht="12.75" customHeight="1">
      <c r="A14" s="217" t="s">
        <v>21</v>
      </c>
      <c r="B14" s="307"/>
      <c r="C14" s="194"/>
      <c r="D14" s="309"/>
      <c r="E14" s="199"/>
      <c r="F14" s="367"/>
    </row>
    <row r="15" spans="1:6" ht="12.75">
      <c r="A15" s="217" t="s">
        <v>22</v>
      </c>
      <c r="B15" s="39"/>
      <c r="C15" s="194"/>
      <c r="D15" s="309"/>
      <c r="E15" s="199"/>
      <c r="F15" s="367"/>
    </row>
    <row r="16" spans="1:6" ht="12.75" customHeight="1" thickBot="1">
      <c r="A16" s="273" t="s">
        <v>23</v>
      </c>
      <c r="B16" s="308"/>
      <c r="C16" s="275"/>
      <c r="D16" s="274" t="s">
        <v>45</v>
      </c>
      <c r="E16" s="245"/>
      <c r="F16" s="367"/>
    </row>
    <row r="17" spans="1:6" ht="15.75" customHeight="1" thickBot="1">
      <c r="A17" s="220" t="s">
        <v>24</v>
      </c>
      <c r="B17" s="95" t="s">
        <v>343</v>
      </c>
      <c r="C17" s="196">
        <f>+C6+C8+C9+C11+C12+C13+C14+C15+C16</f>
        <v>0</v>
      </c>
      <c r="D17" s="95" t="s">
        <v>344</v>
      </c>
      <c r="E17" s="201">
        <f>+E6+E8+E10+E11+E12+E13+E14+E15+E16</f>
        <v>0</v>
      </c>
      <c r="F17" s="367"/>
    </row>
    <row r="18" spans="1:6" ht="12.75" customHeight="1">
      <c r="A18" s="215" t="s">
        <v>25</v>
      </c>
      <c r="B18" s="230" t="s">
        <v>195</v>
      </c>
      <c r="C18" s="237">
        <f>+C19+C20+C21+C22+C23</f>
        <v>0</v>
      </c>
      <c r="D18" s="223" t="s">
        <v>158</v>
      </c>
      <c r="E18" s="52"/>
      <c r="F18" s="367"/>
    </row>
    <row r="19" spans="1:6" ht="12.75" customHeight="1">
      <c r="A19" s="217" t="s">
        <v>26</v>
      </c>
      <c r="B19" s="231" t="s">
        <v>184</v>
      </c>
      <c r="C19" s="54"/>
      <c r="D19" s="223" t="s">
        <v>161</v>
      </c>
      <c r="E19" s="55"/>
      <c r="F19" s="367"/>
    </row>
    <row r="20" spans="1:6" ht="12.75" customHeight="1">
      <c r="A20" s="215" t="s">
        <v>27</v>
      </c>
      <c r="B20" s="231" t="s">
        <v>185</v>
      </c>
      <c r="C20" s="54"/>
      <c r="D20" s="223" t="s">
        <v>123</v>
      </c>
      <c r="E20" s="55"/>
      <c r="F20" s="367"/>
    </row>
    <row r="21" spans="1:6" ht="12.75" customHeight="1">
      <c r="A21" s="217" t="s">
        <v>28</v>
      </c>
      <c r="B21" s="231" t="s">
        <v>186</v>
      </c>
      <c r="C21" s="54"/>
      <c r="D21" s="223" t="s">
        <v>124</v>
      </c>
      <c r="E21" s="55"/>
      <c r="F21" s="367"/>
    </row>
    <row r="22" spans="1:6" ht="12.75" customHeight="1">
      <c r="A22" s="215" t="s">
        <v>29</v>
      </c>
      <c r="B22" s="231" t="s">
        <v>187</v>
      </c>
      <c r="C22" s="54"/>
      <c r="D22" s="222" t="s">
        <v>181</v>
      </c>
      <c r="E22" s="55"/>
      <c r="F22" s="367"/>
    </row>
    <row r="23" spans="1:6" ht="12.75" customHeight="1">
      <c r="A23" s="217" t="s">
        <v>30</v>
      </c>
      <c r="B23" s="232" t="s">
        <v>188</v>
      </c>
      <c r="C23" s="54"/>
      <c r="D23" s="223" t="s">
        <v>162</v>
      </c>
      <c r="E23" s="55"/>
      <c r="F23" s="367"/>
    </row>
    <row r="24" spans="1:6" ht="12.75" customHeight="1">
      <c r="A24" s="215" t="s">
        <v>31</v>
      </c>
      <c r="B24" s="233" t="s">
        <v>189</v>
      </c>
      <c r="C24" s="225">
        <f>+C25+C26+C27+C28+C29</f>
        <v>0</v>
      </c>
      <c r="D24" s="234" t="s">
        <v>160</v>
      </c>
      <c r="E24" s="55"/>
      <c r="F24" s="367"/>
    </row>
    <row r="25" spans="1:6" ht="12.75" customHeight="1">
      <c r="A25" s="217" t="s">
        <v>32</v>
      </c>
      <c r="B25" s="232" t="s">
        <v>190</v>
      </c>
      <c r="C25" s="54"/>
      <c r="D25" s="234" t="s">
        <v>338</v>
      </c>
      <c r="E25" s="55"/>
      <c r="F25" s="367"/>
    </row>
    <row r="26" spans="1:6" ht="12.75" customHeight="1">
      <c r="A26" s="215" t="s">
        <v>33</v>
      </c>
      <c r="B26" s="232" t="s">
        <v>191</v>
      </c>
      <c r="C26" s="54"/>
      <c r="D26" s="229"/>
      <c r="E26" s="55"/>
      <c r="F26" s="367"/>
    </row>
    <row r="27" spans="1:6" ht="12.75" customHeight="1">
      <c r="A27" s="217" t="s">
        <v>34</v>
      </c>
      <c r="B27" s="231" t="s">
        <v>192</v>
      </c>
      <c r="C27" s="54"/>
      <c r="D27" s="92"/>
      <c r="E27" s="55"/>
      <c r="F27" s="367"/>
    </row>
    <row r="28" spans="1:6" ht="12.75" customHeight="1">
      <c r="A28" s="215" t="s">
        <v>35</v>
      </c>
      <c r="B28" s="235" t="s">
        <v>193</v>
      </c>
      <c r="C28" s="54"/>
      <c r="D28" s="39"/>
      <c r="E28" s="55"/>
      <c r="F28" s="367"/>
    </row>
    <row r="29" spans="1:6" ht="12.75" customHeight="1" thickBot="1">
      <c r="A29" s="217" t="s">
        <v>36</v>
      </c>
      <c r="B29" s="236" t="s">
        <v>194</v>
      </c>
      <c r="C29" s="54"/>
      <c r="D29" s="92"/>
      <c r="E29" s="55"/>
      <c r="F29" s="367"/>
    </row>
    <row r="30" spans="1:6" ht="21.75" customHeight="1" thickBot="1">
      <c r="A30" s="220" t="s">
        <v>37</v>
      </c>
      <c r="B30" s="95" t="s">
        <v>335</v>
      </c>
      <c r="C30" s="196">
        <f>+C18+C24</f>
        <v>0</v>
      </c>
      <c r="D30" s="95" t="s">
        <v>339</v>
      </c>
      <c r="E30" s="201">
        <f>SUM(E18:E29)</f>
        <v>0</v>
      </c>
      <c r="F30" s="367"/>
    </row>
    <row r="31" spans="1:6" ht="13.5" thickBot="1">
      <c r="A31" s="220" t="s">
        <v>38</v>
      </c>
      <c r="B31" s="226" t="s">
        <v>340</v>
      </c>
      <c r="C31" s="227">
        <f>+C17+C30</f>
        <v>0</v>
      </c>
      <c r="D31" s="226" t="s">
        <v>341</v>
      </c>
      <c r="E31" s="227">
        <f>+E17+E30</f>
        <v>0</v>
      </c>
      <c r="F31" s="367"/>
    </row>
    <row r="32" spans="1:6" ht="13.5" thickBot="1">
      <c r="A32" s="220" t="s">
        <v>39</v>
      </c>
      <c r="B32" s="226" t="s">
        <v>136</v>
      </c>
      <c r="C32" s="227" t="str">
        <f>IF(C17-E17&lt;0,E17-C17,"-")</f>
        <v>-</v>
      </c>
      <c r="D32" s="226" t="s">
        <v>137</v>
      </c>
      <c r="E32" s="227" t="str">
        <f>IF(C17-E17&gt;0,C17-E17,"-")</f>
        <v>-</v>
      </c>
      <c r="F32" s="367"/>
    </row>
    <row r="33" spans="1:6" ht="13.5" thickBot="1">
      <c r="A33" s="220" t="s">
        <v>40</v>
      </c>
      <c r="B33" s="226" t="s">
        <v>182</v>
      </c>
      <c r="C33" s="227" t="str">
        <f>IF(C17+C30-E26&lt;0,E26-(C17+C30),"-")</f>
        <v>-</v>
      </c>
      <c r="D33" s="226" t="s">
        <v>183</v>
      </c>
      <c r="E33" s="227" t="str">
        <f>IF(C17+C30-E26&gt;0,C17+C30-E26,"-")</f>
        <v>-</v>
      </c>
      <c r="F33" s="36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D17" sqref="D17"/>
    </sheetView>
  </sheetViews>
  <sheetFormatPr defaultColWidth="9.00390625" defaultRowHeight="12.75"/>
  <cols>
    <col min="1" max="1" width="5.875" style="61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377" t="s">
        <v>1</v>
      </c>
      <c r="C1" s="377"/>
      <c r="D1" s="377"/>
    </row>
    <row r="2" spans="1:4" s="49" customFormat="1" ht="16.5" thickBot="1">
      <c r="A2" s="48"/>
      <c r="B2" s="259"/>
      <c r="D2" s="38" t="s">
        <v>56</v>
      </c>
    </row>
    <row r="3" spans="1:4" s="51" customFormat="1" ht="48" customHeight="1" thickBot="1">
      <c r="A3" s="50" t="s">
        <v>11</v>
      </c>
      <c r="B3" s="124" t="s">
        <v>12</v>
      </c>
      <c r="C3" s="124" t="s">
        <v>60</v>
      </c>
      <c r="D3" s="125" t="s">
        <v>61</v>
      </c>
    </row>
    <row r="4" spans="1:4" s="51" customFormat="1" ht="13.5" customHeight="1" thickBot="1">
      <c r="A4" s="34" t="s">
        <v>428</v>
      </c>
      <c r="B4" s="127" t="s">
        <v>429</v>
      </c>
      <c r="C4" s="127" t="s">
        <v>430</v>
      </c>
      <c r="D4" s="128" t="s">
        <v>432</v>
      </c>
    </row>
    <row r="5" spans="1:4" ht="18" customHeight="1">
      <c r="A5" s="98" t="s">
        <v>13</v>
      </c>
      <c r="B5" s="129" t="s">
        <v>134</v>
      </c>
      <c r="C5" s="96"/>
      <c r="D5" s="52"/>
    </row>
    <row r="6" spans="1:4" ht="18" customHeight="1">
      <c r="A6" s="53" t="s">
        <v>14</v>
      </c>
      <c r="B6" s="130" t="s">
        <v>135</v>
      </c>
      <c r="C6" s="97"/>
      <c r="D6" s="55"/>
    </row>
    <row r="7" spans="1:4" ht="18" customHeight="1">
      <c r="A7" s="53" t="s">
        <v>15</v>
      </c>
      <c r="B7" s="130" t="s">
        <v>107</v>
      </c>
      <c r="C7" s="97"/>
      <c r="D7" s="55"/>
    </row>
    <row r="8" spans="1:4" ht="18" customHeight="1">
      <c r="A8" s="53" t="s">
        <v>16</v>
      </c>
      <c r="B8" s="130" t="s">
        <v>108</v>
      </c>
      <c r="C8" s="97"/>
      <c r="D8" s="55"/>
    </row>
    <row r="9" spans="1:4" ht="18" customHeight="1">
      <c r="A9" s="53" t="s">
        <v>17</v>
      </c>
      <c r="B9" s="130" t="s">
        <v>127</v>
      </c>
      <c r="C9" s="97"/>
      <c r="D9" s="55"/>
    </row>
    <row r="10" spans="1:4" ht="18" customHeight="1">
      <c r="A10" s="53" t="s">
        <v>18</v>
      </c>
      <c r="B10" s="130" t="s">
        <v>128</v>
      </c>
      <c r="C10" s="97"/>
      <c r="D10" s="55"/>
    </row>
    <row r="11" spans="1:4" ht="18" customHeight="1">
      <c r="A11" s="53" t="s">
        <v>19</v>
      </c>
      <c r="B11" s="131" t="s">
        <v>129</v>
      </c>
      <c r="C11" s="97"/>
      <c r="D11" s="55"/>
    </row>
    <row r="12" spans="1:4" ht="18" customHeight="1">
      <c r="A12" s="53" t="s">
        <v>21</v>
      </c>
      <c r="B12" s="131" t="s">
        <v>130</v>
      </c>
      <c r="C12" s="97"/>
      <c r="D12" s="55"/>
    </row>
    <row r="13" spans="1:4" ht="18" customHeight="1">
      <c r="A13" s="53" t="s">
        <v>22</v>
      </c>
      <c r="B13" s="131" t="s">
        <v>131</v>
      </c>
      <c r="C13" s="97"/>
      <c r="D13" s="55"/>
    </row>
    <row r="14" spans="1:4" ht="18" customHeight="1">
      <c r="A14" s="53" t="s">
        <v>23</v>
      </c>
      <c r="B14" s="131" t="s">
        <v>132</v>
      </c>
      <c r="C14" s="97"/>
      <c r="D14" s="55"/>
    </row>
    <row r="15" spans="1:4" ht="22.5" customHeight="1">
      <c r="A15" s="53" t="s">
        <v>24</v>
      </c>
      <c r="B15" s="131" t="s">
        <v>133</v>
      </c>
      <c r="C15" s="97"/>
      <c r="D15" s="55"/>
    </row>
    <row r="16" spans="1:4" ht="18" customHeight="1">
      <c r="A16" s="53" t="s">
        <v>25</v>
      </c>
      <c r="B16" s="130" t="s">
        <v>109</v>
      </c>
      <c r="C16" s="97">
        <v>841</v>
      </c>
      <c r="D16" s="55">
        <v>60</v>
      </c>
    </row>
    <row r="17" spans="1:4" ht="18" customHeight="1">
      <c r="A17" s="53" t="s">
        <v>26</v>
      </c>
      <c r="B17" s="130" t="s">
        <v>3</v>
      </c>
      <c r="C17" s="97"/>
      <c r="D17" s="55"/>
    </row>
    <row r="18" spans="1:4" ht="18" customHeight="1">
      <c r="A18" s="53" t="s">
        <v>27</v>
      </c>
      <c r="B18" s="130" t="s">
        <v>2</v>
      </c>
      <c r="C18" s="97"/>
      <c r="D18" s="55"/>
    </row>
    <row r="19" spans="1:4" ht="18" customHeight="1">
      <c r="A19" s="53" t="s">
        <v>28</v>
      </c>
      <c r="B19" s="130" t="s">
        <v>110</v>
      </c>
      <c r="C19" s="97"/>
      <c r="D19" s="55"/>
    </row>
    <row r="20" spans="1:4" ht="18" customHeight="1">
      <c r="A20" s="53" t="s">
        <v>29</v>
      </c>
      <c r="B20" s="130" t="s">
        <v>111</v>
      </c>
      <c r="C20" s="97"/>
      <c r="D20" s="55"/>
    </row>
    <row r="21" spans="1:4" ht="18" customHeight="1">
      <c r="A21" s="53" t="s">
        <v>30</v>
      </c>
      <c r="B21" s="93" t="s">
        <v>545</v>
      </c>
      <c r="C21" s="54">
        <v>1915</v>
      </c>
      <c r="D21" s="55">
        <v>50</v>
      </c>
    </row>
    <row r="22" spans="1:4" ht="18" customHeight="1">
      <c r="A22" s="53" t="s">
        <v>31</v>
      </c>
      <c r="B22" s="56"/>
      <c r="C22" s="54"/>
      <c r="D22" s="55"/>
    </row>
    <row r="23" spans="1:4" ht="18" customHeight="1">
      <c r="A23" s="53" t="s">
        <v>32</v>
      </c>
      <c r="B23" s="56"/>
      <c r="C23" s="54"/>
      <c r="D23" s="55"/>
    </row>
    <row r="24" spans="1:4" ht="18" customHeight="1">
      <c r="A24" s="53" t="s">
        <v>33</v>
      </c>
      <c r="B24" s="56"/>
      <c r="C24" s="54"/>
      <c r="D24" s="55"/>
    </row>
    <row r="25" spans="1:4" ht="18" customHeight="1">
      <c r="A25" s="53" t="s">
        <v>34</v>
      </c>
      <c r="B25" s="56"/>
      <c r="C25" s="54"/>
      <c r="D25" s="55"/>
    </row>
    <row r="26" spans="1:4" ht="18" customHeight="1">
      <c r="A26" s="53" t="s">
        <v>35</v>
      </c>
      <c r="B26" s="56"/>
      <c r="C26" s="54"/>
      <c r="D26" s="55"/>
    </row>
    <row r="27" spans="1:4" ht="18" customHeight="1">
      <c r="A27" s="53" t="s">
        <v>36</v>
      </c>
      <c r="B27" s="56"/>
      <c r="C27" s="54"/>
      <c r="D27" s="55"/>
    </row>
    <row r="28" spans="1:4" ht="18" customHeight="1">
      <c r="A28" s="53" t="s">
        <v>37</v>
      </c>
      <c r="B28" s="56"/>
      <c r="C28" s="54"/>
      <c r="D28" s="55"/>
    </row>
    <row r="29" spans="1:4" ht="18" customHeight="1" thickBot="1">
      <c r="A29" s="99" t="s">
        <v>38</v>
      </c>
      <c r="B29" s="57"/>
      <c r="C29" s="58"/>
      <c r="D29" s="59"/>
    </row>
    <row r="30" spans="1:4" ht="18" customHeight="1" thickBot="1">
      <c r="A30" s="35" t="s">
        <v>39</v>
      </c>
      <c r="B30" s="133" t="s">
        <v>47</v>
      </c>
      <c r="C30" s="134">
        <f>+C5+C6+C7+C8+C9+C16+C17+C18+C19+C20+C21+C22+C23+C24+C25+C26+C27+C28+C29</f>
        <v>2756</v>
      </c>
      <c r="D30" s="135">
        <f>+D5+D6+D7+D8+D9+D16+D17+D18+D19+D20+D21+D22+D23+D24+D25+D26+D27+D28+D29</f>
        <v>110</v>
      </c>
    </row>
    <row r="31" spans="1:4" ht="8.25" customHeight="1">
      <c r="A31" s="60"/>
      <c r="B31" s="376"/>
      <c r="C31" s="376"/>
      <c r="D31" s="376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6.melléklet az 1/2016. (II.25.)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106" customWidth="1"/>
    <col min="2" max="2" width="68.625" style="106" customWidth="1"/>
    <col min="3" max="3" width="19.50390625" style="106" customWidth="1"/>
    <col min="4" max="16384" width="9.375" style="106" customWidth="1"/>
  </cols>
  <sheetData>
    <row r="1" spans="1:3" ht="33" customHeight="1">
      <c r="A1" s="378" t="s">
        <v>468</v>
      </c>
      <c r="B1" s="378"/>
      <c r="C1" s="378"/>
    </row>
    <row r="2" spans="1:4" ht="15.75" customHeight="1" thickBot="1">
      <c r="A2" s="107"/>
      <c r="B2" s="107"/>
      <c r="C2" s="109" t="s">
        <v>49</v>
      </c>
      <c r="D2" s="108"/>
    </row>
    <row r="3" spans="1:3" ht="26.25" customHeight="1" thickBot="1">
      <c r="A3" s="111" t="s">
        <v>11</v>
      </c>
      <c r="B3" s="112" t="s">
        <v>163</v>
      </c>
      <c r="C3" s="113" t="str">
        <f>+'1.mell.'!C3</f>
        <v>2016. év</v>
      </c>
    </row>
    <row r="4" spans="1:3" ht="15.75" thickBot="1">
      <c r="A4" s="114"/>
      <c r="B4" s="354" t="s">
        <v>428</v>
      </c>
      <c r="C4" s="355" t="s">
        <v>429</v>
      </c>
    </row>
    <row r="5" spans="1:3" ht="15">
      <c r="A5" s="115" t="s">
        <v>13</v>
      </c>
      <c r="B5" s="241" t="s">
        <v>433</v>
      </c>
      <c r="C5" s="238">
        <v>4640</v>
      </c>
    </row>
    <row r="6" spans="1:3" ht="24.75">
      <c r="A6" s="116" t="s">
        <v>14</v>
      </c>
      <c r="B6" s="270" t="s">
        <v>196</v>
      </c>
      <c r="C6" s="239"/>
    </row>
    <row r="7" spans="1:3" ht="15">
      <c r="A7" s="116" t="s">
        <v>15</v>
      </c>
      <c r="B7" s="271" t="s">
        <v>434</v>
      </c>
      <c r="C7" s="239"/>
    </row>
    <row r="8" spans="1:3" ht="24.75">
      <c r="A8" s="116" t="s">
        <v>16</v>
      </c>
      <c r="B8" s="271" t="s">
        <v>198</v>
      </c>
      <c r="C8" s="239"/>
    </row>
    <row r="9" spans="1:3" ht="15">
      <c r="A9" s="117" t="s">
        <v>17</v>
      </c>
      <c r="B9" s="271" t="s">
        <v>197</v>
      </c>
      <c r="C9" s="240"/>
    </row>
    <row r="10" spans="1:3" ht="15.75" thickBot="1">
      <c r="A10" s="116" t="s">
        <v>18</v>
      </c>
      <c r="B10" s="272" t="s">
        <v>435</v>
      </c>
      <c r="C10" s="239"/>
    </row>
    <row r="11" spans="1:3" ht="15.75" thickBot="1">
      <c r="A11" s="379" t="s">
        <v>164</v>
      </c>
      <c r="B11" s="380"/>
      <c r="C11" s="118">
        <f>SUM(C5:C10)</f>
        <v>4640</v>
      </c>
    </row>
    <row r="12" spans="1:3" ht="23.25" customHeight="1">
      <c r="A12" s="381" t="s">
        <v>171</v>
      </c>
      <c r="B12" s="381"/>
      <c r="C12" s="38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az 1/2016. (II.25.)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E29" sqref="E29"/>
    </sheetView>
  </sheetViews>
  <sheetFormatPr defaultColWidth="9.00390625" defaultRowHeight="12.75"/>
  <cols>
    <col min="1" max="1" width="9.00390625" style="268" customWidth="1"/>
    <col min="2" max="2" width="66.375" style="268" bestFit="1" customWidth="1"/>
    <col min="3" max="3" width="15.50390625" style="269" customWidth="1"/>
    <col min="4" max="5" width="15.50390625" style="268" customWidth="1"/>
    <col min="6" max="6" width="9.00390625" style="290" customWidth="1"/>
    <col min="7" max="16384" width="9.375" style="290" customWidth="1"/>
  </cols>
  <sheetData>
    <row r="1" spans="1:5" ht="15.75" customHeight="1">
      <c r="A1" s="361" t="s">
        <v>10</v>
      </c>
      <c r="B1" s="361"/>
      <c r="C1" s="361"/>
      <c r="D1" s="361"/>
      <c r="E1" s="361"/>
    </row>
    <row r="2" spans="1:5" ht="15.75" customHeight="1" thickBot="1">
      <c r="A2" s="362" t="s">
        <v>494</v>
      </c>
      <c r="B2" s="362"/>
      <c r="D2" s="101"/>
      <c r="E2" s="191" t="s">
        <v>175</v>
      </c>
    </row>
    <row r="3" spans="1:5" ht="37.5" customHeight="1" thickBot="1">
      <c r="A3" s="21" t="s">
        <v>59</v>
      </c>
      <c r="B3" s="22" t="s">
        <v>12</v>
      </c>
      <c r="C3" s="22" t="e">
        <f>+CONCATENATE(LEFT(#REF!,4)+1,". évi")</f>
        <v>#REF!</v>
      </c>
      <c r="D3" s="282" t="e">
        <f>+CONCATENATE(LEFT(#REF!,4)+2,". évi")</f>
        <v>#REF!</v>
      </c>
      <c r="E3" s="110" t="e">
        <f>+CONCATENATE(LEFT(#REF!,4)+3,". évi")</f>
        <v>#REF!</v>
      </c>
    </row>
    <row r="4" spans="1:5" s="291" customFormat="1" ht="12" customHeight="1" thickBot="1">
      <c r="A4" s="30" t="s">
        <v>428</v>
      </c>
      <c r="B4" s="31" t="s">
        <v>429</v>
      </c>
      <c r="C4" s="31" t="s">
        <v>430</v>
      </c>
      <c r="D4" s="31" t="s">
        <v>432</v>
      </c>
      <c r="E4" s="312" t="s">
        <v>431</v>
      </c>
    </row>
    <row r="5" spans="1:5" s="292" customFormat="1" ht="12" customHeight="1" thickBot="1">
      <c r="A5" s="18" t="s">
        <v>13</v>
      </c>
      <c r="B5" s="19" t="s">
        <v>446</v>
      </c>
      <c r="C5" s="329"/>
      <c r="D5" s="329"/>
      <c r="E5" s="330"/>
    </row>
    <row r="6" spans="1:5" s="292" customFormat="1" ht="12" customHeight="1" thickBot="1">
      <c r="A6" s="18" t="s">
        <v>14</v>
      </c>
      <c r="B6" s="176" t="s">
        <v>322</v>
      </c>
      <c r="C6" s="329"/>
      <c r="D6" s="329"/>
      <c r="E6" s="330"/>
    </row>
    <row r="7" spans="1:5" s="292" customFormat="1" ht="12" customHeight="1" thickBot="1">
      <c r="A7" s="18" t="s">
        <v>15</v>
      </c>
      <c r="B7" s="19" t="s">
        <v>330</v>
      </c>
      <c r="C7" s="329"/>
      <c r="D7" s="329"/>
      <c r="E7" s="330"/>
    </row>
    <row r="8" spans="1:5" s="292" customFormat="1" ht="12" customHeight="1" thickBot="1">
      <c r="A8" s="18" t="s">
        <v>140</v>
      </c>
      <c r="B8" s="19" t="s">
        <v>213</v>
      </c>
      <c r="C8" s="281">
        <f>SUM(C9:C15)</f>
        <v>4650</v>
      </c>
      <c r="D8" s="281">
        <f>SUM(D9:D15)</f>
        <v>4760</v>
      </c>
      <c r="E8" s="311">
        <f>SUM(E9:E15)</f>
        <v>4870</v>
      </c>
    </row>
    <row r="9" spans="1:5" s="292" customFormat="1" ht="12" customHeight="1">
      <c r="A9" s="13" t="s">
        <v>214</v>
      </c>
      <c r="B9" s="293" t="s">
        <v>461</v>
      </c>
      <c r="C9" s="278"/>
      <c r="D9" s="278"/>
      <c r="E9" s="168"/>
    </row>
    <row r="10" spans="1:5" s="292" customFormat="1" ht="12" customHeight="1">
      <c r="A10" s="12" t="s">
        <v>215</v>
      </c>
      <c r="B10" s="294" t="s">
        <v>462</v>
      </c>
      <c r="C10" s="277"/>
      <c r="D10" s="277"/>
      <c r="E10" s="167"/>
    </row>
    <row r="11" spans="1:5" s="292" customFormat="1" ht="12" customHeight="1">
      <c r="A11" s="12" t="s">
        <v>216</v>
      </c>
      <c r="B11" s="294" t="s">
        <v>463</v>
      </c>
      <c r="C11" s="277">
        <v>3800</v>
      </c>
      <c r="D11" s="277">
        <v>3900</v>
      </c>
      <c r="E11" s="167">
        <v>4000</v>
      </c>
    </row>
    <row r="12" spans="1:5" s="292" customFormat="1" ht="12" customHeight="1">
      <c r="A12" s="12" t="s">
        <v>217</v>
      </c>
      <c r="B12" s="294" t="s">
        <v>464</v>
      </c>
      <c r="C12" s="277"/>
      <c r="D12" s="277"/>
      <c r="E12" s="167"/>
    </row>
    <row r="13" spans="1:5" s="292" customFormat="1" ht="12" customHeight="1">
      <c r="A13" s="12" t="s">
        <v>458</v>
      </c>
      <c r="B13" s="294" t="s">
        <v>218</v>
      </c>
      <c r="C13" s="277">
        <v>850</v>
      </c>
      <c r="D13" s="277">
        <v>860</v>
      </c>
      <c r="E13" s="167">
        <v>870</v>
      </c>
    </row>
    <row r="14" spans="1:5" s="292" customFormat="1" ht="12" customHeight="1">
      <c r="A14" s="12" t="s">
        <v>459</v>
      </c>
      <c r="B14" s="294" t="s">
        <v>219</v>
      </c>
      <c r="C14" s="277"/>
      <c r="D14" s="277"/>
      <c r="E14" s="167"/>
    </row>
    <row r="15" spans="1:5" s="292" customFormat="1" ht="12" customHeight="1" thickBot="1">
      <c r="A15" s="14" t="s">
        <v>460</v>
      </c>
      <c r="B15" s="295" t="s">
        <v>220</v>
      </c>
      <c r="C15" s="279"/>
      <c r="D15" s="279"/>
      <c r="E15" s="169"/>
    </row>
    <row r="16" spans="1:5" s="292" customFormat="1" ht="12" customHeight="1" thickBot="1">
      <c r="A16" s="18" t="s">
        <v>17</v>
      </c>
      <c r="B16" s="19" t="s">
        <v>449</v>
      </c>
      <c r="C16" s="329"/>
      <c r="D16" s="329"/>
      <c r="E16" s="330"/>
    </row>
    <row r="17" spans="1:5" s="292" customFormat="1" ht="12" customHeight="1" thickBot="1">
      <c r="A17" s="18" t="s">
        <v>18</v>
      </c>
      <c r="B17" s="19" t="s">
        <v>4</v>
      </c>
      <c r="C17" s="329"/>
      <c r="D17" s="329"/>
      <c r="E17" s="330"/>
    </row>
    <row r="18" spans="1:5" s="292" customFormat="1" ht="12" customHeight="1" thickBot="1">
      <c r="A18" s="18" t="s">
        <v>147</v>
      </c>
      <c r="B18" s="19" t="s">
        <v>448</v>
      </c>
      <c r="C18" s="329"/>
      <c r="D18" s="329"/>
      <c r="E18" s="330"/>
    </row>
    <row r="19" spans="1:5" s="292" customFormat="1" ht="12" customHeight="1" thickBot="1">
      <c r="A19" s="18" t="s">
        <v>20</v>
      </c>
      <c r="B19" s="176" t="s">
        <v>447</v>
      </c>
      <c r="C19" s="329"/>
      <c r="D19" s="329"/>
      <c r="E19" s="330"/>
    </row>
    <row r="20" spans="1:5" s="292" customFormat="1" ht="12" customHeight="1" thickBot="1">
      <c r="A20" s="18" t="s">
        <v>21</v>
      </c>
      <c r="B20" s="19" t="s">
        <v>252</v>
      </c>
      <c r="C20" s="281">
        <f>+C5+C6+C7+C8+C16+C17+C18+C19</f>
        <v>4650</v>
      </c>
      <c r="D20" s="281">
        <f>+D5+D6+D7+D8+D16+D17+D18+D19</f>
        <v>4760</v>
      </c>
      <c r="E20" s="187">
        <f>+E5+E6+E7+E8+E16+E17+E18+E19</f>
        <v>4870</v>
      </c>
    </row>
    <row r="21" spans="1:5" s="292" customFormat="1" ht="12" customHeight="1" thickBot="1">
      <c r="A21" s="18" t="s">
        <v>22</v>
      </c>
      <c r="B21" s="19" t="s">
        <v>450</v>
      </c>
      <c r="C21" s="349"/>
      <c r="D21" s="349"/>
      <c r="E21" s="350"/>
    </row>
    <row r="22" spans="1:5" s="292" customFormat="1" ht="12" customHeight="1" thickBot="1">
      <c r="A22" s="18" t="s">
        <v>23</v>
      </c>
      <c r="B22" s="19" t="s">
        <v>451</v>
      </c>
      <c r="C22" s="281">
        <f>+C20+C21</f>
        <v>4650</v>
      </c>
      <c r="D22" s="281">
        <f>+D20+D21</f>
        <v>4760</v>
      </c>
      <c r="E22" s="311">
        <f>+E20+E21</f>
        <v>4870</v>
      </c>
    </row>
    <row r="23" spans="1:5" s="292" customFormat="1" ht="12" customHeight="1">
      <c r="A23" s="256"/>
      <c r="B23" s="257"/>
      <c r="C23" s="258"/>
      <c r="D23" s="346"/>
      <c r="E23" s="347"/>
    </row>
    <row r="24" spans="1:5" s="292" customFormat="1" ht="12" customHeight="1">
      <c r="A24" s="361" t="s">
        <v>42</v>
      </c>
      <c r="B24" s="361"/>
      <c r="C24" s="361"/>
      <c r="D24" s="361"/>
      <c r="E24" s="361"/>
    </row>
    <row r="25" spans="1:5" s="292" customFormat="1" ht="12" customHeight="1" thickBot="1">
      <c r="A25" s="363" t="s">
        <v>495</v>
      </c>
      <c r="B25" s="363"/>
      <c r="C25" s="269"/>
      <c r="D25" s="101"/>
      <c r="E25" s="191" t="s">
        <v>175</v>
      </c>
    </row>
    <row r="26" spans="1:6" s="292" customFormat="1" ht="24" customHeight="1" thickBot="1">
      <c r="A26" s="21" t="s">
        <v>11</v>
      </c>
      <c r="B26" s="22" t="s">
        <v>43</v>
      </c>
      <c r="C26" s="22" t="e">
        <f>+C3</f>
        <v>#REF!</v>
      </c>
      <c r="D26" s="22" t="e">
        <f>+D3</f>
        <v>#REF!</v>
      </c>
      <c r="E26" s="110" t="e">
        <f>+E3</f>
        <v>#REF!</v>
      </c>
      <c r="F26" s="348"/>
    </row>
    <row r="27" spans="1:6" s="292" customFormat="1" ht="12" customHeight="1" thickBot="1">
      <c r="A27" s="286" t="s">
        <v>428</v>
      </c>
      <c r="B27" s="287" t="s">
        <v>429</v>
      </c>
      <c r="C27" s="287" t="s">
        <v>430</v>
      </c>
      <c r="D27" s="287" t="s">
        <v>432</v>
      </c>
      <c r="E27" s="342" t="s">
        <v>431</v>
      </c>
      <c r="F27" s="348"/>
    </row>
    <row r="28" spans="1:6" s="292" customFormat="1" ht="15" customHeight="1" thickBot="1">
      <c r="A28" s="18" t="s">
        <v>13</v>
      </c>
      <c r="B28" s="23" t="s">
        <v>452</v>
      </c>
      <c r="C28" s="329">
        <v>47000</v>
      </c>
      <c r="D28" s="329">
        <v>48000</v>
      </c>
      <c r="E28" s="326">
        <v>49000</v>
      </c>
      <c r="F28" s="348"/>
    </row>
    <row r="29" spans="1:5" ht="12" customHeight="1" thickBot="1">
      <c r="A29" s="333" t="s">
        <v>14</v>
      </c>
      <c r="B29" s="343" t="s">
        <v>455</v>
      </c>
      <c r="C29" s="344">
        <f>+C30+C31+C32</f>
        <v>0</v>
      </c>
      <c r="D29" s="344">
        <f>+D30+D31+D32</f>
        <v>0</v>
      </c>
      <c r="E29" s="345">
        <f>+E30+E31+E32</f>
        <v>0</v>
      </c>
    </row>
    <row r="30" spans="1:5" ht="12" customHeight="1">
      <c r="A30" s="13" t="s">
        <v>91</v>
      </c>
      <c r="B30" s="6" t="s">
        <v>174</v>
      </c>
      <c r="C30" s="278"/>
      <c r="D30" s="278"/>
      <c r="E30" s="168"/>
    </row>
    <row r="31" spans="1:5" ht="12" customHeight="1">
      <c r="A31" s="13" t="s">
        <v>92</v>
      </c>
      <c r="B31" s="10" t="s">
        <v>154</v>
      </c>
      <c r="C31" s="277"/>
      <c r="D31" s="277"/>
      <c r="E31" s="167"/>
    </row>
    <row r="32" spans="1:5" ht="12" customHeight="1" thickBot="1">
      <c r="A32" s="13" t="s">
        <v>93</v>
      </c>
      <c r="B32" s="178" t="s">
        <v>177</v>
      </c>
      <c r="C32" s="277"/>
      <c r="D32" s="277"/>
      <c r="E32" s="167"/>
    </row>
    <row r="33" spans="1:5" ht="12" customHeight="1" thickBot="1">
      <c r="A33" s="18" t="s">
        <v>15</v>
      </c>
      <c r="B33" s="94" t="s">
        <v>389</v>
      </c>
      <c r="C33" s="276">
        <f>+C28+C29</f>
        <v>47000</v>
      </c>
      <c r="D33" s="276">
        <f>+D28+D29</f>
        <v>48000</v>
      </c>
      <c r="E33" s="166">
        <f>+E28+E29</f>
        <v>49000</v>
      </c>
    </row>
    <row r="34" spans="1:6" ht="15" customHeight="1" thickBot="1">
      <c r="A34" s="18" t="s">
        <v>16</v>
      </c>
      <c r="B34" s="94" t="s">
        <v>453</v>
      </c>
      <c r="C34" s="351"/>
      <c r="D34" s="351"/>
      <c r="E34" s="352"/>
      <c r="F34" s="304"/>
    </row>
    <row r="35" spans="1:5" s="292" customFormat="1" ht="12.75" customHeight="1" thickBot="1">
      <c r="A35" s="179" t="s">
        <v>17</v>
      </c>
      <c r="B35" s="267" t="s">
        <v>454</v>
      </c>
      <c r="C35" s="341">
        <f>+C33+C34</f>
        <v>47000</v>
      </c>
      <c r="D35" s="341">
        <f>+D33+D34</f>
        <v>48000</v>
      </c>
      <c r="E35" s="340">
        <f>+E33+E34</f>
        <v>49000</v>
      </c>
    </row>
    <row r="36" ht="15.75">
      <c r="C36" s="268"/>
    </row>
    <row r="37" ht="15.75">
      <c r="C37" s="268"/>
    </row>
    <row r="38" ht="15.75">
      <c r="C38" s="268"/>
    </row>
    <row r="39" ht="16.5" customHeight="1">
      <c r="C39" s="268"/>
    </row>
    <row r="40" ht="15.75">
      <c r="C40" s="268"/>
    </row>
    <row r="41" ht="15.75">
      <c r="C41" s="268"/>
    </row>
    <row r="42" spans="6:7" s="268" customFormat="1" ht="15.75">
      <c r="F42" s="290"/>
      <c r="G42" s="290"/>
    </row>
    <row r="43" spans="6:7" s="268" customFormat="1" ht="15.75">
      <c r="F43" s="290"/>
      <c r="G43" s="290"/>
    </row>
    <row r="44" spans="6:7" s="268" customFormat="1" ht="15.75">
      <c r="F44" s="290"/>
      <c r="G44" s="290"/>
    </row>
    <row r="45" spans="6:7" s="268" customFormat="1" ht="15.75">
      <c r="F45" s="290"/>
      <c r="G45" s="290"/>
    </row>
    <row r="46" spans="6:7" s="268" customFormat="1" ht="15.75">
      <c r="F46" s="290"/>
      <c r="G46" s="290"/>
    </row>
    <row r="47" spans="6:7" s="268" customFormat="1" ht="15.75">
      <c r="F47" s="290"/>
      <c r="G47" s="290"/>
    </row>
    <row r="48" spans="6:7" s="268" customFormat="1" ht="15.75">
      <c r="F48" s="290"/>
      <c r="G48" s="290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
Vanyola Önkormányzat
2016. ÉVI KÖLTSÉGVETÉSI ÉVET KÖVETŐ 3 ÉV TERVEZETT BEVÉTELEI, KIADÁSAI&amp;R&amp;"Times New Roman CE,Félkövér dőlt"&amp;11 8. melléklet az 1/2016. (II.25.)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A2" sqref="A2"/>
    </sheetView>
  </sheetViews>
  <sheetFormatPr defaultColWidth="9.00390625" defaultRowHeight="12.75"/>
  <cols>
    <col min="1" max="1" width="4.875" style="67" customWidth="1"/>
    <col min="2" max="2" width="31.125" style="85" customWidth="1"/>
    <col min="3" max="4" width="9.00390625" style="85" customWidth="1"/>
    <col min="5" max="5" width="9.50390625" style="85" customWidth="1"/>
    <col min="6" max="6" width="8.875" style="85" customWidth="1"/>
    <col min="7" max="7" width="8.625" style="85" customWidth="1"/>
    <col min="8" max="8" width="8.875" style="85" customWidth="1"/>
    <col min="9" max="9" width="8.125" style="85" customWidth="1"/>
    <col min="10" max="14" width="9.50390625" style="85" customWidth="1"/>
    <col min="15" max="15" width="12.625" style="67" customWidth="1"/>
    <col min="16" max="16384" width="9.375" style="85" customWidth="1"/>
  </cols>
  <sheetData>
    <row r="1" spans="1:15" ht="31.5" customHeight="1">
      <c r="A1" s="385" t="s">
        <v>547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ht="16.5" thickBot="1">
      <c r="O2" s="2" t="s">
        <v>49</v>
      </c>
    </row>
    <row r="3" spans="1:15" s="67" customFormat="1" ht="25.5" customHeight="1" thickBot="1">
      <c r="A3" s="64" t="s">
        <v>11</v>
      </c>
      <c r="B3" s="65" t="s">
        <v>57</v>
      </c>
      <c r="C3" s="65" t="s">
        <v>62</v>
      </c>
      <c r="D3" s="65" t="s">
        <v>63</v>
      </c>
      <c r="E3" s="65" t="s">
        <v>64</v>
      </c>
      <c r="F3" s="65" t="s">
        <v>65</v>
      </c>
      <c r="G3" s="65" t="s">
        <v>66</v>
      </c>
      <c r="H3" s="65" t="s">
        <v>67</v>
      </c>
      <c r="I3" s="65" t="s">
        <v>68</v>
      </c>
      <c r="J3" s="65" t="s">
        <v>69</v>
      </c>
      <c r="K3" s="65" t="s">
        <v>70</v>
      </c>
      <c r="L3" s="65" t="s">
        <v>71</v>
      </c>
      <c r="M3" s="65" t="s">
        <v>72</v>
      </c>
      <c r="N3" s="65" t="s">
        <v>73</v>
      </c>
      <c r="O3" s="66" t="s">
        <v>47</v>
      </c>
    </row>
    <row r="4" spans="1:15" s="69" customFormat="1" ht="15" customHeight="1" thickBot="1">
      <c r="A4" s="68" t="s">
        <v>13</v>
      </c>
      <c r="B4" s="382" t="s">
        <v>51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4"/>
    </row>
    <row r="5" spans="1:15" s="69" customFormat="1" ht="22.5">
      <c r="A5" s="70" t="s">
        <v>14</v>
      </c>
      <c r="B5" s="331" t="s">
        <v>321</v>
      </c>
      <c r="C5" s="71">
        <v>2472</v>
      </c>
      <c r="D5" s="71">
        <v>2472</v>
      </c>
      <c r="E5" s="71">
        <v>2472</v>
      </c>
      <c r="F5" s="71">
        <v>2472</v>
      </c>
      <c r="G5" s="71">
        <v>2472</v>
      </c>
      <c r="H5" s="71">
        <v>2472</v>
      </c>
      <c r="I5" s="71">
        <v>2472</v>
      </c>
      <c r="J5" s="71">
        <v>2472</v>
      </c>
      <c r="K5" s="71">
        <v>2472</v>
      </c>
      <c r="L5" s="71">
        <v>2472</v>
      </c>
      <c r="M5" s="71">
        <v>2472</v>
      </c>
      <c r="N5" s="71">
        <v>2471</v>
      </c>
      <c r="O5" s="72">
        <f aca="true" t="shared" si="0" ref="O5:O25">SUM(C5:N5)</f>
        <v>29663</v>
      </c>
    </row>
    <row r="6" spans="1:15" s="76" customFormat="1" ht="22.5">
      <c r="A6" s="73" t="s">
        <v>15</v>
      </c>
      <c r="B6" s="172" t="s">
        <v>363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>
        <f t="shared" si="0"/>
        <v>0</v>
      </c>
    </row>
    <row r="7" spans="1:15" s="76" customFormat="1" ht="22.5">
      <c r="A7" s="73" t="s">
        <v>16</v>
      </c>
      <c r="B7" s="171" t="s">
        <v>364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>
        <f t="shared" si="0"/>
        <v>0</v>
      </c>
    </row>
    <row r="8" spans="1:15" s="76" customFormat="1" ht="13.5" customHeight="1">
      <c r="A8" s="73" t="s">
        <v>17</v>
      </c>
      <c r="B8" s="170" t="s">
        <v>141</v>
      </c>
      <c r="C8" s="74"/>
      <c r="D8" s="74"/>
      <c r="E8" s="74">
        <v>500</v>
      </c>
      <c r="F8" s="74">
        <v>436</v>
      </c>
      <c r="G8" s="74">
        <v>600</v>
      </c>
      <c r="H8" s="74">
        <v>434</v>
      </c>
      <c r="I8" s="74">
        <v>434</v>
      </c>
      <c r="J8" s="74">
        <v>434</v>
      </c>
      <c r="K8" s="74">
        <v>500</v>
      </c>
      <c r="L8" s="74">
        <v>434</v>
      </c>
      <c r="M8" s="74">
        <v>434</v>
      </c>
      <c r="N8" s="74">
        <v>434</v>
      </c>
      <c r="O8" s="75">
        <f t="shared" si="0"/>
        <v>4640</v>
      </c>
    </row>
    <row r="9" spans="1:15" s="76" customFormat="1" ht="13.5" customHeight="1">
      <c r="A9" s="73" t="s">
        <v>18</v>
      </c>
      <c r="B9" s="170" t="s">
        <v>365</v>
      </c>
      <c r="C9" s="74">
        <v>295</v>
      </c>
      <c r="D9" s="74">
        <v>295</v>
      </c>
      <c r="E9" s="74">
        <v>295</v>
      </c>
      <c r="F9" s="74">
        <v>295</v>
      </c>
      <c r="G9" s="74">
        <v>295</v>
      </c>
      <c r="H9" s="74">
        <v>295</v>
      </c>
      <c r="I9" s="74">
        <v>295</v>
      </c>
      <c r="J9" s="74">
        <v>295</v>
      </c>
      <c r="K9" s="74">
        <v>350</v>
      </c>
      <c r="L9" s="74">
        <v>295</v>
      </c>
      <c r="M9" s="74">
        <v>295</v>
      </c>
      <c r="N9" s="74">
        <v>307</v>
      </c>
      <c r="O9" s="75">
        <f t="shared" si="0"/>
        <v>3607</v>
      </c>
    </row>
    <row r="10" spans="1:15" s="76" customFormat="1" ht="13.5" customHeight="1">
      <c r="A10" s="73" t="s">
        <v>19</v>
      </c>
      <c r="B10" s="170" t="s">
        <v>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>
        <f t="shared" si="0"/>
        <v>0</v>
      </c>
    </row>
    <row r="11" spans="1:15" s="76" customFormat="1" ht="13.5" customHeight="1">
      <c r="A11" s="73" t="s">
        <v>20</v>
      </c>
      <c r="B11" s="170" t="s">
        <v>323</v>
      </c>
      <c r="C11" s="74">
        <v>516</v>
      </c>
      <c r="D11" s="74">
        <v>516</v>
      </c>
      <c r="E11" s="74">
        <v>2355</v>
      </c>
      <c r="F11" s="74">
        <v>1129</v>
      </c>
      <c r="G11" s="74">
        <v>1129</v>
      </c>
      <c r="H11" s="74">
        <v>1129</v>
      </c>
      <c r="I11" s="74">
        <v>1129</v>
      </c>
      <c r="J11" s="74">
        <v>1129</v>
      </c>
      <c r="K11" s="74">
        <v>1129</v>
      </c>
      <c r="L11" s="74">
        <v>1129</v>
      </c>
      <c r="M11" s="74">
        <v>1129</v>
      </c>
      <c r="N11" s="74">
        <v>1131</v>
      </c>
      <c r="O11" s="75">
        <f t="shared" si="0"/>
        <v>13550</v>
      </c>
    </row>
    <row r="12" spans="1:15" s="76" customFormat="1" ht="22.5">
      <c r="A12" s="73" t="s">
        <v>21</v>
      </c>
      <c r="B12" s="172" t="s">
        <v>353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>
        <f t="shared" si="0"/>
        <v>0</v>
      </c>
    </row>
    <row r="13" spans="1:15" s="76" customFormat="1" ht="13.5" customHeight="1" thickBot="1">
      <c r="A13" s="73" t="s">
        <v>22</v>
      </c>
      <c r="B13" s="170" t="s">
        <v>5</v>
      </c>
      <c r="C13" s="74">
        <v>1707</v>
      </c>
      <c r="D13" s="74">
        <v>1707</v>
      </c>
      <c r="E13" s="74">
        <v>1707</v>
      </c>
      <c r="F13" s="74">
        <v>1707</v>
      </c>
      <c r="G13" s="74">
        <v>1707</v>
      </c>
      <c r="H13" s="74">
        <v>1707</v>
      </c>
      <c r="I13" s="74">
        <v>1707</v>
      </c>
      <c r="J13" s="74">
        <v>1707</v>
      </c>
      <c r="K13" s="74">
        <v>1707</v>
      </c>
      <c r="L13" s="74">
        <v>1707</v>
      </c>
      <c r="M13" s="74">
        <v>1707</v>
      </c>
      <c r="N13" s="74">
        <v>1706</v>
      </c>
      <c r="O13" s="75">
        <f t="shared" si="0"/>
        <v>20483</v>
      </c>
    </row>
    <row r="14" spans="1:15" s="69" customFormat="1" ht="15.75" customHeight="1" thickBot="1">
      <c r="A14" s="68" t="s">
        <v>23</v>
      </c>
      <c r="B14" s="36" t="s">
        <v>96</v>
      </c>
      <c r="C14" s="79">
        <f aca="true" t="shared" si="1" ref="C14:N14">SUM(C5:C13)</f>
        <v>4990</v>
      </c>
      <c r="D14" s="79">
        <f t="shared" si="1"/>
        <v>4990</v>
      </c>
      <c r="E14" s="79">
        <f t="shared" si="1"/>
        <v>7329</v>
      </c>
      <c r="F14" s="79">
        <f t="shared" si="1"/>
        <v>6039</v>
      </c>
      <c r="G14" s="79">
        <f t="shared" si="1"/>
        <v>6203</v>
      </c>
      <c r="H14" s="79">
        <f t="shared" si="1"/>
        <v>6037</v>
      </c>
      <c r="I14" s="79">
        <f t="shared" si="1"/>
        <v>6037</v>
      </c>
      <c r="J14" s="79">
        <f t="shared" si="1"/>
        <v>6037</v>
      </c>
      <c r="K14" s="79">
        <f t="shared" si="1"/>
        <v>6158</v>
      </c>
      <c r="L14" s="79">
        <f t="shared" si="1"/>
        <v>6037</v>
      </c>
      <c r="M14" s="79">
        <f t="shared" si="1"/>
        <v>6037</v>
      </c>
      <c r="N14" s="79">
        <f t="shared" si="1"/>
        <v>6049</v>
      </c>
      <c r="O14" s="80">
        <f>SUM(C14:N14)</f>
        <v>71943</v>
      </c>
    </row>
    <row r="15" spans="1:15" s="69" customFormat="1" ht="15" customHeight="1" thickBot="1">
      <c r="A15" s="68" t="s">
        <v>24</v>
      </c>
      <c r="B15" s="382" t="s">
        <v>52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4"/>
    </row>
    <row r="16" spans="1:15" s="76" customFormat="1" ht="13.5" customHeight="1">
      <c r="A16" s="81" t="s">
        <v>25</v>
      </c>
      <c r="B16" s="173" t="s">
        <v>58</v>
      </c>
      <c r="C16" s="77">
        <v>1585</v>
      </c>
      <c r="D16" s="77">
        <v>1586</v>
      </c>
      <c r="E16" s="77">
        <v>1585</v>
      </c>
      <c r="F16" s="77">
        <v>1585</v>
      </c>
      <c r="G16" s="77">
        <v>1586</v>
      </c>
      <c r="H16" s="77">
        <v>1585</v>
      </c>
      <c r="I16" s="77">
        <v>1586</v>
      </c>
      <c r="J16" s="77">
        <v>1585</v>
      </c>
      <c r="K16" s="77">
        <v>1586</v>
      </c>
      <c r="L16" s="77">
        <v>1585</v>
      </c>
      <c r="M16" s="77">
        <v>1586</v>
      </c>
      <c r="N16" s="77">
        <v>1585</v>
      </c>
      <c r="O16" s="78">
        <f t="shared" si="0"/>
        <v>19025</v>
      </c>
    </row>
    <row r="17" spans="1:15" s="76" customFormat="1" ht="27" customHeight="1">
      <c r="A17" s="73" t="s">
        <v>26</v>
      </c>
      <c r="B17" s="172" t="s">
        <v>150</v>
      </c>
      <c r="C17" s="74">
        <v>431</v>
      </c>
      <c r="D17" s="74">
        <v>431</v>
      </c>
      <c r="E17" s="74">
        <v>430</v>
      </c>
      <c r="F17" s="74">
        <v>431</v>
      </c>
      <c r="G17" s="74">
        <v>430</v>
      </c>
      <c r="H17" s="74">
        <v>431</v>
      </c>
      <c r="I17" s="74">
        <v>431</v>
      </c>
      <c r="J17" s="74">
        <v>430</v>
      </c>
      <c r="K17" s="74">
        <v>431</v>
      </c>
      <c r="L17" s="74">
        <v>431</v>
      </c>
      <c r="M17" s="74">
        <v>431</v>
      </c>
      <c r="N17" s="74">
        <v>430</v>
      </c>
      <c r="O17" s="75">
        <f t="shared" si="0"/>
        <v>5168</v>
      </c>
    </row>
    <row r="18" spans="1:15" s="76" customFormat="1" ht="13.5" customHeight="1">
      <c r="A18" s="73" t="s">
        <v>27</v>
      </c>
      <c r="B18" s="170" t="s">
        <v>118</v>
      </c>
      <c r="C18" s="74">
        <v>2916</v>
      </c>
      <c r="D18" s="74">
        <v>2915</v>
      </c>
      <c r="E18" s="74">
        <v>2916</v>
      </c>
      <c r="F18" s="74">
        <v>2916</v>
      </c>
      <c r="G18" s="74">
        <v>2915</v>
      </c>
      <c r="H18" s="74">
        <v>2916</v>
      </c>
      <c r="I18" s="74">
        <v>2916</v>
      </c>
      <c r="J18" s="74">
        <v>2915</v>
      </c>
      <c r="K18" s="74">
        <v>2916</v>
      </c>
      <c r="L18" s="74">
        <v>2916</v>
      </c>
      <c r="M18" s="74">
        <v>2915</v>
      </c>
      <c r="N18" s="74">
        <v>2916</v>
      </c>
      <c r="O18" s="75">
        <f t="shared" si="0"/>
        <v>34988</v>
      </c>
    </row>
    <row r="19" spans="1:15" s="76" customFormat="1" ht="13.5" customHeight="1">
      <c r="A19" s="73" t="s">
        <v>28</v>
      </c>
      <c r="B19" s="170" t="s">
        <v>151</v>
      </c>
      <c r="C19" s="74">
        <v>552</v>
      </c>
      <c r="D19" s="74">
        <v>552</v>
      </c>
      <c r="E19" s="74">
        <v>553</v>
      </c>
      <c r="F19" s="74">
        <v>552</v>
      </c>
      <c r="G19" s="74">
        <v>552</v>
      </c>
      <c r="H19" s="74">
        <v>552</v>
      </c>
      <c r="I19" s="74">
        <v>552</v>
      </c>
      <c r="J19" s="74">
        <v>552</v>
      </c>
      <c r="K19" s="74">
        <v>552</v>
      </c>
      <c r="L19" s="74">
        <v>552</v>
      </c>
      <c r="M19" s="74">
        <v>552</v>
      </c>
      <c r="N19" s="74">
        <v>552</v>
      </c>
      <c r="O19" s="75">
        <f t="shared" si="0"/>
        <v>6625</v>
      </c>
    </row>
    <row r="20" spans="1:15" s="76" customFormat="1" ht="13.5" customHeight="1">
      <c r="A20" s="73" t="s">
        <v>29</v>
      </c>
      <c r="B20" s="170" t="s">
        <v>6</v>
      </c>
      <c r="C20" s="74">
        <v>136</v>
      </c>
      <c r="D20" s="74">
        <v>636</v>
      </c>
      <c r="E20" s="74">
        <v>136</v>
      </c>
      <c r="F20" s="74">
        <v>136</v>
      </c>
      <c r="G20" s="74">
        <v>141</v>
      </c>
      <c r="H20" s="74">
        <v>136</v>
      </c>
      <c r="I20" s="74">
        <v>136</v>
      </c>
      <c r="J20" s="74">
        <v>136</v>
      </c>
      <c r="K20" s="74">
        <v>136</v>
      </c>
      <c r="L20" s="74">
        <v>136</v>
      </c>
      <c r="M20" s="74">
        <v>136</v>
      </c>
      <c r="N20" s="74">
        <v>136</v>
      </c>
      <c r="O20" s="75">
        <f t="shared" si="0"/>
        <v>2137</v>
      </c>
    </row>
    <row r="21" spans="1:15" s="76" customFormat="1" ht="13.5" customHeight="1">
      <c r="A21" s="73" t="s">
        <v>30</v>
      </c>
      <c r="B21" s="170" t="s">
        <v>174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>
        <f t="shared" si="0"/>
        <v>0</v>
      </c>
    </row>
    <row r="22" spans="1:15" s="76" customFormat="1" ht="15.75">
      <c r="A22" s="73" t="s">
        <v>31</v>
      </c>
      <c r="B22" s="172" t="s">
        <v>154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>
        <f t="shared" si="0"/>
        <v>0</v>
      </c>
    </row>
    <row r="23" spans="1:15" s="76" customFormat="1" ht="13.5" customHeight="1">
      <c r="A23" s="73" t="s">
        <v>32</v>
      </c>
      <c r="B23" s="170" t="s">
        <v>177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>
        <f t="shared" si="0"/>
        <v>0</v>
      </c>
    </row>
    <row r="24" spans="1:15" s="76" customFormat="1" ht="13.5" customHeight="1" thickBot="1">
      <c r="A24" s="73" t="s">
        <v>33</v>
      </c>
      <c r="B24" s="170" t="s">
        <v>7</v>
      </c>
      <c r="C24" s="74"/>
      <c r="D24" s="74"/>
      <c r="E24" s="74"/>
      <c r="F24" s="74"/>
      <c r="G24" s="74"/>
      <c r="H24" s="74"/>
      <c r="I24" s="74">
        <v>4000</v>
      </c>
      <c r="J24" s="74"/>
      <c r="K24" s="74"/>
      <c r="L24" s="74"/>
      <c r="M24" s="74"/>
      <c r="N24" s="74"/>
      <c r="O24" s="75">
        <f t="shared" si="0"/>
        <v>4000</v>
      </c>
    </row>
    <row r="25" spans="1:15" s="69" customFormat="1" ht="15.75" customHeight="1" thickBot="1">
      <c r="A25" s="82" t="s">
        <v>34</v>
      </c>
      <c r="B25" s="36" t="s">
        <v>97</v>
      </c>
      <c r="C25" s="79">
        <f aca="true" t="shared" si="2" ref="C25:N25">SUM(C16:C24)</f>
        <v>5620</v>
      </c>
      <c r="D25" s="79">
        <f t="shared" si="2"/>
        <v>6120</v>
      </c>
      <c r="E25" s="79">
        <f t="shared" si="2"/>
        <v>5620</v>
      </c>
      <c r="F25" s="79">
        <f t="shared" si="2"/>
        <v>5620</v>
      </c>
      <c r="G25" s="79">
        <f t="shared" si="2"/>
        <v>5624</v>
      </c>
      <c r="H25" s="79">
        <f t="shared" si="2"/>
        <v>5620</v>
      </c>
      <c r="I25" s="79">
        <f t="shared" si="2"/>
        <v>9621</v>
      </c>
      <c r="J25" s="79">
        <f t="shared" si="2"/>
        <v>5618</v>
      </c>
      <c r="K25" s="79">
        <f t="shared" si="2"/>
        <v>5621</v>
      </c>
      <c r="L25" s="79">
        <f t="shared" si="2"/>
        <v>5620</v>
      </c>
      <c r="M25" s="79">
        <f t="shared" si="2"/>
        <v>5620</v>
      </c>
      <c r="N25" s="79">
        <f t="shared" si="2"/>
        <v>5619</v>
      </c>
      <c r="O25" s="80">
        <f t="shared" si="0"/>
        <v>71943</v>
      </c>
    </row>
    <row r="26" spans="1:15" ht="16.5" thickBot="1">
      <c r="A26" s="82" t="s">
        <v>35</v>
      </c>
      <c r="B26" s="174" t="s">
        <v>98</v>
      </c>
      <c r="C26" s="83">
        <f aca="true" t="shared" si="3" ref="C26:O26">C14-C25</f>
        <v>-630</v>
      </c>
      <c r="D26" s="83">
        <f t="shared" si="3"/>
        <v>-1130</v>
      </c>
      <c r="E26" s="83">
        <f t="shared" si="3"/>
        <v>1709</v>
      </c>
      <c r="F26" s="83">
        <f t="shared" si="3"/>
        <v>419</v>
      </c>
      <c r="G26" s="83">
        <f t="shared" si="3"/>
        <v>579</v>
      </c>
      <c r="H26" s="83">
        <f t="shared" si="3"/>
        <v>417</v>
      </c>
      <c r="I26" s="83">
        <f t="shared" si="3"/>
        <v>-3584</v>
      </c>
      <c r="J26" s="83">
        <f t="shared" si="3"/>
        <v>419</v>
      </c>
      <c r="K26" s="83">
        <f t="shared" si="3"/>
        <v>537</v>
      </c>
      <c r="L26" s="83">
        <f t="shared" si="3"/>
        <v>417</v>
      </c>
      <c r="M26" s="83">
        <f t="shared" si="3"/>
        <v>417</v>
      </c>
      <c r="N26" s="83">
        <f t="shared" si="3"/>
        <v>430</v>
      </c>
      <c r="O26" s="84">
        <f t="shared" si="3"/>
        <v>0</v>
      </c>
    </row>
    <row r="27" ht="15.75">
      <c r="A27" s="86"/>
    </row>
    <row r="28" spans="2:15" ht="15.75">
      <c r="B28" s="87"/>
      <c r="C28" s="88"/>
      <c r="D28" s="88"/>
      <c r="O28" s="85"/>
    </row>
    <row r="29" ht="15.75">
      <c r="O29" s="85"/>
    </row>
    <row r="30" ht="15.75">
      <c r="O30" s="85"/>
    </row>
    <row r="31" ht="15.75">
      <c r="O31" s="85"/>
    </row>
    <row r="32" ht="15.75">
      <c r="O32" s="85"/>
    </row>
    <row r="33" ht="15.75">
      <c r="O33" s="85"/>
    </row>
    <row r="34" ht="15.75">
      <c r="O34" s="85"/>
    </row>
    <row r="35" ht="15.75">
      <c r="O35" s="85"/>
    </row>
    <row r="36" ht="15.75">
      <c r="O36" s="85"/>
    </row>
    <row r="37" ht="15.75">
      <c r="O37" s="85"/>
    </row>
    <row r="38" ht="15.75">
      <c r="O38" s="85"/>
    </row>
    <row r="39" ht="15.75">
      <c r="O39" s="85"/>
    </row>
    <row r="40" ht="15.75">
      <c r="O40" s="85"/>
    </row>
    <row r="41" ht="15.75">
      <c r="O41" s="85"/>
    </row>
    <row r="42" ht="15.75">
      <c r="O42" s="85"/>
    </row>
    <row r="43" ht="15.75">
      <c r="O43" s="85"/>
    </row>
    <row r="44" ht="15.75">
      <c r="O44" s="85"/>
    </row>
    <row r="45" ht="15.75">
      <c r="O45" s="85"/>
    </row>
    <row r="46" ht="15.75">
      <c r="O46" s="85"/>
    </row>
    <row r="47" ht="15.75">
      <c r="O47" s="85"/>
    </row>
    <row r="48" ht="15.75">
      <c r="O48" s="85"/>
    </row>
    <row r="49" ht="15.75">
      <c r="O49" s="85"/>
    </row>
    <row r="50" ht="15.75">
      <c r="O50" s="85"/>
    </row>
    <row r="51" ht="15.75">
      <c r="O51" s="85"/>
    </row>
    <row r="52" ht="15.75">
      <c r="O52" s="85"/>
    </row>
    <row r="53" ht="15.75">
      <c r="O53" s="85"/>
    </row>
    <row r="54" ht="15.75">
      <c r="O54" s="85"/>
    </row>
    <row r="55" ht="15.75">
      <c r="O55" s="85"/>
    </row>
    <row r="56" ht="15.75">
      <c r="O56" s="85"/>
    </row>
    <row r="57" ht="15.75">
      <c r="O57" s="85"/>
    </row>
    <row r="58" ht="15.75">
      <c r="O58" s="85"/>
    </row>
    <row r="59" ht="15.75">
      <c r="O59" s="85"/>
    </row>
    <row r="60" ht="15.75">
      <c r="O60" s="85"/>
    </row>
    <row r="61" ht="15.75">
      <c r="O61" s="85"/>
    </row>
    <row r="62" ht="15.75">
      <c r="O62" s="85"/>
    </row>
    <row r="63" ht="15.75">
      <c r="O63" s="85"/>
    </row>
    <row r="64" ht="15.75">
      <c r="O64" s="85"/>
    </row>
    <row r="65" ht="15.75">
      <c r="O65" s="85"/>
    </row>
    <row r="66" ht="15.75">
      <c r="O66" s="85"/>
    </row>
    <row r="67" ht="15.75">
      <c r="O67" s="85"/>
    </row>
    <row r="68" ht="15.75">
      <c r="O68" s="85"/>
    </row>
    <row r="69" ht="15.75">
      <c r="O69" s="85"/>
    </row>
    <row r="70" ht="15.75">
      <c r="O70" s="85"/>
    </row>
    <row r="71" ht="15.75">
      <c r="O71" s="85"/>
    </row>
    <row r="72" ht="15.75">
      <c r="O72" s="85"/>
    </row>
    <row r="73" ht="15.75">
      <c r="O73" s="85"/>
    </row>
    <row r="74" ht="15.75">
      <c r="O74" s="85"/>
    </row>
    <row r="75" ht="15.75">
      <c r="O75" s="85"/>
    </row>
    <row r="76" ht="15.75">
      <c r="O76" s="85"/>
    </row>
    <row r="77" ht="15.75">
      <c r="O77" s="85"/>
    </row>
    <row r="78" ht="15.75">
      <c r="O78" s="85"/>
    </row>
    <row r="79" ht="15.75">
      <c r="O79" s="85"/>
    </row>
    <row r="80" ht="15.75">
      <c r="O80" s="85"/>
    </row>
    <row r="81" ht="15.75">
      <c r="O81" s="8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9. melléklet az 1/2016. (II.25.)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498</v>
      </c>
    </row>
    <row r="2" spans="1:3" s="320" customFormat="1" ht="25.5" customHeight="1">
      <c r="A2" s="284" t="s">
        <v>167</v>
      </c>
      <c r="B2" s="242" t="s">
        <v>170</v>
      </c>
      <c r="C2" s="253" t="s">
        <v>54</v>
      </c>
    </row>
    <row r="3" spans="1:3" s="320" customFormat="1" ht="24.75" thickBot="1">
      <c r="A3" s="313" t="s">
        <v>166</v>
      </c>
      <c r="B3" s="243" t="s">
        <v>499</v>
      </c>
      <c r="C3" s="254"/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438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439</v>
      </c>
      <c r="C26" s="201">
        <f>+C27+C28+C29</f>
        <v>0</v>
      </c>
    </row>
    <row r="27" spans="1:3" s="323" customFormat="1" ht="12" customHeight="1">
      <c r="A27" s="316" t="s">
        <v>214</v>
      </c>
      <c r="B27" s="317" t="s">
        <v>209</v>
      </c>
      <c r="C27" s="52"/>
    </row>
    <row r="28" spans="1:3" s="323" customFormat="1" ht="12" customHeight="1">
      <c r="A28" s="316" t="s">
        <v>215</v>
      </c>
      <c r="B28" s="317" t="s">
        <v>348</v>
      </c>
      <c r="C28" s="199"/>
    </row>
    <row r="29" spans="1:3" s="323" customFormat="1" ht="12" customHeight="1">
      <c r="A29" s="316" t="s">
        <v>216</v>
      </c>
      <c r="B29" s="318" t="s">
        <v>351</v>
      </c>
      <c r="C29" s="199"/>
    </row>
    <row r="30" spans="1:3" s="323" customFormat="1" ht="12" customHeight="1" thickBot="1">
      <c r="A30" s="315" t="s">
        <v>217</v>
      </c>
      <c r="B30" s="102" t="s">
        <v>440</v>
      </c>
      <c r="C30" s="59"/>
    </row>
    <row r="31" spans="1:3" s="323" customFormat="1" ht="12" customHeight="1" thickBot="1">
      <c r="A31" s="132" t="s">
        <v>17</v>
      </c>
      <c r="B31" s="94" t="s">
        <v>352</v>
      </c>
      <c r="C31" s="201">
        <f>+C32+C33+C34</f>
        <v>0</v>
      </c>
    </row>
    <row r="32" spans="1:3" s="323" customFormat="1" ht="12" customHeight="1">
      <c r="A32" s="316" t="s">
        <v>78</v>
      </c>
      <c r="B32" s="317" t="s">
        <v>237</v>
      </c>
      <c r="C32" s="52"/>
    </row>
    <row r="33" spans="1:3" s="323" customFormat="1" ht="12" customHeight="1">
      <c r="A33" s="316" t="s">
        <v>79</v>
      </c>
      <c r="B33" s="318" t="s">
        <v>238</v>
      </c>
      <c r="C33" s="202"/>
    </row>
    <row r="34" spans="1:3" s="323" customFormat="1" ht="12" customHeight="1" thickBot="1">
      <c r="A34" s="315" t="s">
        <v>80</v>
      </c>
      <c r="B34" s="102" t="s">
        <v>239</v>
      </c>
      <c r="C34" s="59"/>
    </row>
    <row r="35" spans="1:3" s="255" customFormat="1" ht="12" customHeight="1" thickBot="1">
      <c r="A35" s="132" t="s">
        <v>18</v>
      </c>
      <c r="B35" s="94" t="s">
        <v>323</v>
      </c>
      <c r="C35" s="228"/>
    </row>
    <row r="36" spans="1:3" s="255" customFormat="1" ht="12" customHeight="1" thickBot="1">
      <c r="A36" s="132" t="s">
        <v>19</v>
      </c>
      <c r="B36" s="94" t="s">
        <v>353</v>
      </c>
      <c r="C36" s="246"/>
    </row>
    <row r="37" spans="1:3" s="255" customFormat="1" ht="12" customHeight="1" thickBot="1">
      <c r="A37" s="126" t="s">
        <v>20</v>
      </c>
      <c r="B37" s="94" t="s">
        <v>354</v>
      </c>
      <c r="C37" s="247">
        <f>+C8+C20+C25+C26+C31+C35+C36</f>
        <v>0</v>
      </c>
    </row>
    <row r="38" spans="1:3" s="255" customFormat="1" ht="12" customHeight="1" thickBot="1">
      <c r="A38" s="153" t="s">
        <v>21</v>
      </c>
      <c r="B38" s="94" t="s">
        <v>355</v>
      </c>
      <c r="C38" s="247">
        <f>+C39+C40+C41</f>
        <v>0</v>
      </c>
    </row>
    <row r="39" spans="1:3" s="255" customFormat="1" ht="12" customHeight="1">
      <c r="A39" s="316" t="s">
        <v>356</v>
      </c>
      <c r="B39" s="317" t="s">
        <v>184</v>
      </c>
      <c r="C39" s="52"/>
    </row>
    <row r="40" spans="1:3" s="255" customFormat="1" ht="12" customHeight="1">
      <c r="A40" s="316" t="s">
        <v>357</v>
      </c>
      <c r="B40" s="318" t="s">
        <v>0</v>
      </c>
      <c r="C40" s="202"/>
    </row>
    <row r="41" spans="1:3" s="323" customFormat="1" ht="12" customHeight="1" thickBot="1">
      <c r="A41" s="315" t="s">
        <v>358</v>
      </c>
      <c r="B41" s="102" t="s">
        <v>359</v>
      </c>
      <c r="C41" s="59"/>
    </row>
    <row r="42" spans="1:3" s="323" customFormat="1" ht="15" customHeight="1" thickBot="1">
      <c r="A42" s="153" t="s">
        <v>22</v>
      </c>
      <c r="B42" s="154" t="s">
        <v>360</v>
      </c>
      <c r="C42" s="250">
        <f>+C37+C38</f>
        <v>0</v>
      </c>
    </row>
    <row r="43" spans="1:3" s="323" customFormat="1" ht="15" customHeight="1">
      <c r="A43" s="155"/>
      <c r="B43" s="156"/>
      <c r="C43" s="248"/>
    </row>
    <row r="44" spans="1:3" ht="13.5" thickBot="1">
      <c r="A44" s="157"/>
      <c r="B44" s="158"/>
      <c r="C44" s="249"/>
    </row>
    <row r="45" spans="1:3" s="322" customFormat="1" ht="16.5" customHeight="1" thickBot="1">
      <c r="A45" s="159"/>
      <c r="B45" s="160" t="s">
        <v>52</v>
      </c>
      <c r="C45" s="250"/>
    </row>
    <row r="46" spans="1:3" s="324" customFormat="1" ht="12" customHeight="1" thickBot="1">
      <c r="A46" s="132" t="s">
        <v>13</v>
      </c>
      <c r="B46" s="94" t="s">
        <v>361</v>
      </c>
      <c r="C46" s="201">
        <f>SUM(C47:C51)</f>
        <v>2020</v>
      </c>
    </row>
    <row r="47" spans="1:3" ht="12" customHeight="1">
      <c r="A47" s="315" t="s">
        <v>85</v>
      </c>
      <c r="B47" s="7" t="s">
        <v>44</v>
      </c>
      <c r="C47" s="52"/>
    </row>
    <row r="48" spans="1:3" ht="12" customHeight="1">
      <c r="A48" s="315" t="s">
        <v>86</v>
      </c>
      <c r="B48" s="6" t="s">
        <v>150</v>
      </c>
      <c r="C48" s="55"/>
    </row>
    <row r="49" spans="1:3" ht="12" customHeight="1">
      <c r="A49" s="315" t="s">
        <v>87</v>
      </c>
      <c r="B49" s="6" t="s">
        <v>118</v>
      </c>
      <c r="C49" s="55">
        <v>2020</v>
      </c>
    </row>
    <row r="50" spans="1:3" ht="12" customHeight="1">
      <c r="A50" s="315" t="s">
        <v>88</v>
      </c>
      <c r="B50" s="6" t="s">
        <v>151</v>
      </c>
      <c r="C50" s="55"/>
    </row>
    <row r="51" spans="1:3" ht="12" customHeight="1" thickBot="1">
      <c r="A51" s="315" t="s">
        <v>119</v>
      </c>
      <c r="B51" s="6" t="s">
        <v>152</v>
      </c>
      <c r="C51" s="55"/>
    </row>
    <row r="52" spans="1:3" ht="12" customHeight="1" thickBot="1">
      <c r="A52" s="132" t="s">
        <v>14</v>
      </c>
      <c r="B52" s="94" t="s">
        <v>362</v>
      </c>
      <c r="C52" s="201">
        <f>SUM(C53:C55)</f>
        <v>0</v>
      </c>
    </row>
    <row r="53" spans="1:3" s="324" customFormat="1" ht="12" customHeight="1">
      <c r="A53" s="315" t="s">
        <v>91</v>
      </c>
      <c r="B53" s="7" t="s">
        <v>174</v>
      </c>
      <c r="C53" s="52"/>
    </row>
    <row r="54" spans="1:3" ht="12" customHeight="1">
      <c r="A54" s="315" t="s">
        <v>92</v>
      </c>
      <c r="B54" s="6" t="s">
        <v>154</v>
      </c>
      <c r="C54" s="55"/>
    </row>
    <row r="55" spans="1:3" ht="12" customHeight="1">
      <c r="A55" s="315" t="s">
        <v>93</v>
      </c>
      <c r="B55" s="6" t="s">
        <v>53</v>
      </c>
      <c r="C55" s="55"/>
    </row>
    <row r="56" spans="1:3" ht="12" customHeight="1" thickBot="1">
      <c r="A56" s="315" t="s">
        <v>94</v>
      </c>
      <c r="B56" s="6" t="s">
        <v>441</v>
      </c>
      <c r="C56" s="55"/>
    </row>
    <row r="57" spans="1:3" ht="12" customHeight="1" thickBot="1">
      <c r="A57" s="132" t="s">
        <v>15</v>
      </c>
      <c r="B57" s="94" t="s">
        <v>7</v>
      </c>
      <c r="C57" s="228"/>
    </row>
    <row r="58" spans="1:3" ht="15" customHeight="1" thickBot="1">
      <c r="A58" s="132" t="s">
        <v>16</v>
      </c>
      <c r="B58" s="161" t="s">
        <v>445</v>
      </c>
      <c r="C58" s="251">
        <f>+C46+C52+C57</f>
        <v>2020</v>
      </c>
    </row>
    <row r="59" ht="13.5" thickBot="1">
      <c r="C59" s="252"/>
    </row>
    <row r="60" spans="1:3" ht="15" customHeight="1" thickBot="1">
      <c r="A60" s="164" t="s">
        <v>436</v>
      </c>
      <c r="B60" s="165"/>
      <c r="C60" s="91"/>
    </row>
    <row r="61" spans="1:3" ht="14.25" customHeight="1" thickBot="1">
      <c r="A61" s="164" t="s">
        <v>169</v>
      </c>
      <c r="B61" s="165"/>
      <c r="C61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C61" sqref="C61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501</v>
      </c>
    </row>
    <row r="2" spans="1:3" s="320" customFormat="1" ht="25.5" customHeight="1">
      <c r="A2" s="284" t="s">
        <v>167</v>
      </c>
      <c r="B2" s="242" t="s">
        <v>170</v>
      </c>
      <c r="C2" s="253" t="s">
        <v>54</v>
      </c>
    </row>
    <row r="3" spans="1:3" s="320" customFormat="1" ht="24.75" thickBot="1">
      <c r="A3" s="313" t="s">
        <v>166</v>
      </c>
      <c r="B3" s="243" t="s">
        <v>500</v>
      </c>
      <c r="C3" s="254" t="s">
        <v>48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60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>
        <v>50</v>
      </c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>
        <v>10</v>
      </c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438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439</v>
      </c>
      <c r="C26" s="201">
        <f>+C27+C28+C29</f>
        <v>0</v>
      </c>
    </row>
    <row r="27" spans="1:3" s="323" customFormat="1" ht="12" customHeight="1">
      <c r="A27" s="316" t="s">
        <v>214</v>
      </c>
      <c r="B27" s="317" t="s">
        <v>209</v>
      </c>
      <c r="C27" s="52"/>
    </row>
    <row r="28" spans="1:3" s="323" customFormat="1" ht="12" customHeight="1">
      <c r="A28" s="316" t="s">
        <v>215</v>
      </c>
      <c r="B28" s="317" t="s">
        <v>348</v>
      </c>
      <c r="C28" s="199"/>
    </row>
    <row r="29" spans="1:3" s="323" customFormat="1" ht="12" customHeight="1">
      <c r="A29" s="316" t="s">
        <v>216</v>
      </c>
      <c r="B29" s="318" t="s">
        <v>351</v>
      </c>
      <c r="C29" s="199"/>
    </row>
    <row r="30" spans="1:3" s="323" customFormat="1" ht="12" customHeight="1" thickBot="1">
      <c r="A30" s="315" t="s">
        <v>217</v>
      </c>
      <c r="B30" s="102" t="s">
        <v>440</v>
      </c>
      <c r="C30" s="59"/>
    </row>
    <row r="31" spans="1:3" s="323" customFormat="1" ht="12" customHeight="1" thickBot="1">
      <c r="A31" s="132" t="s">
        <v>17</v>
      </c>
      <c r="B31" s="94" t="s">
        <v>352</v>
      </c>
      <c r="C31" s="201">
        <f>+C32+C33+C34</f>
        <v>0</v>
      </c>
    </row>
    <row r="32" spans="1:3" s="323" customFormat="1" ht="12" customHeight="1">
      <c r="A32" s="316" t="s">
        <v>78</v>
      </c>
      <c r="B32" s="317" t="s">
        <v>237</v>
      </c>
      <c r="C32" s="52"/>
    </row>
    <row r="33" spans="1:3" s="323" customFormat="1" ht="12" customHeight="1">
      <c r="A33" s="316" t="s">
        <v>79</v>
      </c>
      <c r="B33" s="318" t="s">
        <v>238</v>
      </c>
      <c r="C33" s="202"/>
    </row>
    <row r="34" spans="1:3" s="323" customFormat="1" ht="12" customHeight="1" thickBot="1">
      <c r="A34" s="315" t="s">
        <v>80</v>
      </c>
      <c r="B34" s="102" t="s">
        <v>239</v>
      </c>
      <c r="C34" s="59"/>
    </row>
    <row r="35" spans="1:3" s="255" customFormat="1" ht="12" customHeight="1" thickBot="1">
      <c r="A35" s="132" t="s">
        <v>18</v>
      </c>
      <c r="B35" s="94" t="s">
        <v>323</v>
      </c>
      <c r="C35" s="228"/>
    </row>
    <row r="36" spans="1:3" s="255" customFormat="1" ht="12" customHeight="1" thickBot="1">
      <c r="A36" s="132" t="s">
        <v>19</v>
      </c>
      <c r="B36" s="94" t="s">
        <v>353</v>
      </c>
      <c r="C36" s="246"/>
    </row>
    <row r="37" spans="1:3" s="255" customFormat="1" ht="12" customHeight="1" thickBot="1">
      <c r="A37" s="126" t="s">
        <v>20</v>
      </c>
      <c r="B37" s="94" t="s">
        <v>354</v>
      </c>
      <c r="C37" s="247">
        <f>+C8+C20+C25+C26+C31+C35+C36</f>
        <v>60</v>
      </c>
    </row>
    <row r="38" spans="1:3" s="255" customFormat="1" ht="12" customHeight="1" thickBot="1">
      <c r="A38" s="153" t="s">
        <v>21</v>
      </c>
      <c r="B38" s="94" t="s">
        <v>355</v>
      </c>
      <c r="C38" s="247">
        <f>+C39+C40+C41</f>
        <v>0</v>
      </c>
    </row>
    <row r="39" spans="1:3" s="255" customFormat="1" ht="12" customHeight="1">
      <c r="A39" s="316" t="s">
        <v>356</v>
      </c>
      <c r="B39" s="317" t="s">
        <v>184</v>
      </c>
      <c r="C39" s="52"/>
    </row>
    <row r="40" spans="1:3" s="255" customFormat="1" ht="12" customHeight="1">
      <c r="A40" s="316" t="s">
        <v>357</v>
      </c>
      <c r="B40" s="318" t="s">
        <v>0</v>
      </c>
      <c r="C40" s="202"/>
    </row>
    <row r="41" spans="1:3" s="323" customFormat="1" ht="12" customHeight="1" thickBot="1">
      <c r="A41" s="315" t="s">
        <v>358</v>
      </c>
      <c r="B41" s="102" t="s">
        <v>359</v>
      </c>
      <c r="C41" s="59"/>
    </row>
    <row r="42" spans="1:3" s="323" customFormat="1" ht="15" customHeight="1" thickBot="1">
      <c r="A42" s="153" t="s">
        <v>22</v>
      </c>
      <c r="B42" s="154" t="s">
        <v>360</v>
      </c>
      <c r="C42" s="250">
        <f>+C37+C38</f>
        <v>60</v>
      </c>
    </row>
    <row r="43" spans="1:3" s="323" customFormat="1" ht="15" customHeight="1">
      <c r="A43" s="155"/>
      <c r="B43" s="156"/>
      <c r="C43" s="248"/>
    </row>
    <row r="44" spans="1:3" ht="13.5" thickBot="1">
      <c r="A44" s="157"/>
      <c r="B44" s="158"/>
      <c r="C44" s="249"/>
    </row>
    <row r="45" spans="1:3" s="322" customFormat="1" ht="16.5" customHeight="1" thickBot="1">
      <c r="A45" s="159"/>
      <c r="B45" s="160" t="s">
        <v>52</v>
      </c>
      <c r="C45" s="250"/>
    </row>
    <row r="46" spans="1:3" s="324" customFormat="1" ht="12" customHeight="1" thickBot="1">
      <c r="A46" s="132" t="s">
        <v>13</v>
      </c>
      <c r="B46" s="94" t="s">
        <v>361</v>
      </c>
      <c r="C46" s="201">
        <f>SUM(C47:C51)</f>
        <v>3046</v>
      </c>
    </row>
    <row r="47" spans="1:3" ht="12" customHeight="1">
      <c r="A47" s="315" t="s">
        <v>85</v>
      </c>
      <c r="B47" s="7" t="s">
        <v>44</v>
      </c>
      <c r="C47" s="52">
        <v>1428</v>
      </c>
    </row>
    <row r="48" spans="1:3" ht="12" customHeight="1">
      <c r="A48" s="315" t="s">
        <v>86</v>
      </c>
      <c r="B48" s="6" t="s">
        <v>150</v>
      </c>
      <c r="C48" s="55">
        <v>393</v>
      </c>
    </row>
    <row r="49" spans="1:3" ht="12" customHeight="1">
      <c r="A49" s="315" t="s">
        <v>87</v>
      </c>
      <c r="B49" s="6" t="s">
        <v>118</v>
      </c>
      <c r="C49" s="55">
        <v>1225</v>
      </c>
    </row>
    <row r="50" spans="1:3" ht="12" customHeight="1">
      <c r="A50" s="315" t="s">
        <v>88</v>
      </c>
      <c r="B50" s="6" t="s">
        <v>151</v>
      </c>
      <c r="C50" s="55"/>
    </row>
    <row r="51" spans="1:3" ht="12" customHeight="1" thickBot="1">
      <c r="A51" s="315" t="s">
        <v>119</v>
      </c>
      <c r="B51" s="6" t="s">
        <v>152</v>
      </c>
      <c r="C51" s="55"/>
    </row>
    <row r="52" spans="1:3" ht="12" customHeight="1" thickBot="1">
      <c r="A52" s="132" t="s">
        <v>14</v>
      </c>
      <c r="B52" s="94" t="s">
        <v>362</v>
      </c>
      <c r="C52" s="201">
        <f>SUM(C53:C55)</f>
        <v>0</v>
      </c>
    </row>
    <row r="53" spans="1:3" s="324" customFormat="1" ht="12" customHeight="1">
      <c r="A53" s="315" t="s">
        <v>91</v>
      </c>
      <c r="B53" s="7" t="s">
        <v>174</v>
      </c>
      <c r="C53" s="52"/>
    </row>
    <row r="54" spans="1:3" ht="12" customHeight="1">
      <c r="A54" s="315" t="s">
        <v>92</v>
      </c>
      <c r="B54" s="6" t="s">
        <v>154</v>
      </c>
      <c r="C54" s="55"/>
    </row>
    <row r="55" spans="1:3" ht="12" customHeight="1">
      <c r="A55" s="315" t="s">
        <v>93</v>
      </c>
      <c r="B55" s="6" t="s">
        <v>53</v>
      </c>
      <c r="C55" s="55"/>
    </row>
    <row r="56" spans="1:3" ht="12" customHeight="1" thickBot="1">
      <c r="A56" s="315" t="s">
        <v>94</v>
      </c>
      <c r="B56" s="6" t="s">
        <v>441</v>
      </c>
      <c r="C56" s="55"/>
    </row>
    <row r="57" spans="1:3" ht="15" customHeight="1" thickBot="1">
      <c r="A57" s="132" t="s">
        <v>15</v>
      </c>
      <c r="B57" s="94" t="s">
        <v>7</v>
      </c>
      <c r="C57" s="228"/>
    </row>
    <row r="58" spans="1:3" ht="13.5" thickBot="1">
      <c r="A58" s="132" t="s">
        <v>16</v>
      </c>
      <c r="B58" s="161" t="s">
        <v>445</v>
      </c>
      <c r="C58" s="251">
        <f>+C46+C52+C57</f>
        <v>3046</v>
      </c>
    </row>
    <row r="59" ht="15" customHeight="1" thickBot="1">
      <c r="C59" s="252"/>
    </row>
    <row r="60" spans="1:3" ht="14.25" customHeight="1" thickBot="1">
      <c r="A60" s="164" t="s">
        <v>436</v>
      </c>
      <c r="B60" s="165"/>
      <c r="C60" s="91">
        <v>1</v>
      </c>
    </row>
    <row r="61" spans="1:3" ht="13.5" thickBot="1">
      <c r="A61" s="164" t="s">
        <v>169</v>
      </c>
      <c r="B61" s="165"/>
      <c r="C61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C50" sqref="C50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502</v>
      </c>
    </row>
    <row r="2" spans="1:3" s="320" customFormat="1" ht="25.5" customHeight="1">
      <c r="A2" s="284" t="s">
        <v>167</v>
      </c>
      <c r="B2" s="242" t="s">
        <v>170</v>
      </c>
      <c r="C2" s="253" t="s">
        <v>54</v>
      </c>
    </row>
    <row r="3" spans="1:3" s="320" customFormat="1" ht="24.75" thickBot="1">
      <c r="A3" s="313" t="s">
        <v>166</v>
      </c>
      <c r="B3" s="243" t="s">
        <v>503</v>
      </c>
      <c r="C3" s="254" t="s">
        <v>54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438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439</v>
      </c>
      <c r="C26" s="201">
        <f>+C27+C28+C29</f>
        <v>0</v>
      </c>
    </row>
    <row r="27" spans="1:3" s="323" customFormat="1" ht="12" customHeight="1">
      <c r="A27" s="316" t="s">
        <v>214</v>
      </c>
      <c r="B27" s="317" t="s">
        <v>209</v>
      </c>
      <c r="C27" s="52"/>
    </row>
    <row r="28" spans="1:3" s="323" customFormat="1" ht="12" customHeight="1">
      <c r="A28" s="316" t="s">
        <v>215</v>
      </c>
      <c r="B28" s="317" t="s">
        <v>348</v>
      </c>
      <c r="C28" s="199"/>
    </row>
    <row r="29" spans="1:3" s="323" customFormat="1" ht="12" customHeight="1">
      <c r="A29" s="316" t="s">
        <v>216</v>
      </c>
      <c r="B29" s="318" t="s">
        <v>351</v>
      </c>
      <c r="C29" s="199"/>
    </row>
    <row r="30" spans="1:3" s="323" customFormat="1" ht="12" customHeight="1" thickBot="1">
      <c r="A30" s="315" t="s">
        <v>217</v>
      </c>
      <c r="B30" s="102" t="s">
        <v>440</v>
      </c>
      <c r="C30" s="59"/>
    </row>
    <row r="31" spans="1:3" s="323" customFormat="1" ht="12" customHeight="1" thickBot="1">
      <c r="A31" s="132" t="s">
        <v>17</v>
      </c>
      <c r="B31" s="94" t="s">
        <v>352</v>
      </c>
      <c r="C31" s="201">
        <f>+C32+C33+C34</f>
        <v>0</v>
      </c>
    </row>
    <row r="32" spans="1:3" s="323" customFormat="1" ht="12" customHeight="1">
      <c r="A32" s="316" t="s">
        <v>78</v>
      </c>
      <c r="B32" s="317" t="s">
        <v>237</v>
      </c>
      <c r="C32" s="52"/>
    </row>
    <row r="33" spans="1:3" s="323" customFormat="1" ht="12" customHeight="1">
      <c r="A33" s="316" t="s">
        <v>79</v>
      </c>
      <c r="B33" s="318" t="s">
        <v>238</v>
      </c>
      <c r="C33" s="202"/>
    </row>
    <row r="34" spans="1:3" s="323" customFormat="1" ht="12" customHeight="1" thickBot="1">
      <c r="A34" s="315" t="s">
        <v>80</v>
      </c>
      <c r="B34" s="102" t="s">
        <v>239</v>
      </c>
      <c r="C34" s="59"/>
    </row>
    <row r="35" spans="1:3" s="255" customFormat="1" ht="12" customHeight="1" thickBot="1">
      <c r="A35" s="132" t="s">
        <v>18</v>
      </c>
      <c r="B35" s="94" t="s">
        <v>323</v>
      </c>
      <c r="C35" s="228"/>
    </row>
    <row r="36" spans="1:3" s="255" customFormat="1" ht="12" customHeight="1" thickBot="1">
      <c r="A36" s="132" t="s">
        <v>19</v>
      </c>
      <c r="B36" s="94" t="s">
        <v>353</v>
      </c>
      <c r="C36" s="246"/>
    </row>
    <row r="37" spans="1:3" s="255" customFormat="1" ht="12" customHeight="1" thickBot="1">
      <c r="A37" s="126" t="s">
        <v>20</v>
      </c>
      <c r="B37" s="94" t="s">
        <v>354</v>
      </c>
      <c r="C37" s="247">
        <f>+C8+C20+C25+C26+C31+C35+C36</f>
        <v>0</v>
      </c>
    </row>
    <row r="38" spans="1:3" s="255" customFormat="1" ht="12" customHeight="1" thickBot="1">
      <c r="A38" s="153" t="s">
        <v>21</v>
      </c>
      <c r="B38" s="94" t="s">
        <v>355</v>
      </c>
      <c r="C38" s="247">
        <f>+C39+C40+C41</f>
        <v>0</v>
      </c>
    </row>
    <row r="39" spans="1:3" s="255" customFormat="1" ht="12" customHeight="1">
      <c r="A39" s="316" t="s">
        <v>356</v>
      </c>
      <c r="B39" s="317" t="s">
        <v>184</v>
      </c>
      <c r="C39" s="52"/>
    </row>
    <row r="40" spans="1:3" s="255" customFormat="1" ht="12" customHeight="1">
      <c r="A40" s="316" t="s">
        <v>357</v>
      </c>
      <c r="B40" s="318" t="s">
        <v>0</v>
      </c>
      <c r="C40" s="202"/>
    </row>
    <row r="41" spans="1:3" s="323" customFormat="1" ht="12" customHeight="1" thickBot="1">
      <c r="A41" s="315" t="s">
        <v>358</v>
      </c>
      <c r="B41" s="102" t="s">
        <v>359</v>
      </c>
      <c r="C41" s="59"/>
    </row>
    <row r="42" spans="1:3" s="323" customFormat="1" ht="15" customHeight="1" thickBot="1">
      <c r="A42" s="153" t="s">
        <v>22</v>
      </c>
      <c r="B42" s="154" t="s">
        <v>360</v>
      </c>
      <c r="C42" s="250">
        <f>+C37+C38</f>
        <v>0</v>
      </c>
    </row>
    <row r="43" spans="1:3" s="323" customFormat="1" ht="15" customHeight="1">
      <c r="A43" s="155"/>
      <c r="B43" s="156"/>
      <c r="C43" s="248"/>
    </row>
    <row r="44" spans="1:3" ht="13.5" thickBot="1">
      <c r="A44" s="157"/>
      <c r="B44" s="158"/>
      <c r="C44" s="249"/>
    </row>
    <row r="45" spans="1:3" s="322" customFormat="1" ht="16.5" customHeight="1" thickBot="1">
      <c r="A45" s="159"/>
      <c r="B45" s="160" t="s">
        <v>52</v>
      </c>
      <c r="C45" s="250"/>
    </row>
    <row r="46" spans="1:3" s="324" customFormat="1" ht="12" customHeight="1" thickBot="1">
      <c r="A46" s="132" t="s">
        <v>13</v>
      </c>
      <c r="B46" s="94" t="s">
        <v>361</v>
      </c>
      <c r="C46" s="201">
        <f>SUM(C47:C51)</f>
        <v>3300</v>
      </c>
    </row>
    <row r="47" spans="1:3" ht="12" customHeight="1">
      <c r="A47" s="315" t="s">
        <v>85</v>
      </c>
      <c r="B47" s="7" t="s">
        <v>44</v>
      </c>
      <c r="C47" s="52"/>
    </row>
    <row r="48" spans="1:3" ht="12" customHeight="1">
      <c r="A48" s="315" t="s">
        <v>86</v>
      </c>
      <c r="B48" s="6" t="s">
        <v>150</v>
      </c>
      <c r="C48" s="55"/>
    </row>
    <row r="49" spans="1:3" ht="12" customHeight="1">
      <c r="A49" s="315" t="s">
        <v>87</v>
      </c>
      <c r="B49" s="6" t="s">
        <v>118</v>
      </c>
      <c r="C49" s="55">
        <v>3300</v>
      </c>
    </row>
    <row r="50" spans="1:3" ht="12" customHeight="1">
      <c r="A50" s="315" t="s">
        <v>88</v>
      </c>
      <c r="B50" s="6" t="s">
        <v>151</v>
      </c>
      <c r="C50" s="55"/>
    </row>
    <row r="51" spans="1:3" ht="12" customHeight="1" thickBot="1">
      <c r="A51" s="315" t="s">
        <v>119</v>
      </c>
      <c r="B51" s="6" t="s">
        <v>152</v>
      </c>
      <c r="C51" s="55"/>
    </row>
    <row r="52" spans="1:3" ht="12" customHeight="1" thickBot="1">
      <c r="A52" s="132" t="s">
        <v>14</v>
      </c>
      <c r="B52" s="94" t="s">
        <v>362</v>
      </c>
      <c r="C52" s="201">
        <f>SUM(C53:C55)</f>
        <v>0</v>
      </c>
    </row>
    <row r="53" spans="1:3" s="324" customFormat="1" ht="12" customHeight="1">
      <c r="A53" s="315" t="s">
        <v>91</v>
      </c>
      <c r="B53" s="7" t="s">
        <v>174</v>
      </c>
      <c r="C53" s="52"/>
    </row>
    <row r="54" spans="1:3" ht="12" customHeight="1">
      <c r="A54" s="315" t="s">
        <v>92</v>
      </c>
      <c r="B54" s="6" t="s">
        <v>154</v>
      </c>
      <c r="C54" s="55"/>
    </row>
    <row r="55" spans="1:3" ht="12" customHeight="1">
      <c r="A55" s="315" t="s">
        <v>93</v>
      </c>
      <c r="B55" s="6" t="s">
        <v>53</v>
      </c>
      <c r="C55" s="55"/>
    </row>
    <row r="56" spans="1:3" ht="12" customHeight="1" thickBot="1">
      <c r="A56" s="315" t="s">
        <v>94</v>
      </c>
      <c r="B56" s="6" t="s">
        <v>441</v>
      </c>
      <c r="C56" s="55"/>
    </row>
    <row r="57" spans="1:3" ht="15" customHeight="1" thickBot="1">
      <c r="A57" s="132" t="s">
        <v>15</v>
      </c>
      <c r="B57" s="94" t="s">
        <v>7</v>
      </c>
      <c r="C57" s="228"/>
    </row>
    <row r="58" spans="1:3" ht="13.5" thickBot="1">
      <c r="A58" s="132" t="s">
        <v>16</v>
      </c>
      <c r="B58" s="161" t="s">
        <v>445</v>
      </c>
      <c r="C58" s="251">
        <f>+C46+C52+C57</f>
        <v>3300</v>
      </c>
    </row>
    <row r="59" ht="15" customHeight="1" thickBot="1">
      <c r="C59" s="252"/>
    </row>
    <row r="60" spans="1:3" ht="14.25" customHeight="1" thickBot="1">
      <c r="A60" s="164" t="s">
        <v>436</v>
      </c>
      <c r="B60" s="165"/>
      <c r="C60" s="91"/>
    </row>
    <row r="61" spans="1:3" ht="13.5" thickBot="1">
      <c r="A61" s="164" t="s">
        <v>169</v>
      </c>
      <c r="B61" s="165"/>
      <c r="C61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C50" sqref="C50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504</v>
      </c>
    </row>
    <row r="2" spans="1:3" s="320" customFormat="1" ht="25.5" customHeight="1">
      <c r="A2" s="284" t="s">
        <v>167</v>
      </c>
      <c r="B2" s="242" t="s">
        <v>170</v>
      </c>
      <c r="C2" s="253" t="s">
        <v>54</v>
      </c>
    </row>
    <row r="3" spans="1:3" s="320" customFormat="1" ht="24.75" thickBot="1">
      <c r="A3" s="313" t="s">
        <v>166</v>
      </c>
      <c r="B3" s="243" t="s">
        <v>505</v>
      </c>
      <c r="C3" s="254" t="s">
        <v>55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127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>
        <v>100</v>
      </c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>
        <v>27</v>
      </c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438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439</v>
      </c>
      <c r="C26" s="201">
        <f>+C27+C28+C29</f>
        <v>0</v>
      </c>
    </row>
    <row r="27" spans="1:3" s="323" customFormat="1" ht="12" customHeight="1">
      <c r="A27" s="316" t="s">
        <v>214</v>
      </c>
      <c r="B27" s="317" t="s">
        <v>209</v>
      </c>
      <c r="C27" s="52"/>
    </row>
    <row r="28" spans="1:3" s="323" customFormat="1" ht="12" customHeight="1">
      <c r="A28" s="316" t="s">
        <v>215</v>
      </c>
      <c r="B28" s="317" t="s">
        <v>348</v>
      </c>
      <c r="C28" s="199"/>
    </row>
    <row r="29" spans="1:3" s="323" customFormat="1" ht="12" customHeight="1">
      <c r="A29" s="316" t="s">
        <v>216</v>
      </c>
      <c r="B29" s="318" t="s">
        <v>351</v>
      </c>
      <c r="C29" s="199"/>
    </row>
    <row r="30" spans="1:3" s="323" customFormat="1" ht="12" customHeight="1" thickBot="1">
      <c r="A30" s="315" t="s">
        <v>217</v>
      </c>
      <c r="B30" s="102" t="s">
        <v>440</v>
      </c>
      <c r="C30" s="59"/>
    </row>
    <row r="31" spans="1:3" s="323" customFormat="1" ht="12" customHeight="1" thickBot="1">
      <c r="A31" s="132" t="s">
        <v>17</v>
      </c>
      <c r="B31" s="94" t="s">
        <v>352</v>
      </c>
      <c r="C31" s="201">
        <f>+C32+C33+C34</f>
        <v>0</v>
      </c>
    </row>
    <row r="32" spans="1:3" s="323" customFormat="1" ht="12" customHeight="1">
      <c r="A32" s="316" t="s">
        <v>78</v>
      </c>
      <c r="B32" s="317" t="s">
        <v>237</v>
      </c>
      <c r="C32" s="52"/>
    </row>
    <row r="33" spans="1:3" s="323" customFormat="1" ht="12" customHeight="1">
      <c r="A33" s="316" t="s">
        <v>79</v>
      </c>
      <c r="B33" s="318" t="s">
        <v>238</v>
      </c>
      <c r="C33" s="202"/>
    </row>
    <row r="34" spans="1:3" s="323" customFormat="1" ht="12" customHeight="1" thickBot="1">
      <c r="A34" s="315" t="s">
        <v>80</v>
      </c>
      <c r="B34" s="102" t="s">
        <v>239</v>
      </c>
      <c r="C34" s="59"/>
    </row>
    <row r="35" spans="1:3" s="255" customFormat="1" ht="12" customHeight="1" thickBot="1">
      <c r="A35" s="132" t="s">
        <v>18</v>
      </c>
      <c r="B35" s="94" t="s">
        <v>323</v>
      </c>
      <c r="C35" s="228"/>
    </row>
    <row r="36" spans="1:3" s="255" customFormat="1" ht="12" customHeight="1" thickBot="1">
      <c r="A36" s="132" t="s">
        <v>19</v>
      </c>
      <c r="B36" s="94" t="s">
        <v>353</v>
      </c>
      <c r="C36" s="246"/>
    </row>
    <row r="37" spans="1:3" s="255" customFormat="1" ht="12" customHeight="1" thickBot="1">
      <c r="A37" s="126" t="s">
        <v>20</v>
      </c>
      <c r="B37" s="94" t="s">
        <v>354</v>
      </c>
      <c r="C37" s="247">
        <f>+C8+C20+C25+C26+C31+C35+C36</f>
        <v>127</v>
      </c>
    </row>
    <row r="38" spans="1:3" s="255" customFormat="1" ht="12" customHeight="1" thickBot="1">
      <c r="A38" s="153" t="s">
        <v>21</v>
      </c>
      <c r="B38" s="94" t="s">
        <v>355</v>
      </c>
      <c r="C38" s="247">
        <f>+C39+C40+C41</f>
        <v>0</v>
      </c>
    </row>
    <row r="39" spans="1:3" s="255" customFormat="1" ht="12" customHeight="1">
      <c r="A39" s="316" t="s">
        <v>356</v>
      </c>
      <c r="B39" s="317" t="s">
        <v>184</v>
      </c>
      <c r="C39" s="52"/>
    </row>
    <row r="40" spans="1:3" s="255" customFormat="1" ht="12" customHeight="1">
      <c r="A40" s="316" t="s">
        <v>357</v>
      </c>
      <c r="B40" s="318" t="s">
        <v>0</v>
      </c>
      <c r="C40" s="202"/>
    </row>
    <row r="41" spans="1:3" s="323" customFormat="1" ht="12" customHeight="1" thickBot="1">
      <c r="A41" s="315" t="s">
        <v>358</v>
      </c>
      <c r="B41" s="102" t="s">
        <v>359</v>
      </c>
      <c r="C41" s="59"/>
    </row>
    <row r="42" spans="1:3" s="323" customFormat="1" ht="15" customHeight="1" thickBot="1">
      <c r="A42" s="153" t="s">
        <v>22</v>
      </c>
      <c r="B42" s="154" t="s">
        <v>360</v>
      </c>
      <c r="C42" s="250">
        <f>+C37+C38</f>
        <v>127</v>
      </c>
    </row>
    <row r="43" spans="1:3" s="323" customFormat="1" ht="15" customHeight="1">
      <c r="A43" s="155"/>
      <c r="B43" s="156"/>
      <c r="C43" s="248"/>
    </row>
    <row r="44" spans="1:3" ht="13.5" thickBot="1">
      <c r="A44" s="157"/>
      <c r="B44" s="158"/>
      <c r="C44" s="249"/>
    </row>
    <row r="45" spans="1:3" s="322" customFormat="1" ht="16.5" customHeight="1" thickBot="1">
      <c r="A45" s="159"/>
      <c r="B45" s="160" t="s">
        <v>52</v>
      </c>
      <c r="C45" s="250"/>
    </row>
    <row r="46" spans="1:3" s="324" customFormat="1" ht="12" customHeight="1" thickBot="1">
      <c r="A46" s="132" t="s">
        <v>13</v>
      </c>
      <c r="B46" s="94" t="s">
        <v>361</v>
      </c>
      <c r="C46" s="201">
        <f>SUM(C47:C51)</f>
        <v>4525</v>
      </c>
    </row>
    <row r="47" spans="1:3" ht="12" customHeight="1">
      <c r="A47" s="315" t="s">
        <v>85</v>
      </c>
      <c r="B47" s="7" t="s">
        <v>44</v>
      </c>
      <c r="C47" s="52"/>
    </row>
    <row r="48" spans="1:3" ht="12" customHeight="1">
      <c r="A48" s="315" t="s">
        <v>86</v>
      </c>
      <c r="B48" s="6" t="s">
        <v>150</v>
      </c>
      <c r="C48" s="55"/>
    </row>
    <row r="49" spans="1:3" ht="12" customHeight="1">
      <c r="A49" s="315" t="s">
        <v>87</v>
      </c>
      <c r="B49" s="6" t="s">
        <v>118</v>
      </c>
      <c r="C49" s="55">
        <v>4525</v>
      </c>
    </row>
    <row r="50" spans="1:3" ht="12" customHeight="1">
      <c r="A50" s="315" t="s">
        <v>88</v>
      </c>
      <c r="B50" s="6" t="s">
        <v>151</v>
      </c>
      <c r="C50" s="55"/>
    </row>
    <row r="51" spans="1:3" ht="12" customHeight="1" thickBot="1">
      <c r="A51" s="315" t="s">
        <v>119</v>
      </c>
      <c r="B51" s="6" t="s">
        <v>152</v>
      </c>
      <c r="C51" s="55"/>
    </row>
    <row r="52" spans="1:3" ht="12" customHeight="1" thickBot="1">
      <c r="A52" s="132" t="s">
        <v>14</v>
      </c>
      <c r="B52" s="94" t="s">
        <v>362</v>
      </c>
      <c r="C52" s="201">
        <f>SUM(C53:C55)</f>
        <v>0</v>
      </c>
    </row>
    <row r="53" spans="1:3" s="324" customFormat="1" ht="12" customHeight="1">
      <c r="A53" s="315" t="s">
        <v>91</v>
      </c>
      <c r="B53" s="7" t="s">
        <v>174</v>
      </c>
      <c r="C53" s="52"/>
    </row>
    <row r="54" spans="1:3" ht="12" customHeight="1">
      <c r="A54" s="315" t="s">
        <v>92</v>
      </c>
      <c r="B54" s="6" t="s">
        <v>154</v>
      </c>
      <c r="C54" s="55"/>
    </row>
    <row r="55" spans="1:3" ht="12" customHeight="1">
      <c r="A55" s="315" t="s">
        <v>93</v>
      </c>
      <c r="B55" s="6" t="s">
        <v>53</v>
      </c>
      <c r="C55" s="55"/>
    </row>
    <row r="56" spans="1:3" ht="12" customHeight="1" thickBot="1">
      <c r="A56" s="315" t="s">
        <v>94</v>
      </c>
      <c r="B56" s="6" t="s">
        <v>441</v>
      </c>
      <c r="C56" s="55"/>
    </row>
    <row r="57" spans="1:3" ht="15" customHeight="1" thickBot="1">
      <c r="A57" s="132" t="s">
        <v>15</v>
      </c>
      <c r="B57" s="94" t="s">
        <v>7</v>
      </c>
      <c r="C57" s="228"/>
    </row>
    <row r="58" spans="1:3" ht="13.5" thickBot="1">
      <c r="A58" s="132" t="s">
        <v>16</v>
      </c>
      <c r="B58" s="161" t="s">
        <v>445</v>
      </c>
      <c r="C58" s="251">
        <f>+C46+C52+C57</f>
        <v>4525</v>
      </c>
    </row>
    <row r="59" ht="15" customHeight="1" thickBot="1">
      <c r="C59" s="252"/>
    </row>
    <row r="60" spans="1:3" ht="14.25" customHeight="1" thickBot="1">
      <c r="A60" s="164" t="s">
        <v>436</v>
      </c>
      <c r="B60" s="165"/>
      <c r="C60" s="91"/>
    </row>
    <row r="61" spans="1:3" ht="13.5" thickBot="1">
      <c r="A61" s="164" t="s">
        <v>169</v>
      </c>
      <c r="B61" s="165"/>
      <c r="C61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51" sqref="C51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506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507</v>
      </c>
      <c r="C3" s="254"/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938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>
        <v>908</v>
      </c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>
        <v>30</v>
      </c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>
        <v>192</v>
      </c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1130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1130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14907</v>
      </c>
    </row>
    <row r="46" spans="1:3" ht="12" customHeight="1">
      <c r="A46" s="315" t="s">
        <v>85</v>
      </c>
      <c r="B46" s="7" t="s">
        <v>44</v>
      </c>
      <c r="C46" s="52">
        <v>5310</v>
      </c>
    </row>
    <row r="47" spans="1:3" ht="12" customHeight="1">
      <c r="A47" s="315" t="s">
        <v>86</v>
      </c>
      <c r="B47" s="6" t="s">
        <v>150</v>
      </c>
      <c r="C47" s="55">
        <v>1415</v>
      </c>
    </row>
    <row r="48" spans="1:3" ht="12" customHeight="1">
      <c r="A48" s="315" t="s">
        <v>87</v>
      </c>
      <c r="B48" s="6" t="s">
        <v>118</v>
      </c>
      <c r="C48" s="55">
        <v>7990</v>
      </c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>
        <v>192</v>
      </c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/>
    </row>
    <row r="57" spans="1:3" ht="13.5" thickBot="1">
      <c r="A57" s="132" t="s">
        <v>16</v>
      </c>
      <c r="B57" s="161" t="s">
        <v>445</v>
      </c>
      <c r="C57" s="251">
        <f>+C45+C51+C56</f>
        <v>14907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57" sqref="C57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3" customFormat="1" ht="21" customHeight="1" thickBot="1">
      <c r="A1" s="142"/>
      <c r="B1" s="144"/>
      <c r="C1" s="319" t="s">
        <v>508</v>
      </c>
    </row>
    <row r="2" spans="1:3" s="320" customFormat="1" ht="25.5" customHeight="1">
      <c r="A2" s="284" t="s">
        <v>167</v>
      </c>
      <c r="B2" s="242" t="s">
        <v>170</v>
      </c>
      <c r="C2" s="253" t="s">
        <v>55</v>
      </c>
    </row>
    <row r="3" spans="1:3" s="320" customFormat="1" ht="24.75" thickBot="1">
      <c r="A3" s="313" t="s">
        <v>166</v>
      </c>
      <c r="B3" s="243" t="s">
        <v>509</v>
      </c>
      <c r="C3" s="254" t="s">
        <v>48</v>
      </c>
    </row>
    <row r="4" spans="1:3" s="321" customFormat="1" ht="15.75" customHeight="1" thickBot="1">
      <c r="A4" s="145"/>
      <c r="B4" s="145"/>
      <c r="C4" s="146" t="s">
        <v>49</v>
      </c>
    </row>
    <row r="5" spans="1:3" ht="13.5" thickBot="1">
      <c r="A5" s="285" t="s">
        <v>168</v>
      </c>
      <c r="B5" s="147" t="s">
        <v>466</v>
      </c>
      <c r="C5" s="148" t="s">
        <v>50</v>
      </c>
    </row>
    <row r="6" spans="1:3" s="322" customFormat="1" ht="12.75" customHeight="1" thickBot="1">
      <c r="A6" s="126"/>
      <c r="B6" s="127" t="s">
        <v>428</v>
      </c>
      <c r="C6" s="128" t="s">
        <v>429</v>
      </c>
    </row>
    <row r="7" spans="1:3" s="322" customFormat="1" ht="15.75" customHeight="1" thickBot="1">
      <c r="A7" s="149"/>
      <c r="B7" s="150" t="s">
        <v>51</v>
      </c>
      <c r="C7" s="151"/>
    </row>
    <row r="8" spans="1:3" s="255" customFormat="1" ht="12" customHeight="1" thickBot="1">
      <c r="A8" s="126" t="s">
        <v>13</v>
      </c>
      <c r="B8" s="152" t="s">
        <v>437</v>
      </c>
      <c r="C8" s="201">
        <f>SUM(C9:C19)</f>
        <v>0</v>
      </c>
    </row>
    <row r="9" spans="1:3" s="255" customFormat="1" ht="12" customHeight="1">
      <c r="A9" s="314" t="s">
        <v>85</v>
      </c>
      <c r="B9" s="8" t="s">
        <v>223</v>
      </c>
      <c r="C9" s="244"/>
    </row>
    <row r="10" spans="1:3" s="255" customFormat="1" ht="12" customHeight="1">
      <c r="A10" s="315" t="s">
        <v>86</v>
      </c>
      <c r="B10" s="6" t="s">
        <v>224</v>
      </c>
      <c r="C10" s="199"/>
    </row>
    <row r="11" spans="1:3" s="255" customFormat="1" ht="12" customHeight="1">
      <c r="A11" s="315" t="s">
        <v>87</v>
      </c>
      <c r="B11" s="6" t="s">
        <v>225</v>
      </c>
      <c r="C11" s="199"/>
    </row>
    <row r="12" spans="1:3" s="255" customFormat="1" ht="12" customHeight="1">
      <c r="A12" s="315" t="s">
        <v>88</v>
      </c>
      <c r="B12" s="6" t="s">
        <v>226</v>
      </c>
      <c r="C12" s="199"/>
    </row>
    <row r="13" spans="1:3" s="255" customFormat="1" ht="12" customHeight="1">
      <c r="A13" s="315" t="s">
        <v>119</v>
      </c>
      <c r="B13" s="6" t="s">
        <v>227</v>
      </c>
      <c r="C13" s="199"/>
    </row>
    <row r="14" spans="1:3" s="255" customFormat="1" ht="12" customHeight="1">
      <c r="A14" s="315" t="s">
        <v>89</v>
      </c>
      <c r="B14" s="6" t="s">
        <v>345</v>
      </c>
      <c r="C14" s="199"/>
    </row>
    <row r="15" spans="1:3" s="255" customFormat="1" ht="12" customHeight="1">
      <c r="A15" s="315" t="s">
        <v>90</v>
      </c>
      <c r="B15" s="5" t="s">
        <v>346</v>
      </c>
      <c r="C15" s="199"/>
    </row>
    <row r="16" spans="1:3" s="255" customFormat="1" ht="12" customHeight="1">
      <c r="A16" s="315" t="s">
        <v>100</v>
      </c>
      <c r="B16" s="6" t="s">
        <v>230</v>
      </c>
      <c r="C16" s="245"/>
    </row>
    <row r="17" spans="1:3" s="323" customFormat="1" ht="12" customHeight="1">
      <c r="A17" s="315" t="s">
        <v>101</v>
      </c>
      <c r="B17" s="6" t="s">
        <v>231</v>
      </c>
      <c r="C17" s="199"/>
    </row>
    <row r="18" spans="1:3" s="323" customFormat="1" ht="12" customHeight="1">
      <c r="A18" s="315" t="s">
        <v>102</v>
      </c>
      <c r="B18" s="6" t="s">
        <v>377</v>
      </c>
      <c r="C18" s="200"/>
    </row>
    <row r="19" spans="1:3" s="323" customFormat="1" ht="12" customHeight="1" thickBot="1">
      <c r="A19" s="315" t="s">
        <v>103</v>
      </c>
      <c r="B19" s="5" t="s">
        <v>232</v>
      </c>
      <c r="C19" s="200"/>
    </row>
    <row r="20" spans="1:3" s="255" customFormat="1" ht="12" customHeight="1" thickBot="1">
      <c r="A20" s="126" t="s">
        <v>14</v>
      </c>
      <c r="B20" s="152" t="s">
        <v>347</v>
      </c>
      <c r="C20" s="201">
        <f>SUM(C21:C23)</f>
        <v>0</v>
      </c>
    </row>
    <row r="21" spans="1:3" s="323" customFormat="1" ht="12" customHeight="1">
      <c r="A21" s="315" t="s">
        <v>91</v>
      </c>
      <c r="B21" s="7" t="s">
        <v>204</v>
      </c>
      <c r="C21" s="199"/>
    </row>
    <row r="22" spans="1:3" s="323" customFormat="1" ht="12" customHeight="1">
      <c r="A22" s="315" t="s">
        <v>92</v>
      </c>
      <c r="B22" s="6" t="s">
        <v>348</v>
      </c>
      <c r="C22" s="199"/>
    </row>
    <row r="23" spans="1:3" s="323" customFormat="1" ht="12" customHeight="1">
      <c r="A23" s="315" t="s">
        <v>93</v>
      </c>
      <c r="B23" s="6" t="s">
        <v>349</v>
      </c>
      <c r="C23" s="199"/>
    </row>
    <row r="24" spans="1:3" s="323" customFormat="1" ht="12" customHeight="1" thickBot="1">
      <c r="A24" s="315" t="s">
        <v>94</v>
      </c>
      <c r="B24" s="6" t="s">
        <v>442</v>
      </c>
      <c r="C24" s="199"/>
    </row>
    <row r="25" spans="1:3" s="323" customFormat="1" ht="12" customHeight="1" thickBot="1">
      <c r="A25" s="132" t="s">
        <v>15</v>
      </c>
      <c r="B25" s="94" t="s">
        <v>141</v>
      </c>
      <c r="C25" s="228"/>
    </row>
    <row r="26" spans="1:3" s="323" customFormat="1" ht="12" customHeight="1" thickBot="1">
      <c r="A26" s="132" t="s">
        <v>16</v>
      </c>
      <c r="B26" s="94" t="s">
        <v>350</v>
      </c>
      <c r="C26" s="201">
        <f>+C27+C28</f>
        <v>0</v>
      </c>
    </row>
    <row r="27" spans="1:3" s="323" customFormat="1" ht="12" customHeight="1">
      <c r="A27" s="316" t="s">
        <v>214</v>
      </c>
      <c r="B27" s="317" t="s">
        <v>348</v>
      </c>
      <c r="C27" s="52"/>
    </row>
    <row r="28" spans="1:3" s="323" customFormat="1" ht="12" customHeight="1">
      <c r="A28" s="316" t="s">
        <v>215</v>
      </c>
      <c r="B28" s="318" t="s">
        <v>351</v>
      </c>
      <c r="C28" s="202"/>
    </row>
    <row r="29" spans="1:3" s="323" customFormat="1" ht="12" customHeight="1" thickBot="1">
      <c r="A29" s="315" t="s">
        <v>216</v>
      </c>
      <c r="B29" s="102" t="s">
        <v>443</v>
      </c>
      <c r="C29" s="59"/>
    </row>
    <row r="30" spans="1:3" s="323" customFormat="1" ht="12" customHeight="1" thickBot="1">
      <c r="A30" s="132" t="s">
        <v>17</v>
      </c>
      <c r="B30" s="94" t="s">
        <v>352</v>
      </c>
      <c r="C30" s="201">
        <f>+C31+C32+C33</f>
        <v>0</v>
      </c>
    </row>
    <row r="31" spans="1:3" s="323" customFormat="1" ht="12" customHeight="1">
      <c r="A31" s="316" t="s">
        <v>78</v>
      </c>
      <c r="B31" s="317" t="s">
        <v>237</v>
      </c>
      <c r="C31" s="52"/>
    </row>
    <row r="32" spans="1:3" s="323" customFormat="1" ht="12" customHeight="1">
      <c r="A32" s="316" t="s">
        <v>79</v>
      </c>
      <c r="B32" s="318" t="s">
        <v>238</v>
      </c>
      <c r="C32" s="202"/>
    </row>
    <row r="33" spans="1:3" s="323" customFormat="1" ht="12" customHeight="1" thickBot="1">
      <c r="A33" s="315" t="s">
        <v>80</v>
      </c>
      <c r="B33" s="102" t="s">
        <v>239</v>
      </c>
      <c r="C33" s="59"/>
    </row>
    <row r="34" spans="1:3" s="255" customFormat="1" ht="12" customHeight="1" thickBot="1">
      <c r="A34" s="132" t="s">
        <v>18</v>
      </c>
      <c r="B34" s="94" t="s">
        <v>323</v>
      </c>
      <c r="C34" s="228"/>
    </row>
    <row r="35" spans="1:3" s="255" customFormat="1" ht="12" customHeight="1" thickBot="1">
      <c r="A35" s="132" t="s">
        <v>19</v>
      </c>
      <c r="B35" s="94" t="s">
        <v>353</v>
      </c>
      <c r="C35" s="246"/>
    </row>
    <row r="36" spans="1:3" s="255" customFormat="1" ht="12" customHeight="1" thickBot="1">
      <c r="A36" s="126" t="s">
        <v>20</v>
      </c>
      <c r="B36" s="94" t="s">
        <v>444</v>
      </c>
      <c r="C36" s="247">
        <f>+C8+C20+C25+C26+C30+C34+C35</f>
        <v>0</v>
      </c>
    </row>
    <row r="37" spans="1:3" s="255" customFormat="1" ht="12" customHeight="1" thickBot="1">
      <c r="A37" s="153" t="s">
        <v>21</v>
      </c>
      <c r="B37" s="94" t="s">
        <v>355</v>
      </c>
      <c r="C37" s="247">
        <f>+C38+C39+C40</f>
        <v>0</v>
      </c>
    </row>
    <row r="38" spans="1:3" s="255" customFormat="1" ht="12" customHeight="1">
      <c r="A38" s="316" t="s">
        <v>356</v>
      </c>
      <c r="B38" s="317" t="s">
        <v>184</v>
      </c>
      <c r="C38" s="52"/>
    </row>
    <row r="39" spans="1:3" s="255" customFormat="1" ht="12" customHeight="1">
      <c r="A39" s="316" t="s">
        <v>357</v>
      </c>
      <c r="B39" s="318" t="s">
        <v>0</v>
      </c>
      <c r="C39" s="202"/>
    </row>
    <row r="40" spans="1:3" s="323" customFormat="1" ht="12" customHeight="1" thickBot="1">
      <c r="A40" s="315" t="s">
        <v>358</v>
      </c>
      <c r="B40" s="102" t="s">
        <v>359</v>
      </c>
      <c r="C40" s="59"/>
    </row>
    <row r="41" spans="1:3" s="323" customFormat="1" ht="15" customHeight="1" thickBot="1">
      <c r="A41" s="153" t="s">
        <v>22</v>
      </c>
      <c r="B41" s="154" t="s">
        <v>360</v>
      </c>
      <c r="C41" s="250">
        <f>+C36+C37</f>
        <v>0</v>
      </c>
    </row>
    <row r="42" spans="1:3" s="323" customFormat="1" ht="15" customHeight="1">
      <c r="A42" s="155"/>
      <c r="B42" s="156"/>
      <c r="C42" s="248"/>
    </row>
    <row r="43" spans="1:3" ht="13.5" thickBot="1">
      <c r="A43" s="157"/>
      <c r="B43" s="158"/>
      <c r="C43" s="249"/>
    </row>
    <row r="44" spans="1:3" s="322" customFormat="1" ht="16.5" customHeight="1" thickBot="1">
      <c r="A44" s="159"/>
      <c r="B44" s="160" t="s">
        <v>52</v>
      </c>
      <c r="C44" s="250"/>
    </row>
    <row r="45" spans="1:3" s="324" customFormat="1" ht="12" customHeight="1" thickBot="1">
      <c r="A45" s="132" t="s">
        <v>13</v>
      </c>
      <c r="B45" s="94" t="s">
        <v>361</v>
      </c>
      <c r="C45" s="201">
        <f>SUM(C46:C50)</f>
        <v>0</v>
      </c>
    </row>
    <row r="46" spans="1:3" ht="12" customHeight="1">
      <c r="A46" s="315" t="s">
        <v>85</v>
      </c>
      <c r="B46" s="7" t="s">
        <v>44</v>
      </c>
      <c r="C46" s="52"/>
    </row>
    <row r="47" spans="1:3" ht="12" customHeight="1">
      <c r="A47" s="315" t="s">
        <v>86</v>
      </c>
      <c r="B47" s="6" t="s">
        <v>150</v>
      </c>
      <c r="C47" s="55"/>
    </row>
    <row r="48" spans="1:3" ht="12" customHeight="1">
      <c r="A48" s="315" t="s">
        <v>87</v>
      </c>
      <c r="B48" s="6" t="s">
        <v>118</v>
      </c>
      <c r="C48" s="55"/>
    </row>
    <row r="49" spans="1:3" ht="12" customHeight="1">
      <c r="A49" s="315" t="s">
        <v>88</v>
      </c>
      <c r="B49" s="6" t="s">
        <v>151</v>
      </c>
      <c r="C49" s="55"/>
    </row>
    <row r="50" spans="1:3" ht="12" customHeight="1" thickBot="1">
      <c r="A50" s="315" t="s">
        <v>119</v>
      </c>
      <c r="B50" s="6" t="s">
        <v>152</v>
      </c>
      <c r="C50" s="55"/>
    </row>
    <row r="51" spans="1:3" ht="12" customHeight="1" thickBot="1">
      <c r="A51" s="132" t="s">
        <v>14</v>
      </c>
      <c r="B51" s="94" t="s">
        <v>362</v>
      </c>
      <c r="C51" s="201">
        <f>SUM(C52:C54)</f>
        <v>0</v>
      </c>
    </row>
    <row r="52" spans="1:3" s="324" customFormat="1" ht="12" customHeight="1">
      <c r="A52" s="315" t="s">
        <v>91</v>
      </c>
      <c r="B52" s="7" t="s">
        <v>174</v>
      </c>
      <c r="C52" s="52"/>
    </row>
    <row r="53" spans="1:3" ht="12" customHeight="1">
      <c r="A53" s="315" t="s">
        <v>92</v>
      </c>
      <c r="B53" s="6" t="s">
        <v>154</v>
      </c>
      <c r="C53" s="55"/>
    </row>
    <row r="54" spans="1:3" ht="12" customHeight="1">
      <c r="A54" s="315" t="s">
        <v>93</v>
      </c>
      <c r="B54" s="6" t="s">
        <v>53</v>
      </c>
      <c r="C54" s="55"/>
    </row>
    <row r="55" spans="1:3" ht="12" customHeight="1" thickBot="1">
      <c r="A55" s="315" t="s">
        <v>94</v>
      </c>
      <c r="B55" s="6" t="s">
        <v>441</v>
      </c>
      <c r="C55" s="55"/>
    </row>
    <row r="56" spans="1:3" ht="15" customHeight="1" thickBot="1">
      <c r="A56" s="132" t="s">
        <v>15</v>
      </c>
      <c r="B56" s="94" t="s">
        <v>7</v>
      </c>
      <c r="C56" s="228">
        <v>4000</v>
      </c>
    </row>
    <row r="57" spans="1:3" ht="13.5" thickBot="1">
      <c r="A57" s="132" t="s">
        <v>16</v>
      </c>
      <c r="B57" s="161" t="s">
        <v>445</v>
      </c>
      <c r="C57" s="251">
        <f>+C45+C51+C56</f>
        <v>4000</v>
      </c>
    </row>
    <row r="58" ht="15" customHeight="1" thickBot="1">
      <c r="C58" s="252"/>
    </row>
    <row r="59" spans="1:3" ht="14.25" customHeight="1" thickBot="1">
      <c r="A59" s="164" t="s">
        <v>436</v>
      </c>
      <c r="B59" s="165"/>
      <c r="C59" s="91"/>
    </row>
    <row r="60" spans="1:3" ht="13.5" thickBot="1">
      <c r="A60" s="164" t="s">
        <v>169</v>
      </c>
      <c r="B60" s="165"/>
      <c r="C60" s="9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PT Vanyola</cp:lastModifiedBy>
  <cp:lastPrinted>2016-02-19T08:56:39Z</cp:lastPrinted>
  <dcterms:created xsi:type="dcterms:W3CDTF">1999-10-30T10:30:45Z</dcterms:created>
  <dcterms:modified xsi:type="dcterms:W3CDTF">2016-02-25T12:17:18Z</dcterms:modified>
  <cp:category/>
  <cp:version/>
  <cp:contentType/>
  <cp:contentStatus/>
</cp:coreProperties>
</file>