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1355" windowHeight="8445" tabRatio="810" firstSheet="1" activeTab="7"/>
  </bookViews>
  <sheets>
    <sheet name="Címrend 1. mell." sheetId="29" r:id="rId1"/>
    <sheet name="Bevétel 2. mell." sheetId="37" r:id="rId2"/>
    <sheet name="Kiadások 3. mell" sheetId="38" r:id="rId3"/>
    <sheet name="Felújítás (célonként) 4. mell." sheetId="33" r:id="rId4"/>
    <sheet name="Felhalm.kiad. 5. mell." sheetId="34" r:id="rId5"/>
    <sheet name="Több éves kihat. 6. mell." sheetId="28" r:id="rId6"/>
    <sheet name="Előir.felh.ütemterv.7. mell." sheetId="25" r:id="rId7"/>
    <sheet name="Mérleg 8. mell." sheetId="26" r:id="rId8"/>
  </sheets>
  <externalReferences>
    <externalReference r:id="rId9"/>
    <externalReference r:id="rId10"/>
  </externalReferences>
  <definedNames>
    <definedName name="_xlnm.Print_Area" localSheetId="1">'Bevétel 2. mell.'!$A$1:$D$67</definedName>
    <definedName name="_xlnm.Print_Area" localSheetId="6">'Előir.felh.ütemterv.7. mell.'!$A$1:$AJ$34</definedName>
    <definedName name="_xlnm.Print_Area" localSheetId="4">'Felhalm.kiad. 5. mell.'!$A$1:$Q$50</definedName>
    <definedName name="_xlnm.Print_Area" localSheetId="2">'Kiadások 3. mell'!$A$1:$C$64</definedName>
  </definedNames>
  <calcPr calcId="125725"/>
</workbook>
</file>

<file path=xl/calcChain.xml><?xml version="1.0" encoding="utf-8"?>
<calcChain xmlns="http://schemas.openxmlformats.org/spreadsheetml/2006/main">
  <c r="AB26" i="25"/>
  <c r="AA23"/>
  <c r="R27"/>
  <c r="AA27"/>
  <c r="W27"/>
  <c r="S27"/>
  <c r="Z27"/>
  <c r="V27"/>
  <c r="Y27"/>
  <c r="U27"/>
  <c r="Q27"/>
  <c r="Z15"/>
  <c r="V15"/>
  <c r="R15"/>
  <c r="P8"/>
  <c r="P9"/>
  <c r="P10"/>
  <c r="P11"/>
  <c r="P12"/>
  <c r="P13"/>
  <c r="X15"/>
  <c r="T15"/>
  <c r="X27"/>
  <c r="T27"/>
  <c r="Z23"/>
  <c r="Y23"/>
  <c r="X23"/>
  <c r="W23"/>
  <c r="V23"/>
  <c r="U23"/>
  <c r="T23"/>
  <c r="S23"/>
  <c r="R23"/>
  <c r="Q23"/>
  <c r="P17"/>
  <c r="P16"/>
  <c r="AA15"/>
  <c r="Y15"/>
  <c r="W15"/>
  <c r="U15"/>
  <c r="S15"/>
  <c r="Q15"/>
  <c r="AB14"/>
  <c r="AB15" s="1"/>
  <c r="P7"/>
  <c r="P14" l="1"/>
  <c r="P15" s="1"/>
  <c r="P23"/>
  <c r="AB27"/>
  <c r="P27"/>
  <c r="AB23"/>
  <c r="I50" i="34" l="1"/>
  <c r="I41"/>
  <c r="D48"/>
  <c r="I32"/>
  <c r="I34" s="1"/>
  <c r="D25"/>
  <c r="F22" i="33"/>
  <c r="F20"/>
  <c r="C64" i="38"/>
  <c r="C62"/>
  <c r="C56"/>
  <c r="C55"/>
  <c r="C52"/>
  <c r="C49"/>
  <c r="C42"/>
  <c r="C36"/>
  <c r="B36"/>
  <c r="C31"/>
  <c r="C28"/>
  <c r="B28"/>
  <c r="C22"/>
  <c r="C19"/>
  <c r="C37" s="1"/>
  <c r="C12"/>
  <c r="C14" s="1"/>
  <c r="B12"/>
  <c r="C66" i="37"/>
  <c r="B66"/>
  <c r="I23" i="29"/>
  <c r="K18"/>
  <c r="K17"/>
  <c r="K16"/>
  <c r="K15"/>
  <c r="K14"/>
  <c r="K13"/>
  <c r="K9"/>
  <c r="C50" i="37" l="1"/>
  <c r="C19"/>
  <c r="C14"/>
  <c r="C31" s="1"/>
  <c r="C38" s="1"/>
  <c r="C45" s="1"/>
  <c r="C52" s="1"/>
  <c r="C6"/>
  <c r="K33" i="29"/>
  <c r="K34"/>
  <c r="K36"/>
  <c r="K37"/>
  <c r="K38"/>
  <c r="K39"/>
  <c r="K32"/>
  <c r="K28"/>
  <c r="I22"/>
  <c r="J42"/>
  <c r="I40"/>
  <c r="I41" s="1"/>
  <c r="I35"/>
  <c r="J23"/>
  <c r="K20"/>
  <c r="K19"/>
  <c r="B36" i="26"/>
  <c r="I42" i="29" l="1"/>
  <c r="K35"/>
  <c r="K23"/>
  <c r="K42"/>
  <c r="E39"/>
  <c r="E38"/>
  <c r="E37"/>
  <c r="E36"/>
  <c r="E34"/>
  <c r="E33"/>
  <c r="E32"/>
  <c r="E28"/>
  <c r="D42"/>
  <c r="C40"/>
  <c r="C41" s="1"/>
  <c r="C35"/>
  <c r="E35" s="1"/>
  <c r="B19" i="26"/>
  <c r="B49" i="38"/>
  <c r="B14"/>
  <c r="C9" i="29" s="1"/>
  <c r="E9" s="1"/>
  <c r="B19" i="37"/>
  <c r="B14"/>
  <c r="B6"/>
  <c r="B50"/>
  <c r="E8" i="26"/>
  <c r="E30"/>
  <c r="C20" i="29"/>
  <c r="E20" s="1"/>
  <c r="C19"/>
  <c r="E19" s="1"/>
  <c r="C15"/>
  <c r="E15" s="1"/>
  <c r="C13"/>
  <c r="E13" s="1"/>
  <c r="B55" i="38"/>
  <c r="C18" i="29" s="1"/>
  <c r="E18" s="1"/>
  <c r="B62" i="38"/>
  <c r="B52"/>
  <c r="C17" i="29" s="1"/>
  <c r="E17" s="1"/>
  <c r="B27" i="26"/>
  <c r="B33"/>
  <c r="E28"/>
  <c r="E25"/>
  <c r="B22"/>
  <c r="E17"/>
  <c r="E42" s="1"/>
  <c r="B16"/>
  <c r="B9"/>
  <c r="F13" i="33"/>
  <c r="E14" i="28"/>
  <c r="D14"/>
  <c r="C14"/>
  <c r="B14"/>
  <c r="D23" i="29"/>
  <c r="C42" l="1"/>
  <c r="B8" i="26"/>
  <c r="B41" s="1"/>
  <c r="B42"/>
  <c r="C16" i="29"/>
  <c r="E16" s="1"/>
  <c r="B31" i="37"/>
  <c r="B38" s="1"/>
  <c r="B45" s="1"/>
  <c r="B52" s="1"/>
  <c r="E42" i="29"/>
  <c r="C22"/>
  <c r="E7" i="26"/>
  <c r="E34" s="1"/>
  <c r="E41"/>
  <c r="E40" s="1"/>
  <c r="B32"/>
  <c r="B37" i="38"/>
  <c r="C14" i="29" s="1"/>
  <c r="B7" i="26" l="1"/>
  <c r="B6" s="1"/>
  <c r="B25" s="1"/>
  <c r="B40"/>
  <c r="C23" i="29"/>
  <c r="E14"/>
  <c r="B56" i="38"/>
  <c r="B64" s="1"/>
</calcChain>
</file>

<file path=xl/sharedStrings.xml><?xml version="1.0" encoding="utf-8"?>
<sst xmlns="http://schemas.openxmlformats.org/spreadsheetml/2006/main" count="547" uniqueCount="367">
  <si>
    <t>Megnevezés</t>
  </si>
  <si>
    <t>hosszú lejáratra kapott kölcsönök</t>
  </si>
  <si>
    <t>beruházási és fejlesztési hitelek</t>
  </si>
  <si>
    <t>működési célú hosszú lejáratú hitelek</t>
  </si>
  <si>
    <t>egyéb hosszú lejáratú kötelezettségek</t>
  </si>
  <si>
    <t>tartozások fejlesztési célú 
kötvénykibocsátásból</t>
  </si>
  <si>
    <t>tartozások működési célú 
kötvénykibocsátásból</t>
  </si>
  <si>
    <t>Általános tartalék</t>
  </si>
  <si>
    <t>Működési célú</t>
  </si>
  <si>
    <t>Felhalmozási célú</t>
  </si>
  <si>
    <t>BEVÉTELEK MINDÖSSZESEN</t>
  </si>
  <si>
    <t>KÖLTSÉGVETÉSI BEVÉTELEK</t>
  </si>
  <si>
    <t>KÖLTSÉGVETÉSI KIADÁSOK</t>
  </si>
  <si>
    <t>Pénzforgalmi bevételek</t>
  </si>
  <si>
    <t>Pénzforgalmi kiadások</t>
  </si>
  <si>
    <t>Működési bevételek</t>
  </si>
  <si>
    <t xml:space="preserve"> - ebből OEP-től átvett pénzeszköz</t>
  </si>
  <si>
    <t>Előző évi maradvány átadás</t>
  </si>
  <si>
    <t>Önkormányzatok költségvetési támogatása</t>
  </si>
  <si>
    <t>Támogatási kölcsön igénybevétele, visszatérülése</t>
  </si>
  <si>
    <t>Támogatásértékű felhalmozási  bevételek</t>
  </si>
  <si>
    <t>Felhalmozási célú pénzeszköz átvétel</t>
  </si>
  <si>
    <t>Támogatásértékű felhalmozási kiadás</t>
  </si>
  <si>
    <t>Felhalmozási célú pénzeszközátadás</t>
  </si>
  <si>
    <t>Felhalmozási célú kölcsön nyújtása, visszafizetése</t>
  </si>
  <si>
    <t>Működési célú tartalékok</t>
  </si>
  <si>
    <t>Céltartalékok</t>
  </si>
  <si>
    <t>Felhalmozási célú tartalékok</t>
  </si>
  <si>
    <t>Fejlesztési céltartalék</t>
  </si>
  <si>
    <t>Felhalmozási hiány</t>
  </si>
  <si>
    <t>KIADÁSOK ÖSSZESEN</t>
  </si>
  <si>
    <t xml:space="preserve">A KÖLTSÉGVETÉS ÖSSZESÍTETT HIÁNYA </t>
  </si>
  <si>
    <t>A HIÁNY FINANSZÍROZÁSÁNAK MÓDJA</t>
  </si>
  <si>
    <t>Belső forrásból</t>
  </si>
  <si>
    <t>Működési célú pénzmaradvány igénybevétele</t>
  </si>
  <si>
    <t>Felhalmozási célú pénzmaradvány igénybevétele</t>
  </si>
  <si>
    <t>Külső forrásból</t>
  </si>
  <si>
    <t>KIADÁSOK MINDÖSSZESEN</t>
  </si>
  <si>
    <t>Működési célú bevételek összesen</t>
  </si>
  <si>
    <t>Működési célú kiadások összesen</t>
  </si>
  <si>
    <t>Felhalmozási célú bevételek összesen</t>
  </si>
  <si>
    <t>Felhalmozási célú kiadások összesen</t>
  </si>
  <si>
    <t>Sorszám</t>
  </si>
  <si>
    <t>e Ft</t>
  </si>
  <si>
    <t>Az önkormányzat összevont költségvetési mérlege</t>
  </si>
  <si>
    <t>Pénzforgalom nélküli kiadások</t>
  </si>
  <si>
    <t>BEVÉTELEK ÖSSZESEN (Pénzforgalom nélküli és finanszírozási célú bevételek nélkül)</t>
  </si>
  <si>
    <t>Működési hiány</t>
  </si>
  <si>
    <t>Feladat megnevezése</t>
  </si>
  <si>
    <t>Összesen:</t>
  </si>
  <si>
    <t>Felújítási cél megnevezése</t>
  </si>
  <si>
    <t>Címrend</t>
  </si>
  <si>
    <t>Cím</t>
  </si>
  <si>
    <t>Önkormányzat</t>
  </si>
  <si>
    <t>Előirányzat-csoport</t>
  </si>
  <si>
    <t>Kiemelt előirányzat</t>
  </si>
  <si>
    <t>működés</t>
  </si>
  <si>
    <t>felhalmozás</t>
  </si>
  <si>
    <t>Ságvár község Önkormányzata</t>
  </si>
  <si>
    <t>Felújítás összesen</t>
  </si>
  <si>
    <t>Fejlesztési cél megnevezése</t>
  </si>
  <si>
    <t>Fejlesztési kiadások összesen:</t>
  </si>
  <si>
    <t>kamat</t>
  </si>
  <si>
    <t>Ságvár Község Önkormányzata</t>
  </si>
  <si>
    <t>Kül- és belterületi utak felújítása</t>
  </si>
  <si>
    <t>Hídak felújítása</t>
  </si>
  <si>
    <t>Likvid hitel</t>
  </si>
  <si>
    <t>Felhalmozási célú kamatkiadás</t>
  </si>
  <si>
    <t>Mindösszesen</t>
  </si>
  <si>
    <t>Költségvetési Kiadások K1-K8</t>
  </si>
  <si>
    <t>K 11 Foglalkoztatottak személyi juttatásai</t>
  </si>
  <si>
    <t>K 2 Munkaadókat terhelő járulékok és szoc.hozzájár.adó</t>
  </si>
  <si>
    <t>K 35 Különféle befizetések és egyéb dologi kiadások</t>
  </si>
  <si>
    <t xml:space="preserve">K3 Dologi kiadások </t>
  </si>
  <si>
    <t>K4 Ellátottak pénzbeli juttatásai</t>
  </si>
  <si>
    <t>K 67 Ber.célú előzetesen felszámított ált.forg. Adó</t>
  </si>
  <si>
    <t>K 6 Beruházások</t>
  </si>
  <si>
    <t>K 74 Felújítási célú előzetesen felsz.ált.forg.adó</t>
  </si>
  <si>
    <t>K 7 Felújítások</t>
  </si>
  <si>
    <t>Költségvetési kiadások összesen:</t>
  </si>
  <si>
    <t>K 9 Finanszírozási kiadások</t>
  </si>
  <si>
    <t>K 914 Államháztartáson belüli megelőlegezés visszafizetése</t>
  </si>
  <si>
    <t>K 915 Irányító szervi támogatások folyósítása</t>
  </si>
  <si>
    <t>Finanszírozási kiadások összesen:</t>
  </si>
  <si>
    <t>Költségvetési bevételek B1-B7</t>
  </si>
  <si>
    <t>B 7 Felhalmozási célú átvett pénzeszköz</t>
  </si>
  <si>
    <t>Költégvetési bevételek összesen:</t>
  </si>
  <si>
    <t>Finanszírozási bevételek B8</t>
  </si>
  <si>
    <t xml:space="preserve">B 813 Maradvány igénybevétele </t>
  </si>
  <si>
    <t xml:space="preserve">B 81   Belföldi finanszírozás bevételei </t>
  </si>
  <si>
    <t>Finanszírozási bevételek összesen:</t>
  </si>
  <si>
    <t xml:space="preserve">K5 Egyéb működési célú kiadások </t>
  </si>
  <si>
    <t>B 111  Helyi önkormányzatok műk.ált. támogatása</t>
  </si>
  <si>
    <t>B 112 Települési önk. egyes köznevelési fel.tám.</t>
  </si>
  <si>
    <t>B 113 Települési önk. szociális és gyermekjóléti fel.tám.</t>
  </si>
  <si>
    <t>B 1 Működési célú támogatások áht-n belülről</t>
  </si>
  <si>
    <t>B 3 Közhatalmi bevételek  (adók)</t>
  </si>
  <si>
    <t>K 12 Külső személyi juttatások</t>
  </si>
  <si>
    <t>K 1 Személyi juttatások</t>
  </si>
  <si>
    <t>K 1  Személyi juttatások</t>
  </si>
  <si>
    <t>K 2 Munkaadót terhelő járulékok</t>
  </si>
  <si>
    <t>K 3Dologi kiadások</t>
  </si>
  <si>
    <t>K 4 Ellátottak pénzbeli jutattásai</t>
  </si>
  <si>
    <t>K 5 Egyéb működési célú kiadások</t>
  </si>
  <si>
    <t>Finanszírozási</t>
  </si>
  <si>
    <t>kiadások</t>
  </si>
  <si>
    <t>K 911 hitel tőketörlesztés</t>
  </si>
  <si>
    <t>K 914 Áhtn-bel.megelőleg. visszafiz.</t>
  </si>
  <si>
    <t>K 915 Irányító szervi tám.tolyósítása</t>
  </si>
  <si>
    <t>K 9 Finanszírozási kiadások össz.</t>
  </si>
  <si>
    <t>Közös Önkormányzati Hivatal</t>
  </si>
  <si>
    <t>B 4 működési bevételek</t>
  </si>
  <si>
    <t>B 11Önkormányzatok működési tám</t>
  </si>
  <si>
    <t>B 16 Támogatásértékű bevételek</t>
  </si>
  <si>
    <t>B 6 Egyéb működési célú pénzeszköz átvétel</t>
  </si>
  <si>
    <t>B 3 Közhatalmi bevételek</t>
  </si>
  <si>
    <t>K 3 Dologi és egyéb folyó kiadások</t>
  </si>
  <si>
    <t>K 4 Ellátottak pénzbeli juttatásai</t>
  </si>
  <si>
    <t>K 5 Egyéb működési célú kiadás</t>
  </si>
  <si>
    <t>Áht-belüli megelőlegezés visszafizetése</t>
  </si>
  <si>
    <t>Irányító szervi támogatás folyósítása</t>
  </si>
  <si>
    <t>K 6 Beruházási kiadások</t>
  </si>
  <si>
    <t>K 9 FINANSZÍROZÁSI KIADÁSOK</t>
  </si>
  <si>
    <t>B 114 Kulturális feladatok támogatása</t>
  </si>
  <si>
    <t>ebből: Önkormányzati Hivatal működésének támogatása</t>
  </si>
  <si>
    <t>ebből: zöldterület-gazdálkodással kapcsolatos feladatok ellátásának tám.</t>
  </si>
  <si>
    <t>ebből :közvilágítás fenntartásának támogatása</t>
  </si>
  <si>
    <t>ebből: köztemető fenntartásával kapcsolatos feladatok támogatása</t>
  </si>
  <si>
    <t>ebből: közutak fenntartásának támogatása</t>
  </si>
  <si>
    <t>ebből: egyéb önkormányzati feladatok támogatása</t>
  </si>
  <si>
    <t>ebből: lakott külterülettel kapcsolatos feladatok támogatása</t>
  </si>
  <si>
    <t>ebőől: óvodapedagógusok elismert létszám bértámogatás (7 fő)</t>
  </si>
  <si>
    <t>ebből : óvodapedagógusok nevelő munkáját közvetlenül segítők bértámogatása (4 fő)</t>
  </si>
  <si>
    <t>ebből: óvodaműködtetés támogatása</t>
  </si>
  <si>
    <t>ebből: társulás óvodájába bejáró gyermekek utaztatásának támogatása</t>
  </si>
  <si>
    <t>ebből: települési önkormányzatok szociális feladatainak egyéb támogatása</t>
  </si>
  <si>
    <t>ebből. Családsegítés támogatása</t>
  </si>
  <si>
    <t>ebből: gyermekjóléti szolgálat támogatása</t>
  </si>
  <si>
    <t>ebből: szociális étkeztetés támogatása</t>
  </si>
  <si>
    <t>ebből: házi segítségnyújtás támogatása</t>
  </si>
  <si>
    <t>ebből: bölcsődei ellátás</t>
  </si>
  <si>
    <t>ebből: gyermekétkeztetés  üzemeltetési támogatása</t>
  </si>
  <si>
    <t>ebből: finanszírozás szempontjából elismert dolgozók bértámogatása (5 Fő)</t>
  </si>
  <si>
    <t>B 11 Önkormányzatok működésének általános támogatásai összesen</t>
  </si>
  <si>
    <t>B 16 Egyéb műk. célú tám. áht-n belülről (OEP)</t>
  </si>
  <si>
    <t xml:space="preserve">K1103 Béren kívüli juttatások </t>
  </si>
  <si>
    <t>K1112 Közlekedési költségtárítés</t>
  </si>
  <si>
    <t xml:space="preserve">K1113 Egyéb költségtérítés </t>
  </si>
  <si>
    <t>K 62 Beszerzés, beruházás, létesítés (pályázati önrész)</t>
  </si>
  <si>
    <t xml:space="preserve">B 1 Működési célú támogatások </t>
  </si>
  <si>
    <t>B 4 Működési bevételek</t>
  </si>
  <si>
    <t>B 6 egyéb működési célú átvett pe.</t>
  </si>
  <si>
    <t>B 7 Felhalmozási célú átvett pe.</t>
  </si>
  <si>
    <t>B 7 Felhalmozási célú támogatás</t>
  </si>
  <si>
    <t>B813 Maradvány igénybevétele</t>
  </si>
  <si>
    <t>B81 Belf.finansz.bev.(intézményfinanszírozás)</t>
  </si>
  <si>
    <t>bevételek</t>
  </si>
  <si>
    <t>Összesen</t>
  </si>
  <si>
    <t>Finanszírozás összesen</t>
  </si>
  <si>
    <t>B 7 felhalmozási célú működési támogatás (MVH, KEOP)</t>
  </si>
  <si>
    <t>Eszközbeszerzés (informatikai és tárgyi)</t>
  </si>
  <si>
    <t>Ságvár Község Önkormányzata összevont</t>
  </si>
  <si>
    <t xml:space="preserve">Ságvár Község Önkormányzata </t>
  </si>
  <si>
    <t>Ságvári Közös Önkormányzati Hivatal</t>
  </si>
  <si>
    <t>Fejlesztési kiadások mindösszesen</t>
  </si>
  <si>
    <t>Szakmai Anyagok beszerzése</t>
  </si>
  <si>
    <t>Üzemeltetési anyagok beszerzés</t>
  </si>
  <si>
    <t>Árubeszerzés</t>
  </si>
  <si>
    <t>K 31 Készletbeszerzés összesen</t>
  </si>
  <si>
    <t>Informatikai szolgáltatások igénybevétele</t>
  </si>
  <si>
    <t>K 32 Kommunikációs szolgáltatások összesen</t>
  </si>
  <si>
    <t>Közüzemi díjak</t>
  </si>
  <si>
    <t>Karbantartás kisjavítás</t>
  </si>
  <si>
    <t>Egyéb szolgáltatások</t>
  </si>
  <si>
    <t>K 33 Szolgáltatási kiadások összesen</t>
  </si>
  <si>
    <t>ÁFA</t>
  </si>
  <si>
    <t>Kamatkiadások</t>
  </si>
  <si>
    <t>Egyéb pénzügyi műveletek kiadása (bankszámla költség)</t>
  </si>
  <si>
    <t>Egyéb dologi kiadások</t>
  </si>
  <si>
    <t>Családi támogatások</t>
  </si>
  <si>
    <t>Lakhatással kapcsolatos támogatások (önrész)</t>
  </si>
  <si>
    <t>Siófok-Ságvár  kerékpárút belterületi rész megval.</t>
  </si>
  <si>
    <t>Siófok-Ságvár kerékpárút folytatása Som felé</t>
  </si>
  <si>
    <t>Bóbita óvoda és Bölcsőde Konyfelújítási pályázar</t>
  </si>
  <si>
    <t>Bóbita Óvoda és Bölcsőde Épületbővítési munkálatok</t>
  </si>
  <si>
    <t>Egészségügyi alapellátás infrastruktúrájának fejlesztése</t>
  </si>
  <si>
    <t>Szivattyúbeszerzés szennyvíztelep</t>
  </si>
  <si>
    <t>Újtelep II. utca felújítása</t>
  </si>
  <si>
    <t>Utcanév táblák felújítása</t>
  </si>
  <si>
    <t>Járdák felújítása</t>
  </si>
  <si>
    <t>Rendkívüli települési támogatások (segályek, köztemetés)</t>
  </si>
  <si>
    <t>Önkormányzat által saját hatáskörben adatott pü.ellátás</t>
  </si>
  <si>
    <t>K 508 Egyéb működési célú nonprofit szerv.(DDRFÜ)</t>
  </si>
  <si>
    <t>K 71 Ingatlanok felújítása (utak, járdák,)</t>
  </si>
  <si>
    <t>B16 Működési célú támogatás Biztosítási Társulástól</t>
  </si>
  <si>
    <t>Rovat megnevezése</t>
  </si>
  <si>
    <t>Vásártér és sportutca infrastuktúrális fejlesztése önrész</t>
  </si>
  <si>
    <t>TOP-1.1.3-15 Helyi gazdaságfejlesztés</t>
  </si>
  <si>
    <t>TOP-1.4.1-15 Fogl.életm.jav.közszolgálatások fejl.</t>
  </si>
  <si>
    <t>TOP-2.1.3-15 Települési környezetvéd.inf.fejl.</t>
  </si>
  <si>
    <t>TOP-3.1.1-15 Fenntartható települési közl.fejl.</t>
  </si>
  <si>
    <t>TOP-4.1.1-15 Eü.alapellátás infrastrt.fejl.</t>
  </si>
  <si>
    <t>TOP.pályázatok előfinanszírozási önrész</t>
  </si>
  <si>
    <t>B 2 Felhalmozási célú támogatások áht-belülről (EU-s pályázatok)</t>
  </si>
  <si>
    <t>B 16 Működési célú átvett támogatás önkormányzattól (Siófok, kerékpárút)</t>
  </si>
  <si>
    <t>Szennyvízberuházás II. ütem</t>
  </si>
  <si>
    <t>B 81 Belföldi finanszírozás bev.( hitel)</t>
  </si>
  <si>
    <t>Felhalmozási célú hitelfelvétel</t>
  </si>
  <si>
    <t xml:space="preserve"> hiteltörlesztés</t>
  </si>
  <si>
    <t>ezer forintban</t>
  </si>
  <si>
    <t>BEVÉTELEK ezer forintban</t>
  </si>
  <si>
    <t>KIADÁSOK ezer forintban</t>
  </si>
  <si>
    <t>Eredeti előirányzat</t>
  </si>
  <si>
    <t>Módosított előirányzat</t>
  </si>
  <si>
    <t>ezer forint</t>
  </si>
  <si>
    <t>B16 Működési célú támogatás fejezeti előirányzattól (Erzsébet utalványok gyvk)</t>
  </si>
  <si>
    <t>B16 Működési célú támogatás elkülönített állami pénzalaptól (közfoglalkoztatás támogatása)</t>
  </si>
  <si>
    <t>K 9 Finanszírozási kiadások összesen</t>
  </si>
  <si>
    <t>B 12 Elszámolásból származó bevételek (pótlólagos állami támogatás 2015. évről)</t>
  </si>
  <si>
    <t>Ságvár Község Önkormányzata 2016. évi bevételek</t>
  </si>
  <si>
    <t>B16 Működési célú támogatás önkormányzatoktól (Som és Nyim Községek működési célú támogatása a Ságvári Közös Önkormányzati Hivatal, valamint a Ságvár és Környéke Önkormányzati Feleadatellátó Társulás működéséhez)</t>
  </si>
  <si>
    <t>Som Község Önkormányzata</t>
  </si>
  <si>
    <t>Nyim Község Önkormányzata</t>
  </si>
  <si>
    <t>Tájékoztató adatok:</t>
  </si>
  <si>
    <t>Som és Nyim Község Önkormányzatának hozzájárulása a Ságvári Közös Önkormányzati Hivatal, valamint a Ságvár és Környéke Önkormányzati Feladatellátó Társulás működéséhez</t>
  </si>
  <si>
    <t>Település</t>
  </si>
  <si>
    <t>Hozzájárulás eredeti összege</t>
  </si>
  <si>
    <t>Hozzájárulás módosított összege</t>
  </si>
  <si>
    <t>Ságvár és Környéke Önkormányzati Feladatellátó Társulás</t>
  </si>
  <si>
    <t>Ságvár Község Önkormányzata 2016. évi kiadásai</t>
  </si>
  <si>
    <t>K1101 Törvény szerinti illetmények</t>
  </si>
  <si>
    <t>K1113 Foglalkoztatottak egyéb személyi juttatásai</t>
  </si>
  <si>
    <t>Egyéb kommunikációs szolgáltatások</t>
  </si>
  <si>
    <t>Bérleti és lízing díjak</t>
  </si>
  <si>
    <t>Szakmai tevékenységet segítő szolgáltatás</t>
  </si>
  <si>
    <t>K 47+K48</t>
  </si>
  <si>
    <t>K47 Kiküldetések kiadásai</t>
  </si>
  <si>
    <t>K48 Reklám-és propagandakiadások</t>
  </si>
  <si>
    <r>
      <rPr>
        <sz val="11"/>
        <color theme="1"/>
        <rFont val="Calibri"/>
        <family val="2"/>
        <charset val="238"/>
        <scheme val="minor"/>
      </rPr>
      <t xml:space="preserve">K 504 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Egyéb működési célú tám. (Orvosi Ügyelet hozzájárulás)</t>
    </r>
  </si>
  <si>
    <t>K 502/1-502-23 Elvonások és befizetések</t>
  </si>
  <si>
    <t>K 506 Egyéb működési célú támogatás áht-n belülre (helyi önkormányzatnak és költségvetési szerveinek (Ságvár és Környéke Önkormányzati Feladatellátó Tárulás, Siófok Város Gondozási Központja (orvosi ügyelet), Siófok Környéki Önkormányzatok Bizotsítási Társulása (biztosítási díjak)</t>
  </si>
  <si>
    <t>K 512 Egyéb működési célú támogatás áht-n kívülre (civil szervezetek működési támogatása)</t>
  </si>
  <si>
    <t>K 512/42 Egyéb működési célú támogatások gazdasági társaságoknak (lakossági víz-és csatornadíj támogatás)</t>
  </si>
  <si>
    <t>Bóbita Óvoda energetikai korszerűsítése</t>
  </si>
  <si>
    <t>Járda építés</t>
  </si>
  <si>
    <t>Felújítási céú ÁFA</t>
  </si>
  <si>
    <t>Felújítási kiadások összesen</t>
  </si>
  <si>
    <t>1.</t>
  </si>
  <si>
    <t>2.</t>
  </si>
  <si>
    <t>3.</t>
  </si>
  <si>
    <t>4.</t>
  </si>
  <si>
    <t>5.</t>
  </si>
  <si>
    <t>6.</t>
  </si>
  <si>
    <t>7.</t>
  </si>
  <si>
    <t>Árvízi védekezés (Malom utca, Petőfi utca)</t>
  </si>
  <si>
    <t>Ságvár Község Önkormányzatának 2016. évi felújítási kiadásai célonként</t>
  </si>
  <si>
    <t>8.</t>
  </si>
  <si>
    <t>9.</t>
  </si>
  <si>
    <t>10.</t>
  </si>
  <si>
    <t>11.</t>
  </si>
  <si>
    <t>12.</t>
  </si>
  <si>
    <t>13.</t>
  </si>
  <si>
    <t>14.</t>
  </si>
  <si>
    <t>Ságvár Község Önkormányzatának 2016. évi felhalmozási kiadásai</t>
  </si>
  <si>
    <t>Lélekharang építés</t>
  </si>
  <si>
    <t>Utánfutó vásárlás</t>
  </si>
  <si>
    <t>Utcanévtáblák</t>
  </si>
  <si>
    <t>Petőfi utcai aprítéktároló bővítése</t>
  </si>
  <si>
    <t>Járdaépítés</t>
  </si>
  <si>
    <t xml:space="preserve">Szennyvízszűrő berendezés vásárlása </t>
  </si>
  <si>
    <t>Felhalmozási kiadások összesen:</t>
  </si>
  <si>
    <t>Immateriális javak beszerzése</t>
  </si>
  <si>
    <t>Felhalmozási kiadások összesen</t>
  </si>
  <si>
    <t>15.</t>
  </si>
  <si>
    <t>16.</t>
  </si>
  <si>
    <t>17.</t>
  </si>
  <si>
    <t>18.</t>
  </si>
  <si>
    <t>19.</t>
  </si>
  <si>
    <t>20.</t>
  </si>
  <si>
    <t>21.</t>
  </si>
  <si>
    <t>22.</t>
  </si>
  <si>
    <t>Beruházási célú előzetesen felszámított ÁFA</t>
  </si>
  <si>
    <t>Felhalmozási célú kiadások</t>
  </si>
  <si>
    <t>Beruházási célú ÁFA</t>
  </si>
  <si>
    <t xml:space="preserve">Kisértékű tárgyi eszközök beszerzése </t>
  </si>
  <si>
    <t>23.</t>
  </si>
  <si>
    <t>24.</t>
  </si>
  <si>
    <t>Beruházások összesen</t>
  </si>
  <si>
    <t>Ságvár Község Önkormányzata felhalmozási kiadások</t>
  </si>
  <si>
    <t>Ságvár Község Önkormányzata beruházáci célú ÁFA</t>
  </si>
  <si>
    <t>Ságvári Közös Önkormányzati Hivatal felhalmozási kiadások</t>
  </si>
  <si>
    <t>Ságvári Közös Önkormányzati Hivatal beruházási célú ÁFA</t>
  </si>
  <si>
    <r>
      <rPr>
        <b/>
        <sz val="14"/>
        <rFont val="Calibri"/>
        <family val="2"/>
        <charset val="238"/>
      </rPr>
      <t>B 115</t>
    </r>
    <r>
      <rPr>
        <sz val="14"/>
        <rFont val="Calibri"/>
        <family val="2"/>
        <charset val="238"/>
      </rPr>
      <t xml:space="preserve"> Működési célú költségvetési támogatások és kiegészítő támogatások (bérkompenzáció, lakossági víz-és csatornadíj támogatás</t>
    </r>
  </si>
  <si>
    <r>
      <t xml:space="preserve">B 4 Működési bevételek: </t>
    </r>
    <r>
      <rPr>
        <sz val="14"/>
        <rFont val="Calibri"/>
        <family val="2"/>
        <charset val="238"/>
        <scheme val="minor"/>
      </rPr>
      <t>(szolg.ell, lakbér, mezőőri jár, vásár, temető)</t>
    </r>
  </si>
  <si>
    <r>
      <t xml:space="preserve">B 6 Egyéb működési célú átvett pénzeszköz </t>
    </r>
    <r>
      <rPr>
        <sz val="14"/>
        <rFont val="Calibri"/>
        <family val="2"/>
        <charset val="238"/>
        <scheme val="minor"/>
      </rPr>
      <t>(MVH,)</t>
    </r>
  </si>
  <si>
    <r>
      <t xml:space="preserve">B 7 Felhalmozási célú átvett pénzeszköz </t>
    </r>
    <r>
      <rPr>
        <sz val="14"/>
        <rFont val="Calibri"/>
        <family val="2"/>
        <charset val="238"/>
        <scheme val="minor"/>
      </rPr>
      <t>(LTP és koncessziós díj)</t>
    </r>
  </si>
  <si>
    <t>többéves kihatással járó feladatok előirányzatai</t>
  </si>
  <si>
    <t>forint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</si>
  <si>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</si>
  <si>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</si>
  <si>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</si>
  <si>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</si>
  <si>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</si>
  <si>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</si>
  <si>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</si>
  <si>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</si>
  <si>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</si>
  <si>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</si>
  <si>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</si>
  <si>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</si>
  <si>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</si>
  <si>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</si>
  <si>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</si>
  <si>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Kiemelt kiadási és bevételi előirányzatok</t>
  </si>
  <si>
    <t xml:space="preserve"> Sorszám</t>
  </si>
  <si>
    <t>Hónap</t>
  </si>
  <si>
    <t>01.</t>
  </si>
  <si>
    <t>Személyi juttatások (K1)</t>
  </si>
  <si>
    <t>01</t>
  </si>
  <si>
    <t>Munkaadókat terhelő járulékok és szociális hozzájárulási adó (K2)</t>
  </si>
  <si>
    <t>02</t>
  </si>
  <si>
    <t>Dologi kiadások (K3)</t>
  </si>
  <si>
    <t>03</t>
  </si>
  <si>
    <t>Ellátottak pénzbeli juttatásai (K4)</t>
  </si>
  <si>
    <t>04</t>
  </si>
  <si>
    <t>Egyéb működési célú  kiadások (K5)</t>
  </si>
  <si>
    <t>05</t>
  </si>
  <si>
    <t>Beruházások (K6)</t>
  </si>
  <si>
    <t>06</t>
  </si>
  <si>
    <t>Felújítások (K7)</t>
  </si>
  <si>
    <t>07</t>
  </si>
  <si>
    <t>Egyéb felhalmozási célú kiadások (K8)</t>
  </si>
  <si>
    <t>08</t>
  </si>
  <si>
    <t>KÖLTSÉGVETÉSI KIADÁSOK ÖSSZESEN: (1+...+ 08)</t>
  </si>
  <si>
    <t>09</t>
  </si>
  <si>
    <t>Működési célú támogatások államháztartáson belülről (B1)</t>
  </si>
  <si>
    <t>10</t>
  </si>
  <si>
    <t>Felhalmozási célú támogatások államháztartáson belülről (B2)</t>
  </si>
  <si>
    <t>11</t>
  </si>
  <si>
    <t>Közhatalmi bevételek (B3)</t>
  </si>
  <si>
    <t>12</t>
  </si>
  <si>
    <t>Működési bevételek (B4)</t>
  </si>
  <si>
    <t>13</t>
  </si>
  <si>
    <t>Felhalmozási bevételek (B5)</t>
  </si>
  <si>
    <t>14</t>
  </si>
  <si>
    <t>Működési célú átvett pénzeszközök (B6)</t>
  </si>
  <si>
    <t>15</t>
  </si>
  <si>
    <t>Felhalmozási célú átvett pénzeszközök (B7)</t>
  </si>
  <si>
    <t>16</t>
  </si>
  <si>
    <t>KÖLTSÉGVETÉSI BEVÉTELEK ÖSSZESEN  (10+…+ 16)</t>
  </si>
  <si>
    <t>FINANSZÍROZÁSI KIADÁSOK (19+20)=(K9)</t>
  </si>
  <si>
    <t>18</t>
  </si>
  <si>
    <t xml:space="preserve">Központi, irányító szervi támogatás (B816) </t>
  </si>
  <si>
    <t>19</t>
  </si>
  <si>
    <t>Egyéb finanszírozási bevételek (B8 a B816 kivételével)</t>
  </si>
  <si>
    <t>20</t>
  </si>
  <si>
    <t>FINANSZÍROZÁSI BEVÉTELEK (19+20)=(B8)</t>
  </si>
  <si>
    <t>21</t>
  </si>
  <si>
    <t>Ságvár Község Önkormányzatának 2016. évi előirányzat-felhasználási ütemterve</t>
  </si>
  <si>
    <t>1. melléklet a 15/2016. (XII. 15.) önkormányzati rendelethez</t>
  </si>
  <si>
    <t>2. melléklet a  15/2016. (XII. 15.) önkormányzati rendelethez</t>
  </si>
  <si>
    <t>3. melléklet a  15/2016. (XII. 15.) önkormányzati rendelethez</t>
  </si>
  <si>
    <t>4. melléklet a 15/2016. (XII. 15.)önkormányzati rendelethez</t>
  </si>
  <si>
    <t>5. melléklet a 15/2016. (XII. 15.) önkormányzati rendelethez</t>
  </si>
  <si>
    <t>6. melléklet a 15/2016. (XII. 15.)önkormányzati rendelethez</t>
  </si>
  <si>
    <t>7. melléklet a 15/2016. (XII. 15.) önkormányzati rendelethez</t>
  </si>
  <si>
    <t>8. melléklet a 15/2016. (XII. 15.) önkormányzati rendelethez</t>
  </si>
</sst>
</file>

<file path=xl/styles.xml><?xml version="1.0" encoding="utf-8"?>
<styleSheet xmlns="http://schemas.openxmlformats.org/spreadsheetml/2006/main">
  <fonts count="5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8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2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name val="Calibri"/>
      <family val="2"/>
      <charset val="238"/>
    </font>
    <font>
      <sz val="14"/>
      <name val="Calibri"/>
      <family val="2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  <charset val="238"/>
    </font>
    <font>
      <sz val="10"/>
      <name val="Calibri"/>
      <family val="2"/>
      <charset val="238"/>
      <scheme val="minor"/>
    </font>
    <font>
      <b/>
      <sz val="10"/>
      <name val="MS Sans Serif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8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1" fillId="7" borderId="1" applyNumberFormat="0" applyAlignment="0" applyProtection="0"/>
    <xf numFmtId="0" fontId="22" fillId="0" borderId="0" applyNumberFormat="0" applyFill="0" applyBorder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0" applyNumberFormat="0" applyFill="0" applyBorder="0" applyAlignment="0" applyProtection="0"/>
    <xf numFmtId="0" fontId="26" fillId="16" borderId="5" applyNumberFormat="0" applyAlignment="0" applyProtection="0"/>
    <xf numFmtId="0" fontId="27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19" fillId="17" borderId="7" applyNumberFormat="0" applyFont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21" borderId="0" applyNumberFormat="0" applyBorder="0" applyAlignment="0" applyProtection="0"/>
    <xf numFmtId="0" fontId="29" fillId="4" borderId="0" applyNumberFormat="0" applyBorder="0" applyAlignment="0" applyProtection="0"/>
    <xf numFmtId="0" fontId="30" fillId="22" borderId="8" applyNumberFormat="0" applyAlignment="0" applyProtection="0"/>
    <xf numFmtId="0" fontId="31" fillId="0" borderId="0" applyNumberFormat="0" applyFill="0" applyBorder="0" applyAlignment="0" applyProtection="0"/>
    <xf numFmtId="0" fontId="12" fillId="0" borderId="0"/>
    <xf numFmtId="0" fontId="11" fillId="0" borderId="0"/>
    <xf numFmtId="0" fontId="13" fillId="0" borderId="0"/>
    <xf numFmtId="0" fontId="6" fillId="0" borderId="0" applyNumberFormat="0" applyFill="0" applyBorder="0" applyAlignment="0" applyProtection="0"/>
    <xf numFmtId="0" fontId="3" fillId="0" borderId="0"/>
    <xf numFmtId="0" fontId="19" fillId="0" borderId="0"/>
    <xf numFmtId="0" fontId="32" fillId="0" borderId="9" applyNumberFormat="0" applyFill="0" applyAlignment="0" applyProtection="0"/>
    <xf numFmtId="0" fontId="33" fillId="3" borderId="0" applyNumberFormat="0" applyBorder="0" applyAlignment="0" applyProtection="0"/>
    <xf numFmtId="0" fontId="34" fillId="23" borderId="0" applyNumberFormat="0" applyBorder="0" applyAlignment="0" applyProtection="0"/>
    <xf numFmtId="0" fontId="35" fillId="22" borderId="1" applyNumberFormat="0" applyAlignment="0" applyProtection="0"/>
  </cellStyleXfs>
  <cellXfs count="374">
    <xf numFmtId="0" fontId="0" fillId="0" borderId="0" xfId="0"/>
    <xf numFmtId="0" fontId="6" fillId="0" borderId="0" xfId="40" applyFont="1" applyFill="1" applyBorder="1" applyAlignment="1"/>
    <xf numFmtId="3" fontId="6" fillId="0" borderId="0" xfId="38" applyNumberFormat="1" applyFont="1" applyFill="1" applyBorder="1"/>
    <xf numFmtId="0" fontId="7" fillId="0" borderId="0" xfId="38" applyFont="1" applyFill="1" applyBorder="1"/>
    <xf numFmtId="3" fontId="7" fillId="0" borderId="0" xfId="38" applyNumberFormat="1" applyFont="1" applyFill="1" applyBorder="1"/>
    <xf numFmtId="3" fontId="8" fillId="0" borderId="0" xfId="38" applyNumberFormat="1" applyFont="1" applyFill="1" applyBorder="1"/>
    <xf numFmtId="0" fontId="10" fillId="0" borderId="0" xfId="0" applyFont="1" applyAlignment="1">
      <alignment horizontal="right"/>
    </xf>
    <xf numFmtId="0" fontId="10" fillId="0" borderId="10" xfId="0" applyFont="1" applyBorder="1" applyAlignment="1">
      <alignment horizontal="center" vertical="center"/>
    </xf>
    <xf numFmtId="0" fontId="10" fillId="0" borderId="0" xfId="42" applyFont="1"/>
    <xf numFmtId="0" fontId="3" fillId="0" borderId="0" xfId="42"/>
    <xf numFmtId="0" fontId="10" fillId="0" borderId="0" xfId="42" applyFont="1" applyAlignment="1">
      <alignment horizontal="right"/>
    </xf>
    <xf numFmtId="0" fontId="9" fillId="0" borderId="10" xfId="42" applyFont="1" applyBorder="1" applyAlignment="1">
      <alignment horizontal="center"/>
    </xf>
    <xf numFmtId="3" fontId="10" fillId="0" borderId="10" xfId="42" applyNumberFormat="1" applyFont="1" applyBorder="1"/>
    <xf numFmtId="0" fontId="6" fillId="0" borderId="0" xfId="42" applyFont="1"/>
    <xf numFmtId="0" fontId="16" fillId="0" borderId="0" xfId="43" applyFont="1"/>
    <xf numFmtId="0" fontId="14" fillId="0" borderId="0" xfId="38" applyFont="1" applyBorder="1"/>
    <xf numFmtId="0" fontId="3" fillId="0" borderId="0" xfId="42" applyBorder="1"/>
    <xf numFmtId="0" fontId="10" fillId="0" borderId="10" xfId="42" applyFont="1" applyBorder="1"/>
    <xf numFmtId="0" fontId="10" fillId="0" borderId="10" xfId="42" applyFont="1" applyBorder="1" applyAlignment="1">
      <alignment wrapText="1"/>
    </xf>
    <xf numFmtId="0" fontId="9" fillId="0" borderId="10" xfId="42" applyFont="1" applyBorder="1"/>
    <xf numFmtId="3" fontId="9" fillId="0" borderId="10" xfId="42" applyNumberFormat="1" applyFont="1" applyBorder="1"/>
    <xf numFmtId="3" fontId="10" fillId="0" borderId="10" xfId="0" applyNumberFormat="1" applyFont="1" applyFill="1" applyBorder="1" applyAlignment="1">
      <alignment horizontal="right" vertical="center" wrapText="1"/>
    </xf>
    <xf numFmtId="3" fontId="10" fillId="0" borderId="10" xfId="0" applyNumberFormat="1" applyFont="1" applyBorder="1" applyAlignment="1">
      <alignment horizontal="right"/>
    </xf>
    <xf numFmtId="0" fontId="11" fillId="0" borderId="10" xfId="0" applyFont="1" applyFill="1" applyBorder="1"/>
    <xf numFmtId="3" fontId="10" fillId="0" borderId="10" xfId="0" applyNumberFormat="1" applyFont="1" applyFill="1" applyBorder="1" applyAlignment="1">
      <alignment horizontal="right"/>
    </xf>
    <xf numFmtId="0" fontId="9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3" fontId="9" fillId="0" borderId="13" xfId="0" applyNumberFormat="1" applyFont="1" applyBorder="1"/>
    <xf numFmtId="0" fontId="36" fillId="0" borderId="0" xfId="0" applyFont="1"/>
    <xf numFmtId="3" fontId="36" fillId="0" borderId="10" xfId="0" applyNumberFormat="1" applyFont="1" applyBorder="1"/>
    <xf numFmtId="3" fontId="37" fillId="0" borderId="10" xfId="0" applyNumberFormat="1" applyFont="1" applyBorder="1" applyAlignment="1">
      <alignment horizontal="right"/>
    </xf>
    <xf numFmtId="0" fontId="37" fillId="0" borderId="10" xfId="0" applyFont="1" applyBorder="1"/>
    <xf numFmtId="0" fontId="36" fillId="0" borderId="10" xfId="0" applyFont="1" applyBorder="1" applyAlignment="1">
      <alignment horizontal="center"/>
    </xf>
    <xf numFmtId="0" fontId="11" fillId="0" borderId="12" xfId="0" applyFont="1" applyFill="1" applyBorder="1"/>
    <xf numFmtId="3" fontId="10" fillId="0" borderId="13" xfId="0" applyNumberFormat="1" applyFont="1" applyFill="1" applyBorder="1" applyAlignment="1">
      <alignment horizontal="right"/>
    </xf>
    <xf numFmtId="3" fontId="10" fillId="0" borderId="13" xfId="0" applyNumberFormat="1" applyFont="1" applyBorder="1" applyAlignment="1">
      <alignment horizontal="right"/>
    </xf>
    <xf numFmtId="0" fontId="11" fillId="0" borderId="13" xfId="0" applyFont="1" applyFill="1" applyBorder="1"/>
    <xf numFmtId="0" fontId="10" fillId="0" borderId="10" xfId="0" applyFont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15" fillId="0" borderId="10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10" xfId="0" applyFont="1" applyBorder="1" applyAlignment="1">
      <alignment horizontal="center"/>
    </xf>
    <xf numFmtId="0" fontId="15" fillId="0" borderId="0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0" borderId="10" xfId="0" applyFont="1" applyBorder="1"/>
    <xf numFmtId="3" fontId="16" fillId="0" borderId="10" xfId="0" applyNumberFormat="1" applyFont="1" applyBorder="1"/>
    <xf numFmtId="0" fontId="16" fillId="0" borderId="0" xfId="0" applyFont="1" applyBorder="1"/>
    <xf numFmtId="0" fontId="15" fillId="0" borderId="10" xfId="0" applyFont="1" applyBorder="1"/>
    <xf numFmtId="3" fontId="15" fillId="0" borderId="10" xfId="0" applyNumberFormat="1" applyFont="1" applyBorder="1"/>
    <xf numFmtId="0" fontId="11" fillId="0" borderId="10" xfId="0" applyFont="1" applyBorder="1"/>
    <xf numFmtId="3" fontId="11" fillId="0" borderId="10" xfId="0" applyNumberFormat="1" applyFont="1" applyBorder="1"/>
    <xf numFmtId="0" fontId="11" fillId="0" borderId="0" xfId="0" applyFont="1" applyBorder="1"/>
    <xf numFmtId="3" fontId="18" fillId="0" borderId="10" xfId="0" applyNumberFormat="1" applyFont="1" applyBorder="1"/>
    <xf numFmtId="0" fontId="38" fillId="0" borderId="10" xfId="0" applyFont="1" applyBorder="1"/>
    <xf numFmtId="0" fontId="38" fillId="0" borderId="0" xfId="0" applyFont="1" applyBorder="1"/>
    <xf numFmtId="0" fontId="18" fillId="0" borderId="10" xfId="0" applyFont="1" applyBorder="1"/>
    <xf numFmtId="0" fontId="11" fillId="0" borderId="0" xfId="0" applyFont="1"/>
    <xf numFmtId="0" fontId="16" fillId="0" borderId="0" xfId="0" applyFont="1"/>
    <xf numFmtId="0" fontId="11" fillId="0" borderId="10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6" fillId="0" borderId="10" xfId="0" applyFont="1" applyBorder="1" applyAlignment="1">
      <alignment wrapText="1"/>
    </xf>
    <xf numFmtId="3" fontId="16" fillId="0" borderId="10" xfId="0" applyNumberFormat="1" applyFont="1" applyBorder="1" applyAlignment="1"/>
    <xf numFmtId="0" fontId="11" fillId="0" borderId="0" xfId="0" applyFont="1" applyAlignment="1">
      <alignment horizontal="center"/>
    </xf>
    <xf numFmtId="3" fontId="15" fillId="0" borderId="10" xfId="0" applyNumberFormat="1" applyFont="1" applyBorder="1" applyAlignment="1">
      <alignment vertical="center"/>
    </xf>
    <xf numFmtId="0" fontId="16" fillId="0" borderId="0" xfId="0" applyFont="1" applyBorder="1" applyAlignment="1">
      <alignment wrapText="1"/>
    </xf>
    <xf numFmtId="0" fontId="11" fillId="0" borderId="0" xfId="0" applyFont="1" applyBorder="1" applyAlignment="1"/>
    <xf numFmtId="0" fontId="16" fillId="0" borderId="10" xfId="0" applyFont="1" applyBorder="1" applyAlignment="1">
      <alignment vertical="top"/>
    </xf>
    <xf numFmtId="0" fontId="16" fillId="0" borderId="0" xfId="0" applyFont="1" applyAlignment="1">
      <alignment vertical="top"/>
    </xf>
    <xf numFmtId="3" fontId="38" fillId="0" borderId="10" xfId="0" applyNumberFormat="1" applyFont="1" applyBorder="1"/>
    <xf numFmtId="0" fontId="11" fillId="0" borderId="10" xfId="0" applyFont="1" applyFill="1" applyBorder="1" applyAlignment="1">
      <alignment horizontal="left" vertical="center" wrapText="1"/>
    </xf>
    <xf numFmtId="3" fontId="10" fillId="0" borderId="10" xfId="0" applyNumberFormat="1" applyFont="1" applyBorder="1" applyAlignment="1">
      <alignment horizontal="right"/>
    </xf>
    <xf numFmtId="0" fontId="42" fillId="0" borderId="0" xfId="0" applyFont="1" applyBorder="1" applyAlignment="1">
      <alignment horizontal="center"/>
    </xf>
    <xf numFmtId="0" fontId="11" fillId="0" borderId="18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3" fontId="10" fillId="0" borderId="10" xfId="0" applyNumberFormat="1" applyFont="1" applyBorder="1" applyAlignment="1">
      <alignment horizontal="right" vertical="center"/>
    </xf>
    <xf numFmtId="0" fontId="9" fillId="0" borderId="15" xfId="42" applyFont="1" applyBorder="1" applyAlignment="1">
      <alignment horizontal="center"/>
    </xf>
    <xf numFmtId="3" fontId="10" fillId="0" borderId="15" xfId="42" applyNumberFormat="1" applyFont="1" applyBorder="1"/>
    <xf numFmtId="3" fontId="9" fillId="0" borderId="15" xfId="42" applyNumberFormat="1" applyFont="1" applyBorder="1"/>
    <xf numFmtId="0" fontId="11" fillId="0" borderId="10" xfId="0" applyFont="1" applyFill="1" applyBorder="1" applyAlignment="1">
      <alignment horizontal="left" vertical="center" wrapText="1"/>
    </xf>
    <xf numFmtId="3" fontId="10" fillId="0" borderId="10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3" fontId="44" fillId="0" borderId="10" xfId="0" applyNumberFormat="1" applyFont="1" applyBorder="1"/>
    <xf numFmtId="3" fontId="5" fillId="0" borderId="10" xfId="0" applyNumberFormat="1" applyFont="1" applyBorder="1"/>
    <xf numFmtId="3" fontId="0" fillId="0" borderId="0" xfId="0" applyNumberFormat="1"/>
    <xf numFmtId="3" fontId="11" fillId="0" borderId="0" xfId="0" applyNumberFormat="1" applyFont="1" applyAlignment="1">
      <alignment horizontal="right"/>
    </xf>
    <xf numFmtId="3" fontId="36" fillId="0" borderId="0" xfId="0" applyNumberFormat="1" applyFont="1" applyAlignment="1">
      <alignment horizontal="right"/>
    </xf>
    <xf numFmtId="3" fontId="36" fillId="0" borderId="0" xfId="0" applyNumberFormat="1" applyFont="1"/>
    <xf numFmtId="3" fontId="10" fillId="0" borderId="0" xfId="0" applyNumberFormat="1" applyFont="1" applyAlignment="1">
      <alignment horizontal="right"/>
    </xf>
    <xf numFmtId="0" fontId="11" fillId="0" borderId="10" xfId="0" applyFont="1" applyFill="1" applyBorder="1" applyAlignment="1">
      <alignment horizontal="left" vertical="center" wrapText="1"/>
    </xf>
    <xf numFmtId="3" fontId="10" fillId="0" borderId="10" xfId="0" applyNumberFormat="1" applyFont="1" applyFill="1" applyBorder="1" applyAlignment="1">
      <alignment horizontal="right" vertical="center" wrapText="1"/>
    </xf>
    <xf numFmtId="1" fontId="0" fillId="0" borderId="0" xfId="0" applyNumberFormat="1"/>
    <xf numFmtId="3" fontId="6" fillId="0" borderId="0" xfId="0" applyNumberFormat="1" applyFont="1" applyAlignment="1">
      <alignment horizontal="right"/>
    </xf>
    <xf numFmtId="3" fontId="5" fillId="0" borderId="10" xfId="0" applyNumberFormat="1" applyFont="1" applyBorder="1" applyAlignment="1">
      <alignment horizontal="right" vertical="center"/>
    </xf>
    <xf numFmtId="3" fontId="40" fillId="0" borderId="10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41" fillId="0" borderId="0" xfId="0" applyFont="1" applyAlignment="1">
      <alignment horizontal="center" wrapText="1"/>
    </xf>
    <xf numFmtId="0" fontId="16" fillId="0" borderId="12" xfId="0" applyFont="1" applyFill="1" applyBorder="1"/>
    <xf numFmtId="3" fontId="6" fillId="0" borderId="10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0" fillId="0" borderId="10" xfId="0" applyBorder="1"/>
    <xf numFmtId="49" fontId="40" fillId="0" borderId="20" xfId="0" applyNumberFormat="1" applyFont="1" applyBorder="1" applyAlignment="1">
      <alignment horizontal="center" vertical="center" wrapText="1"/>
    </xf>
    <xf numFmtId="3" fontId="40" fillId="0" borderId="18" xfId="0" applyNumberFormat="1" applyFont="1" applyBorder="1"/>
    <xf numFmtId="3" fontId="40" fillId="0" borderId="26" xfId="0" applyNumberFormat="1" applyFont="1" applyBorder="1" applyAlignment="1">
      <alignment horizontal="center" vertical="center" wrapText="1"/>
    </xf>
    <xf numFmtId="3" fontId="43" fillId="0" borderId="10" xfId="0" applyNumberFormat="1" applyFont="1" applyBorder="1" applyAlignment="1">
      <alignment horizontal="right" vertical="center"/>
    </xf>
    <xf numFmtId="0" fontId="5" fillId="0" borderId="29" xfId="0" applyFont="1" applyBorder="1" applyAlignment="1">
      <alignment horizontal="center" vertical="center" wrapText="1"/>
    </xf>
    <xf numFmtId="3" fontId="40" fillId="0" borderId="18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11" fillId="0" borderId="0" xfId="0" applyNumberFormat="1" applyFont="1" applyAlignment="1"/>
    <xf numFmtId="0" fontId="40" fillId="0" borderId="18" xfId="0" applyFont="1" applyBorder="1" applyAlignment="1">
      <alignment horizontal="left" vertical="center" wrapText="1"/>
    </xf>
    <xf numFmtId="0" fontId="43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40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left" vertical="center" wrapText="1"/>
    </xf>
    <xf numFmtId="49" fontId="6" fillId="0" borderId="10" xfId="0" applyNumberFormat="1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40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43" fillId="0" borderId="10" xfId="0" applyFont="1" applyFill="1" applyBorder="1" applyAlignment="1">
      <alignment horizontal="left" vertical="center" wrapText="1"/>
    </xf>
    <xf numFmtId="49" fontId="40" fillId="0" borderId="10" xfId="0" applyNumberFormat="1" applyFont="1" applyBorder="1" applyAlignment="1">
      <alignment horizontal="left" vertical="center" wrapText="1"/>
    </xf>
    <xf numFmtId="49" fontId="40" fillId="0" borderId="18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3" fontId="37" fillId="0" borderId="10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46" fillId="0" borderId="17" xfId="0" applyFont="1" applyFill="1" applyBorder="1" applyAlignment="1">
      <alignment horizontal="center" vertical="center"/>
    </xf>
    <xf numFmtId="3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47" fillId="0" borderId="20" xfId="0" applyFont="1" applyFill="1" applyBorder="1" applyAlignment="1">
      <alignment horizontal="left" vertical="center" wrapText="1"/>
    </xf>
    <xf numFmtId="3" fontId="7" fillId="0" borderId="31" xfId="0" applyNumberFormat="1" applyFont="1" applyFill="1" applyBorder="1" applyAlignment="1">
      <alignment horizontal="right" vertical="center"/>
    </xf>
    <xf numFmtId="3" fontId="7" fillId="0" borderId="32" xfId="0" applyNumberFormat="1" applyFont="1" applyFill="1" applyBorder="1" applyAlignment="1">
      <alignment horizontal="right" vertical="center"/>
    </xf>
    <xf numFmtId="0" fontId="48" fillId="0" borderId="19" xfId="0" applyFont="1" applyFill="1" applyBorder="1" applyAlignment="1">
      <alignment horizontal="left" vertical="center" wrapText="1"/>
    </xf>
    <xf numFmtId="3" fontId="49" fillId="0" borderId="18" xfId="0" applyNumberFormat="1" applyFont="1" applyFill="1" applyBorder="1" applyAlignment="1">
      <alignment horizontal="right" vertical="center"/>
    </xf>
    <xf numFmtId="0" fontId="48" fillId="0" borderId="16" xfId="0" applyFont="1" applyFill="1" applyBorder="1" applyAlignment="1">
      <alignment horizontal="left" vertical="center" wrapText="1"/>
    </xf>
    <xf numFmtId="3" fontId="49" fillId="0" borderId="10" xfId="0" applyNumberFormat="1" applyFont="1" applyFill="1" applyBorder="1" applyAlignment="1">
      <alignment horizontal="right" vertical="center"/>
    </xf>
    <xf numFmtId="0" fontId="48" fillId="0" borderId="30" xfId="0" applyFont="1" applyFill="1" applyBorder="1" applyAlignment="1">
      <alignment horizontal="left" vertical="center" wrapText="1"/>
    </xf>
    <xf numFmtId="3" fontId="49" fillId="0" borderId="17" xfId="0" applyNumberFormat="1" applyFont="1" applyFill="1" applyBorder="1" applyAlignment="1">
      <alignment horizontal="right" vertical="center"/>
    </xf>
    <xf numFmtId="0" fontId="48" fillId="0" borderId="10" xfId="0" applyFont="1" applyFill="1" applyBorder="1" applyAlignment="1">
      <alignment horizontal="left" vertical="center" wrapText="1"/>
    </xf>
    <xf numFmtId="0" fontId="47" fillId="0" borderId="26" xfId="0" applyFont="1" applyFill="1" applyBorder="1" applyAlignment="1">
      <alignment horizontal="left" vertical="center" wrapText="1"/>
    </xf>
    <xf numFmtId="3" fontId="7" fillId="0" borderId="36" xfId="0" applyNumberFormat="1" applyFont="1" applyFill="1" applyBorder="1" applyAlignment="1">
      <alignment horizontal="right" vertical="center"/>
    </xf>
    <xf numFmtId="0" fontId="48" fillId="0" borderId="33" xfId="0" applyFont="1" applyFill="1" applyBorder="1" applyAlignment="1">
      <alignment horizontal="left" vertical="center" wrapText="1"/>
    </xf>
    <xf numFmtId="3" fontId="49" fillId="0" borderId="34" xfId="0" applyNumberFormat="1" applyFont="1" applyFill="1" applyBorder="1" applyAlignment="1">
      <alignment horizontal="right" vertical="center"/>
    </xf>
    <xf numFmtId="3" fontId="49" fillId="0" borderId="35" xfId="0" applyNumberFormat="1" applyFont="1" applyFill="1" applyBorder="1" applyAlignment="1">
      <alignment horizontal="right" vertical="center"/>
    </xf>
    <xf numFmtId="0" fontId="46" fillId="0" borderId="20" xfId="0" applyFont="1" applyFill="1" applyBorder="1" applyAlignment="1">
      <alignment horizontal="left" vertical="center" wrapText="1"/>
    </xf>
    <xf numFmtId="0" fontId="50" fillId="0" borderId="19" xfId="0" applyFont="1" applyFill="1" applyBorder="1" applyAlignment="1">
      <alignment horizontal="left" vertical="center" wrapText="1"/>
    </xf>
    <xf numFmtId="0" fontId="50" fillId="0" borderId="16" xfId="0" applyFont="1" applyFill="1" applyBorder="1" applyAlignment="1">
      <alignment horizontal="left" vertical="center" wrapText="1"/>
    </xf>
    <xf numFmtId="3" fontId="50" fillId="0" borderId="10" xfId="0" applyNumberFormat="1" applyFont="1" applyFill="1" applyBorder="1" applyAlignment="1">
      <alignment horizontal="right" vertical="center"/>
    </xf>
    <xf numFmtId="0" fontId="46" fillId="0" borderId="16" xfId="0" applyFont="1" applyFill="1" applyBorder="1" applyAlignment="1">
      <alignment horizontal="left" vertical="center" wrapText="1"/>
    </xf>
    <xf numFmtId="3" fontId="7" fillId="0" borderId="10" xfId="0" applyNumberFormat="1" applyFont="1" applyFill="1" applyBorder="1" applyAlignment="1">
      <alignment horizontal="right" vertical="center"/>
    </xf>
    <xf numFmtId="0" fontId="46" fillId="0" borderId="10" xfId="0" applyFont="1" applyFill="1" applyBorder="1" applyAlignment="1">
      <alignment horizontal="left" vertical="center" wrapText="1"/>
    </xf>
    <xf numFmtId="49" fontId="46" fillId="0" borderId="16" xfId="0" applyNumberFormat="1" applyFont="1" applyFill="1" applyBorder="1" applyAlignment="1">
      <alignment horizontal="left" vertical="center" wrapText="1"/>
    </xf>
    <xf numFmtId="3" fontId="46" fillId="0" borderId="10" xfId="0" applyNumberFormat="1" applyFont="1" applyFill="1" applyBorder="1" applyAlignment="1">
      <alignment horizontal="right" vertical="center"/>
    </xf>
    <xf numFmtId="49" fontId="46" fillId="0" borderId="0" xfId="0" applyNumberFormat="1" applyFont="1" applyFill="1" applyBorder="1" applyAlignment="1">
      <alignment horizontal="left" vertical="center" wrapText="1"/>
    </xf>
    <xf numFmtId="3" fontId="49" fillId="0" borderId="0" xfId="0" applyNumberFormat="1" applyFont="1" applyFill="1" applyAlignment="1">
      <alignment horizontal="right" vertical="center"/>
    </xf>
    <xf numFmtId="49" fontId="46" fillId="0" borderId="19" xfId="0" applyNumberFormat="1" applyFont="1" applyFill="1" applyBorder="1" applyAlignment="1">
      <alignment horizontal="left" vertical="center" wrapText="1"/>
    </xf>
    <xf numFmtId="49" fontId="46" fillId="0" borderId="21" xfId="0" applyNumberFormat="1" applyFont="1" applyFill="1" applyBorder="1" applyAlignment="1">
      <alignment horizontal="left" vertical="center" wrapText="1"/>
    </xf>
    <xf numFmtId="0" fontId="49" fillId="0" borderId="0" xfId="0" applyFont="1"/>
    <xf numFmtId="3" fontId="49" fillId="0" borderId="0" xfId="0" applyNumberFormat="1" applyFont="1"/>
    <xf numFmtId="0" fontId="7" fillId="0" borderId="0" xfId="0" applyFont="1"/>
    <xf numFmtId="0" fontId="7" fillId="0" borderId="10" xfId="0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3" fontId="49" fillId="0" borderId="10" xfId="0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0" xfId="0" applyFont="1" applyBorder="1"/>
    <xf numFmtId="3" fontId="49" fillId="0" borderId="10" xfId="0" applyNumberFormat="1" applyFont="1" applyBorder="1"/>
    <xf numFmtId="0" fontId="49" fillId="0" borderId="17" xfId="0" applyFont="1" applyBorder="1"/>
    <xf numFmtId="3" fontId="49" fillId="0" borderId="17" xfId="0" applyNumberFormat="1" applyFont="1" applyBorder="1"/>
    <xf numFmtId="0" fontId="7" fillId="0" borderId="36" xfId="0" applyFont="1" applyBorder="1"/>
    <xf numFmtId="3" fontId="7" fillId="0" borderId="31" xfId="0" applyNumberFormat="1" applyFont="1" applyBorder="1"/>
    <xf numFmtId="0" fontId="7" fillId="0" borderId="32" xfId="0" applyFont="1" applyBorder="1"/>
    <xf numFmtId="0" fontId="51" fillId="0" borderId="0" xfId="0" applyFont="1" applyAlignment="1">
      <alignment horizontal="right"/>
    </xf>
    <xf numFmtId="0" fontId="52" fillId="0" borderId="0" xfId="0" applyFont="1" applyAlignment="1"/>
    <xf numFmtId="0" fontId="52" fillId="0" borderId="0" xfId="0" applyFont="1" applyBorder="1" applyAlignment="1">
      <alignment horizontal="center"/>
    </xf>
    <xf numFmtId="0" fontId="52" fillId="0" borderId="0" xfId="0" applyFont="1" applyBorder="1" applyAlignment="1">
      <alignment horizontal="right"/>
    </xf>
    <xf numFmtId="0" fontId="52" fillId="0" borderId="15" xfId="0" applyFont="1" applyBorder="1"/>
    <xf numFmtId="0" fontId="52" fillId="0" borderId="23" xfId="0" applyFont="1" applyBorder="1" applyAlignment="1">
      <alignment horizontal="center"/>
    </xf>
    <xf numFmtId="0" fontId="52" fillId="0" borderId="10" xfId="0" applyFont="1" applyBorder="1"/>
    <xf numFmtId="0" fontId="52" fillId="0" borderId="16" xfId="0" applyFont="1" applyBorder="1" applyAlignment="1">
      <alignment horizontal="center"/>
    </xf>
    <xf numFmtId="0" fontId="52" fillId="0" borderId="10" xfId="0" applyFont="1" applyBorder="1" applyAlignment="1">
      <alignment horizontal="center"/>
    </xf>
    <xf numFmtId="0" fontId="51" fillId="0" borderId="10" xfId="0" applyFont="1" applyBorder="1" applyAlignment="1">
      <alignment horizontal="center"/>
    </xf>
    <xf numFmtId="0" fontId="51" fillId="0" borderId="16" xfId="0" applyFont="1" applyBorder="1" applyAlignment="1">
      <alignment horizontal="left" vertical="top" wrapText="1"/>
    </xf>
    <xf numFmtId="3" fontId="51" fillId="0" borderId="10" xfId="0" applyNumberFormat="1" applyFont="1" applyBorder="1" applyAlignment="1">
      <alignment horizontal="right"/>
    </xf>
    <xf numFmtId="0" fontId="51" fillId="0" borderId="19" xfId="0" applyFont="1" applyBorder="1" applyAlignment="1">
      <alignment horizontal="left" vertical="top" wrapText="1"/>
    </xf>
    <xf numFmtId="3" fontId="51" fillId="0" borderId="18" xfId="0" applyNumberFormat="1" applyFont="1" applyBorder="1" applyAlignment="1">
      <alignment horizontal="right"/>
    </xf>
    <xf numFmtId="0" fontId="51" fillId="0" borderId="10" xfId="0" applyFont="1" applyFill="1" applyBorder="1" applyAlignment="1">
      <alignment horizontal="left" vertical="top" wrapText="1"/>
    </xf>
    <xf numFmtId="3" fontId="51" fillId="0" borderId="10" xfId="0" applyNumberFormat="1" applyFont="1" applyFill="1" applyBorder="1" applyAlignment="1">
      <alignment horizontal="right"/>
    </xf>
    <xf numFmtId="3" fontId="51" fillId="0" borderId="0" xfId="0" applyNumberFormat="1" applyFont="1" applyFill="1" applyBorder="1" applyAlignment="1">
      <alignment horizontal="right"/>
    </xf>
    <xf numFmtId="0" fontId="51" fillId="0" borderId="18" xfId="0" applyFont="1" applyBorder="1" applyAlignment="1">
      <alignment horizontal="center"/>
    </xf>
    <xf numFmtId="0" fontId="52" fillId="0" borderId="19" xfId="0" applyFont="1" applyBorder="1" applyAlignment="1">
      <alignment horizontal="left"/>
    </xf>
    <xf numFmtId="3" fontId="52" fillId="0" borderId="18" xfId="0" applyNumberFormat="1" applyFont="1" applyBorder="1" applyAlignment="1">
      <alignment horizontal="right"/>
    </xf>
    <xf numFmtId="3" fontId="52" fillId="0" borderId="15" xfId="0" applyNumberFormat="1" applyFont="1" applyBorder="1" applyAlignment="1">
      <alignment horizontal="right"/>
    </xf>
    <xf numFmtId="0" fontId="53" fillId="0" borderId="0" xfId="0" applyFont="1" applyBorder="1"/>
    <xf numFmtId="3" fontId="52" fillId="0" borderId="0" xfId="0" applyNumberFormat="1" applyFont="1" applyBorder="1"/>
    <xf numFmtId="0" fontId="51" fillId="0" borderId="10" xfId="0" applyFont="1" applyFill="1" applyBorder="1" applyAlignment="1">
      <alignment horizontal="left" vertical="center" wrapText="1"/>
    </xf>
    <xf numFmtId="0" fontId="51" fillId="0" borderId="19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horizontal="center"/>
    </xf>
    <xf numFmtId="0" fontId="17" fillId="0" borderId="19" xfId="0" applyFont="1" applyBorder="1" applyAlignment="1">
      <alignment horizontal="left" vertical="top" wrapText="1"/>
    </xf>
    <xf numFmtId="3" fontId="17" fillId="0" borderId="18" xfId="0" applyNumberFormat="1" applyFont="1" applyBorder="1" applyAlignment="1">
      <alignment horizontal="right"/>
    </xf>
    <xf numFmtId="0" fontId="51" fillId="0" borderId="10" xfId="0" applyFont="1" applyBorder="1" applyAlignment="1">
      <alignment horizontal="left" vertical="top" wrapText="1"/>
    </xf>
    <xf numFmtId="0" fontId="17" fillId="0" borderId="10" xfId="0" applyFont="1" applyFill="1" applyBorder="1" applyAlignment="1">
      <alignment horizontal="left" vertical="top" wrapText="1"/>
    </xf>
    <xf numFmtId="3" fontId="17" fillId="0" borderId="10" xfId="0" applyNumberFormat="1" applyFont="1" applyFill="1" applyBorder="1" applyAlignment="1">
      <alignment horizontal="right"/>
    </xf>
    <xf numFmtId="0" fontId="49" fillId="0" borderId="0" xfId="0" applyFont="1" applyBorder="1"/>
    <xf numFmtId="0" fontId="51" fillId="0" borderId="0" xfId="0" applyFont="1" applyFill="1" applyBorder="1" applyAlignment="1">
      <alignment horizontal="left" vertical="top" wrapText="1"/>
    </xf>
    <xf numFmtId="3" fontId="17" fillId="0" borderId="10" xfId="0" applyNumberFormat="1" applyFont="1" applyBorder="1" applyAlignment="1">
      <alignment horizontal="right"/>
    </xf>
    <xf numFmtId="0" fontId="17" fillId="0" borderId="16" xfId="0" applyFont="1" applyBorder="1"/>
    <xf numFmtId="0" fontId="17" fillId="0" borderId="10" xfId="0" applyFont="1" applyBorder="1"/>
    <xf numFmtId="0" fontId="53" fillId="0" borderId="10" xfId="0" applyFont="1" applyBorder="1" applyAlignment="1">
      <alignment horizontal="left" vertical="center" wrapText="1"/>
    </xf>
    <xf numFmtId="0" fontId="53" fillId="0" borderId="10" xfId="0" applyFont="1" applyBorder="1"/>
    <xf numFmtId="0" fontId="17" fillId="0" borderId="17" xfId="0" applyFont="1" applyBorder="1" applyAlignment="1">
      <alignment horizontal="center"/>
    </xf>
    <xf numFmtId="0" fontId="49" fillId="0" borderId="17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center"/>
    </xf>
    <xf numFmtId="0" fontId="17" fillId="0" borderId="31" xfId="0" applyFont="1" applyFill="1" applyBorder="1" applyAlignment="1">
      <alignment horizontal="left" vertical="center" wrapText="1"/>
    </xf>
    <xf numFmtId="0" fontId="7" fillId="0" borderId="24" xfId="0" applyFont="1" applyBorder="1"/>
    <xf numFmtId="0" fontId="17" fillId="0" borderId="0" xfId="0" applyFont="1" applyBorder="1" applyAlignment="1">
      <alignment horizontal="center"/>
    </xf>
    <xf numFmtId="0" fontId="52" fillId="0" borderId="0" xfId="0" applyFont="1" applyBorder="1"/>
    <xf numFmtId="0" fontId="17" fillId="0" borderId="0" xfId="0" applyFont="1" applyBorder="1"/>
    <xf numFmtId="0" fontId="52" fillId="0" borderId="0" xfId="0" applyFont="1" applyBorder="1" applyAlignment="1">
      <alignment horizontal="left"/>
    </xf>
    <xf numFmtId="3" fontId="51" fillId="0" borderId="0" xfId="0" applyNumberFormat="1" applyFont="1" applyBorder="1" applyAlignment="1">
      <alignment horizontal="right"/>
    </xf>
    <xf numFmtId="3" fontId="17" fillId="0" borderId="0" xfId="0" applyNumberFormat="1" applyFont="1" applyBorder="1" applyAlignment="1">
      <alignment horizontal="right"/>
    </xf>
    <xf numFmtId="0" fontId="40" fillId="0" borderId="2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3" fontId="11" fillId="0" borderId="10" xfId="0" applyNumberFormat="1" applyFont="1" applyBorder="1" applyAlignment="1">
      <alignment horizontal="right" vertical="center" wrapText="1"/>
    </xf>
    <xf numFmtId="1" fontId="11" fillId="0" borderId="0" xfId="0" applyNumberFormat="1" applyFont="1"/>
    <xf numFmtId="3" fontId="11" fillId="0" borderId="17" xfId="0" applyNumberFormat="1" applyFont="1" applyBorder="1" applyAlignment="1">
      <alignment horizontal="right" vertical="center" wrapText="1"/>
    </xf>
    <xf numFmtId="3" fontId="16" fillId="0" borderId="32" xfId="0" applyNumberFormat="1" applyFont="1" applyBorder="1" applyAlignment="1">
      <alignment horizontal="right" vertical="center" wrapText="1"/>
    </xf>
    <xf numFmtId="3" fontId="11" fillId="0" borderId="18" xfId="0" applyNumberFormat="1" applyFont="1" applyBorder="1" applyAlignment="1">
      <alignment horizontal="right" vertical="center" wrapText="1"/>
    </xf>
    <xf numFmtId="3" fontId="11" fillId="0" borderId="16" xfId="0" applyNumberFormat="1" applyFont="1" applyBorder="1" applyAlignment="1">
      <alignment horizontal="right" vertical="center" wrapText="1"/>
    </xf>
    <xf numFmtId="3" fontId="16" fillId="0" borderId="31" xfId="0" applyNumberFormat="1" applyFont="1" applyBorder="1" applyAlignment="1">
      <alignment horizontal="right" vertical="center" wrapText="1"/>
    </xf>
    <xf numFmtId="3" fontId="16" fillId="0" borderId="10" xfId="0" applyNumberFormat="1" applyFont="1" applyFill="1" applyBorder="1"/>
    <xf numFmtId="0" fontId="5" fillId="0" borderId="0" xfId="0" applyFont="1" applyAlignment="1">
      <alignment horizontal="right"/>
    </xf>
    <xf numFmtId="0" fontId="11" fillId="0" borderId="10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3" fontId="10" fillId="0" borderId="17" xfId="0" applyNumberFormat="1" applyFont="1" applyBorder="1" applyAlignment="1">
      <alignment horizontal="right" vertical="center"/>
    </xf>
    <xf numFmtId="3" fontId="10" fillId="0" borderId="25" xfId="0" applyNumberFormat="1" applyFont="1" applyBorder="1" applyAlignment="1">
      <alignment horizontal="right" vertical="center"/>
    </xf>
    <xf numFmtId="3" fontId="10" fillId="0" borderId="18" xfId="0" applyNumberFormat="1" applyFont="1" applyBorder="1" applyAlignment="1">
      <alignment horizontal="right" vertical="center"/>
    </xf>
    <xf numFmtId="0" fontId="11" fillId="24" borderId="10" xfId="0" applyFont="1" applyFill="1" applyBorder="1" applyAlignment="1">
      <alignment horizontal="center"/>
    </xf>
    <xf numFmtId="0" fontId="39" fillId="0" borderId="16" xfId="0" applyFont="1" applyBorder="1" applyAlignment="1">
      <alignment horizontal="center"/>
    </xf>
    <xf numFmtId="0" fontId="39" fillId="0" borderId="13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left" vertical="center" wrapText="1"/>
    </xf>
    <xf numFmtId="3" fontId="10" fillId="0" borderId="10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7" fillId="0" borderId="0" xfId="0" applyFont="1" applyAlignment="1">
      <alignment horizontal="center"/>
    </xf>
    <xf numFmtId="1" fontId="39" fillId="0" borderId="16" xfId="0" applyNumberFormat="1" applyFont="1" applyBorder="1" applyAlignment="1">
      <alignment horizontal="center"/>
    </xf>
    <xf numFmtId="1" fontId="39" fillId="0" borderId="13" xfId="0" applyNumberFormat="1" applyFont="1" applyBorder="1" applyAlignment="1">
      <alignment horizontal="center"/>
    </xf>
    <xf numFmtId="1" fontId="9" fillId="0" borderId="17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16" fillId="0" borderId="17" xfId="0" applyNumberFormat="1" applyFont="1" applyBorder="1" applyAlignment="1">
      <alignment horizontal="center" vertical="center" wrapText="1"/>
    </xf>
    <xf numFmtId="1" fontId="16" fillId="0" borderId="18" xfId="0" applyNumberFormat="1" applyFont="1" applyBorder="1" applyAlignment="1">
      <alignment horizontal="center" vertical="center" wrapText="1"/>
    </xf>
    <xf numFmtId="3" fontId="11" fillId="0" borderId="0" xfId="0" applyNumberFormat="1" applyFont="1" applyAlignment="1">
      <alignment horizontal="right"/>
    </xf>
    <xf numFmtId="0" fontId="41" fillId="0" borderId="0" xfId="0" applyFont="1" applyAlignment="1">
      <alignment horizontal="center" vertical="center" wrapText="1"/>
    </xf>
    <xf numFmtId="0" fontId="46" fillId="0" borderId="27" xfId="0" applyFont="1" applyFill="1" applyBorder="1" applyAlignment="1">
      <alignment horizontal="center"/>
    </xf>
    <xf numFmtId="0" fontId="46" fillId="0" borderId="28" xfId="0" applyFont="1" applyFill="1" applyBorder="1" applyAlignment="1">
      <alignment horizontal="center"/>
    </xf>
    <xf numFmtId="0" fontId="46" fillId="0" borderId="29" xfId="0" applyFont="1" applyFill="1" applyBorder="1" applyAlignment="1">
      <alignment horizontal="center"/>
    </xf>
    <xf numFmtId="0" fontId="49" fillId="0" borderId="0" xfId="0" applyFont="1" applyAlignment="1">
      <alignment horizontal="left" vertical="center" wrapText="1"/>
    </xf>
    <xf numFmtId="0" fontId="41" fillId="0" borderId="0" xfId="0" applyFont="1" applyAlignment="1">
      <alignment horizontal="center" wrapText="1"/>
    </xf>
    <xf numFmtId="0" fontId="45" fillId="0" borderId="37" xfId="0" applyFont="1" applyBorder="1" applyAlignment="1">
      <alignment horizontal="right" wrapText="1"/>
    </xf>
    <xf numFmtId="3" fontId="40" fillId="0" borderId="10" xfId="0" applyNumberFormat="1" applyFont="1" applyBorder="1" applyAlignment="1">
      <alignment horizontal="right" vertical="center"/>
    </xf>
    <xf numFmtId="0" fontId="37" fillId="0" borderId="10" xfId="0" applyFont="1" applyBorder="1" applyAlignment="1">
      <alignment horizontal="center"/>
    </xf>
    <xf numFmtId="0" fontId="5" fillId="0" borderId="16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37" fillId="0" borderId="0" xfId="0" applyFont="1" applyAlignment="1">
      <alignment horizontal="center"/>
    </xf>
    <xf numFmtId="0" fontId="37" fillId="0" borderId="16" xfId="0" applyFont="1" applyBorder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37" fillId="0" borderId="16" xfId="0" applyFont="1" applyBorder="1" applyAlignment="1">
      <alignment horizontal="left"/>
    </xf>
    <xf numFmtId="0" fontId="37" fillId="0" borderId="14" xfId="0" applyFont="1" applyBorder="1" applyAlignment="1">
      <alignment horizontal="left"/>
    </xf>
    <xf numFmtId="0" fontId="37" fillId="0" borderId="13" xfId="0" applyFont="1" applyBorder="1" applyAlignment="1">
      <alignment horizontal="left"/>
    </xf>
    <xf numFmtId="0" fontId="36" fillId="0" borderId="16" xfId="0" applyFont="1" applyBorder="1" applyAlignment="1">
      <alignment horizontal="left" vertical="top" wrapText="1"/>
    </xf>
    <xf numFmtId="0" fontId="36" fillId="0" borderId="14" xfId="0" applyFont="1" applyBorder="1" applyAlignment="1">
      <alignment horizontal="left" vertical="top" wrapText="1"/>
    </xf>
    <xf numFmtId="0" fontId="36" fillId="0" borderId="13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/>
    </xf>
    <xf numFmtId="0" fontId="36" fillId="0" borderId="10" xfId="0" applyFont="1" applyBorder="1" applyAlignment="1">
      <alignment horizontal="left" vertical="top" wrapText="1"/>
    </xf>
    <xf numFmtId="0" fontId="37" fillId="0" borderId="10" xfId="0" applyFont="1" applyBorder="1" applyAlignment="1">
      <alignment horizontal="left"/>
    </xf>
    <xf numFmtId="3" fontId="36" fillId="0" borderId="0" xfId="0" applyNumberFormat="1" applyFont="1" applyAlignment="1">
      <alignment horizontal="right"/>
    </xf>
    <xf numFmtId="0" fontId="10" fillId="0" borderId="16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37" fillId="0" borderId="15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52" fillId="0" borderId="0" xfId="0" applyFont="1" applyBorder="1" applyAlignment="1">
      <alignment horizontal="center"/>
    </xf>
    <xf numFmtId="0" fontId="51" fillId="0" borderId="0" xfId="0" applyFont="1" applyBorder="1" applyAlignment="1">
      <alignment horizontal="left" vertical="top" wrapText="1"/>
    </xf>
    <xf numFmtId="0" fontId="52" fillId="0" borderId="0" xfId="0" applyFont="1" applyBorder="1" applyAlignment="1">
      <alignment horizontal="left"/>
    </xf>
    <xf numFmtId="0" fontId="52" fillId="0" borderId="16" xfId="0" applyFont="1" applyBorder="1" applyAlignment="1">
      <alignment horizontal="center"/>
    </xf>
    <xf numFmtId="0" fontId="52" fillId="0" borderId="14" xfId="0" applyFont="1" applyBorder="1" applyAlignment="1">
      <alignment horizontal="center"/>
    </xf>
    <xf numFmtId="0" fontId="52" fillId="0" borderId="13" xfId="0" applyFont="1" applyBorder="1" applyAlignment="1">
      <alignment horizontal="center"/>
    </xf>
    <xf numFmtId="0" fontId="51" fillId="0" borderId="0" xfId="0" applyFont="1" applyAlignment="1">
      <alignment horizontal="right"/>
    </xf>
    <xf numFmtId="0" fontId="9" fillId="0" borderId="0" xfId="42" applyFont="1" applyAlignment="1">
      <alignment horizontal="center"/>
    </xf>
    <xf numFmtId="0" fontId="5" fillId="0" borderId="0" xfId="42" applyFont="1" applyAlignment="1">
      <alignment horizontal="center"/>
    </xf>
    <xf numFmtId="0" fontId="10" fillId="0" borderId="0" xfId="42" applyFont="1" applyAlignment="1">
      <alignment horizontal="right"/>
    </xf>
    <xf numFmtId="0" fontId="0" fillId="0" borderId="0" xfId="0" applyAlignment="1"/>
    <xf numFmtId="0" fontId="54" fillId="0" borderId="0" xfId="0" applyFont="1" applyAlignment="1">
      <alignment horizontal="right"/>
    </xf>
    <xf numFmtId="0" fontId="40" fillId="0" borderId="0" xfId="0" applyFont="1" applyBorder="1" applyAlignment="1">
      <alignment horizontal="center" vertical="center"/>
    </xf>
    <xf numFmtId="0" fontId="55" fillId="0" borderId="21" xfId="0" applyFon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6" fillId="0" borderId="13" xfId="0" applyFont="1" applyBorder="1" applyAlignment="1">
      <alignment horizontal="center" vertical="distributed" wrapText="1"/>
    </xf>
    <xf numFmtId="0" fontId="16" fillId="0" borderId="10" xfId="0" applyFont="1" applyBorder="1" applyAlignment="1">
      <alignment horizontal="center" vertical="distributed" wrapText="1"/>
    </xf>
    <xf numFmtId="0" fontId="16" fillId="0" borderId="3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" fontId="11" fillId="0" borderId="0" xfId="0" applyNumberFormat="1" applyFont="1" applyBorder="1" applyAlignment="1">
      <alignment horizontal="righ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49" fontId="16" fillId="0" borderId="10" xfId="0" applyNumberFormat="1" applyFont="1" applyBorder="1" applyAlignment="1">
      <alignment horizontal="center" vertical="center" wrapText="1"/>
    </xf>
    <xf numFmtId="3" fontId="11" fillId="0" borderId="10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 wrapText="1"/>
    </xf>
    <xf numFmtId="0" fontId="16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6" fillId="0" borderId="38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6" fillId="0" borderId="39" xfId="0" applyFont="1" applyBorder="1" applyAlignment="1">
      <alignment vertical="center" wrapText="1"/>
    </xf>
    <xf numFmtId="49" fontId="16" fillId="0" borderId="36" xfId="0" applyNumberFormat="1" applyFont="1" applyBorder="1" applyAlignment="1">
      <alignment horizontal="center" vertical="center" wrapText="1"/>
    </xf>
    <xf numFmtId="49" fontId="16" fillId="0" borderId="31" xfId="0" applyNumberFormat="1" applyFont="1" applyBorder="1" applyAlignment="1">
      <alignment horizontal="center" vertical="center" wrapText="1"/>
    </xf>
    <xf numFmtId="3" fontId="16" fillId="0" borderId="36" xfId="0" applyNumberFormat="1" applyFont="1" applyBorder="1" applyAlignment="1">
      <alignment horizontal="right" vertical="center" wrapText="1"/>
    </xf>
    <xf numFmtId="3" fontId="16" fillId="0" borderId="32" xfId="0" applyNumberFormat="1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11" fillId="0" borderId="12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49" fontId="16" fillId="0" borderId="17" xfId="0" applyNumberFormat="1" applyFont="1" applyBorder="1" applyAlignment="1">
      <alignment horizontal="center" vertical="center" wrapText="1"/>
    </xf>
    <xf numFmtId="3" fontId="11" fillId="0" borderId="17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/>
    </xf>
    <xf numFmtId="0" fontId="11" fillId="0" borderId="14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49" fontId="16" fillId="0" borderId="18" xfId="0" applyNumberFormat="1" applyFont="1" applyBorder="1" applyAlignment="1">
      <alignment horizontal="center" vertical="center" wrapText="1"/>
    </xf>
    <xf numFmtId="3" fontId="11" fillId="0" borderId="18" xfId="0" applyNumberFormat="1" applyFont="1" applyBorder="1" applyAlignment="1">
      <alignment horizontal="right" vertical="center" wrapText="1"/>
    </xf>
    <xf numFmtId="0" fontId="6" fillId="0" borderId="10" xfId="0" applyFont="1" applyBorder="1" applyAlignment="1">
      <alignment horizontal="left" vertical="center"/>
    </xf>
    <xf numFmtId="0" fontId="16" fillId="0" borderId="22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49" fontId="16" fillId="0" borderId="18" xfId="0" applyNumberFormat="1" applyFont="1" applyFill="1" applyBorder="1" applyAlignment="1">
      <alignment horizontal="center" vertical="center" wrapText="1"/>
    </xf>
    <xf numFmtId="3" fontId="16" fillId="0" borderId="18" xfId="0" applyNumberFormat="1" applyFont="1" applyBorder="1" applyAlignment="1">
      <alignment horizontal="right" vertical="center" wrapText="1"/>
    </xf>
    <xf numFmtId="0" fontId="16" fillId="0" borderId="0" xfId="0" applyFont="1" applyFill="1" applyBorder="1" applyAlignment="1">
      <alignment horizontal="right" vertical="center"/>
    </xf>
    <xf numFmtId="0" fontId="16" fillId="0" borderId="38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39" xfId="0" applyFont="1" applyBorder="1" applyAlignment="1">
      <alignment horizontal="left" vertical="center"/>
    </xf>
    <xf numFmtId="0" fontId="16" fillId="0" borderId="36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  <xf numFmtId="0" fontId="11" fillId="0" borderId="1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6" fillId="0" borderId="38" xfId="0" applyFont="1" applyFill="1" applyBorder="1" applyAlignment="1">
      <alignment horizontal="left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39" xfId="0" applyFont="1" applyFill="1" applyBorder="1" applyAlignment="1">
      <alignment horizontal="left" vertical="center"/>
    </xf>
    <xf numFmtId="49" fontId="16" fillId="0" borderId="36" xfId="0" applyNumberFormat="1" applyFont="1" applyFill="1" applyBorder="1" applyAlignment="1">
      <alignment horizontal="center" vertical="center" wrapText="1"/>
    </xf>
    <xf numFmtId="49" fontId="16" fillId="0" borderId="31" xfId="0" applyNumberFormat="1" applyFont="1" applyFill="1" applyBorder="1" applyAlignment="1">
      <alignment horizontal="center" vertical="center" wrapText="1"/>
    </xf>
    <xf numFmtId="3" fontId="16" fillId="0" borderId="38" xfId="0" applyNumberFormat="1" applyFont="1" applyBorder="1" applyAlignment="1">
      <alignment horizontal="right" vertical="center" wrapText="1"/>
    </xf>
    <xf numFmtId="0" fontId="11" fillId="0" borderId="12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49" fontId="16" fillId="0" borderId="17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5" fillId="0" borderId="10" xfId="0" applyFont="1" applyBorder="1" applyAlignment="1">
      <alignment horizontal="center" wrapText="1"/>
    </xf>
    <xf numFmtId="0" fontId="15" fillId="0" borderId="10" xfId="0" applyFont="1" applyBorder="1" applyAlignment="1">
      <alignment horizontal="center"/>
    </xf>
    <xf numFmtId="0" fontId="6" fillId="0" borderId="0" xfId="42" applyFont="1" applyAlignment="1">
      <alignment horizontal="right"/>
    </xf>
  </cellXfs>
  <cellStyles count="48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(1)" xfId="29" builtinId="29" customBuiltin="1"/>
    <cellStyle name="Jelölőszín (2)" xfId="30" builtinId="33" customBuiltin="1"/>
    <cellStyle name="Jelölőszín (3)" xfId="31" builtinId="37" customBuiltin="1"/>
    <cellStyle name="Jelölőszín (4)" xfId="32" builtinId="41" customBuiltin="1"/>
    <cellStyle name="Jelölőszín (5)" xfId="33" builtinId="45" customBuiltin="1"/>
    <cellStyle name="Jelölőszín (6)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Normál 11" xfId="38"/>
    <cellStyle name="Normál 2" xfId="39"/>
    <cellStyle name="Normál 2 2" xfId="40"/>
    <cellStyle name="Normál 8" xfId="41"/>
    <cellStyle name="Normál_Koltsegvetesi_rendelet-minta_2011._mellekletek(2)" xfId="42"/>
    <cellStyle name="Normál_somkv_bev_kiad_2011" xfId="43"/>
    <cellStyle name="Összesen" xfId="44" builtinId="25" customBuiltin="1"/>
    <cellStyle name="Rossz" xfId="45" builtinId="27" customBuiltin="1"/>
    <cellStyle name="Semleges" xfId="46" builtinId="28" customBuiltin="1"/>
    <cellStyle name="Számítás" xfId="47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ivatal2/Desktop/2016.%20&#233;vi%20k&#246;lts&#233;gvet&#233;sek/Som/2016.%20&#233;vi%20ktgv.rend.m&#243;d.%20I.%20(Som)/Som_1_2016_2016&#233;vik&#246;ltvet_mell&#233;klet%20rendelet%20m&#243;dos&#237;t&#225;shoz%20(1.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kumentumok/Som%20k&#246;lts&#233;gvet&#233;sek,%20besz&#225;mol&#243;k/2011/2012/somkv_bev_kiad_201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iadások költségvetési 1."/>
      <sheetName val="Bevételek (költségvetési) 2."/>
      <sheetName val="Finanszírozási kiadások 3."/>
      <sheetName val="Finanszírozási bevételek 4."/>
      <sheetName val="Létszám előirányzat 5."/>
      <sheetName val="Kiad-Bev.mérlegszerűen 6."/>
      <sheetName val="Stabilitási melléklet 7."/>
      <sheetName val="Felúj-Felhalm.kiad. 8."/>
      <sheetName val="Előiárányzat-felh.ütemterv. 9."/>
      <sheetName val="Gördülő költségvetés 10."/>
    </sheetNames>
    <sheetDataSet>
      <sheetData sheetId="0">
        <row r="101">
          <cell r="AG10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evétel forrásonként"/>
      <sheetName val="Kiadás"/>
      <sheetName val="Segédtábla dologihoz"/>
      <sheetName val="felújítás-felhalmozás"/>
      <sheetName val="több éves"/>
      <sheetName val="előir.- falhaszn. ütemterv"/>
      <sheetName val="Mérleg"/>
    </sheetNames>
    <sheetDataSet>
      <sheetData sheetId="0">
        <row r="45">
          <cell r="B45">
            <v>0</v>
          </cell>
        </row>
        <row r="46">
          <cell r="B46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K42"/>
  <sheetViews>
    <sheetView zoomScaleNormal="100" workbookViewId="0">
      <selection activeCell="H1" sqref="H1:K1"/>
    </sheetView>
  </sheetViews>
  <sheetFormatPr defaultRowHeight="12.75"/>
  <cols>
    <col min="1" max="1" width="16.85546875" customWidth="1"/>
    <col min="2" max="2" width="26.140625" customWidth="1"/>
    <col min="3" max="3" width="15.85546875" customWidth="1"/>
    <col min="4" max="4" width="15.140625" customWidth="1"/>
    <col min="5" max="5" width="9.42578125" bestFit="1" customWidth="1"/>
    <col min="7" max="7" width="21.140625" customWidth="1"/>
    <col min="8" max="8" width="36.42578125" bestFit="1" customWidth="1"/>
    <col min="9" max="9" width="15.28515625" bestFit="1" customWidth="1"/>
    <col min="10" max="10" width="18.28515625" customWidth="1"/>
    <col min="11" max="11" width="12.42578125" bestFit="1" customWidth="1"/>
  </cols>
  <sheetData>
    <row r="1" spans="1:11" ht="15.75">
      <c r="D1" s="6"/>
      <c r="E1" s="82"/>
      <c r="H1" s="254" t="s">
        <v>359</v>
      </c>
      <c r="I1" s="255"/>
      <c r="J1" s="255"/>
      <c r="K1" s="255"/>
    </row>
    <row r="2" spans="1:11" ht="18.75">
      <c r="A2" s="256" t="s">
        <v>51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4" spans="1:11">
      <c r="A4" s="253" t="s">
        <v>213</v>
      </c>
      <c r="B4" s="253"/>
      <c r="G4" s="39" t="s">
        <v>213</v>
      </c>
    </row>
    <row r="5" spans="1:11">
      <c r="D5" s="239" t="s">
        <v>209</v>
      </c>
      <c r="E5" s="239"/>
      <c r="J5" s="239" t="s">
        <v>209</v>
      </c>
      <c r="K5" s="239"/>
    </row>
    <row r="6" spans="1:11" ht="15.75">
      <c r="A6" s="246"/>
      <c r="B6" s="246"/>
      <c r="C6" s="247" t="s">
        <v>52</v>
      </c>
      <c r="D6" s="248"/>
      <c r="G6" s="246"/>
      <c r="H6" s="246"/>
      <c r="I6" s="247" t="s">
        <v>52</v>
      </c>
      <c r="J6" s="248"/>
    </row>
    <row r="7" spans="1:11" ht="15.75" customHeight="1">
      <c r="A7" s="246"/>
      <c r="B7" s="246"/>
      <c r="C7" s="249" t="s">
        <v>53</v>
      </c>
      <c r="D7" s="241" t="s">
        <v>110</v>
      </c>
      <c r="E7" s="241" t="s">
        <v>157</v>
      </c>
      <c r="G7" s="246"/>
      <c r="H7" s="246"/>
      <c r="I7" s="249" t="s">
        <v>53</v>
      </c>
      <c r="J7" s="241" t="s">
        <v>110</v>
      </c>
      <c r="K7" s="241" t="s">
        <v>157</v>
      </c>
    </row>
    <row r="8" spans="1:11" ht="21.75" customHeight="1">
      <c r="A8" s="7" t="s">
        <v>54</v>
      </c>
      <c r="B8" s="7" t="s">
        <v>55</v>
      </c>
      <c r="C8" s="250"/>
      <c r="D8" s="242"/>
      <c r="E8" s="242"/>
      <c r="G8" s="7" t="s">
        <v>54</v>
      </c>
      <c r="H8" s="7" t="s">
        <v>55</v>
      </c>
      <c r="I8" s="250"/>
      <c r="J8" s="242"/>
      <c r="K8" s="242"/>
    </row>
    <row r="9" spans="1:11" ht="15.75" customHeight="1">
      <c r="A9" s="240" t="s">
        <v>56</v>
      </c>
      <c r="B9" s="251" t="s">
        <v>99</v>
      </c>
      <c r="C9" s="252">
        <f>'Kiadások 3. mell'!B14</f>
        <v>39300</v>
      </c>
      <c r="D9" s="243">
        <v>38600</v>
      </c>
      <c r="E9" s="243">
        <f>C9+D9</f>
        <v>77900</v>
      </c>
      <c r="G9" s="240" t="s">
        <v>56</v>
      </c>
      <c r="H9" s="251" t="s">
        <v>99</v>
      </c>
      <c r="I9" s="252">
        <v>61568</v>
      </c>
      <c r="J9" s="243">
        <v>39720</v>
      </c>
      <c r="K9" s="243">
        <f>SUM(I9:J12)</f>
        <v>101288</v>
      </c>
    </row>
    <row r="10" spans="1:11" ht="11.25" customHeight="1">
      <c r="A10" s="240"/>
      <c r="B10" s="251"/>
      <c r="C10" s="252"/>
      <c r="D10" s="244"/>
      <c r="E10" s="244"/>
      <c r="G10" s="240"/>
      <c r="H10" s="251"/>
      <c r="I10" s="252"/>
      <c r="J10" s="244"/>
      <c r="K10" s="244"/>
    </row>
    <row r="11" spans="1:11" ht="12.75" hidden="1" customHeight="1">
      <c r="A11" s="240"/>
      <c r="B11" s="251"/>
      <c r="C11" s="252"/>
      <c r="D11" s="244"/>
      <c r="E11" s="244"/>
      <c r="G11" s="240"/>
      <c r="H11" s="251"/>
      <c r="I11" s="252"/>
      <c r="J11" s="244"/>
      <c r="K11" s="244"/>
    </row>
    <row r="12" spans="1:11" ht="12.75" hidden="1" customHeight="1">
      <c r="A12" s="240"/>
      <c r="B12" s="251"/>
      <c r="C12" s="252"/>
      <c r="D12" s="245"/>
      <c r="E12" s="245"/>
      <c r="G12" s="240"/>
      <c r="H12" s="251"/>
      <c r="I12" s="252"/>
      <c r="J12" s="245"/>
      <c r="K12" s="245"/>
    </row>
    <row r="13" spans="1:11" ht="30.75" customHeight="1">
      <c r="A13" s="240"/>
      <c r="B13" s="70" t="s">
        <v>100</v>
      </c>
      <c r="C13" s="21">
        <f>'Kiadások 3. mell'!B15</f>
        <v>12400</v>
      </c>
      <c r="D13" s="76">
        <v>10200</v>
      </c>
      <c r="E13" s="76">
        <f t="shared" ref="E13:E20" si="0">C13+D13</f>
        <v>22600</v>
      </c>
      <c r="G13" s="240"/>
      <c r="H13" s="90" t="s">
        <v>100</v>
      </c>
      <c r="I13" s="91">
        <v>14998</v>
      </c>
      <c r="J13" s="76">
        <v>11025</v>
      </c>
      <c r="K13" s="76">
        <f t="shared" ref="K13:K18" si="1">SUM(I13:J13)</f>
        <v>26023</v>
      </c>
    </row>
    <row r="14" spans="1:11" ht="17.25" customHeight="1">
      <c r="A14" s="240"/>
      <c r="B14" s="70" t="s">
        <v>101</v>
      </c>
      <c r="C14" s="21">
        <f>'Kiadások 3. mell'!B37</f>
        <v>43000</v>
      </c>
      <c r="D14" s="22">
        <v>11800</v>
      </c>
      <c r="E14" s="71">
        <f t="shared" si="0"/>
        <v>54800</v>
      </c>
      <c r="G14" s="240"/>
      <c r="H14" s="90" t="s">
        <v>101</v>
      </c>
      <c r="I14" s="91">
        <v>40402</v>
      </c>
      <c r="J14" s="71">
        <v>11275</v>
      </c>
      <c r="K14" s="71">
        <f t="shared" si="1"/>
        <v>51677</v>
      </c>
    </row>
    <row r="15" spans="1:11" ht="30.75" customHeight="1">
      <c r="A15" s="240"/>
      <c r="B15" s="70" t="s">
        <v>102</v>
      </c>
      <c r="C15" s="21">
        <f>'Kiadások 3. mell'!B42</f>
        <v>5300</v>
      </c>
      <c r="D15" s="22">
        <v>0</v>
      </c>
      <c r="E15" s="71">
        <f t="shared" si="0"/>
        <v>5300</v>
      </c>
      <c r="G15" s="240"/>
      <c r="H15" s="90" t="s">
        <v>102</v>
      </c>
      <c r="I15" s="91">
        <v>5988</v>
      </c>
      <c r="J15" s="71">
        <v>0</v>
      </c>
      <c r="K15" s="71">
        <f t="shared" si="1"/>
        <v>5988</v>
      </c>
    </row>
    <row r="16" spans="1:11" ht="25.5">
      <c r="A16" s="240"/>
      <c r="B16" s="70" t="s">
        <v>103</v>
      </c>
      <c r="C16" s="21">
        <f>'Kiadások 3. mell'!B49</f>
        <v>91971</v>
      </c>
      <c r="D16" s="22">
        <v>0</v>
      </c>
      <c r="E16" s="71">
        <f t="shared" si="0"/>
        <v>91971</v>
      </c>
      <c r="G16" s="240"/>
      <c r="H16" s="90" t="s">
        <v>103</v>
      </c>
      <c r="I16" s="91">
        <v>93676</v>
      </c>
      <c r="J16" s="71">
        <v>0</v>
      </c>
      <c r="K16" s="71">
        <f t="shared" si="1"/>
        <v>93676</v>
      </c>
    </row>
    <row r="17" spans="1:11" ht="15.75">
      <c r="A17" s="240" t="s">
        <v>57</v>
      </c>
      <c r="B17" s="23" t="s">
        <v>76</v>
      </c>
      <c r="C17" s="24">
        <f>'Kiadások 3. mell'!B52</f>
        <v>610575</v>
      </c>
      <c r="D17" s="22">
        <v>400</v>
      </c>
      <c r="E17" s="71">
        <f t="shared" si="0"/>
        <v>610975</v>
      </c>
      <c r="G17" s="240" t="s">
        <v>57</v>
      </c>
      <c r="H17" s="23" t="s">
        <v>76</v>
      </c>
      <c r="I17" s="24">
        <v>615809</v>
      </c>
      <c r="J17" s="71">
        <v>885</v>
      </c>
      <c r="K17" s="71">
        <f t="shared" si="1"/>
        <v>616694</v>
      </c>
    </row>
    <row r="18" spans="1:11" ht="15.75">
      <c r="A18" s="240"/>
      <c r="B18" s="23" t="s">
        <v>78</v>
      </c>
      <c r="C18" s="24">
        <f>'Kiadások 3. mell'!B55</f>
        <v>3000</v>
      </c>
      <c r="D18" s="22">
        <v>0</v>
      </c>
      <c r="E18" s="71">
        <f t="shared" si="0"/>
        <v>3000</v>
      </c>
      <c r="G18" s="240"/>
      <c r="H18" s="23" t="s">
        <v>78</v>
      </c>
      <c r="I18" s="24">
        <v>16108</v>
      </c>
      <c r="J18" s="71">
        <v>0</v>
      </c>
      <c r="K18" s="71">
        <f t="shared" si="1"/>
        <v>16108</v>
      </c>
    </row>
    <row r="19" spans="1:11" ht="15.75">
      <c r="A19" s="74" t="s">
        <v>104</v>
      </c>
      <c r="B19" s="36" t="s">
        <v>106</v>
      </c>
      <c r="C19" s="24">
        <f>'Kiadások 3. mell'!B59</f>
        <v>0</v>
      </c>
      <c r="D19" s="22">
        <v>0</v>
      </c>
      <c r="E19" s="71">
        <f t="shared" si="0"/>
        <v>0</v>
      </c>
      <c r="G19" s="74" t="s">
        <v>104</v>
      </c>
      <c r="H19" s="36" t="s">
        <v>106</v>
      </c>
      <c r="I19" s="24">
        <v>0</v>
      </c>
      <c r="J19" s="71">
        <v>0</v>
      </c>
      <c r="K19" s="71">
        <f t="shared" ref="K19:K20" si="2">I19+J19</f>
        <v>0</v>
      </c>
    </row>
    <row r="20" spans="1:11" ht="15.75">
      <c r="A20" s="75" t="s">
        <v>105</v>
      </c>
      <c r="B20" s="36" t="s">
        <v>107</v>
      </c>
      <c r="C20" s="24">
        <f>'Kiadások 3. mell'!B60</f>
        <v>5026</v>
      </c>
      <c r="D20" s="22">
        <v>0</v>
      </c>
      <c r="E20" s="71">
        <f t="shared" si="0"/>
        <v>5026</v>
      </c>
      <c r="G20" s="75" t="s">
        <v>105</v>
      </c>
      <c r="H20" s="36" t="s">
        <v>107</v>
      </c>
      <c r="I20" s="24">
        <v>5026</v>
      </c>
      <c r="J20" s="71">
        <v>0</v>
      </c>
      <c r="K20" s="71">
        <f t="shared" si="2"/>
        <v>5026</v>
      </c>
    </row>
    <row r="21" spans="1:11" ht="15.75">
      <c r="A21" s="75"/>
      <c r="B21" s="36" t="s">
        <v>108</v>
      </c>
      <c r="C21" s="24">
        <v>59128</v>
      </c>
      <c r="D21" s="22">
        <v>0</v>
      </c>
      <c r="E21" s="71">
        <v>0</v>
      </c>
      <c r="G21" s="75"/>
      <c r="H21" s="36" t="s">
        <v>108</v>
      </c>
      <c r="I21" s="24">
        <v>59128</v>
      </c>
      <c r="J21" s="71">
        <v>0</v>
      </c>
      <c r="K21" s="71">
        <v>0</v>
      </c>
    </row>
    <row r="22" spans="1:11" ht="15.75">
      <c r="A22" s="73"/>
      <c r="B22" s="33" t="s">
        <v>109</v>
      </c>
      <c r="C22" s="34">
        <f>SUM(C19:C21)</f>
        <v>64154</v>
      </c>
      <c r="D22" s="35">
        <v>0</v>
      </c>
      <c r="E22" s="71">
        <v>64154</v>
      </c>
      <c r="G22" s="73"/>
      <c r="H22" s="98" t="s">
        <v>217</v>
      </c>
      <c r="I22" s="34">
        <f>SUM(I19:I21)</f>
        <v>64154</v>
      </c>
      <c r="J22" s="35">
        <v>0</v>
      </c>
      <c r="K22" s="71">
        <v>0</v>
      </c>
    </row>
    <row r="23" spans="1:11" ht="15.75">
      <c r="A23" s="25"/>
      <c r="B23" s="26" t="s">
        <v>49</v>
      </c>
      <c r="C23" s="27">
        <f>SUM(C9:C18)+C22</f>
        <v>869700</v>
      </c>
      <c r="D23" s="27">
        <f>SUM(D9:D21)</f>
        <v>61000</v>
      </c>
      <c r="E23" s="27">
        <v>876372</v>
      </c>
      <c r="G23" s="25"/>
      <c r="H23" s="26" t="s">
        <v>49</v>
      </c>
      <c r="I23" s="27">
        <f>SUM(I9:I21)</f>
        <v>912703</v>
      </c>
      <c r="J23" s="27">
        <f>SUM(J9:J21)</f>
        <v>62905</v>
      </c>
      <c r="K23" s="27">
        <f>SUM(K9:K22)</f>
        <v>916480</v>
      </c>
    </row>
    <row r="24" spans="1:11">
      <c r="I24" s="92"/>
      <c r="J24" s="92"/>
    </row>
    <row r="25" spans="1:11" ht="15.75">
      <c r="A25" s="246"/>
      <c r="B25" s="246"/>
      <c r="C25" s="247" t="s">
        <v>52</v>
      </c>
      <c r="D25" s="248"/>
      <c r="G25" s="246"/>
      <c r="H25" s="246"/>
      <c r="I25" s="257" t="s">
        <v>52</v>
      </c>
      <c r="J25" s="258"/>
    </row>
    <row r="26" spans="1:11">
      <c r="A26" s="246"/>
      <c r="B26" s="246"/>
      <c r="C26" s="249" t="s">
        <v>53</v>
      </c>
      <c r="D26" s="241" t="s">
        <v>110</v>
      </c>
      <c r="E26" s="241" t="s">
        <v>157</v>
      </c>
      <c r="G26" s="246"/>
      <c r="H26" s="246"/>
      <c r="I26" s="259" t="s">
        <v>53</v>
      </c>
      <c r="J26" s="261" t="s">
        <v>110</v>
      </c>
      <c r="K26" s="241" t="s">
        <v>157</v>
      </c>
    </row>
    <row r="27" spans="1:11" ht="15.75">
      <c r="A27" s="7" t="s">
        <v>54</v>
      </c>
      <c r="B27" s="7" t="s">
        <v>55</v>
      </c>
      <c r="C27" s="250"/>
      <c r="D27" s="242"/>
      <c r="E27" s="242"/>
      <c r="G27" s="7" t="s">
        <v>54</v>
      </c>
      <c r="H27" s="7" t="s">
        <v>55</v>
      </c>
      <c r="I27" s="260"/>
      <c r="J27" s="262"/>
      <c r="K27" s="242"/>
    </row>
    <row r="28" spans="1:11">
      <c r="A28" s="240" t="s">
        <v>56</v>
      </c>
      <c r="B28" s="251" t="s">
        <v>149</v>
      </c>
      <c r="C28" s="252">
        <v>169955</v>
      </c>
      <c r="D28" s="243">
        <v>0</v>
      </c>
      <c r="E28" s="243">
        <f>C28+D28</f>
        <v>169955</v>
      </c>
      <c r="G28" s="240" t="s">
        <v>56</v>
      </c>
      <c r="H28" s="251" t="s">
        <v>149</v>
      </c>
      <c r="I28" s="252">
        <v>195694</v>
      </c>
      <c r="J28" s="243">
        <v>916</v>
      </c>
      <c r="K28" s="243">
        <f>SUM(I28:J31)</f>
        <v>196610</v>
      </c>
    </row>
    <row r="29" spans="1:11">
      <c r="A29" s="240"/>
      <c r="B29" s="251"/>
      <c r="C29" s="252"/>
      <c r="D29" s="244"/>
      <c r="E29" s="244"/>
      <c r="G29" s="240"/>
      <c r="H29" s="251"/>
      <c r="I29" s="252"/>
      <c r="J29" s="244"/>
      <c r="K29" s="244"/>
    </row>
    <row r="30" spans="1:11">
      <c r="A30" s="240"/>
      <c r="B30" s="251"/>
      <c r="C30" s="252"/>
      <c r="D30" s="244"/>
      <c r="E30" s="244"/>
      <c r="G30" s="240"/>
      <c r="H30" s="251"/>
      <c r="I30" s="252"/>
      <c r="J30" s="244"/>
      <c r="K30" s="244"/>
    </row>
    <row r="31" spans="1:11">
      <c r="A31" s="240"/>
      <c r="B31" s="251"/>
      <c r="C31" s="252"/>
      <c r="D31" s="245"/>
      <c r="E31" s="245"/>
      <c r="G31" s="240"/>
      <c r="H31" s="251"/>
      <c r="I31" s="252"/>
      <c r="J31" s="245"/>
      <c r="K31" s="245"/>
    </row>
    <row r="32" spans="1:11" ht="15.75">
      <c r="A32" s="240"/>
      <c r="B32" s="80" t="s">
        <v>115</v>
      </c>
      <c r="C32" s="81">
        <v>62700</v>
      </c>
      <c r="D32" s="76">
        <v>0</v>
      </c>
      <c r="E32" s="76">
        <f t="shared" ref="E32:E39" si="3">C32+D32</f>
        <v>62700</v>
      </c>
      <c r="G32" s="240"/>
      <c r="H32" s="90" t="s">
        <v>115</v>
      </c>
      <c r="I32" s="91">
        <v>69829</v>
      </c>
      <c r="J32" s="76">
        <v>0</v>
      </c>
      <c r="K32" s="76">
        <f>SUM(I32:J32)</f>
        <v>69829</v>
      </c>
    </row>
    <row r="33" spans="1:11" ht="15.75">
      <c r="A33" s="240"/>
      <c r="B33" s="80" t="s">
        <v>150</v>
      </c>
      <c r="C33" s="81">
        <v>14989</v>
      </c>
      <c r="D33" s="71">
        <v>1200</v>
      </c>
      <c r="E33" s="76">
        <f t="shared" si="3"/>
        <v>16189</v>
      </c>
      <c r="G33" s="240"/>
      <c r="H33" s="90" t="s">
        <v>150</v>
      </c>
      <c r="I33" s="91">
        <v>15216</v>
      </c>
      <c r="J33" s="71">
        <v>970</v>
      </c>
      <c r="K33" s="76">
        <f t="shared" ref="K33:K39" si="4">SUM(I33:J33)</f>
        <v>16186</v>
      </c>
    </row>
    <row r="34" spans="1:11" ht="25.5">
      <c r="A34" s="240"/>
      <c r="B34" s="80" t="s">
        <v>151</v>
      </c>
      <c r="C34" s="81">
        <v>1080</v>
      </c>
      <c r="D34" s="71">
        <v>0</v>
      </c>
      <c r="E34" s="76">
        <f t="shared" si="3"/>
        <v>1080</v>
      </c>
      <c r="G34" s="240"/>
      <c r="H34" s="90" t="s">
        <v>151</v>
      </c>
      <c r="I34" s="91">
        <v>120</v>
      </c>
      <c r="J34" s="71">
        <v>0</v>
      </c>
      <c r="K34" s="76">
        <f t="shared" si="4"/>
        <v>120</v>
      </c>
    </row>
    <row r="35" spans="1:11" ht="15.75">
      <c r="A35" s="240"/>
      <c r="B35" s="80"/>
      <c r="C35" s="81">
        <f>'Kiadások 3. mell'!B67</f>
        <v>0</v>
      </c>
      <c r="D35" s="71">
        <v>0</v>
      </c>
      <c r="E35" s="76">
        <f t="shared" si="3"/>
        <v>0</v>
      </c>
      <c r="G35" s="240"/>
      <c r="H35" s="90"/>
      <c r="I35" s="91">
        <f>'Kiadások 3. mell'!H67</f>
        <v>0</v>
      </c>
      <c r="J35" s="71">
        <v>0</v>
      </c>
      <c r="K35" s="76">
        <f t="shared" si="4"/>
        <v>0</v>
      </c>
    </row>
    <row r="36" spans="1:11" ht="15.75">
      <c r="A36" s="240" t="s">
        <v>57</v>
      </c>
      <c r="B36" s="23" t="s">
        <v>152</v>
      </c>
      <c r="C36" s="24">
        <v>25230</v>
      </c>
      <c r="D36" s="71">
        <v>0</v>
      </c>
      <c r="E36" s="76">
        <f t="shared" si="3"/>
        <v>25230</v>
      </c>
      <c r="G36" s="240" t="s">
        <v>57</v>
      </c>
      <c r="H36" s="23" t="s">
        <v>152</v>
      </c>
      <c r="I36" s="24">
        <v>27870</v>
      </c>
      <c r="J36" s="71">
        <v>0</v>
      </c>
      <c r="K36" s="76">
        <f t="shared" si="4"/>
        <v>27870</v>
      </c>
    </row>
    <row r="37" spans="1:11" ht="15.75">
      <c r="A37" s="240"/>
      <c r="B37" s="23" t="s">
        <v>153</v>
      </c>
      <c r="C37" s="24">
        <v>478000</v>
      </c>
      <c r="D37" s="71">
        <v>0</v>
      </c>
      <c r="E37" s="76">
        <f t="shared" si="3"/>
        <v>478000</v>
      </c>
      <c r="G37" s="240"/>
      <c r="H37" s="23" t="s">
        <v>153</v>
      </c>
      <c r="I37" s="24">
        <v>481428</v>
      </c>
      <c r="J37" s="71">
        <v>0</v>
      </c>
      <c r="K37" s="76">
        <f t="shared" si="4"/>
        <v>481428</v>
      </c>
    </row>
    <row r="38" spans="1:11" ht="15.75">
      <c r="A38" s="74" t="s">
        <v>104</v>
      </c>
      <c r="B38" s="36" t="s">
        <v>154</v>
      </c>
      <c r="C38" s="24">
        <v>22546</v>
      </c>
      <c r="D38" s="71">
        <v>672</v>
      </c>
      <c r="E38" s="76">
        <f t="shared" si="3"/>
        <v>23218</v>
      </c>
      <c r="G38" s="74" t="s">
        <v>104</v>
      </c>
      <c r="H38" s="36" t="s">
        <v>154</v>
      </c>
      <c r="I38" s="24">
        <v>22546</v>
      </c>
      <c r="J38" s="71">
        <v>1891</v>
      </c>
      <c r="K38" s="76">
        <f t="shared" si="4"/>
        <v>24437</v>
      </c>
    </row>
    <row r="39" spans="1:11" ht="15.75">
      <c r="A39" s="75" t="s">
        <v>156</v>
      </c>
      <c r="B39" s="36" t="s">
        <v>206</v>
      </c>
      <c r="C39" s="24">
        <v>100000</v>
      </c>
      <c r="D39" s="71">
        <v>0</v>
      </c>
      <c r="E39" s="76">
        <f t="shared" si="3"/>
        <v>100000</v>
      </c>
      <c r="G39" s="75" t="s">
        <v>156</v>
      </c>
      <c r="H39" s="36" t="s">
        <v>206</v>
      </c>
      <c r="I39" s="24">
        <v>100000</v>
      </c>
      <c r="J39" s="71">
        <v>0</v>
      </c>
      <c r="K39" s="76">
        <f t="shared" si="4"/>
        <v>100000</v>
      </c>
    </row>
    <row r="40" spans="1:11" ht="15.75">
      <c r="A40" s="75"/>
      <c r="B40" s="36" t="s">
        <v>155</v>
      </c>
      <c r="C40" s="24">
        <f>'Kiadások 3. mell'!B80</f>
        <v>0</v>
      </c>
      <c r="D40" s="71">
        <v>59128</v>
      </c>
      <c r="E40" s="71">
        <v>0</v>
      </c>
      <c r="G40" s="75"/>
      <c r="H40" s="36" t="s">
        <v>155</v>
      </c>
      <c r="I40" s="24">
        <f>'Kiadások 3. mell'!H80</f>
        <v>0</v>
      </c>
      <c r="J40" s="71">
        <v>59128</v>
      </c>
      <c r="K40" s="71">
        <v>0</v>
      </c>
    </row>
    <row r="41" spans="1:11" ht="15.75">
      <c r="A41" s="73"/>
      <c r="B41" s="33" t="s">
        <v>158</v>
      </c>
      <c r="C41" s="34">
        <f>SUM(C38:C40)</f>
        <v>122546</v>
      </c>
      <c r="D41" s="35"/>
      <c r="E41" s="35"/>
      <c r="G41" s="73"/>
      <c r="H41" s="33" t="s">
        <v>158</v>
      </c>
      <c r="I41" s="34">
        <f>SUM(I38:I40)</f>
        <v>122546</v>
      </c>
      <c r="J41" s="35">
        <v>0</v>
      </c>
      <c r="K41" s="35">
        <v>0</v>
      </c>
    </row>
    <row r="42" spans="1:11" ht="15.75">
      <c r="A42" s="25"/>
      <c r="B42" s="26" t="s">
        <v>49</v>
      </c>
      <c r="C42" s="27">
        <f>SUM(C28:C37)+C41</f>
        <v>874500</v>
      </c>
      <c r="D42" s="27">
        <f>SUM(D28:D40)</f>
        <v>61000</v>
      </c>
      <c r="E42" s="27">
        <f>SUM(E28:E40)</f>
        <v>876372</v>
      </c>
      <c r="G42" s="25"/>
      <c r="H42" s="26" t="s">
        <v>49</v>
      </c>
      <c r="I42" s="27">
        <f>SUM(I28:I40)</f>
        <v>912703</v>
      </c>
      <c r="J42" s="27">
        <f>SUM(J28:J40)</f>
        <v>62905</v>
      </c>
      <c r="K42" s="27">
        <f>SUM(K28:K40)</f>
        <v>916480</v>
      </c>
    </row>
  </sheetData>
  <mergeCells count="49">
    <mergeCell ref="A4:B4"/>
    <mergeCell ref="G36:G37"/>
    <mergeCell ref="H1:K1"/>
    <mergeCell ref="A2:K2"/>
    <mergeCell ref="K26:K27"/>
    <mergeCell ref="G28:G35"/>
    <mergeCell ref="H28:H31"/>
    <mergeCell ref="I28:I31"/>
    <mergeCell ref="J28:J31"/>
    <mergeCell ref="K28:K31"/>
    <mergeCell ref="G17:G18"/>
    <mergeCell ref="G25:H26"/>
    <mergeCell ref="I25:J25"/>
    <mergeCell ref="I26:I27"/>
    <mergeCell ref="J26:J27"/>
    <mergeCell ref="G9:G16"/>
    <mergeCell ref="H9:H12"/>
    <mergeCell ref="I9:I12"/>
    <mergeCell ref="J9:J12"/>
    <mergeCell ref="K9:K12"/>
    <mergeCell ref="J5:K5"/>
    <mergeCell ref="G6:H7"/>
    <mergeCell ref="I6:J6"/>
    <mergeCell ref="I7:I8"/>
    <mergeCell ref="J7:J8"/>
    <mergeCell ref="K7:K8"/>
    <mergeCell ref="C9:C12"/>
    <mergeCell ref="C6:D6"/>
    <mergeCell ref="D9:D12"/>
    <mergeCell ref="A6:B7"/>
    <mergeCell ref="C7:C8"/>
    <mergeCell ref="D7:D8"/>
    <mergeCell ref="B9:B12"/>
    <mergeCell ref="D5:E5"/>
    <mergeCell ref="A36:A37"/>
    <mergeCell ref="E7:E8"/>
    <mergeCell ref="E9:E12"/>
    <mergeCell ref="E26:E27"/>
    <mergeCell ref="E28:E31"/>
    <mergeCell ref="A25:B26"/>
    <mergeCell ref="C25:D25"/>
    <mergeCell ref="C26:C27"/>
    <mergeCell ref="D26:D27"/>
    <mergeCell ref="A28:A35"/>
    <mergeCell ref="B28:B31"/>
    <mergeCell ref="C28:C31"/>
    <mergeCell ref="D28:D31"/>
    <mergeCell ref="A17:A18"/>
    <mergeCell ref="A9:A16"/>
  </mergeCells>
  <phoneticPr fontId="0" type="noConversion"/>
  <pageMargins left="0.55118110236220474" right="0.15748031496062992" top="0.98425196850393704" bottom="0.98425196850393704" header="0.51181102362204722" footer="0.51181102362204722"/>
  <pageSetup paperSize="9" scale="71" orientation="landscape" r:id="rId1"/>
  <headerFooter alignWithMargins="0"/>
  <ignoredErrors>
    <ignoredError sqref="K9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E66"/>
  <sheetViews>
    <sheetView view="pageBreakPreview" zoomScale="60" zoomScaleNormal="100" workbookViewId="0">
      <selection sqref="A1:D1"/>
    </sheetView>
  </sheetViews>
  <sheetFormatPr defaultRowHeight="12.75"/>
  <cols>
    <col min="1" max="1" width="95.140625" bestFit="1" customWidth="1"/>
    <col min="2" max="2" width="19.42578125" style="85" bestFit="1" customWidth="1"/>
    <col min="3" max="3" width="31.85546875" bestFit="1" customWidth="1"/>
  </cols>
  <sheetData>
    <row r="1" spans="1:4" ht="30" customHeight="1">
      <c r="A1" s="263" t="s">
        <v>360</v>
      </c>
      <c r="B1" s="263"/>
      <c r="C1" s="263"/>
      <c r="D1" s="263"/>
    </row>
    <row r="2" spans="1:4" ht="27.75" customHeight="1">
      <c r="A2" s="264" t="s">
        <v>219</v>
      </c>
      <c r="B2" s="264"/>
    </row>
    <row r="3" spans="1:4" ht="13.5" thickBot="1">
      <c r="A3" s="72"/>
      <c r="C3" s="93" t="s">
        <v>214</v>
      </c>
    </row>
    <row r="4" spans="1:4" ht="18.75">
      <c r="A4" s="265" t="s">
        <v>84</v>
      </c>
      <c r="B4" s="266"/>
      <c r="C4" s="267"/>
    </row>
    <row r="5" spans="1:4" ht="36.75" thickBot="1">
      <c r="A5" s="131" t="s">
        <v>0</v>
      </c>
      <c r="B5" s="132" t="s">
        <v>212</v>
      </c>
      <c r="C5" s="133" t="s">
        <v>213</v>
      </c>
    </row>
    <row r="6" spans="1:4" ht="19.5" thickBot="1">
      <c r="A6" s="134" t="s">
        <v>92</v>
      </c>
      <c r="B6" s="135">
        <f>SUM(B7:B13)</f>
        <v>58410</v>
      </c>
      <c r="C6" s="136">
        <f>SUM(C7:C13)</f>
        <v>58410</v>
      </c>
    </row>
    <row r="7" spans="1:4" ht="18.75">
      <c r="A7" s="137" t="s">
        <v>124</v>
      </c>
      <c r="B7" s="138">
        <v>40716</v>
      </c>
      <c r="C7" s="138">
        <v>40716</v>
      </c>
    </row>
    <row r="8" spans="1:4" ht="18.75">
      <c r="A8" s="139" t="s">
        <v>125</v>
      </c>
      <c r="B8" s="140">
        <v>4313</v>
      </c>
      <c r="C8" s="140">
        <v>4313</v>
      </c>
    </row>
    <row r="9" spans="1:4" ht="18.75">
      <c r="A9" s="139" t="s">
        <v>126</v>
      </c>
      <c r="B9" s="140">
        <v>7840</v>
      </c>
      <c r="C9" s="140">
        <v>7840</v>
      </c>
    </row>
    <row r="10" spans="1:4" ht="18.75">
      <c r="A10" s="139" t="s">
        <v>127</v>
      </c>
      <c r="B10" s="140">
        <v>2523</v>
      </c>
      <c r="C10" s="140">
        <v>2523</v>
      </c>
    </row>
    <row r="11" spans="1:4" ht="18.75">
      <c r="A11" s="139" t="s">
        <v>128</v>
      </c>
      <c r="B11" s="140">
        <v>2722</v>
      </c>
      <c r="C11" s="140">
        <v>2722</v>
      </c>
    </row>
    <row r="12" spans="1:4" ht="18.75">
      <c r="A12" s="139" t="s">
        <v>129</v>
      </c>
      <c r="B12" s="140">
        <v>163</v>
      </c>
      <c r="C12" s="140">
        <v>163</v>
      </c>
    </row>
    <row r="13" spans="1:4" ht="19.5" thickBot="1">
      <c r="A13" s="141" t="s">
        <v>130</v>
      </c>
      <c r="B13" s="142">
        <v>133</v>
      </c>
      <c r="C13" s="142">
        <v>133</v>
      </c>
    </row>
    <row r="14" spans="1:4" ht="19.5" thickBot="1">
      <c r="A14" s="134" t="s">
        <v>93</v>
      </c>
      <c r="B14" s="135">
        <f>SUM(B15:B18)</f>
        <v>42617</v>
      </c>
      <c r="C14" s="136">
        <f>SUM(C15:C18)</f>
        <v>44416</v>
      </c>
    </row>
    <row r="15" spans="1:4" ht="18.75">
      <c r="A15" s="137" t="s">
        <v>131</v>
      </c>
      <c r="B15" s="138">
        <v>27885</v>
      </c>
      <c r="C15" s="138">
        <v>28740</v>
      </c>
    </row>
    <row r="16" spans="1:4" ht="37.5">
      <c r="A16" s="143" t="s">
        <v>132</v>
      </c>
      <c r="B16" s="140">
        <v>7200</v>
      </c>
      <c r="C16" s="140">
        <v>7200</v>
      </c>
    </row>
    <row r="17" spans="1:3" ht="18.75">
      <c r="A17" s="139" t="s">
        <v>133</v>
      </c>
      <c r="B17" s="140">
        <v>5360</v>
      </c>
      <c r="C17" s="140">
        <v>5520</v>
      </c>
    </row>
    <row r="18" spans="1:3" ht="19.5" thickBot="1">
      <c r="A18" s="141" t="s">
        <v>134</v>
      </c>
      <c r="B18" s="142">
        <v>2172</v>
      </c>
      <c r="C18" s="142">
        <v>2956</v>
      </c>
    </row>
    <row r="19" spans="1:3" ht="19.5" thickBot="1">
      <c r="A19" s="134" t="s">
        <v>94</v>
      </c>
      <c r="B19" s="135">
        <f>SUM(B20:B27)</f>
        <v>36854</v>
      </c>
      <c r="C19" s="136">
        <f>SUM(C20:C27)</f>
        <v>37144</v>
      </c>
    </row>
    <row r="20" spans="1:3" ht="18.75">
      <c r="A20" s="137" t="s">
        <v>135</v>
      </c>
      <c r="B20" s="138">
        <v>12947</v>
      </c>
      <c r="C20" s="138">
        <v>12947</v>
      </c>
    </row>
    <row r="21" spans="1:3" ht="18.75">
      <c r="A21" s="139" t="s">
        <v>136</v>
      </c>
      <c r="B21" s="140">
        <v>1500</v>
      </c>
      <c r="C21" s="140">
        <v>1500</v>
      </c>
    </row>
    <row r="22" spans="1:3" ht="18.75">
      <c r="A22" s="139" t="s">
        <v>137</v>
      </c>
      <c r="B22" s="140">
        <v>1500</v>
      </c>
      <c r="C22" s="140">
        <v>1500</v>
      </c>
    </row>
    <row r="23" spans="1:3" ht="18.75">
      <c r="A23" s="139" t="s">
        <v>138</v>
      </c>
      <c r="B23" s="140">
        <v>1550</v>
      </c>
      <c r="C23" s="140">
        <v>1550</v>
      </c>
    </row>
    <row r="24" spans="1:3" ht="18.75">
      <c r="A24" s="139" t="s">
        <v>139</v>
      </c>
      <c r="B24" s="140">
        <v>145</v>
      </c>
      <c r="C24" s="140">
        <v>435</v>
      </c>
    </row>
    <row r="25" spans="1:3" ht="18.75">
      <c r="A25" s="139" t="s">
        <v>140</v>
      </c>
      <c r="B25" s="140">
        <v>3978</v>
      </c>
      <c r="C25" s="140">
        <v>3978</v>
      </c>
    </row>
    <row r="26" spans="1:3" ht="18.75">
      <c r="A26" s="139" t="s">
        <v>141</v>
      </c>
      <c r="B26" s="140">
        <v>6748</v>
      </c>
      <c r="C26" s="140">
        <v>6748</v>
      </c>
    </row>
    <row r="27" spans="1:3" ht="19.5" thickBot="1">
      <c r="A27" s="141" t="s">
        <v>142</v>
      </c>
      <c r="B27" s="142">
        <v>8486</v>
      </c>
      <c r="C27" s="142">
        <v>8486</v>
      </c>
    </row>
    <row r="28" spans="1:3" ht="19.5" thickBot="1">
      <c r="A28" s="134" t="s">
        <v>123</v>
      </c>
      <c r="B28" s="135">
        <v>2159</v>
      </c>
      <c r="C28" s="136">
        <v>2159</v>
      </c>
    </row>
    <row r="29" spans="1:3" ht="38.25" thickBot="1">
      <c r="A29" s="144" t="s">
        <v>218</v>
      </c>
      <c r="B29" s="145">
        <v>0</v>
      </c>
      <c r="C29" s="136">
        <v>33</v>
      </c>
    </row>
    <row r="30" spans="1:3" ht="38.25" thickBot="1">
      <c r="A30" s="146" t="s">
        <v>292</v>
      </c>
      <c r="B30" s="147">
        <v>0</v>
      </c>
      <c r="C30" s="148">
        <v>3569</v>
      </c>
    </row>
    <row r="31" spans="1:3" ht="19.5" thickBot="1">
      <c r="A31" s="149" t="s">
        <v>143</v>
      </c>
      <c r="B31" s="135">
        <f>B6+B14+B19+B28</f>
        <v>140040</v>
      </c>
      <c r="C31" s="136">
        <f>SUM(C30,C29,C28,C19,C14,C6)</f>
        <v>145731</v>
      </c>
    </row>
    <row r="32" spans="1:3" ht="56.25">
      <c r="A32" s="150" t="s">
        <v>220</v>
      </c>
      <c r="B32" s="138">
        <v>16037</v>
      </c>
      <c r="C32" s="138">
        <v>14483</v>
      </c>
    </row>
    <row r="33" spans="1:5" ht="18.75">
      <c r="A33" s="151" t="s">
        <v>204</v>
      </c>
      <c r="B33" s="140">
        <v>1700</v>
      </c>
      <c r="C33" s="140">
        <v>7102</v>
      </c>
    </row>
    <row r="34" spans="1:5" ht="18.75">
      <c r="A34" s="151" t="s">
        <v>144</v>
      </c>
      <c r="B34" s="152">
        <v>10825</v>
      </c>
      <c r="C34" s="140">
        <v>13825</v>
      </c>
      <c r="E34" s="85"/>
    </row>
    <row r="35" spans="1:5" ht="18.75">
      <c r="A35" s="151" t="s">
        <v>194</v>
      </c>
      <c r="B35" s="152">
        <v>1353</v>
      </c>
      <c r="C35" s="140">
        <v>777</v>
      </c>
    </row>
    <row r="36" spans="1:5" ht="18.75">
      <c r="A36" s="151" t="s">
        <v>215</v>
      </c>
      <c r="B36" s="152">
        <v>0</v>
      </c>
      <c r="C36" s="140">
        <v>776</v>
      </c>
    </row>
    <row r="37" spans="1:5" ht="37.5">
      <c r="A37" s="151" t="s">
        <v>216</v>
      </c>
      <c r="B37" s="152">
        <v>0</v>
      </c>
      <c r="C37" s="140">
        <v>13000</v>
      </c>
    </row>
    <row r="38" spans="1:5" ht="18.75">
      <c r="A38" s="153" t="s">
        <v>95</v>
      </c>
      <c r="B38" s="154">
        <f>SUM(B31:B35)</f>
        <v>169955</v>
      </c>
      <c r="C38" s="154">
        <f>SUM(C31,C32:C37)</f>
        <v>195694</v>
      </c>
    </row>
    <row r="39" spans="1:5" ht="18.75">
      <c r="A39" s="153" t="s">
        <v>203</v>
      </c>
      <c r="B39" s="154">
        <v>478000</v>
      </c>
      <c r="C39" s="154">
        <v>481428</v>
      </c>
    </row>
    <row r="40" spans="1:5" ht="18.75">
      <c r="A40" s="153" t="s">
        <v>96</v>
      </c>
      <c r="B40" s="154">
        <v>62700</v>
      </c>
      <c r="C40" s="154">
        <v>69829</v>
      </c>
    </row>
    <row r="41" spans="1:5" ht="18.75">
      <c r="A41" s="155" t="s">
        <v>293</v>
      </c>
      <c r="B41" s="154">
        <v>14989</v>
      </c>
      <c r="C41" s="154">
        <v>15216</v>
      </c>
    </row>
    <row r="42" spans="1:5" ht="18.75">
      <c r="A42" s="156" t="s">
        <v>294</v>
      </c>
      <c r="B42" s="154">
        <v>1080</v>
      </c>
      <c r="C42" s="154">
        <v>120</v>
      </c>
    </row>
    <row r="43" spans="1:5" ht="18.75">
      <c r="A43" s="156" t="s">
        <v>295</v>
      </c>
      <c r="B43" s="157">
        <v>25230</v>
      </c>
      <c r="C43" s="154">
        <v>27870</v>
      </c>
    </row>
    <row r="44" spans="1:5" ht="18.75">
      <c r="A44" s="156" t="s">
        <v>159</v>
      </c>
      <c r="B44" s="157">
        <v>0</v>
      </c>
      <c r="C44" s="140">
        <v>0</v>
      </c>
    </row>
    <row r="45" spans="1:5" ht="18.75">
      <c r="A45" s="156" t="s">
        <v>86</v>
      </c>
      <c r="B45" s="154">
        <f>SUM(B38:B44)</f>
        <v>751954</v>
      </c>
      <c r="C45" s="154">
        <f>SUM(C38,C39,C40,C41,C42,C43,C44)</f>
        <v>790157</v>
      </c>
    </row>
    <row r="46" spans="1:5" ht="18.75">
      <c r="A46" s="158"/>
      <c r="B46" s="159"/>
      <c r="C46" s="159"/>
    </row>
    <row r="47" spans="1:5" ht="18.75">
      <c r="A47" s="156" t="s">
        <v>87</v>
      </c>
      <c r="B47" s="140"/>
      <c r="C47" s="140"/>
    </row>
    <row r="48" spans="1:5" ht="18.75">
      <c r="A48" s="160" t="s">
        <v>88</v>
      </c>
      <c r="B48" s="140">
        <v>22546</v>
      </c>
      <c r="C48" s="140">
        <v>22546</v>
      </c>
    </row>
    <row r="49" spans="1:4" ht="18.75">
      <c r="A49" s="156" t="s">
        <v>89</v>
      </c>
      <c r="B49" s="140">
        <v>100000</v>
      </c>
      <c r="C49" s="140">
        <v>100000</v>
      </c>
    </row>
    <row r="50" spans="1:4" ht="18.75">
      <c r="A50" s="156" t="s">
        <v>90</v>
      </c>
      <c r="B50" s="157">
        <f>B48+B49</f>
        <v>122546</v>
      </c>
      <c r="C50" s="154">
        <f>SUM(C48:C49)</f>
        <v>122546</v>
      </c>
    </row>
    <row r="51" spans="1:4" ht="18.75">
      <c r="A51" s="161"/>
      <c r="B51" s="159"/>
      <c r="C51" s="159"/>
    </row>
    <row r="52" spans="1:4" ht="18.75">
      <c r="A52" s="156" t="s">
        <v>68</v>
      </c>
      <c r="B52" s="157">
        <f>B45+B50</f>
        <v>874500</v>
      </c>
      <c r="C52" s="154">
        <f>SUM(C45,C50)</f>
        <v>912703</v>
      </c>
    </row>
    <row r="53" spans="1:4" ht="18">
      <c r="A53" s="162"/>
      <c r="B53" s="163"/>
      <c r="C53" s="162"/>
    </row>
    <row r="54" spans="1:4" ht="18">
      <c r="A54" s="164" t="s">
        <v>223</v>
      </c>
      <c r="B54" s="163"/>
      <c r="C54" s="162"/>
    </row>
    <row r="55" spans="1:4">
      <c r="A55" s="268" t="s">
        <v>224</v>
      </c>
      <c r="B55" s="268"/>
      <c r="C55" s="268"/>
    </row>
    <row r="56" spans="1:4">
      <c r="A56" s="268"/>
      <c r="B56" s="268"/>
      <c r="C56" s="268"/>
    </row>
    <row r="57" spans="1:4">
      <c r="A57" s="268"/>
      <c r="B57" s="268"/>
      <c r="C57" s="268"/>
    </row>
    <row r="58" spans="1:4" ht="18">
      <c r="A58" s="162"/>
      <c r="B58" s="163"/>
      <c r="C58" s="162"/>
    </row>
    <row r="59" spans="1:4" ht="54">
      <c r="A59" s="165" t="s">
        <v>225</v>
      </c>
      <c r="B59" s="166" t="s">
        <v>226</v>
      </c>
      <c r="C59" s="165" t="s">
        <v>227</v>
      </c>
      <c r="D59" s="102"/>
    </row>
    <row r="60" spans="1:4" ht="18">
      <c r="A60" s="167" t="s">
        <v>163</v>
      </c>
      <c r="B60" s="168"/>
      <c r="C60" s="169"/>
      <c r="D60" s="100"/>
    </row>
    <row r="61" spans="1:4" ht="18">
      <c r="A61" s="170" t="s">
        <v>221</v>
      </c>
      <c r="B61" s="171">
        <v>4545</v>
      </c>
      <c r="C61" s="170">
        <v>4545</v>
      </c>
      <c r="D61" s="85"/>
    </row>
    <row r="62" spans="1:4" ht="18">
      <c r="A62" s="170" t="s">
        <v>222</v>
      </c>
      <c r="B62" s="171">
        <v>1994</v>
      </c>
      <c r="C62" s="170">
        <v>1994</v>
      </c>
    </row>
    <row r="63" spans="1:4" ht="18">
      <c r="A63" s="167" t="s">
        <v>228</v>
      </c>
      <c r="B63" s="171"/>
      <c r="C63" s="170"/>
    </row>
    <row r="64" spans="1:4" ht="18">
      <c r="A64" s="170" t="s">
        <v>221</v>
      </c>
      <c r="B64" s="171">
        <v>6601</v>
      </c>
      <c r="C64" s="170">
        <v>5522</v>
      </c>
    </row>
    <row r="65" spans="1:3" ht="18.75" thickBot="1">
      <c r="A65" s="172" t="s">
        <v>222</v>
      </c>
      <c r="B65" s="173">
        <v>2895</v>
      </c>
      <c r="C65" s="172">
        <v>2422</v>
      </c>
    </row>
    <row r="66" spans="1:3" ht="18.75" thickBot="1">
      <c r="A66" s="174" t="s">
        <v>49</v>
      </c>
      <c r="B66" s="175">
        <f>SUM(B61:B65)</f>
        <v>16035</v>
      </c>
      <c r="C66" s="176">
        <f>SUM(C61:C65)</f>
        <v>14483</v>
      </c>
    </row>
  </sheetData>
  <mergeCells count="4">
    <mergeCell ref="A1:D1"/>
    <mergeCell ref="A2:B2"/>
    <mergeCell ref="A4:C4"/>
    <mergeCell ref="A55:C57"/>
  </mergeCells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D64"/>
  <sheetViews>
    <sheetView view="pageBreakPreview" zoomScale="60" zoomScaleNormal="100" workbookViewId="0">
      <selection sqref="A1:C1"/>
    </sheetView>
  </sheetViews>
  <sheetFormatPr defaultRowHeight="12.75"/>
  <cols>
    <col min="1" max="1" width="68" customWidth="1"/>
    <col min="2" max="2" width="10.7109375" style="85" customWidth="1"/>
    <col min="3" max="3" width="11" customWidth="1"/>
  </cols>
  <sheetData>
    <row r="1" spans="1:4" ht="18.75" customHeight="1">
      <c r="A1" s="263" t="s">
        <v>361</v>
      </c>
      <c r="B1" s="263"/>
      <c r="C1" s="263"/>
      <c r="D1" s="113"/>
    </row>
    <row r="2" spans="1:4" ht="18.75" customHeight="1">
      <c r="A2" s="86"/>
      <c r="B2" s="86"/>
    </row>
    <row r="3" spans="1:4" ht="15.75">
      <c r="A3" s="269" t="s">
        <v>229</v>
      </c>
      <c r="B3" s="269"/>
    </row>
    <row r="4" spans="1:4" ht="16.5" thickBot="1">
      <c r="A4" s="97"/>
      <c r="B4" s="270" t="s">
        <v>214</v>
      </c>
      <c r="C4" s="270"/>
    </row>
    <row r="5" spans="1:4" ht="45.75" thickBot="1">
      <c r="A5" s="105" t="s">
        <v>69</v>
      </c>
      <c r="B5" s="107" t="s">
        <v>212</v>
      </c>
      <c r="C5" s="109" t="s">
        <v>213</v>
      </c>
    </row>
    <row r="6" spans="1:4" ht="13.5" customHeight="1">
      <c r="A6" s="114" t="s">
        <v>195</v>
      </c>
      <c r="B6" s="106"/>
      <c r="C6" s="104"/>
    </row>
    <row r="7" spans="1:4">
      <c r="A7" s="115" t="s">
        <v>230</v>
      </c>
      <c r="B7" s="108">
        <v>22800</v>
      </c>
      <c r="C7" s="99">
        <v>43025</v>
      </c>
    </row>
    <row r="8" spans="1:4">
      <c r="A8" s="116" t="s">
        <v>145</v>
      </c>
      <c r="B8" s="99">
        <v>1630</v>
      </c>
      <c r="C8" s="99">
        <v>1630</v>
      </c>
    </row>
    <row r="9" spans="1:4">
      <c r="A9" s="116" t="s">
        <v>146</v>
      </c>
      <c r="B9" s="99">
        <v>1500</v>
      </c>
      <c r="C9" s="99">
        <v>1500</v>
      </c>
    </row>
    <row r="10" spans="1:4">
      <c r="A10" s="116" t="s">
        <v>147</v>
      </c>
      <c r="B10" s="99">
        <v>1150</v>
      </c>
      <c r="C10" s="99">
        <v>1186</v>
      </c>
    </row>
    <row r="11" spans="1:4">
      <c r="A11" s="116" t="s">
        <v>231</v>
      </c>
      <c r="B11" s="99">
        <v>0</v>
      </c>
      <c r="C11" s="99">
        <v>287</v>
      </c>
    </row>
    <row r="12" spans="1:4" ht="15">
      <c r="A12" s="117" t="s">
        <v>70</v>
      </c>
      <c r="B12" s="95">
        <f>SUM(B7:B11)</f>
        <v>27080</v>
      </c>
      <c r="C12" s="94">
        <f>SUM(C7:C11)</f>
        <v>47628</v>
      </c>
    </row>
    <row r="13" spans="1:4" ht="15">
      <c r="A13" s="117" t="s">
        <v>97</v>
      </c>
      <c r="B13" s="95">
        <v>12220</v>
      </c>
      <c r="C13" s="94">
        <v>13940</v>
      </c>
    </row>
    <row r="14" spans="1:4" ht="15">
      <c r="A14" s="117" t="s">
        <v>98</v>
      </c>
      <c r="B14" s="95">
        <f>SUM(B12:B13)</f>
        <v>39300</v>
      </c>
      <c r="C14" s="94">
        <f>SUM(C12:C13)</f>
        <v>61568</v>
      </c>
    </row>
    <row r="15" spans="1:4" ht="15">
      <c r="A15" s="117" t="s">
        <v>71</v>
      </c>
      <c r="B15" s="95">
        <v>12400</v>
      </c>
      <c r="C15" s="94">
        <v>14998</v>
      </c>
    </row>
    <row r="16" spans="1:4" ht="15">
      <c r="A16" s="118" t="s">
        <v>165</v>
      </c>
      <c r="B16" s="111">
        <v>300</v>
      </c>
      <c r="C16" s="99">
        <v>100</v>
      </c>
    </row>
    <row r="17" spans="1:3" ht="15">
      <c r="A17" s="118" t="s">
        <v>166</v>
      </c>
      <c r="B17" s="111">
        <v>7000</v>
      </c>
      <c r="C17" s="99">
        <v>5000</v>
      </c>
    </row>
    <row r="18" spans="1:3" ht="15">
      <c r="A18" s="118" t="s">
        <v>167</v>
      </c>
      <c r="B18" s="111">
        <v>200</v>
      </c>
      <c r="C18" s="99">
        <v>100</v>
      </c>
    </row>
    <row r="19" spans="1:3">
      <c r="A19" s="119" t="s">
        <v>168</v>
      </c>
      <c r="B19" s="94">
        <v>7500</v>
      </c>
      <c r="C19" s="94">
        <f>SUM(C16:C18)</f>
        <v>5200</v>
      </c>
    </row>
    <row r="20" spans="1:3">
      <c r="A20" s="120" t="s">
        <v>169</v>
      </c>
      <c r="B20" s="99">
        <v>100</v>
      </c>
      <c r="C20" s="99">
        <v>310</v>
      </c>
    </row>
    <row r="21" spans="1:3">
      <c r="A21" s="120" t="s">
        <v>232</v>
      </c>
      <c r="B21" s="99">
        <v>400</v>
      </c>
      <c r="C21" s="99">
        <v>800</v>
      </c>
    </row>
    <row r="22" spans="1:3">
      <c r="A22" s="103" t="s">
        <v>170</v>
      </c>
      <c r="B22" s="94">
        <v>500</v>
      </c>
      <c r="C22" s="94">
        <f>SUM(C20:C21)</f>
        <v>1110</v>
      </c>
    </row>
    <row r="23" spans="1:3">
      <c r="A23" s="116" t="s">
        <v>171</v>
      </c>
      <c r="B23" s="99">
        <v>6000</v>
      </c>
      <c r="C23" s="99">
        <v>6500</v>
      </c>
    </row>
    <row r="24" spans="1:3">
      <c r="A24" s="116" t="s">
        <v>233</v>
      </c>
      <c r="B24" s="99">
        <v>0</v>
      </c>
      <c r="C24" s="99">
        <v>610</v>
      </c>
    </row>
    <row r="25" spans="1:3">
      <c r="A25" s="116" t="s">
        <v>172</v>
      </c>
      <c r="B25" s="99">
        <v>1000</v>
      </c>
      <c r="C25" s="99">
        <v>1434</v>
      </c>
    </row>
    <row r="26" spans="1:3">
      <c r="A26" s="116" t="s">
        <v>234</v>
      </c>
      <c r="B26" s="99">
        <v>2000</v>
      </c>
      <c r="C26" s="99">
        <v>6198</v>
      </c>
    </row>
    <row r="27" spans="1:3">
      <c r="A27" s="116" t="s">
        <v>173</v>
      </c>
      <c r="B27" s="99">
        <v>15700</v>
      </c>
      <c r="C27" s="99">
        <v>9500</v>
      </c>
    </row>
    <row r="28" spans="1:3">
      <c r="A28" s="103" t="s">
        <v>174</v>
      </c>
      <c r="B28" s="94">
        <f>SUM(B23:B27)</f>
        <v>24700</v>
      </c>
      <c r="C28" s="94">
        <f>SUM(C23:C27)</f>
        <v>24242</v>
      </c>
    </row>
    <row r="29" spans="1:3">
      <c r="A29" s="121" t="s">
        <v>236</v>
      </c>
      <c r="B29" s="94">
        <v>300</v>
      </c>
      <c r="C29" s="99">
        <v>50</v>
      </c>
    </row>
    <row r="30" spans="1:3">
      <c r="A30" s="121" t="s">
        <v>237</v>
      </c>
      <c r="B30" s="94">
        <v>0</v>
      </c>
      <c r="C30" s="99">
        <v>350</v>
      </c>
    </row>
    <row r="31" spans="1:3">
      <c r="A31" s="121" t="s">
        <v>235</v>
      </c>
      <c r="B31" s="94">
        <v>300</v>
      </c>
      <c r="C31" s="94">
        <f>SUM(C29:C30)</f>
        <v>400</v>
      </c>
    </row>
    <row r="32" spans="1:3">
      <c r="A32" s="122" t="s">
        <v>175</v>
      </c>
      <c r="B32" s="99">
        <v>6500</v>
      </c>
      <c r="C32" s="99">
        <v>6500</v>
      </c>
    </row>
    <row r="33" spans="1:3">
      <c r="A33" s="122" t="s">
        <v>176</v>
      </c>
      <c r="B33" s="99">
        <v>500</v>
      </c>
      <c r="C33" s="99">
        <v>950</v>
      </c>
    </row>
    <row r="34" spans="1:3">
      <c r="A34" s="122" t="s">
        <v>178</v>
      </c>
      <c r="B34" s="99">
        <v>2000</v>
      </c>
      <c r="C34" s="99">
        <v>2000</v>
      </c>
    </row>
    <row r="35" spans="1:3">
      <c r="A35" s="122" t="s">
        <v>177</v>
      </c>
      <c r="B35" s="99">
        <v>1000</v>
      </c>
      <c r="C35" s="99">
        <v>0</v>
      </c>
    </row>
    <row r="36" spans="1:3">
      <c r="A36" s="122" t="s">
        <v>72</v>
      </c>
      <c r="B36" s="94">
        <f>SUM(B32:B35)</f>
        <v>10000</v>
      </c>
      <c r="C36" s="94">
        <f>SUM(C32:C35)</f>
        <v>9450</v>
      </c>
    </row>
    <row r="37" spans="1:3" ht="15">
      <c r="A37" s="123" t="s">
        <v>73</v>
      </c>
      <c r="B37" s="95">
        <f>B19+B22+B28+B29+B36</f>
        <v>43000</v>
      </c>
      <c r="C37" s="94">
        <f>SUM(C19,C22,C28,C31,C36)</f>
        <v>40402</v>
      </c>
    </row>
    <row r="38" spans="1:3" ht="15">
      <c r="A38" s="124" t="s">
        <v>179</v>
      </c>
      <c r="B38" s="111">
        <v>1000</v>
      </c>
      <c r="C38" s="99">
        <v>1388</v>
      </c>
    </row>
    <row r="39" spans="1:3" ht="15">
      <c r="A39" s="124" t="s">
        <v>190</v>
      </c>
      <c r="B39" s="111">
        <v>4000</v>
      </c>
      <c r="C39" s="99">
        <v>4250</v>
      </c>
    </row>
    <row r="40" spans="1:3" ht="15">
      <c r="A40" s="124" t="s">
        <v>191</v>
      </c>
      <c r="B40" s="111">
        <v>250</v>
      </c>
      <c r="C40" s="99">
        <v>300</v>
      </c>
    </row>
    <row r="41" spans="1:3" ht="15">
      <c r="A41" s="124" t="s">
        <v>180</v>
      </c>
      <c r="B41" s="111">
        <v>50</v>
      </c>
      <c r="C41" s="99">
        <v>50</v>
      </c>
    </row>
    <row r="42" spans="1:3" ht="15">
      <c r="A42" s="123" t="s">
        <v>74</v>
      </c>
      <c r="B42" s="95">
        <v>5300</v>
      </c>
      <c r="C42" s="94">
        <f>SUM(C38:C41)</f>
        <v>5988</v>
      </c>
    </row>
    <row r="43" spans="1:3" ht="15">
      <c r="A43" s="123" t="s">
        <v>239</v>
      </c>
      <c r="B43" s="95">
        <v>0</v>
      </c>
      <c r="C43" s="94">
        <v>172</v>
      </c>
    </row>
    <row r="44" spans="1:3" ht="15">
      <c r="A44" s="123" t="s">
        <v>238</v>
      </c>
      <c r="B44" s="111">
        <v>1229</v>
      </c>
      <c r="C44" s="99">
        <v>0</v>
      </c>
    </row>
    <row r="45" spans="1:3" ht="51">
      <c r="A45" s="125" t="s">
        <v>240</v>
      </c>
      <c r="B45" s="108">
        <v>90266</v>
      </c>
      <c r="C45" s="99">
        <v>89534</v>
      </c>
    </row>
    <row r="46" spans="1:3">
      <c r="A46" s="125" t="s">
        <v>192</v>
      </c>
      <c r="B46" s="108">
        <v>560</v>
      </c>
      <c r="C46" s="99">
        <v>560</v>
      </c>
    </row>
    <row r="47" spans="1:3" ht="25.5">
      <c r="A47" s="125" t="s">
        <v>242</v>
      </c>
      <c r="B47" s="108">
        <v>0</v>
      </c>
      <c r="C47" s="99">
        <v>2265</v>
      </c>
    </row>
    <row r="48" spans="1:3" ht="25.5">
      <c r="A48" s="125" t="s">
        <v>241</v>
      </c>
      <c r="B48" s="111">
        <v>1145</v>
      </c>
      <c r="C48" s="99">
        <v>1145</v>
      </c>
    </row>
    <row r="49" spans="1:3" ht="15">
      <c r="A49" s="123" t="s">
        <v>91</v>
      </c>
      <c r="B49" s="95">
        <f>SUM(B45:B48)</f>
        <v>91971</v>
      </c>
      <c r="C49" s="94">
        <f>SUM(C43,C45,C46,C47,C48)</f>
        <v>93676</v>
      </c>
    </row>
    <row r="50" spans="1:3">
      <c r="A50" s="122" t="s">
        <v>148</v>
      </c>
      <c r="B50" s="99">
        <v>480768</v>
      </c>
      <c r="C50" s="99">
        <v>485021</v>
      </c>
    </row>
    <row r="51" spans="1:3">
      <c r="A51" s="122" t="s">
        <v>75</v>
      </c>
      <c r="B51" s="99">
        <v>129807</v>
      </c>
      <c r="C51" s="99">
        <v>130788</v>
      </c>
    </row>
    <row r="52" spans="1:3" ht="15">
      <c r="A52" s="123" t="s">
        <v>76</v>
      </c>
      <c r="B52" s="95">
        <f>B50+B51</f>
        <v>610575</v>
      </c>
      <c r="C52" s="94">
        <f>SUM(C50:C51)</f>
        <v>615809</v>
      </c>
    </row>
    <row r="53" spans="1:3">
      <c r="A53" s="122" t="s">
        <v>193</v>
      </c>
      <c r="B53" s="99">
        <v>2365</v>
      </c>
      <c r="C53" s="99">
        <v>12700</v>
      </c>
    </row>
    <row r="54" spans="1:3">
      <c r="A54" s="122" t="s">
        <v>77</v>
      </c>
      <c r="B54" s="99">
        <v>635</v>
      </c>
      <c r="C54" s="99">
        <v>3408</v>
      </c>
    </row>
    <row r="55" spans="1:3" ht="15">
      <c r="A55" s="123" t="s">
        <v>78</v>
      </c>
      <c r="B55" s="95">
        <f>SUM(B53:B54)</f>
        <v>3000</v>
      </c>
      <c r="C55" s="94">
        <f>SUM(C53:C54)</f>
        <v>16108</v>
      </c>
    </row>
    <row r="56" spans="1:3" ht="15">
      <c r="A56" s="123" t="s">
        <v>79</v>
      </c>
      <c r="B56" s="95">
        <f>B14+B15+B37+B42+B49+B52+B55</f>
        <v>805546</v>
      </c>
      <c r="C56" s="94">
        <f>SUM(C14,C15,C37,C42,C49,C52,C55)</f>
        <v>848549</v>
      </c>
    </row>
    <row r="57" spans="1:3">
      <c r="A57" s="101"/>
      <c r="B57" s="96"/>
      <c r="C57" s="96"/>
    </row>
    <row r="58" spans="1:3" ht="15">
      <c r="A58" s="126" t="s">
        <v>80</v>
      </c>
      <c r="B58" s="271" t="s">
        <v>43</v>
      </c>
      <c r="C58" s="271"/>
    </row>
    <row r="59" spans="1:3" ht="16.5" customHeight="1">
      <c r="A59" s="127"/>
      <c r="B59" s="110"/>
      <c r="C59" s="99"/>
    </row>
    <row r="60" spans="1:3" ht="15">
      <c r="A60" s="126" t="s">
        <v>81</v>
      </c>
      <c r="B60" s="95">
        <v>5026</v>
      </c>
      <c r="C60" s="99">
        <v>5026</v>
      </c>
    </row>
    <row r="61" spans="1:3" ht="15">
      <c r="A61" s="126" t="s">
        <v>82</v>
      </c>
      <c r="B61" s="95">
        <v>59128</v>
      </c>
      <c r="C61" s="99">
        <v>59128</v>
      </c>
    </row>
    <row r="62" spans="1:3" ht="15">
      <c r="A62" s="126" t="s">
        <v>83</v>
      </c>
      <c r="B62" s="95">
        <f>B59+B60+B61</f>
        <v>64154</v>
      </c>
      <c r="C62" s="94">
        <f>SUM(C60:C61)</f>
        <v>64154</v>
      </c>
    </row>
    <row r="63" spans="1:3">
      <c r="A63" s="128"/>
      <c r="B63" s="112"/>
      <c r="C63" s="96"/>
    </row>
    <row r="64" spans="1:3" ht="15">
      <c r="A64" s="126" t="s">
        <v>68</v>
      </c>
      <c r="B64" s="95">
        <f>B56+B62</f>
        <v>869700</v>
      </c>
      <c r="C64" s="94">
        <f>SUM(C56,C62)</f>
        <v>912703</v>
      </c>
    </row>
  </sheetData>
  <mergeCells count="4">
    <mergeCell ref="A3:B3"/>
    <mergeCell ref="B4:C4"/>
    <mergeCell ref="B58:C58"/>
    <mergeCell ref="A1:C1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F22"/>
  <sheetViews>
    <sheetView workbookViewId="0">
      <selection sqref="A1:F1"/>
    </sheetView>
  </sheetViews>
  <sheetFormatPr defaultRowHeight="12.75"/>
  <cols>
    <col min="2" max="2" width="30.42578125" customWidth="1"/>
    <col min="5" max="5" width="6.85546875" customWidth="1"/>
    <col min="6" max="6" width="11.85546875" style="85" customWidth="1"/>
  </cols>
  <sheetData>
    <row r="1" spans="1:6" ht="15.75">
      <c r="A1" s="289" t="s">
        <v>362</v>
      </c>
      <c r="B1" s="289"/>
      <c r="C1" s="289"/>
      <c r="D1" s="289"/>
      <c r="E1" s="289"/>
      <c r="F1" s="289"/>
    </row>
    <row r="2" spans="1:6" ht="15.75">
      <c r="A2" s="28"/>
      <c r="B2" s="28"/>
      <c r="C2" s="28"/>
      <c r="D2" s="28"/>
      <c r="E2" s="28"/>
      <c r="F2" s="87"/>
    </row>
    <row r="3" spans="1:6" ht="15.75">
      <c r="A3" s="276" t="s">
        <v>255</v>
      </c>
      <c r="B3" s="276"/>
      <c r="C3" s="276"/>
      <c r="D3" s="276"/>
      <c r="E3" s="276"/>
      <c r="F3" s="276"/>
    </row>
    <row r="4" spans="1:6" ht="15.75">
      <c r="A4" s="28"/>
      <c r="B4" s="28"/>
      <c r="C4" s="28"/>
      <c r="D4" s="28"/>
      <c r="E4" s="28"/>
      <c r="F4" s="88"/>
    </row>
    <row r="5" spans="1:6" ht="15.75">
      <c r="A5" s="28"/>
      <c r="B5" s="28"/>
      <c r="C5" s="28"/>
      <c r="D5" s="28"/>
      <c r="E5" s="28"/>
      <c r="F5" s="89" t="s">
        <v>214</v>
      </c>
    </row>
    <row r="6" spans="1:6" ht="15.75">
      <c r="A6" s="293" t="s">
        <v>58</v>
      </c>
      <c r="B6" s="294"/>
      <c r="C6" s="294"/>
      <c r="D6" s="294"/>
      <c r="E6" s="294"/>
      <c r="F6" s="294"/>
    </row>
    <row r="7" spans="1:6" ht="31.5">
      <c r="A7" s="31" t="s">
        <v>42</v>
      </c>
      <c r="B7" s="277" t="s">
        <v>50</v>
      </c>
      <c r="C7" s="278"/>
      <c r="D7" s="278"/>
      <c r="E7" s="279"/>
      <c r="F7" s="129" t="s">
        <v>212</v>
      </c>
    </row>
    <row r="8" spans="1:6" ht="15.75" customHeight="1">
      <c r="A8" s="37">
        <v>1</v>
      </c>
      <c r="B8" s="290" t="s">
        <v>187</v>
      </c>
      <c r="C8" s="291"/>
      <c r="D8" s="291"/>
      <c r="E8" s="292"/>
      <c r="F8" s="71">
        <v>400</v>
      </c>
    </row>
    <row r="9" spans="1:6" ht="15.75" customHeight="1">
      <c r="A9" s="37">
        <v>2</v>
      </c>
      <c r="B9" s="290" t="s">
        <v>188</v>
      </c>
      <c r="C9" s="291"/>
      <c r="D9" s="291"/>
      <c r="E9" s="292"/>
      <c r="F9" s="71">
        <v>175</v>
      </c>
    </row>
    <row r="10" spans="1:6" ht="15.75" customHeight="1">
      <c r="A10" s="37">
        <v>3</v>
      </c>
      <c r="B10" s="290" t="s">
        <v>189</v>
      </c>
      <c r="C10" s="291"/>
      <c r="D10" s="291"/>
      <c r="E10" s="292"/>
      <c r="F10" s="71">
        <v>500</v>
      </c>
    </row>
    <row r="11" spans="1:6" ht="15.75" customHeight="1">
      <c r="A11" s="37">
        <v>4</v>
      </c>
      <c r="B11" s="283" t="s">
        <v>65</v>
      </c>
      <c r="C11" s="284"/>
      <c r="D11" s="284"/>
      <c r="E11" s="285"/>
      <c r="F11" s="29">
        <v>300</v>
      </c>
    </row>
    <row r="12" spans="1:6" ht="15.75">
      <c r="A12" s="32">
        <v>5</v>
      </c>
      <c r="B12" s="283" t="s">
        <v>64</v>
      </c>
      <c r="C12" s="284"/>
      <c r="D12" s="284"/>
      <c r="E12" s="285"/>
      <c r="F12" s="29">
        <v>1625</v>
      </c>
    </row>
    <row r="13" spans="1:6" ht="15.75">
      <c r="A13" s="32">
        <v>6</v>
      </c>
      <c r="B13" s="280" t="s">
        <v>59</v>
      </c>
      <c r="C13" s="281"/>
      <c r="D13" s="281"/>
      <c r="E13" s="282"/>
      <c r="F13" s="30">
        <f>SUM(F8:F12)</f>
        <v>3000</v>
      </c>
    </row>
    <row r="14" spans="1:6" ht="15.75">
      <c r="A14" s="28"/>
      <c r="B14" s="28"/>
      <c r="C14" s="28"/>
      <c r="D14" s="28"/>
      <c r="E14" s="28"/>
      <c r="F14" s="88"/>
    </row>
    <row r="15" spans="1:6" ht="31.5">
      <c r="A15" s="31" t="s">
        <v>42</v>
      </c>
      <c r="B15" s="272" t="s">
        <v>50</v>
      </c>
      <c r="C15" s="272"/>
      <c r="D15" s="272"/>
      <c r="E15" s="272"/>
      <c r="F15" s="129" t="s">
        <v>213</v>
      </c>
    </row>
    <row r="16" spans="1:6" ht="15.75">
      <c r="A16" s="37" t="s">
        <v>247</v>
      </c>
      <c r="B16" s="286" t="s">
        <v>243</v>
      </c>
      <c r="C16" s="286"/>
      <c r="D16" s="286"/>
      <c r="E16" s="286"/>
      <c r="F16" s="71">
        <v>8348</v>
      </c>
    </row>
    <row r="17" spans="1:6" ht="15.75">
      <c r="A17" s="37" t="s">
        <v>248</v>
      </c>
      <c r="B17" s="286" t="s">
        <v>254</v>
      </c>
      <c r="C17" s="286"/>
      <c r="D17" s="286"/>
      <c r="E17" s="286"/>
      <c r="F17" s="71">
        <v>1347</v>
      </c>
    </row>
    <row r="18" spans="1:6" ht="15.75">
      <c r="A18" s="37" t="s">
        <v>249</v>
      </c>
      <c r="B18" s="286" t="s">
        <v>244</v>
      </c>
      <c r="C18" s="286"/>
      <c r="D18" s="286"/>
      <c r="E18" s="286"/>
      <c r="F18" s="71">
        <v>1724</v>
      </c>
    </row>
    <row r="19" spans="1:6" ht="15.75">
      <c r="A19" s="37" t="s">
        <v>250</v>
      </c>
      <c r="B19" s="287" t="s">
        <v>64</v>
      </c>
      <c r="C19" s="287"/>
      <c r="D19" s="287"/>
      <c r="E19" s="287"/>
      <c r="F19" s="29">
        <v>1281</v>
      </c>
    </row>
    <row r="20" spans="1:6" ht="15.75">
      <c r="A20" s="37" t="s">
        <v>251</v>
      </c>
      <c r="B20" s="288" t="s">
        <v>59</v>
      </c>
      <c r="C20" s="288"/>
      <c r="D20" s="288"/>
      <c r="E20" s="288"/>
      <c r="F20" s="30">
        <f>SUM(F16:F19)</f>
        <v>12700</v>
      </c>
    </row>
    <row r="21" spans="1:6" ht="15.75">
      <c r="A21" s="37" t="s">
        <v>252</v>
      </c>
      <c r="B21" s="286" t="s">
        <v>245</v>
      </c>
      <c r="C21" s="286"/>
      <c r="D21" s="286"/>
      <c r="E21" s="286"/>
      <c r="F21" s="30">
        <v>3408</v>
      </c>
    </row>
    <row r="22" spans="1:6" ht="15.75">
      <c r="A22" s="37" t="s">
        <v>253</v>
      </c>
      <c r="B22" s="273" t="s">
        <v>246</v>
      </c>
      <c r="C22" s="274"/>
      <c r="D22" s="274"/>
      <c r="E22" s="275"/>
      <c r="F22" s="84">
        <f>SUM(F20:F21)</f>
        <v>16108</v>
      </c>
    </row>
  </sheetData>
  <mergeCells count="18">
    <mergeCell ref="A1:F1"/>
    <mergeCell ref="B8:E8"/>
    <mergeCell ref="B9:E9"/>
    <mergeCell ref="B10:E10"/>
    <mergeCell ref="A6:F6"/>
    <mergeCell ref="B15:E15"/>
    <mergeCell ref="B22:E22"/>
    <mergeCell ref="A3:F3"/>
    <mergeCell ref="B7:E7"/>
    <mergeCell ref="B13:E13"/>
    <mergeCell ref="B12:E12"/>
    <mergeCell ref="B11:E11"/>
    <mergeCell ref="B16:E16"/>
    <mergeCell ref="B17:E17"/>
    <mergeCell ref="B21:E21"/>
    <mergeCell ref="B18:E18"/>
    <mergeCell ref="B19:E19"/>
    <mergeCell ref="B20:E20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120" verticalDpi="7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B1:J61"/>
  <sheetViews>
    <sheetView view="pageBreakPreview" zoomScale="60" zoomScaleNormal="100" workbookViewId="0">
      <selection activeCell="B1" sqref="B1:J1"/>
    </sheetView>
  </sheetViews>
  <sheetFormatPr defaultRowHeight="18"/>
  <cols>
    <col min="1" max="1" width="9.140625" style="162"/>
    <col min="2" max="2" width="15.7109375" style="162" customWidth="1"/>
    <col min="3" max="3" width="50.28515625" style="162" customWidth="1"/>
    <col min="4" max="5" width="20.85546875" style="162" customWidth="1"/>
    <col min="6" max="6" width="9.140625" style="162"/>
    <col min="7" max="7" width="9.140625" style="162" bestFit="1" customWidth="1"/>
    <col min="8" max="8" width="57.85546875" style="162" customWidth="1"/>
    <col min="9" max="9" width="23.28515625" style="162" customWidth="1"/>
    <col min="10" max="16384" width="9.140625" style="162"/>
  </cols>
  <sheetData>
    <row r="1" spans="2:10" ht="46.5" customHeight="1">
      <c r="B1" s="301" t="s">
        <v>363</v>
      </c>
      <c r="C1" s="301"/>
      <c r="D1" s="301"/>
      <c r="E1" s="301"/>
      <c r="F1" s="301"/>
      <c r="G1" s="301"/>
      <c r="H1" s="301"/>
      <c r="I1" s="301"/>
      <c r="J1" s="301"/>
    </row>
    <row r="2" spans="2:10" ht="18.75">
      <c r="B2" s="177"/>
      <c r="C2" s="177"/>
      <c r="D2" s="177"/>
      <c r="E2" s="177"/>
      <c r="F2" s="177"/>
      <c r="G2" s="177"/>
      <c r="H2" s="177"/>
      <c r="I2" s="177"/>
      <c r="J2" s="177"/>
    </row>
    <row r="3" spans="2:10" ht="18.75">
      <c r="B3" s="256" t="s">
        <v>263</v>
      </c>
      <c r="C3" s="256"/>
      <c r="D3" s="256"/>
      <c r="E3" s="256"/>
      <c r="F3" s="256"/>
      <c r="G3" s="256"/>
      <c r="H3" s="256"/>
      <c r="I3" s="256"/>
      <c r="J3" s="256"/>
    </row>
    <row r="4" spans="2:10" ht="18.75">
      <c r="B4" s="295"/>
      <c r="C4" s="295"/>
      <c r="D4" s="295"/>
      <c r="E4" s="179"/>
      <c r="F4" s="178"/>
    </row>
    <row r="5" spans="2:10" ht="18.75">
      <c r="B5" s="297" t="s">
        <v>212</v>
      </c>
      <c r="C5" s="297"/>
      <c r="D5" s="297"/>
      <c r="E5" s="223"/>
      <c r="F5" s="178"/>
      <c r="G5" s="297" t="s">
        <v>213</v>
      </c>
      <c r="H5" s="297"/>
      <c r="I5" s="297"/>
    </row>
    <row r="6" spans="2:10" ht="18.75">
      <c r="B6" s="179"/>
      <c r="C6" s="179"/>
      <c r="D6" s="179"/>
      <c r="E6" s="179"/>
      <c r="F6" s="178"/>
      <c r="G6" s="179"/>
      <c r="H6" s="179"/>
      <c r="I6" s="179"/>
    </row>
    <row r="7" spans="2:10" ht="18.75">
      <c r="B7" s="295"/>
      <c r="C7" s="295"/>
      <c r="D7" s="180" t="s">
        <v>214</v>
      </c>
      <c r="E7" s="180"/>
      <c r="G7" s="295"/>
      <c r="H7" s="295"/>
      <c r="I7" s="180" t="s">
        <v>214</v>
      </c>
    </row>
    <row r="8" spans="2:10" ht="18.75">
      <c r="B8" s="298" t="s">
        <v>63</v>
      </c>
      <c r="C8" s="299"/>
      <c r="D8" s="300"/>
      <c r="E8" s="179"/>
      <c r="G8" s="298" t="s">
        <v>63</v>
      </c>
      <c r="H8" s="299"/>
      <c r="I8" s="300"/>
    </row>
    <row r="9" spans="2:10" ht="18.75">
      <c r="B9" s="181"/>
      <c r="C9" s="179"/>
      <c r="D9" s="182"/>
      <c r="E9" s="179"/>
      <c r="G9" s="181"/>
      <c r="H9" s="179"/>
      <c r="I9" s="182"/>
    </row>
    <row r="10" spans="2:10" ht="18.75">
      <c r="B10" s="183" t="s">
        <v>42</v>
      </c>
      <c r="C10" s="184" t="s">
        <v>60</v>
      </c>
      <c r="D10" s="185">
        <v>2016</v>
      </c>
      <c r="E10" s="179"/>
      <c r="G10" s="183" t="s">
        <v>42</v>
      </c>
      <c r="H10" s="184" t="s">
        <v>60</v>
      </c>
      <c r="I10" s="185">
        <v>2016</v>
      </c>
    </row>
    <row r="11" spans="2:10" ht="18.75" customHeight="1">
      <c r="B11" s="186" t="s">
        <v>247</v>
      </c>
      <c r="C11" s="187" t="s">
        <v>181</v>
      </c>
      <c r="D11" s="188">
        <v>250</v>
      </c>
      <c r="E11" s="224"/>
      <c r="G11" s="186" t="s">
        <v>247</v>
      </c>
      <c r="H11" s="187" t="s">
        <v>181</v>
      </c>
      <c r="I11" s="188">
        <v>197</v>
      </c>
    </row>
    <row r="12" spans="2:10" ht="18.75" customHeight="1">
      <c r="B12" s="186" t="s">
        <v>248</v>
      </c>
      <c r="C12" s="187" t="s">
        <v>182</v>
      </c>
      <c r="D12" s="188">
        <v>4800</v>
      </c>
      <c r="E12" s="224"/>
      <c r="G12" s="186" t="s">
        <v>248</v>
      </c>
      <c r="H12" s="187" t="s">
        <v>182</v>
      </c>
      <c r="I12" s="188">
        <v>3780</v>
      </c>
    </row>
    <row r="13" spans="2:10" ht="18" customHeight="1">
      <c r="B13" s="186" t="s">
        <v>249</v>
      </c>
      <c r="C13" s="187" t="s">
        <v>183</v>
      </c>
      <c r="D13" s="188">
        <v>10000</v>
      </c>
      <c r="E13" s="224"/>
      <c r="G13" s="186" t="s">
        <v>249</v>
      </c>
      <c r="H13" s="187" t="s">
        <v>183</v>
      </c>
      <c r="I13" s="188">
        <v>7874</v>
      </c>
    </row>
    <row r="14" spans="2:10" ht="18" customHeight="1">
      <c r="B14" s="186" t="s">
        <v>250</v>
      </c>
      <c r="C14" s="189" t="s">
        <v>184</v>
      </c>
      <c r="D14" s="190">
        <v>300</v>
      </c>
      <c r="E14" s="224"/>
      <c r="G14" s="186" t="s">
        <v>250</v>
      </c>
      <c r="H14" s="189" t="s">
        <v>184</v>
      </c>
      <c r="I14" s="190">
        <v>236</v>
      </c>
    </row>
    <row r="15" spans="2:10" ht="18" customHeight="1">
      <c r="B15" s="186" t="s">
        <v>251</v>
      </c>
      <c r="C15" s="189" t="s">
        <v>185</v>
      </c>
      <c r="D15" s="190">
        <v>200</v>
      </c>
      <c r="E15" s="224"/>
      <c r="G15" s="186" t="s">
        <v>251</v>
      </c>
      <c r="H15" s="189" t="s">
        <v>185</v>
      </c>
      <c r="I15" s="190">
        <v>157</v>
      </c>
    </row>
    <row r="16" spans="2:10" ht="18" customHeight="1">
      <c r="B16" s="186" t="s">
        <v>252</v>
      </c>
      <c r="C16" s="189" t="s">
        <v>186</v>
      </c>
      <c r="D16" s="190">
        <v>225</v>
      </c>
      <c r="E16" s="224"/>
      <c r="G16" s="186" t="s">
        <v>252</v>
      </c>
      <c r="H16" s="191" t="s">
        <v>269</v>
      </c>
      <c r="I16" s="192">
        <v>395</v>
      </c>
    </row>
    <row r="17" spans="2:10" ht="18" customHeight="1">
      <c r="B17" s="186" t="s">
        <v>253</v>
      </c>
      <c r="C17" s="189" t="s">
        <v>196</v>
      </c>
      <c r="D17" s="190">
        <v>200</v>
      </c>
      <c r="E17" s="224"/>
      <c r="G17" s="186" t="s">
        <v>253</v>
      </c>
      <c r="H17" s="191" t="s">
        <v>196</v>
      </c>
      <c r="I17" s="192">
        <v>157</v>
      </c>
    </row>
    <row r="18" spans="2:10" ht="18" customHeight="1">
      <c r="B18" s="186" t="s">
        <v>256</v>
      </c>
      <c r="C18" s="189" t="s">
        <v>197</v>
      </c>
      <c r="D18" s="190">
        <v>90000</v>
      </c>
      <c r="E18" s="224"/>
      <c r="G18" s="186" t="s">
        <v>256</v>
      </c>
      <c r="H18" s="191" t="s">
        <v>197</v>
      </c>
      <c r="I18" s="192">
        <v>70866</v>
      </c>
    </row>
    <row r="19" spans="2:10" ht="37.5">
      <c r="B19" s="186" t="s">
        <v>257</v>
      </c>
      <c r="C19" s="189" t="s">
        <v>198</v>
      </c>
      <c r="D19" s="190">
        <v>100000</v>
      </c>
      <c r="E19" s="224"/>
      <c r="G19" s="186" t="s">
        <v>257</v>
      </c>
      <c r="H19" s="191" t="s">
        <v>198</v>
      </c>
      <c r="I19" s="192">
        <v>78740</v>
      </c>
    </row>
    <row r="20" spans="2:10" ht="18" customHeight="1">
      <c r="B20" s="186" t="s">
        <v>258</v>
      </c>
      <c r="C20" s="189" t="s">
        <v>199</v>
      </c>
      <c r="D20" s="190">
        <v>60000</v>
      </c>
      <c r="E20" s="224"/>
      <c r="G20" s="186" t="s">
        <v>258</v>
      </c>
      <c r="H20" s="191" t="s">
        <v>199</v>
      </c>
      <c r="I20" s="192">
        <v>47244</v>
      </c>
    </row>
    <row r="21" spans="2:10" ht="33.75" customHeight="1">
      <c r="B21" s="186" t="s">
        <v>259</v>
      </c>
      <c r="C21" s="189" t="s">
        <v>200</v>
      </c>
      <c r="D21" s="190">
        <v>128000</v>
      </c>
      <c r="E21" s="224"/>
      <c r="G21" s="186" t="s">
        <v>259</v>
      </c>
      <c r="H21" s="191" t="s">
        <v>200</v>
      </c>
      <c r="I21" s="192">
        <v>100787</v>
      </c>
    </row>
    <row r="22" spans="2:10" ht="18" customHeight="1">
      <c r="B22" s="186" t="s">
        <v>260</v>
      </c>
      <c r="C22" s="189" t="s">
        <v>201</v>
      </c>
      <c r="D22" s="190">
        <v>100000</v>
      </c>
      <c r="E22" s="224"/>
      <c r="G22" s="186" t="s">
        <v>260</v>
      </c>
      <c r="H22" s="191" t="s">
        <v>201</v>
      </c>
      <c r="I22" s="192">
        <v>78740</v>
      </c>
    </row>
    <row r="23" spans="2:10" ht="18" customHeight="1">
      <c r="B23" s="186" t="s">
        <v>261</v>
      </c>
      <c r="C23" s="189" t="s">
        <v>202</v>
      </c>
      <c r="D23" s="190">
        <v>100000</v>
      </c>
      <c r="E23" s="224"/>
      <c r="G23" s="186" t="s">
        <v>261</v>
      </c>
      <c r="H23" s="191" t="s">
        <v>202</v>
      </c>
      <c r="I23" s="192">
        <v>78740</v>
      </c>
      <c r="J23" s="163"/>
    </row>
    <row r="24" spans="2:10" ht="18" customHeight="1">
      <c r="B24" s="186" t="s">
        <v>262</v>
      </c>
      <c r="C24" s="189" t="s">
        <v>205</v>
      </c>
      <c r="D24" s="190">
        <v>16600</v>
      </c>
      <c r="E24" s="224"/>
      <c r="G24" s="186" t="s">
        <v>262</v>
      </c>
      <c r="H24" s="191" t="s">
        <v>205</v>
      </c>
      <c r="I24" s="192">
        <v>13071</v>
      </c>
      <c r="J24" s="193"/>
    </row>
    <row r="25" spans="2:10" ht="15.75" customHeight="1">
      <c r="B25" s="194"/>
      <c r="C25" s="195" t="s">
        <v>61</v>
      </c>
      <c r="D25" s="196">
        <f>SUM(D11:D24)</f>
        <v>610575</v>
      </c>
      <c r="E25" s="197"/>
      <c r="F25" s="197"/>
      <c r="G25" s="186" t="s">
        <v>273</v>
      </c>
      <c r="H25" s="191" t="s">
        <v>268</v>
      </c>
      <c r="I25" s="192">
        <v>1218</v>
      </c>
      <c r="J25" s="193"/>
    </row>
    <row r="26" spans="2:10" ht="16.5" customHeight="1">
      <c r="B26" s="296"/>
      <c r="C26" s="296"/>
      <c r="D26" s="198"/>
      <c r="E26" s="198"/>
      <c r="G26" s="186" t="s">
        <v>274</v>
      </c>
      <c r="H26" s="191" t="s">
        <v>267</v>
      </c>
      <c r="I26" s="192">
        <v>423</v>
      </c>
      <c r="J26" s="193"/>
    </row>
    <row r="27" spans="2:10" ht="16.5" customHeight="1">
      <c r="B27" s="296"/>
      <c r="C27" s="296"/>
      <c r="D27" s="198"/>
      <c r="E27" s="198"/>
      <c r="G27" s="186" t="s">
        <v>275</v>
      </c>
      <c r="H27" s="191" t="s">
        <v>266</v>
      </c>
      <c r="I27" s="192">
        <v>258</v>
      </c>
      <c r="J27" s="193"/>
    </row>
    <row r="28" spans="2:10" ht="16.5" customHeight="1">
      <c r="B28" s="297"/>
      <c r="C28" s="297"/>
      <c r="D28" s="199"/>
      <c r="E28" s="199"/>
      <c r="G28" s="186" t="s">
        <v>276</v>
      </c>
      <c r="H28" s="200" t="s">
        <v>284</v>
      </c>
      <c r="I28" s="192">
        <v>172</v>
      </c>
      <c r="J28" s="193"/>
    </row>
    <row r="29" spans="2:10" ht="17.25" customHeight="1">
      <c r="G29" s="186" t="s">
        <v>277</v>
      </c>
      <c r="H29" s="191" t="s">
        <v>265</v>
      </c>
      <c r="I29" s="192">
        <v>244</v>
      </c>
      <c r="J29" s="193"/>
    </row>
    <row r="30" spans="2:10" ht="17.25" customHeight="1">
      <c r="G30" s="186" t="s">
        <v>278</v>
      </c>
      <c r="H30" s="191" t="s">
        <v>264</v>
      </c>
      <c r="I30" s="192">
        <v>92</v>
      </c>
      <c r="J30" s="193"/>
    </row>
    <row r="31" spans="2:10" ht="23.25" customHeight="1">
      <c r="G31" s="186" t="s">
        <v>279</v>
      </c>
      <c r="H31" s="201" t="s">
        <v>271</v>
      </c>
      <c r="I31" s="192">
        <v>1630</v>
      </c>
      <c r="J31" s="193"/>
    </row>
    <row r="32" spans="2:10" ht="15" customHeight="1">
      <c r="G32" s="202" t="s">
        <v>280</v>
      </c>
      <c r="H32" s="203" t="s">
        <v>282</v>
      </c>
      <c r="I32" s="204">
        <f>SUM(I11:I31)</f>
        <v>485021</v>
      </c>
    </row>
    <row r="33" spans="2:9" ht="20.25" customHeight="1">
      <c r="G33" s="186" t="s">
        <v>285</v>
      </c>
      <c r="H33" s="205" t="s">
        <v>283</v>
      </c>
      <c r="I33" s="188">
        <v>130788</v>
      </c>
    </row>
    <row r="34" spans="2:9" ht="14.25" customHeight="1">
      <c r="G34" s="202" t="s">
        <v>286</v>
      </c>
      <c r="H34" s="206" t="s">
        <v>272</v>
      </c>
      <c r="I34" s="207">
        <f>SUM(I32:I33)</f>
        <v>615809</v>
      </c>
    </row>
    <row r="35" spans="2:9" ht="18.75">
      <c r="G35" s="208"/>
      <c r="H35" s="209"/>
      <c r="I35" s="193"/>
    </row>
    <row r="36" spans="2:9" ht="18.75">
      <c r="B36" s="298" t="s">
        <v>163</v>
      </c>
      <c r="C36" s="299"/>
      <c r="D36" s="300"/>
      <c r="E36" s="179"/>
      <c r="G36" s="298" t="s">
        <v>163</v>
      </c>
      <c r="H36" s="299"/>
      <c r="I36" s="300"/>
    </row>
    <row r="37" spans="2:9" ht="18.75">
      <c r="B37" s="181"/>
      <c r="C37" s="179"/>
      <c r="D37" s="182"/>
      <c r="E37" s="179"/>
      <c r="G37" s="181"/>
      <c r="H37" s="179"/>
      <c r="I37" s="182"/>
    </row>
    <row r="38" spans="2:9" ht="18.75">
      <c r="B38" s="183" t="s">
        <v>42</v>
      </c>
      <c r="C38" s="184" t="s">
        <v>60</v>
      </c>
      <c r="D38" s="185">
        <v>2016</v>
      </c>
      <c r="E38" s="179"/>
      <c r="G38" s="183" t="s">
        <v>42</v>
      </c>
      <c r="H38" s="184" t="s">
        <v>60</v>
      </c>
      <c r="I38" s="185">
        <v>2016</v>
      </c>
    </row>
    <row r="39" spans="2:9" ht="18.75">
      <c r="B39" s="186">
        <v>1</v>
      </c>
      <c r="C39" s="187" t="s">
        <v>160</v>
      </c>
      <c r="D39" s="210">
        <v>400</v>
      </c>
      <c r="E39" s="225"/>
      <c r="G39" s="186" t="s">
        <v>247</v>
      </c>
      <c r="H39" s="205" t="s">
        <v>160</v>
      </c>
      <c r="I39" s="210">
        <v>695</v>
      </c>
    </row>
    <row r="40" spans="2:9" ht="18.75">
      <c r="G40" s="186" t="s">
        <v>248</v>
      </c>
      <c r="H40" s="191" t="s">
        <v>281</v>
      </c>
      <c r="I40" s="192">
        <v>190</v>
      </c>
    </row>
    <row r="41" spans="2:9" ht="18.75">
      <c r="G41" s="186" t="s">
        <v>249</v>
      </c>
      <c r="H41" s="191" t="s">
        <v>287</v>
      </c>
      <c r="I41" s="192">
        <f>SUM(I39:I40)</f>
        <v>885</v>
      </c>
    </row>
    <row r="42" spans="2:9" ht="18.75">
      <c r="G42" s="208"/>
      <c r="H42" s="209"/>
      <c r="I42" s="193"/>
    </row>
    <row r="43" spans="2:9" ht="18.75">
      <c r="B43" s="298" t="s">
        <v>161</v>
      </c>
      <c r="C43" s="299"/>
      <c r="D43" s="300"/>
      <c r="E43" s="179"/>
      <c r="G43" s="298" t="s">
        <v>161</v>
      </c>
      <c r="H43" s="299"/>
      <c r="I43" s="300"/>
    </row>
    <row r="44" spans="2:9" ht="18.75">
      <c r="B44" s="181"/>
      <c r="C44" s="179"/>
      <c r="D44" s="182"/>
      <c r="E44" s="179"/>
      <c r="G44" s="298"/>
      <c r="H44" s="299"/>
      <c r="I44" s="300"/>
    </row>
    <row r="45" spans="2:9" ht="18.75">
      <c r="B45" s="183" t="s">
        <v>42</v>
      </c>
      <c r="C45" s="184" t="s">
        <v>60</v>
      </c>
      <c r="D45" s="185">
        <v>2016</v>
      </c>
      <c r="E45" s="179"/>
      <c r="G45" s="183" t="s">
        <v>42</v>
      </c>
      <c r="H45" s="184" t="s">
        <v>60</v>
      </c>
      <c r="I45" s="185">
        <v>2016</v>
      </c>
    </row>
    <row r="46" spans="2:9" ht="37.5">
      <c r="B46" s="202">
        <v>1</v>
      </c>
      <c r="C46" s="211" t="s">
        <v>162</v>
      </c>
      <c r="D46" s="212">
        <v>610575</v>
      </c>
      <c r="E46" s="222"/>
      <c r="G46" s="202" t="s">
        <v>247</v>
      </c>
      <c r="H46" s="213" t="s">
        <v>288</v>
      </c>
      <c r="I46" s="214">
        <v>485021</v>
      </c>
    </row>
    <row r="47" spans="2:9" ht="37.5">
      <c r="B47" s="202">
        <v>2</v>
      </c>
      <c r="C47" s="211" t="s">
        <v>163</v>
      </c>
      <c r="D47" s="212">
        <v>400</v>
      </c>
      <c r="E47" s="222"/>
      <c r="G47" s="202" t="s">
        <v>248</v>
      </c>
      <c r="H47" s="213" t="s">
        <v>289</v>
      </c>
      <c r="I47" s="214">
        <v>130788</v>
      </c>
    </row>
    <row r="48" spans="2:9" ht="37.5">
      <c r="B48" s="212"/>
      <c r="C48" s="211" t="s">
        <v>164</v>
      </c>
      <c r="D48" s="212">
        <f>SUM(D46:D47)</f>
        <v>610975</v>
      </c>
      <c r="E48" s="222"/>
      <c r="G48" s="202" t="s">
        <v>249</v>
      </c>
      <c r="H48" s="213" t="s">
        <v>290</v>
      </c>
      <c r="I48" s="214">
        <v>695</v>
      </c>
    </row>
    <row r="49" spans="2:9" ht="36.75" thickBot="1">
      <c r="G49" s="215" t="s">
        <v>250</v>
      </c>
      <c r="H49" s="216" t="s">
        <v>291</v>
      </c>
      <c r="I49" s="172">
        <v>190</v>
      </c>
    </row>
    <row r="50" spans="2:9" ht="19.5" thickBot="1">
      <c r="G50" s="217" t="s">
        <v>251</v>
      </c>
      <c r="H50" s="218" t="s">
        <v>270</v>
      </c>
      <c r="I50" s="219">
        <f>SUM(I46:I49)</f>
        <v>616694</v>
      </c>
    </row>
    <row r="51" spans="2:9" ht="18.75">
      <c r="G51" s="220"/>
      <c r="H51" s="208"/>
      <c r="I51" s="208"/>
    </row>
    <row r="52" spans="2:9" ht="18.75">
      <c r="G52" s="220"/>
      <c r="H52" s="208"/>
      <c r="I52" s="208"/>
    </row>
    <row r="53" spans="2:9" ht="18.75">
      <c r="G53" s="220"/>
      <c r="H53" s="208"/>
      <c r="I53" s="208"/>
    </row>
    <row r="56" spans="2:9" ht="18.75">
      <c r="B56" s="295"/>
      <c r="C56" s="295"/>
      <c r="D56" s="295"/>
      <c r="E56" s="179"/>
    </row>
    <row r="57" spans="2:9" ht="18.75">
      <c r="B57" s="221"/>
      <c r="C57" s="179"/>
      <c r="D57" s="179"/>
      <c r="E57" s="179"/>
    </row>
    <row r="58" spans="2:9" ht="18.75">
      <c r="B58" s="221"/>
      <c r="C58" s="179"/>
      <c r="D58" s="179"/>
      <c r="E58" s="179"/>
    </row>
    <row r="59" spans="2:9" ht="18.75">
      <c r="B59" s="220"/>
      <c r="C59" s="222"/>
      <c r="D59" s="222"/>
      <c r="E59" s="222"/>
    </row>
    <row r="60" spans="2:9" ht="18.75">
      <c r="B60" s="220"/>
      <c r="C60" s="222"/>
      <c r="D60" s="222"/>
      <c r="E60" s="222"/>
    </row>
    <row r="61" spans="2:9" ht="18.75">
      <c r="B61" s="222"/>
      <c r="C61" s="222"/>
      <c r="D61" s="222"/>
      <c r="E61" s="222"/>
    </row>
  </sheetData>
  <mergeCells count="18">
    <mergeCell ref="G43:I43"/>
    <mergeCell ref="G44:I44"/>
    <mergeCell ref="G36:I36"/>
    <mergeCell ref="B1:J1"/>
    <mergeCell ref="B3:J3"/>
    <mergeCell ref="G5:I5"/>
    <mergeCell ref="G7:H7"/>
    <mergeCell ref="G8:I8"/>
    <mergeCell ref="B7:C7"/>
    <mergeCell ref="B4:D4"/>
    <mergeCell ref="B8:D8"/>
    <mergeCell ref="B36:D36"/>
    <mergeCell ref="B5:D5"/>
    <mergeCell ref="B56:D56"/>
    <mergeCell ref="B27:C27"/>
    <mergeCell ref="B28:C28"/>
    <mergeCell ref="B26:C26"/>
    <mergeCell ref="B43:D4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43" orientation="landscape" horizontalDpi="120" verticalDpi="7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J18"/>
  <sheetViews>
    <sheetView workbookViewId="0">
      <selection sqref="A1:E1"/>
    </sheetView>
  </sheetViews>
  <sheetFormatPr defaultRowHeight="12.75"/>
  <cols>
    <col min="1" max="1" width="39" style="9" customWidth="1"/>
    <col min="2" max="16384" width="9.140625" style="9"/>
  </cols>
  <sheetData>
    <row r="1" spans="1:10" ht="15.75">
      <c r="A1" s="304" t="s">
        <v>364</v>
      </c>
      <c r="B1" s="305"/>
      <c r="C1" s="305"/>
      <c r="D1" s="305"/>
      <c r="E1" s="305"/>
    </row>
    <row r="2" spans="1:10" ht="15.75">
      <c r="E2" s="10"/>
    </row>
    <row r="3" spans="1:10">
      <c r="A3" s="303" t="s">
        <v>63</v>
      </c>
      <c r="B3" s="303"/>
      <c r="C3" s="303"/>
      <c r="D3" s="303"/>
      <c r="E3" s="303"/>
    </row>
    <row r="4" spans="1:10" ht="15.75">
      <c r="A4" s="302" t="s">
        <v>296</v>
      </c>
      <c r="B4" s="302"/>
      <c r="C4" s="302"/>
      <c r="D4" s="302"/>
      <c r="E4" s="302"/>
      <c r="F4" s="8"/>
      <c r="G4" s="8"/>
      <c r="H4" s="8"/>
      <c r="I4" s="8"/>
      <c r="J4" s="8"/>
    </row>
    <row r="5" spans="1:10" ht="15.75">
      <c r="A5" s="8"/>
      <c r="B5" s="8"/>
      <c r="C5" s="8"/>
      <c r="D5" s="8"/>
      <c r="E5" s="6" t="s">
        <v>43</v>
      </c>
      <c r="F5" s="6"/>
      <c r="G5" s="8"/>
      <c r="H5" s="8"/>
      <c r="I5" s="8"/>
      <c r="J5" s="8"/>
    </row>
    <row r="6" spans="1:10" ht="15.75">
      <c r="A6" s="11" t="s">
        <v>48</v>
      </c>
      <c r="B6" s="11">
        <v>2016</v>
      </c>
      <c r="C6" s="11">
        <v>2017</v>
      </c>
      <c r="D6" s="11">
        <v>2018</v>
      </c>
      <c r="E6" s="11">
        <v>2019</v>
      </c>
      <c r="F6" s="77"/>
      <c r="G6" s="8"/>
      <c r="H6" s="8"/>
      <c r="I6" s="8"/>
      <c r="J6" s="8"/>
    </row>
    <row r="7" spans="1:10" ht="15.75">
      <c r="A7" s="17" t="s">
        <v>1</v>
      </c>
      <c r="B7" s="12">
        <v>0</v>
      </c>
      <c r="C7" s="12">
        <v>0</v>
      </c>
      <c r="D7" s="12">
        <v>0</v>
      </c>
      <c r="E7" s="12">
        <v>0</v>
      </c>
      <c r="F7" s="78"/>
      <c r="G7" s="8"/>
      <c r="H7" s="8"/>
      <c r="I7" s="8"/>
      <c r="J7" s="8"/>
    </row>
    <row r="8" spans="1:10" ht="31.5">
      <c r="A8" s="18" t="s">
        <v>5</v>
      </c>
      <c r="B8" s="12">
        <v>0</v>
      </c>
      <c r="C8" s="12">
        <v>0</v>
      </c>
      <c r="D8" s="12">
        <v>0</v>
      </c>
      <c r="E8" s="12">
        <v>0</v>
      </c>
      <c r="F8" s="78"/>
      <c r="G8" s="8"/>
      <c r="H8" s="8"/>
      <c r="I8" s="8"/>
      <c r="J8" s="8"/>
    </row>
    <row r="9" spans="1:10" ht="31.5">
      <c r="A9" s="18" t="s">
        <v>6</v>
      </c>
      <c r="B9" s="12">
        <v>0</v>
      </c>
      <c r="C9" s="12">
        <v>0</v>
      </c>
      <c r="D9" s="12">
        <v>0</v>
      </c>
      <c r="E9" s="12">
        <v>0</v>
      </c>
      <c r="F9" s="78"/>
      <c r="G9" s="8"/>
      <c r="H9" s="8"/>
      <c r="I9" s="8"/>
      <c r="J9" s="8"/>
    </row>
    <row r="10" spans="1:10" ht="15.75">
      <c r="A10" s="17" t="s">
        <v>2</v>
      </c>
      <c r="B10" s="12">
        <v>100000</v>
      </c>
      <c r="C10" s="12">
        <v>0</v>
      </c>
      <c r="D10" s="12">
        <v>0</v>
      </c>
      <c r="E10" s="12">
        <v>0</v>
      </c>
      <c r="F10" s="78"/>
      <c r="G10" s="8"/>
      <c r="H10" s="8"/>
      <c r="I10" s="8"/>
      <c r="J10" s="8"/>
    </row>
    <row r="11" spans="1:10" ht="15.75">
      <c r="A11" s="17" t="s">
        <v>3</v>
      </c>
      <c r="B11" s="12">
        <v>0</v>
      </c>
      <c r="C11" s="12">
        <v>0</v>
      </c>
      <c r="D11" s="12">
        <v>0</v>
      </c>
      <c r="E11" s="12">
        <v>0</v>
      </c>
      <c r="F11" s="78"/>
      <c r="G11" s="8"/>
      <c r="H11" s="8"/>
      <c r="I11" s="8"/>
      <c r="J11" s="8"/>
    </row>
    <row r="12" spans="1:10" ht="15.75">
      <c r="A12" s="17" t="s">
        <v>4</v>
      </c>
      <c r="B12" s="12">
        <v>0</v>
      </c>
      <c r="C12" s="12">
        <v>0</v>
      </c>
      <c r="D12" s="12">
        <v>0</v>
      </c>
      <c r="E12" s="12">
        <v>0</v>
      </c>
      <c r="F12" s="78"/>
      <c r="G12" s="8"/>
      <c r="H12" s="8"/>
      <c r="I12" s="8"/>
      <c r="J12" s="8"/>
    </row>
    <row r="13" spans="1:10" ht="15.75">
      <c r="A13" s="17" t="s">
        <v>62</v>
      </c>
      <c r="B13" s="12">
        <v>0</v>
      </c>
      <c r="C13" s="12">
        <v>0</v>
      </c>
      <c r="D13" s="12">
        <v>0</v>
      </c>
      <c r="E13" s="12">
        <v>0</v>
      </c>
      <c r="F13" s="78"/>
      <c r="G13" s="8"/>
      <c r="H13" s="8"/>
      <c r="I13" s="8"/>
      <c r="J13" s="8"/>
    </row>
    <row r="14" spans="1:10" ht="15.75">
      <c r="A14" s="19" t="s">
        <v>49</v>
      </c>
      <c r="B14" s="20">
        <f>SUM(B7:B13)</f>
        <v>100000</v>
      </c>
      <c r="C14" s="20">
        <f>SUM(C7:C13)</f>
        <v>0</v>
      </c>
      <c r="D14" s="20">
        <f>SUM(D7:D13)</f>
        <v>0</v>
      </c>
      <c r="E14" s="20">
        <f>SUM(E7:E13)</f>
        <v>0</v>
      </c>
      <c r="F14" s="79"/>
      <c r="G14" s="8"/>
      <c r="H14" s="8"/>
      <c r="I14" s="8"/>
      <c r="J14" s="8"/>
    </row>
    <row r="15" spans="1:10" ht="15.75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0" ht="15.75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10" ht="15.75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ht="15.75">
      <c r="A18" s="8"/>
      <c r="B18" s="8"/>
      <c r="C18" s="8"/>
      <c r="D18" s="8"/>
      <c r="E18" s="8"/>
      <c r="F18" s="8"/>
      <c r="G18" s="8"/>
      <c r="H18" s="8"/>
      <c r="I18" s="8"/>
      <c r="J18" s="8"/>
    </row>
  </sheetData>
  <mergeCells count="3">
    <mergeCell ref="A4:E4"/>
    <mergeCell ref="A3:E3"/>
    <mergeCell ref="A1:E1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AJ27"/>
  <sheetViews>
    <sheetView view="pageBreakPreview" topLeftCell="A7" zoomScale="60" zoomScaleNormal="100" workbookViewId="0">
      <selection activeCell="B1" sqref="B1:AC1"/>
    </sheetView>
  </sheetViews>
  <sheetFormatPr defaultRowHeight="12.75"/>
  <cols>
    <col min="1" max="1" width="5.140625" style="57" customWidth="1"/>
    <col min="2" max="2" width="4.7109375" style="57" customWidth="1"/>
    <col min="3" max="3" width="4.85546875" style="57" customWidth="1"/>
    <col min="4" max="8" width="4.7109375" style="57" customWidth="1"/>
    <col min="9" max="9" width="5.28515625" style="57" customWidth="1"/>
    <col min="10" max="10" width="8.28515625" style="57" customWidth="1"/>
    <col min="11" max="11" width="2.42578125" style="57" hidden="1" customWidth="1"/>
    <col min="12" max="12" width="4.7109375" style="57" hidden="1" customWidth="1"/>
    <col min="13" max="13" width="4.5703125" style="57" hidden="1" customWidth="1"/>
    <col min="14" max="14" width="4.7109375" style="57" customWidth="1"/>
    <col min="15" max="15" width="3.42578125" style="57" customWidth="1"/>
    <col min="16" max="27" width="8.85546875" style="57" bestFit="1" customWidth="1"/>
    <col min="28" max="28" width="10.85546875" style="57" hidden="1" customWidth="1"/>
    <col min="29" max="29" width="9.5703125" style="57" customWidth="1"/>
    <col min="30" max="30" width="0.140625" style="57" customWidth="1"/>
    <col min="31" max="34" width="9.140625" style="57" customWidth="1"/>
    <col min="35" max="251" width="9.140625" style="57"/>
    <col min="252" max="252" width="4.7109375" style="57" customWidth="1"/>
    <col min="253" max="253" width="4.85546875" style="57" customWidth="1"/>
    <col min="254" max="258" width="4.7109375" style="57" customWidth="1"/>
    <col min="259" max="259" width="5.28515625" style="57" customWidth="1"/>
    <col min="260" max="262" width="4.7109375" style="57" customWidth="1"/>
    <col min="263" max="263" width="4.5703125" style="57" customWidth="1"/>
    <col min="264" max="270" width="4.7109375" style="57" customWidth="1"/>
    <col min="271" max="271" width="4.5703125" style="57" customWidth="1"/>
    <col min="272" max="275" width="4.7109375" style="57" customWidth="1"/>
    <col min="276" max="276" width="4.85546875" style="57" customWidth="1"/>
    <col min="277" max="277" width="6.140625" style="57" customWidth="1"/>
    <col min="278" max="507" width="9.140625" style="57"/>
    <col min="508" max="508" width="4.7109375" style="57" customWidth="1"/>
    <col min="509" max="509" width="4.85546875" style="57" customWidth="1"/>
    <col min="510" max="514" width="4.7109375" style="57" customWidth="1"/>
    <col min="515" max="515" width="5.28515625" style="57" customWidth="1"/>
    <col min="516" max="518" width="4.7109375" style="57" customWidth="1"/>
    <col min="519" max="519" width="4.5703125" style="57" customWidth="1"/>
    <col min="520" max="526" width="4.7109375" style="57" customWidth="1"/>
    <col min="527" max="527" width="4.5703125" style="57" customWidth="1"/>
    <col min="528" max="531" width="4.7109375" style="57" customWidth="1"/>
    <col min="532" max="532" width="4.85546875" style="57" customWidth="1"/>
    <col min="533" max="533" width="6.140625" style="57" customWidth="1"/>
    <col min="534" max="763" width="9.140625" style="57"/>
    <col min="764" max="764" width="4.7109375" style="57" customWidth="1"/>
    <col min="765" max="765" width="4.85546875" style="57" customWidth="1"/>
    <col min="766" max="770" width="4.7109375" style="57" customWidth="1"/>
    <col min="771" max="771" width="5.28515625" style="57" customWidth="1"/>
    <col min="772" max="774" width="4.7109375" style="57" customWidth="1"/>
    <col min="775" max="775" width="4.5703125" style="57" customWidth="1"/>
    <col min="776" max="782" width="4.7109375" style="57" customWidth="1"/>
    <col min="783" max="783" width="4.5703125" style="57" customWidth="1"/>
    <col min="784" max="787" width="4.7109375" style="57" customWidth="1"/>
    <col min="788" max="788" width="4.85546875" style="57" customWidth="1"/>
    <col min="789" max="789" width="6.140625" style="57" customWidth="1"/>
    <col min="790" max="1019" width="9.140625" style="57"/>
    <col min="1020" max="1020" width="4.7109375" style="57" customWidth="1"/>
    <col min="1021" max="1021" width="4.85546875" style="57" customWidth="1"/>
    <col min="1022" max="1026" width="4.7109375" style="57" customWidth="1"/>
    <col min="1027" max="1027" width="5.28515625" style="57" customWidth="1"/>
    <col min="1028" max="1030" width="4.7109375" style="57" customWidth="1"/>
    <col min="1031" max="1031" width="4.5703125" style="57" customWidth="1"/>
    <col min="1032" max="1038" width="4.7109375" style="57" customWidth="1"/>
    <col min="1039" max="1039" width="4.5703125" style="57" customWidth="1"/>
    <col min="1040" max="1043" width="4.7109375" style="57" customWidth="1"/>
    <col min="1044" max="1044" width="4.85546875" style="57" customWidth="1"/>
    <col min="1045" max="1045" width="6.140625" style="57" customWidth="1"/>
    <col min="1046" max="1275" width="9.140625" style="57"/>
    <col min="1276" max="1276" width="4.7109375" style="57" customWidth="1"/>
    <col min="1277" max="1277" width="4.85546875" style="57" customWidth="1"/>
    <col min="1278" max="1282" width="4.7109375" style="57" customWidth="1"/>
    <col min="1283" max="1283" width="5.28515625" style="57" customWidth="1"/>
    <col min="1284" max="1286" width="4.7109375" style="57" customWidth="1"/>
    <col min="1287" max="1287" width="4.5703125" style="57" customWidth="1"/>
    <col min="1288" max="1294" width="4.7109375" style="57" customWidth="1"/>
    <col min="1295" max="1295" width="4.5703125" style="57" customWidth="1"/>
    <col min="1296" max="1299" width="4.7109375" style="57" customWidth="1"/>
    <col min="1300" max="1300" width="4.85546875" style="57" customWidth="1"/>
    <col min="1301" max="1301" width="6.140625" style="57" customWidth="1"/>
    <col min="1302" max="1531" width="9.140625" style="57"/>
    <col min="1532" max="1532" width="4.7109375" style="57" customWidth="1"/>
    <col min="1533" max="1533" width="4.85546875" style="57" customWidth="1"/>
    <col min="1534" max="1538" width="4.7109375" style="57" customWidth="1"/>
    <col min="1539" max="1539" width="5.28515625" style="57" customWidth="1"/>
    <col min="1540" max="1542" width="4.7109375" style="57" customWidth="1"/>
    <col min="1543" max="1543" width="4.5703125" style="57" customWidth="1"/>
    <col min="1544" max="1550" width="4.7109375" style="57" customWidth="1"/>
    <col min="1551" max="1551" width="4.5703125" style="57" customWidth="1"/>
    <col min="1552" max="1555" width="4.7109375" style="57" customWidth="1"/>
    <col min="1556" max="1556" width="4.85546875" style="57" customWidth="1"/>
    <col min="1557" max="1557" width="6.140625" style="57" customWidth="1"/>
    <col min="1558" max="1787" width="9.140625" style="57"/>
    <col min="1788" max="1788" width="4.7109375" style="57" customWidth="1"/>
    <col min="1789" max="1789" width="4.85546875" style="57" customWidth="1"/>
    <col min="1790" max="1794" width="4.7109375" style="57" customWidth="1"/>
    <col min="1795" max="1795" width="5.28515625" style="57" customWidth="1"/>
    <col min="1796" max="1798" width="4.7109375" style="57" customWidth="1"/>
    <col min="1799" max="1799" width="4.5703125" style="57" customWidth="1"/>
    <col min="1800" max="1806" width="4.7109375" style="57" customWidth="1"/>
    <col min="1807" max="1807" width="4.5703125" style="57" customWidth="1"/>
    <col min="1808" max="1811" width="4.7109375" style="57" customWidth="1"/>
    <col min="1812" max="1812" width="4.85546875" style="57" customWidth="1"/>
    <col min="1813" max="1813" width="6.140625" style="57" customWidth="1"/>
    <col min="1814" max="2043" width="9.140625" style="57"/>
    <col min="2044" max="2044" width="4.7109375" style="57" customWidth="1"/>
    <col min="2045" max="2045" width="4.85546875" style="57" customWidth="1"/>
    <col min="2046" max="2050" width="4.7109375" style="57" customWidth="1"/>
    <col min="2051" max="2051" width="5.28515625" style="57" customWidth="1"/>
    <col min="2052" max="2054" width="4.7109375" style="57" customWidth="1"/>
    <col min="2055" max="2055" width="4.5703125" style="57" customWidth="1"/>
    <col min="2056" max="2062" width="4.7109375" style="57" customWidth="1"/>
    <col min="2063" max="2063" width="4.5703125" style="57" customWidth="1"/>
    <col min="2064" max="2067" width="4.7109375" style="57" customWidth="1"/>
    <col min="2068" max="2068" width="4.85546875" style="57" customWidth="1"/>
    <col min="2069" max="2069" width="6.140625" style="57" customWidth="1"/>
    <col min="2070" max="2299" width="9.140625" style="57"/>
    <col min="2300" max="2300" width="4.7109375" style="57" customWidth="1"/>
    <col min="2301" max="2301" width="4.85546875" style="57" customWidth="1"/>
    <col min="2302" max="2306" width="4.7109375" style="57" customWidth="1"/>
    <col min="2307" max="2307" width="5.28515625" style="57" customWidth="1"/>
    <col min="2308" max="2310" width="4.7109375" style="57" customWidth="1"/>
    <col min="2311" max="2311" width="4.5703125" style="57" customWidth="1"/>
    <col min="2312" max="2318" width="4.7109375" style="57" customWidth="1"/>
    <col min="2319" max="2319" width="4.5703125" style="57" customWidth="1"/>
    <col min="2320" max="2323" width="4.7109375" style="57" customWidth="1"/>
    <col min="2324" max="2324" width="4.85546875" style="57" customWidth="1"/>
    <col min="2325" max="2325" width="6.140625" style="57" customWidth="1"/>
    <col min="2326" max="2555" width="9.140625" style="57"/>
    <col min="2556" max="2556" width="4.7109375" style="57" customWidth="1"/>
    <col min="2557" max="2557" width="4.85546875" style="57" customWidth="1"/>
    <col min="2558" max="2562" width="4.7109375" style="57" customWidth="1"/>
    <col min="2563" max="2563" width="5.28515625" style="57" customWidth="1"/>
    <col min="2564" max="2566" width="4.7109375" style="57" customWidth="1"/>
    <col min="2567" max="2567" width="4.5703125" style="57" customWidth="1"/>
    <col min="2568" max="2574" width="4.7109375" style="57" customWidth="1"/>
    <col min="2575" max="2575" width="4.5703125" style="57" customWidth="1"/>
    <col min="2576" max="2579" width="4.7109375" style="57" customWidth="1"/>
    <col min="2580" max="2580" width="4.85546875" style="57" customWidth="1"/>
    <col min="2581" max="2581" width="6.140625" style="57" customWidth="1"/>
    <col min="2582" max="2811" width="9.140625" style="57"/>
    <col min="2812" max="2812" width="4.7109375" style="57" customWidth="1"/>
    <col min="2813" max="2813" width="4.85546875" style="57" customWidth="1"/>
    <col min="2814" max="2818" width="4.7109375" style="57" customWidth="1"/>
    <col min="2819" max="2819" width="5.28515625" style="57" customWidth="1"/>
    <col min="2820" max="2822" width="4.7109375" style="57" customWidth="1"/>
    <col min="2823" max="2823" width="4.5703125" style="57" customWidth="1"/>
    <col min="2824" max="2830" width="4.7109375" style="57" customWidth="1"/>
    <col min="2831" max="2831" width="4.5703125" style="57" customWidth="1"/>
    <col min="2832" max="2835" width="4.7109375" style="57" customWidth="1"/>
    <col min="2836" max="2836" width="4.85546875" style="57" customWidth="1"/>
    <col min="2837" max="2837" width="6.140625" style="57" customWidth="1"/>
    <col min="2838" max="3067" width="9.140625" style="57"/>
    <col min="3068" max="3068" width="4.7109375" style="57" customWidth="1"/>
    <col min="3069" max="3069" width="4.85546875" style="57" customWidth="1"/>
    <col min="3070" max="3074" width="4.7109375" style="57" customWidth="1"/>
    <col min="3075" max="3075" width="5.28515625" style="57" customWidth="1"/>
    <col min="3076" max="3078" width="4.7109375" style="57" customWidth="1"/>
    <col min="3079" max="3079" width="4.5703125" style="57" customWidth="1"/>
    <col min="3080" max="3086" width="4.7109375" style="57" customWidth="1"/>
    <col min="3087" max="3087" width="4.5703125" style="57" customWidth="1"/>
    <col min="3088" max="3091" width="4.7109375" style="57" customWidth="1"/>
    <col min="3092" max="3092" width="4.85546875" style="57" customWidth="1"/>
    <col min="3093" max="3093" width="6.140625" style="57" customWidth="1"/>
    <col min="3094" max="3323" width="9.140625" style="57"/>
    <col min="3324" max="3324" width="4.7109375" style="57" customWidth="1"/>
    <col min="3325" max="3325" width="4.85546875" style="57" customWidth="1"/>
    <col min="3326" max="3330" width="4.7109375" style="57" customWidth="1"/>
    <col min="3331" max="3331" width="5.28515625" style="57" customWidth="1"/>
    <col min="3332" max="3334" width="4.7109375" style="57" customWidth="1"/>
    <col min="3335" max="3335" width="4.5703125" style="57" customWidth="1"/>
    <col min="3336" max="3342" width="4.7109375" style="57" customWidth="1"/>
    <col min="3343" max="3343" width="4.5703125" style="57" customWidth="1"/>
    <col min="3344" max="3347" width="4.7109375" style="57" customWidth="1"/>
    <col min="3348" max="3348" width="4.85546875" style="57" customWidth="1"/>
    <col min="3349" max="3349" width="6.140625" style="57" customWidth="1"/>
    <col min="3350" max="3579" width="9.140625" style="57"/>
    <col min="3580" max="3580" width="4.7109375" style="57" customWidth="1"/>
    <col min="3581" max="3581" width="4.85546875" style="57" customWidth="1"/>
    <col min="3582" max="3586" width="4.7109375" style="57" customWidth="1"/>
    <col min="3587" max="3587" width="5.28515625" style="57" customWidth="1"/>
    <col min="3588" max="3590" width="4.7109375" style="57" customWidth="1"/>
    <col min="3591" max="3591" width="4.5703125" style="57" customWidth="1"/>
    <col min="3592" max="3598" width="4.7109375" style="57" customWidth="1"/>
    <col min="3599" max="3599" width="4.5703125" style="57" customWidth="1"/>
    <col min="3600" max="3603" width="4.7109375" style="57" customWidth="1"/>
    <col min="3604" max="3604" width="4.85546875" style="57" customWidth="1"/>
    <col min="3605" max="3605" width="6.140625" style="57" customWidth="1"/>
    <col min="3606" max="3835" width="9.140625" style="57"/>
    <col min="3836" max="3836" width="4.7109375" style="57" customWidth="1"/>
    <col min="3837" max="3837" width="4.85546875" style="57" customWidth="1"/>
    <col min="3838" max="3842" width="4.7109375" style="57" customWidth="1"/>
    <col min="3843" max="3843" width="5.28515625" style="57" customWidth="1"/>
    <col min="3844" max="3846" width="4.7109375" style="57" customWidth="1"/>
    <col min="3847" max="3847" width="4.5703125" style="57" customWidth="1"/>
    <col min="3848" max="3854" width="4.7109375" style="57" customWidth="1"/>
    <col min="3855" max="3855" width="4.5703125" style="57" customWidth="1"/>
    <col min="3856" max="3859" width="4.7109375" style="57" customWidth="1"/>
    <col min="3860" max="3860" width="4.85546875" style="57" customWidth="1"/>
    <col min="3861" max="3861" width="6.140625" style="57" customWidth="1"/>
    <col min="3862" max="4091" width="9.140625" style="57"/>
    <col min="4092" max="4092" width="4.7109375" style="57" customWidth="1"/>
    <col min="4093" max="4093" width="4.85546875" style="57" customWidth="1"/>
    <col min="4094" max="4098" width="4.7109375" style="57" customWidth="1"/>
    <col min="4099" max="4099" width="5.28515625" style="57" customWidth="1"/>
    <col min="4100" max="4102" width="4.7109375" style="57" customWidth="1"/>
    <col min="4103" max="4103" width="4.5703125" style="57" customWidth="1"/>
    <col min="4104" max="4110" width="4.7109375" style="57" customWidth="1"/>
    <col min="4111" max="4111" width="4.5703125" style="57" customWidth="1"/>
    <col min="4112" max="4115" width="4.7109375" style="57" customWidth="1"/>
    <col min="4116" max="4116" width="4.85546875" style="57" customWidth="1"/>
    <col min="4117" max="4117" width="6.140625" style="57" customWidth="1"/>
    <col min="4118" max="4347" width="9.140625" style="57"/>
    <col min="4348" max="4348" width="4.7109375" style="57" customWidth="1"/>
    <col min="4349" max="4349" width="4.85546875" style="57" customWidth="1"/>
    <col min="4350" max="4354" width="4.7109375" style="57" customWidth="1"/>
    <col min="4355" max="4355" width="5.28515625" style="57" customWidth="1"/>
    <col min="4356" max="4358" width="4.7109375" style="57" customWidth="1"/>
    <col min="4359" max="4359" width="4.5703125" style="57" customWidth="1"/>
    <col min="4360" max="4366" width="4.7109375" style="57" customWidth="1"/>
    <col min="4367" max="4367" width="4.5703125" style="57" customWidth="1"/>
    <col min="4368" max="4371" width="4.7109375" style="57" customWidth="1"/>
    <col min="4372" max="4372" width="4.85546875" style="57" customWidth="1"/>
    <col min="4373" max="4373" width="6.140625" style="57" customWidth="1"/>
    <col min="4374" max="4603" width="9.140625" style="57"/>
    <col min="4604" max="4604" width="4.7109375" style="57" customWidth="1"/>
    <col min="4605" max="4605" width="4.85546875" style="57" customWidth="1"/>
    <col min="4606" max="4610" width="4.7109375" style="57" customWidth="1"/>
    <col min="4611" max="4611" width="5.28515625" style="57" customWidth="1"/>
    <col min="4612" max="4614" width="4.7109375" style="57" customWidth="1"/>
    <col min="4615" max="4615" width="4.5703125" style="57" customWidth="1"/>
    <col min="4616" max="4622" width="4.7109375" style="57" customWidth="1"/>
    <col min="4623" max="4623" width="4.5703125" style="57" customWidth="1"/>
    <col min="4624" max="4627" width="4.7109375" style="57" customWidth="1"/>
    <col min="4628" max="4628" width="4.85546875" style="57" customWidth="1"/>
    <col min="4629" max="4629" width="6.140625" style="57" customWidth="1"/>
    <col min="4630" max="4859" width="9.140625" style="57"/>
    <col min="4860" max="4860" width="4.7109375" style="57" customWidth="1"/>
    <col min="4861" max="4861" width="4.85546875" style="57" customWidth="1"/>
    <col min="4862" max="4866" width="4.7109375" style="57" customWidth="1"/>
    <col min="4867" max="4867" width="5.28515625" style="57" customWidth="1"/>
    <col min="4868" max="4870" width="4.7109375" style="57" customWidth="1"/>
    <col min="4871" max="4871" width="4.5703125" style="57" customWidth="1"/>
    <col min="4872" max="4878" width="4.7109375" style="57" customWidth="1"/>
    <col min="4879" max="4879" width="4.5703125" style="57" customWidth="1"/>
    <col min="4880" max="4883" width="4.7109375" style="57" customWidth="1"/>
    <col min="4884" max="4884" width="4.85546875" style="57" customWidth="1"/>
    <col min="4885" max="4885" width="6.140625" style="57" customWidth="1"/>
    <col min="4886" max="5115" width="9.140625" style="57"/>
    <col min="5116" max="5116" width="4.7109375" style="57" customWidth="1"/>
    <col min="5117" max="5117" width="4.85546875" style="57" customWidth="1"/>
    <col min="5118" max="5122" width="4.7109375" style="57" customWidth="1"/>
    <col min="5123" max="5123" width="5.28515625" style="57" customWidth="1"/>
    <col min="5124" max="5126" width="4.7109375" style="57" customWidth="1"/>
    <col min="5127" max="5127" width="4.5703125" style="57" customWidth="1"/>
    <col min="5128" max="5134" width="4.7109375" style="57" customWidth="1"/>
    <col min="5135" max="5135" width="4.5703125" style="57" customWidth="1"/>
    <col min="5136" max="5139" width="4.7109375" style="57" customWidth="1"/>
    <col min="5140" max="5140" width="4.85546875" style="57" customWidth="1"/>
    <col min="5141" max="5141" width="6.140625" style="57" customWidth="1"/>
    <col min="5142" max="5371" width="9.140625" style="57"/>
    <col min="5372" max="5372" width="4.7109375" style="57" customWidth="1"/>
    <col min="5373" max="5373" width="4.85546875" style="57" customWidth="1"/>
    <col min="5374" max="5378" width="4.7109375" style="57" customWidth="1"/>
    <col min="5379" max="5379" width="5.28515625" style="57" customWidth="1"/>
    <col min="5380" max="5382" width="4.7109375" style="57" customWidth="1"/>
    <col min="5383" max="5383" width="4.5703125" style="57" customWidth="1"/>
    <col min="5384" max="5390" width="4.7109375" style="57" customWidth="1"/>
    <col min="5391" max="5391" width="4.5703125" style="57" customWidth="1"/>
    <col min="5392" max="5395" width="4.7109375" style="57" customWidth="1"/>
    <col min="5396" max="5396" width="4.85546875" style="57" customWidth="1"/>
    <col min="5397" max="5397" width="6.140625" style="57" customWidth="1"/>
    <col min="5398" max="5627" width="9.140625" style="57"/>
    <col min="5628" max="5628" width="4.7109375" style="57" customWidth="1"/>
    <col min="5629" max="5629" width="4.85546875" style="57" customWidth="1"/>
    <col min="5630" max="5634" width="4.7109375" style="57" customWidth="1"/>
    <col min="5635" max="5635" width="5.28515625" style="57" customWidth="1"/>
    <col min="5636" max="5638" width="4.7109375" style="57" customWidth="1"/>
    <col min="5639" max="5639" width="4.5703125" style="57" customWidth="1"/>
    <col min="5640" max="5646" width="4.7109375" style="57" customWidth="1"/>
    <col min="5647" max="5647" width="4.5703125" style="57" customWidth="1"/>
    <col min="5648" max="5651" width="4.7109375" style="57" customWidth="1"/>
    <col min="5652" max="5652" width="4.85546875" style="57" customWidth="1"/>
    <col min="5653" max="5653" width="6.140625" style="57" customWidth="1"/>
    <col min="5654" max="5883" width="9.140625" style="57"/>
    <col min="5884" max="5884" width="4.7109375" style="57" customWidth="1"/>
    <col min="5885" max="5885" width="4.85546875" style="57" customWidth="1"/>
    <col min="5886" max="5890" width="4.7109375" style="57" customWidth="1"/>
    <col min="5891" max="5891" width="5.28515625" style="57" customWidth="1"/>
    <col min="5892" max="5894" width="4.7109375" style="57" customWidth="1"/>
    <col min="5895" max="5895" width="4.5703125" style="57" customWidth="1"/>
    <col min="5896" max="5902" width="4.7109375" style="57" customWidth="1"/>
    <col min="5903" max="5903" width="4.5703125" style="57" customWidth="1"/>
    <col min="5904" max="5907" width="4.7109375" style="57" customWidth="1"/>
    <col min="5908" max="5908" width="4.85546875" style="57" customWidth="1"/>
    <col min="5909" max="5909" width="6.140625" style="57" customWidth="1"/>
    <col min="5910" max="6139" width="9.140625" style="57"/>
    <col min="6140" max="6140" width="4.7109375" style="57" customWidth="1"/>
    <col min="6141" max="6141" width="4.85546875" style="57" customWidth="1"/>
    <col min="6142" max="6146" width="4.7109375" style="57" customWidth="1"/>
    <col min="6147" max="6147" width="5.28515625" style="57" customWidth="1"/>
    <col min="6148" max="6150" width="4.7109375" style="57" customWidth="1"/>
    <col min="6151" max="6151" width="4.5703125" style="57" customWidth="1"/>
    <col min="6152" max="6158" width="4.7109375" style="57" customWidth="1"/>
    <col min="6159" max="6159" width="4.5703125" style="57" customWidth="1"/>
    <col min="6160" max="6163" width="4.7109375" style="57" customWidth="1"/>
    <col min="6164" max="6164" width="4.85546875" style="57" customWidth="1"/>
    <col min="6165" max="6165" width="6.140625" style="57" customWidth="1"/>
    <col min="6166" max="6395" width="9.140625" style="57"/>
    <col min="6396" max="6396" width="4.7109375" style="57" customWidth="1"/>
    <col min="6397" max="6397" width="4.85546875" style="57" customWidth="1"/>
    <col min="6398" max="6402" width="4.7109375" style="57" customWidth="1"/>
    <col min="6403" max="6403" width="5.28515625" style="57" customWidth="1"/>
    <col min="6404" max="6406" width="4.7109375" style="57" customWidth="1"/>
    <col min="6407" max="6407" width="4.5703125" style="57" customWidth="1"/>
    <col min="6408" max="6414" width="4.7109375" style="57" customWidth="1"/>
    <col min="6415" max="6415" width="4.5703125" style="57" customWidth="1"/>
    <col min="6416" max="6419" width="4.7109375" style="57" customWidth="1"/>
    <col min="6420" max="6420" width="4.85546875" style="57" customWidth="1"/>
    <col min="6421" max="6421" width="6.140625" style="57" customWidth="1"/>
    <col min="6422" max="6651" width="9.140625" style="57"/>
    <col min="6652" max="6652" width="4.7109375" style="57" customWidth="1"/>
    <col min="6653" max="6653" width="4.85546875" style="57" customWidth="1"/>
    <col min="6654" max="6658" width="4.7109375" style="57" customWidth="1"/>
    <col min="6659" max="6659" width="5.28515625" style="57" customWidth="1"/>
    <col min="6660" max="6662" width="4.7109375" style="57" customWidth="1"/>
    <col min="6663" max="6663" width="4.5703125" style="57" customWidth="1"/>
    <col min="6664" max="6670" width="4.7109375" style="57" customWidth="1"/>
    <col min="6671" max="6671" width="4.5703125" style="57" customWidth="1"/>
    <col min="6672" max="6675" width="4.7109375" style="57" customWidth="1"/>
    <col min="6676" max="6676" width="4.85546875" style="57" customWidth="1"/>
    <col min="6677" max="6677" width="6.140625" style="57" customWidth="1"/>
    <col min="6678" max="6907" width="9.140625" style="57"/>
    <col min="6908" max="6908" width="4.7109375" style="57" customWidth="1"/>
    <col min="6909" max="6909" width="4.85546875" style="57" customWidth="1"/>
    <col min="6910" max="6914" width="4.7109375" style="57" customWidth="1"/>
    <col min="6915" max="6915" width="5.28515625" style="57" customWidth="1"/>
    <col min="6916" max="6918" width="4.7109375" style="57" customWidth="1"/>
    <col min="6919" max="6919" width="4.5703125" style="57" customWidth="1"/>
    <col min="6920" max="6926" width="4.7109375" style="57" customWidth="1"/>
    <col min="6927" max="6927" width="4.5703125" style="57" customWidth="1"/>
    <col min="6928" max="6931" width="4.7109375" style="57" customWidth="1"/>
    <col min="6932" max="6932" width="4.85546875" style="57" customWidth="1"/>
    <col min="6933" max="6933" width="6.140625" style="57" customWidth="1"/>
    <col min="6934" max="7163" width="9.140625" style="57"/>
    <col min="7164" max="7164" width="4.7109375" style="57" customWidth="1"/>
    <col min="7165" max="7165" width="4.85546875" style="57" customWidth="1"/>
    <col min="7166" max="7170" width="4.7109375" style="57" customWidth="1"/>
    <col min="7171" max="7171" width="5.28515625" style="57" customWidth="1"/>
    <col min="7172" max="7174" width="4.7109375" style="57" customWidth="1"/>
    <col min="7175" max="7175" width="4.5703125" style="57" customWidth="1"/>
    <col min="7176" max="7182" width="4.7109375" style="57" customWidth="1"/>
    <col min="7183" max="7183" width="4.5703125" style="57" customWidth="1"/>
    <col min="7184" max="7187" width="4.7109375" style="57" customWidth="1"/>
    <col min="7188" max="7188" width="4.85546875" style="57" customWidth="1"/>
    <col min="7189" max="7189" width="6.140625" style="57" customWidth="1"/>
    <col min="7190" max="7419" width="9.140625" style="57"/>
    <col min="7420" max="7420" width="4.7109375" style="57" customWidth="1"/>
    <col min="7421" max="7421" width="4.85546875" style="57" customWidth="1"/>
    <col min="7422" max="7426" width="4.7109375" style="57" customWidth="1"/>
    <col min="7427" max="7427" width="5.28515625" style="57" customWidth="1"/>
    <col min="7428" max="7430" width="4.7109375" style="57" customWidth="1"/>
    <col min="7431" max="7431" width="4.5703125" style="57" customWidth="1"/>
    <col min="7432" max="7438" width="4.7109375" style="57" customWidth="1"/>
    <col min="7439" max="7439" width="4.5703125" style="57" customWidth="1"/>
    <col min="7440" max="7443" width="4.7109375" style="57" customWidth="1"/>
    <col min="7444" max="7444" width="4.85546875" style="57" customWidth="1"/>
    <col min="7445" max="7445" width="6.140625" style="57" customWidth="1"/>
    <col min="7446" max="7675" width="9.140625" style="57"/>
    <col min="7676" max="7676" width="4.7109375" style="57" customWidth="1"/>
    <col min="7677" max="7677" width="4.85546875" style="57" customWidth="1"/>
    <col min="7678" max="7682" width="4.7109375" style="57" customWidth="1"/>
    <col min="7683" max="7683" width="5.28515625" style="57" customWidth="1"/>
    <col min="7684" max="7686" width="4.7109375" style="57" customWidth="1"/>
    <col min="7687" max="7687" width="4.5703125" style="57" customWidth="1"/>
    <col min="7688" max="7694" width="4.7109375" style="57" customWidth="1"/>
    <col min="7695" max="7695" width="4.5703125" style="57" customWidth="1"/>
    <col min="7696" max="7699" width="4.7109375" style="57" customWidth="1"/>
    <col min="7700" max="7700" width="4.85546875" style="57" customWidth="1"/>
    <col min="7701" max="7701" width="6.140625" style="57" customWidth="1"/>
    <col min="7702" max="7931" width="9.140625" style="57"/>
    <col min="7932" max="7932" width="4.7109375" style="57" customWidth="1"/>
    <col min="7933" max="7933" width="4.85546875" style="57" customWidth="1"/>
    <col min="7934" max="7938" width="4.7109375" style="57" customWidth="1"/>
    <col min="7939" max="7939" width="5.28515625" style="57" customWidth="1"/>
    <col min="7940" max="7942" width="4.7109375" style="57" customWidth="1"/>
    <col min="7943" max="7943" width="4.5703125" style="57" customWidth="1"/>
    <col min="7944" max="7950" width="4.7109375" style="57" customWidth="1"/>
    <col min="7951" max="7951" width="4.5703125" style="57" customWidth="1"/>
    <col min="7952" max="7955" width="4.7109375" style="57" customWidth="1"/>
    <col min="7956" max="7956" width="4.85546875" style="57" customWidth="1"/>
    <col min="7957" max="7957" width="6.140625" style="57" customWidth="1"/>
    <col min="7958" max="8187" width="9.140625" style="57"/>
    <col min="8188" max="8188" width="4.7109375" style="57" customWidth="1"/>
    <col min="8189" max="8189" width="4.85546875" style="57" customWidth="1"/>
    <col min="8190" max="8194" width="4.7109375" style="57" customWidth="1"/>
    <col min="8195" max="8195" width="5.28515625" style="57" customWidth="1"/>
    <col min="8196" max="8198" width="4.7109375" style="57" customWidth="1"/>
    <col min="8199" max="8199" width="4.5703125" style="57" customWidth="1"/>
    <col min="8200" max="8206" width="4.7109375" style="57" customWidth="1"/>
    <col min="8207" max="8207" width="4.5703125" style="57" customWidth="1"/>
    <col min="8208" max="8211" width="4.7109375" style="57" customWidth="1"/>
    <col min="8212" max="8212" width="4.85546875" style="57" customWidth="1"/>
    <col min="8213" max="8213" width="6.140625" style="57" customWidth="1"/>
    <col min="8214" max="8443" width="9.140625" style="57"/>
    <col min="8444" max="8444" width="4.7109375" style="57" customWidth="1"/>
    <col min="8445" max="8445" width="4.85546875" style="57" customWidth="1"/>
    <col min="8446" max="8450" width="4.7109375" style="57" customWidth="1"/>
    <col min="8451" max="8451" width="5.28515625" style="57" customWidth="1"/>
    <col min="8452" max="8454" width="4.7109375" style="57" customWidth="1"/>
    <col min="8455" max="8455" width="4.5703125" style="57" customWidth="1"/>
    <col min="8456" max="8462" width="4.7109375" style="57" customWidth="1"/>
    <col min="8463" max="8463" width="4.5703125" style="57" customWidth="1"/>
    <col min="8464" max="8467" width="4.7109375" style="57" customWidth="1"/>
    <col min="8468" max="8468" width="4.85546875" style="57" customWidth="1"/>
    <col min="8469" max="8469" width="6.140625" style="57" customWidth="1"/>
    <col min="8470" max="8699" width="9.140625" style="57"/>
    <col min="8700" max="8700" width="4.7109375" style="57" customWidth="1"/>
    <col min="8701" max="8701" width="4.85546875" style="57" customWidth="1"/>
    <col min="8702" max="8706" width="4.7109375" style="57" customWidth="1"/>
    <col min="8707" max="8707" width="5.28515625" style="57" customWidth="1"/>
    <col min="8708" max="8710" width="4.7109375" style="57" customWidth="1"/>
    <col min="8711" max="8711" width="4.5703125" style="57" customWidth="1"/>
    <col min="8712" max="8718" width="4.7109375" style="57" customWidth="1"/>
    <col min="8719" max="8719" width="4.5703125" style="57" customWidth="1"/>
    <col min="8720" max="8723" width="4.7109375" style="57" customWidth="1"/>
    <col min="8724" max="8724" width="4.85546875" style="57" customWidth="1"/>
    <col min="8725" max="8725" width="6.140625" style="57" customWidth="1"/>
    <col min="8726" max="8955" width="9.140625" style="57"/>
    <col min="8956" max="8956" width="4.7109375" style="57" customWidth="1"/>
    <col min="8957" max="8957" width="4.85546875" style="57" customWidth="1"/>
    <col min="8958" max="8962" width="4.7109375" style="57" customWidth="1"/>
    <col min="8963" max="8963" width="5.28515625" style="57" customWidth="1"/>
    <col min="8964" max="8966" width="4.7109375" style="57" customWidth="1"/>
    <col min="8967" max="8967" width="4.5703125" style="57" customWidth="1"/>
    <col min="8968" max="8974" width="4.7109375" style="57" customWidth="1"/>
    <col min="8975" max="8975" width="4.5703125" style="57" customWidth="1"/>
    <col min="8976" max="8979" width="4.7109375" style="57" customWidth="1"/>
    <col min="8980" max="8980" width="4.85546875" style="57" customWidth="1"/>
    <col min="8981" max="8981" width="6.140625" style="57" customWidth="1"/>
    <col min="8982" max="9211" width="9.140625" style="57"/>
    <col min="9212" max="9212" width="4.7109375" style="57" customWidth="1"/>
    <col min="9213" max="9213" width="4.85546875" style="57" customWidth="1"/>
    <col min="9214" max="9218" width="4.7109375" style="57" customWidth="1"/>
    <col min="9219" max="9219" width="5.28515625" style="57" customWidth="1"/>
    <col min="9220" max="9222" width="4.7109375" style="57" customWidth="1"/>
    <col min="9223" max="9223" width="4.5703125" style="57" customWidth="1"/>
    <col min="9224" max="9230" width="4.7109375" style="57" customWidth="1"/>
    <col min="9231" max="9231" width="4.5703125" style="57" customWidth="1"/>
    <col min="9232" max="9235" width="4.7109375" style="57" customWidth="1"/>
    <col min="9236" max="9236" width="4.85546875" style="57" customWidth="1"/>
    <col min="9237" max="9237" width="6.140625" style="57" customWidth="1"/>
    <col min="9238" max="9467" width="9.140625" style="57"/>
    <col min="9468" max="9468" width="4.7109375" style="57" customWidth="1"/>
    <col min="9469" max="9469" width="4.85546875" style="57" customWidth="1"/>
    <col min="9470" max="9474" width="4.7109375" style="57" customWidth="1"/>
    <col min="9475" max="9475" width="5.28515625" style="57" customWidth="1"/>
    <col min="9476" max="9478" width="4.7109375" style="57" customWidth="1"/>
    <col min="9479" max="9479" width="4.5703125" style="57" customWidth="1"/>
    <col min="9480" max="9486" width="4.7109375" style="57" customWidth="1"/>
    <col min="9487" max="9487" width="4.5703125" style="57" customWidth="1"/>
    <col min="9488" max="9491" width="4.7109375" style="57" customWidth="1"/>
    <col min="9492" max="9492" width="4.85546875" style="57" customWidth="1"/>
    <col min="9493" max="9493" width="6.140625" style="57" customWidth="1"/>
    <col min="9494" max="9723" width="9.140625" style="57"/>
    <col min="9724" max="9724" width="4.7109375" style="57" customWidth="1"/>
    <col min="9725" max="9725" width="4.85546875" style="57" customWidth="1"/>
    <col min="9726" max="9730" width="4.7109375" style="57" customWidth="1"/>
    <col min="9731" max="9731" width="5.28515625" style="57" customWidth="1"/>
    <col min="9732" max="9734" width="4.7109375" style="57" customWidth="1"/>
    <col min="9735" max="9735" width="4.5703125" style="57" customWidth="1"/>
    <col min="9736" max="9742" width="4.7109375" style="57" customWidth="1"/>
    <col min="9743" max="9743" width="4.5703125" style="57" customWidth="1"/>
    <col min="9744" max="9747" width="4.7109375" style="57" customWidth="1"/>
    <col min="9748" max="9748" width="4.85546875" style="57" customWidth="1"/>
    <col min="9749" max="9749" width="6.140625" style="57" customWidth="1"/>
    <col min="9750" max="9979" width="9.140625" style="57"/>
    <col min="9980" max="9980" width="4.7109375" style="57" customWidth="1"/>
    <col min="9981" max="9981" width="4.85546875" style="57" customWidth="1"/>
    <col min="9982" max="9986" width="4.7109375" style="57" customWidth="1"/>
    <col min="9987" max="9987" width="5.28515625" style="57" customWidth="1"/>
    <col min="9988" max="9990" width="4.7109375" style="57" customWidth="1"/>
    <col min="9991" max="9991" width="4.5703125" style="57" customWidth="1"/>
    <col min="9992" max="9998" width="4.7109375" style="57" customWidth="1"/>
    <col min="9999" max="9999" width="4.5703125" style="57" customWidth="1"/>
    <col min="10000" max="10003" width="4.7109375" style="57" customWidth="1"/>
    <col min="10004" max="10004" width="4.85546875" style="57" customWidth="1"/>
    <col min="10005" max="10005" width="6.140625" style="57" customWidth="1"/>
    <col min="10006" max="10235" width="9.140625" style="57"/>
    <col min="10236" max="10236" width="4.7109375" style="57" customWidth="1"/>
    <col min="10237" max="10237" width="4.85546875" style="57" customWidth="1"/>
    <col min="10238" max="10242" width="4.7109375" style="57" customWidth="1"/>
    <col min="10243" max="10243" width="5.28515625" style="57" customWidth="1"/>
    <col min="10244" max="10246" width="4.7109375" style="57" customWidth="1"/>
    <col min="10247" max="10247" width="4.5703125" style="57" customWidth="1"/>
    <col min="10248" max="10254" width="4.7109375" style="57" customWidth="1"/>
    <col min="10255" max="10255" width="4.5703125" style="57" customWidth="1"/>
    <col min="10256" max="10259" width="4.7109375" style="57" customWidth="1"/>
    <col min="10260" max="10260" width="4.85546875" style="57" customWidth="1"/>
    <col min="10261" max="10261" width="6.140625" style="57" customWidth="1"/>
    <col min="10262" max="10491" width="9.140625" style="57"/>
    <col min="10492" max="10492" width="4.7109375" style="57" customWidth="1"/>
    <col min="10493" max="10493" width="4.85546875" style="57" customWidth="1"/>
    <col min="10494" max="10498" width="4.7109375" style="57" customWidth="1"/>
    <col min="10499" max="10499" width="5.28515625" style="57" customWidth="1"/>
    <col min="10500" max="10502" width="4.7109375" style="57" customWidth="1"/>
    <col min="10503" max="10503" width="4.5703125" style="57" customWidth="1"/>
    <col min="10504" max="10510" width="4.7109375" style="57" customWidth="1"/>
    <col min="10511" max="10511" width="4.5703125" style="57" customWidth="1"/>
    <col min="10512" max="10515" width="4.7109375" style="57" customWidth="1"/>
    <col min="10516" max="10516" width="4.85546875" style="57" customWidth="1"/>
    <col min="10517" max="10517" width="6.140625" style="57" customWidth="1"/>
    <col min="10518" max="10747" width="9.140625" style="57"/>
    <col min="10748" max="10748" width="4.7109375" style="57" customWidth="1"/>
    <col min="10749" max="10749" width="4.85546875" style="57" customWidth="1"/>
    <col min="10750" max="10754" width="4.7109375" style="57" customWidth="1"/>
    <col min="10755" max="10755" width="5.28515625" style="57" customWidth="1"/>
    <col min="10756" max="10758" width="4.7109375" style="57" customWidth="1"/>
    <col min="10759" max="10759" width="4.5703125" style="57" customWidth="1"/>
    <col min="10760" max="10766" width="4.7109375" style="57" customWidth="1"/>
    <col min="10767" max="10767" width="4.5703125" style="57" customWidth="1"/>
    <col min="10768" max="10771" width="4.7109375" style="57" customWidth="1"/>
    <col min="10772" max="10772" width="4.85546875" style="57" customWidth="1"/>
    <col min="10773" max="10773" width="6.140625" style="57" customWidth="1"/>
    <col min="10774" max="11003" width="9.140625" style="57"/>
    <col min="11004" max="11004" width="4.7109375" style="57" customWidth="1"/>
    <col min="11005" max="11005" width="4.85546875" style="57" customWidth="1"/>
    <col min="11006" max="11010" width="4.7109375" style="57" customWidth="1"/>
    <col min="11011" max="11011" width="5.28515625" style="57" customWidth="1"/>
    <col min="11012" max="11014" width="4.7109375" style="57" customWidth="1"/>
    <col min="11015" max="11015" width="4.5703125" style="57" customWidth="1"/>
    <col min="11016" max="11022" width="4.7109375" style="57" customWidth="1"/>
    <col min="11023" max="11023" width="4.5703125" style="57" customWidth="1"/>
    <col min="11024" max="11027" width="4.7109375" style="57" customWidth="1"/>
    <col min="11028" max="11028" width="4.85546875" style="57" customWidth="1"/>
    <col min="11029" max="11029" width="6.140625" style="57" customWidth="1"/>
    <col min="11030" max="11259" width="9.140625" style="57"/>
    <col min="11260" max="11260" width="4.7109375" style="57" customWidth="1"/>
    <col min="11261" max="11261" width="4.85546875" style="57" customWidth="1"/>
    <col min="11262" max="11266" width="4.7109375" style="57" customWidth="1"/>
    <col min="11267" max="11267" width="5.28515625" style="57" customWidth="1"/>
    <col min="11268" max="11270" width="4.7109375" style="57" customWidth="1"/>
    <col min="11271" max="11271" width="4.5703125" style="57" customWidth="1"/>
    <col min="11272" max="11278" width="4.7109375" style="57" customWidth="1"/>
    <col min="11279" max="11279" width="4.5703125" style="57" customWidth="1"/>
    <col min="11280" max="11283" width="4.7109375" style="57" customWidth="1"/>
    <col min="11284" max="11284" width="4.85546875" style="57" customWidth="1"/>
    <col min="11285" max="11285" width="6.140625" style="57" customWidth="1"/>
    <col min="11286" max="11515" width="9.140625" style="57"/>
    <col min="11516" max="11516" width="4.7109375" style="57" customWidth="1"/>
    <col min="11517" max="11517" width="4.85546875" style="57" customWidth="1"/>
    <col min="11518" max="11522" width="4.7109375" style="57" customWidth="1"/>
    <col min="11523" max="11523" width="5.28515625" style="57" customWidth="1"/>
    <col min="11524" max="11526" width="4.7109375" style="57" customWidth="1"/>
    <col min="11527" max="11527" width="4.5703125" style="57" customWidth="1"/>
    <col min="11528" max="11534" width="4.7109375" style="57" customWidth="1"/>
    <col min="11535" max="11535" width="4.5703125" style="57" customWidth="1"/>
    <col min="11536" max="11539" width="4.7109375" style="57" customWidth="1"/>
    <col min="11540" max="11540" width="4.85546875" style="57" customWidth="1"/>
    <col min="11541" max="11541" width="6.140625" style="57" customWidth="1"/>
    <col min="11542" max="11771" width="9.140625" style="57"/>
    <col min="11772" max="11772" width="4.7109375" style="57" customWidth="1"/>
    <col min="11773" max="11773" width="4.85546875" style="57" customWidth="1"/>
    <col min="11774" max="11778" width="4.7109375" style="57" customWidth="1"/>
    <col min="11779" max="11779" width="5.28515625" style="57" customWidth="1"/>
    <col min="11780" max="11782" width="4.7109375" style="57" customWidth="1"/>
    <col min="11783" max="11783" width="4.5703125" style="57" customWidth="1"/>
    <col min="11784" max="11790" width="4.7109375" style="57" customWidth="1"/>
    <col min="11791" max="11791" width="4.5703125" style="57" customWidth="1"/>
    <col min="11792" max="11795" width="4.7109375" style="57" customWidth="1"/>
    <col min="11796" max="11796" width="4.85546875" style="57" customWidth="1"/>
    <col min="11797" max="11797" width="6.140625" style="57" customWidth="1"/>
    <col min="11798" max="12027" width="9.140625" style="57"/>
    <col min="12028" max="12028" width="4.7109375" style="57" customWidth="1"/>
    <col min="12029" max="12029" width="4.85546875" style="57" customWidth="1"/>
    <col min="12030" max="12034" width="4.7109375" style="57" customWidth="1"/>
    <col min="12035" max="12035" width="5.28515625" style="57" customWidth="1"/>
    <col min="12036" max="12038" width="4.7109375" style="57" customWidth="1"/>
    <col min="12039" max="12039" width="4.5703125" style="57" customWidth="1"/>
    <col min="12040" max="12046" width="4.7109375" style="57" customWidth="1"/>
    <col min="12047" max="12047" width="4.5703125" style="57" customWidth="1"/>
    <col min="12048" max="12051" width="4.7109375" style="57" customWidth="1"/>
    <col min="12052" max="12052" width="4.85546875" style="57" customWidth="1"/>
    <col min="12053" max="12053" width="6.140625" style="57" customWidth="1"/>
    <col min="12054" max="12283" width="9.140625" style="57"/>
    <col min="12284" max="12284" width="4.7109375" style="57" customWidth="1"/>
    <col min="12285" max="12285" width="4.85546875" style="57" customWidth="1"/>
    <col min="12286" max="12290" width="4.7109375" style="57" customWidth="1"/>
    <col min="12291" max="12291" width="5.28515625" style="57" customWidth="1"/>
    <col min="12292" max="12294" width="4.7109375" style="57" customWidth="1"/>
    <col min="12295" max="12295" width="4.5703125" style="57" customWidth="1"/>
    <col min="12296" max="12302" width="4.7109375" style="57" customWidth="1"/>
    <col min="12303" max="12303" width="4.5703125" style="57" customWidth="1"/>
    <col min="12304" max="12307" width="4.7109375" style="57" customWidth="1"/>
    <col min="12308" max="12308" width="4.85546875" style="57" customWidth="1"/>
    <col min="12309" max="12309" width="6.140625" style="57" customWidth="1"/>
    <col min="12310" max="12539" width="9.140625" style="57"/>
    <col min="12540" max="12540" width="4.7109375" style="57" customWidth="1"/>
    <col min="12541" max="12541" width="4.85546875" style="57" customWidth="1"/>
    <col min="12542" max="12546" width="4.7109375" style="57" customWidth="1"/>
    <col min="12547" max="12547" width="5.28515625" style="57" customWidth="1"/>
    <col min="12548" max="12550" width="4.7109375" style="57" customWidth="1"/>
    <col min="12551" max="12551" width="4.5703125" style="57" customWidth="1"/>
    <col min="12552" max="12558" width="4.7109375" style="57" customWidth="1"/>
    <col min="12559" max="12559" width="4.5703125" style="57" customWidth="1"/>
    <col min="12560" max="12563" width="4.7109375" style="57" customWidth="1"/>
    <col min="12564" max="12564" width="4.85546875" style="57" customWidth="1"/>
    <col min="12565" max="12565" width="6.140625" style="57" customWidth="1"/>
    <col min="12566" max="12795" width="9.140625" style="57"/>
    <col min="12796" max="12796" width="4.7109375" style="57" customWidth="1"/>
    <col min="12797" max="12797" width="4.85546875" style="57" customWidth="1"/>
    <col min="12798" max="12802" width="4.7109375" style="57" customWidth="1"/>
    <col min="12803" max="12803" width="5.28515625" style="57" customWidth="1"/>
    <col min="12804" max="12806" width="4.7109375" style="57" customWidth="1"/>
    <col min="12807" max="12807" width="4.5703125" style="57" customWidth="1"/>
    <col min="12808" max="12814" width="4.7109375" style="57" customWidth="1"/>
    <col min="12815" max="12815" width="4.5703125" style="57" customWidth="1"/>
    <col min="12816" max="12819" width="4.7109375" style="57" customWidth="1"/>
    <col min="12820" max="12820" width="4.85546875" style="57" customWidth="1"/>
    <col min="12821" max="12821" width="6.140625" style="57" customWidth="1"/>
    <col min="12822" max="13051" width="9.140625" style="57"/>
    <col min="13052" max="13052" width="4.7109375" style="57" customWidth="1"/>
    <col min="13053" max="13053" width="4.85546875" style="57" customWidth="1"/>
    <col min="13054" max="13058" width="4.7109375" style="57" customWidth="1"/>
    <col min="13059" max="13059" width="5.28515625" style="57" customWidth="1"/>
    <col min="13060" max="13062" width="4.7109375" style="57" customWidth="1"/>
    <col min="13063" max="13063" width="4.5703125" style="57" customWidth="1"/>
    <col min="13064" max="13070" width="4.7109375" style="57" customWidth="1"/>
    <col min="13071" max="13071" width="4.5703125" style="57" customWidth="1"/>
    <col min="13072" max="13075" width="4.7109375" style="57" customWidth="1"/>
    <col min="13076" max="13076" width="4.85546875" style="57" customWidth="1"/>
    <col min="13077" max="13077" width="6.140625" style="57" customWidth="1"/>
    <col min="13078" max="13307" width="9.140625" style="57"/>
    <col min="13308" max="13308" width="4.7109375" style="57" customWidth="1"/>
    <col min="13309" max="13309" width="4.85546875" style="57" customWidth="1"/>
    <col min="13310" max="13314" width="4.7109375" style="57" customWidth="1"/>
    <col min="13315" max="13315" width="5.28515625" style="57" customWidth="1"/>
    <col min="13316" max="13318" width="4.7109375" style="57" customWidth="1"/>
    <col min="13319" max="13319" width="4.5703125" style="57" customWidth="1"/>
    <col min="13320" max="13326" width="4.7109375" style="57" customWidth="1"/>
    <col min="13327" max="13327" width="4.5703125" style="57" customWidth="1"/>
    <col min="13328" max="13331" width="4.7109375" style="57" customWidth="1"/>
    <col min="13332" max="13332" width="4.85546875" style="57" customWidth="1"/>
    <col min="13333" max="13333" width="6.140625" style="57" customWidth="1"/>
    <col min="13334" max="13563" width="9.140625" style="57"/>
    <col min="13564" max="13564" width="4.7109375" style="57" customWidth="1"/>
    <col min="13565" max="13565" width="4.85546875" style="57" customWidth="1"/>
    <col min="13566" max="13570" width="4.7109375" style="57" customWidth="1"/>
    <col min="13571" max="13571" width="5.28515625" style="57" customWidth="1"/>
    <col min="13572" max="13574" width="4.7109375" style="57" customWidth="1"/>
    <col min="13575" max="13575" width="4.5703125" style="57" customWidth="1"/>
    <col min="13576" max="13582" width="4.7109375" style="57" customWidth="1"/>
    <col min="13583" max="13583" width="4.5703125" style="57" customWidth="1"/>
    <col min="13584" max="13587" width="4.7109375" style="57" customWidth="1"/>
    <col min="13588" max="13588" width="4.85546875" style="57" customWidth="1"/>
    <col min="13589" max="13589" width="6.140625" style="57" customWidth="1"/>
    <col min="13590" max="13819" width="9.140625" style="57"/>
    <col min="13820" max="13820" width="4.7109375" style="57" customWidth="1"/>
    <col min="13821" max="13821" width="4.85546875" style="57" customWidth="1"/>
    <col min="13822" max="13826" width="4.7109375" style="57" customWidth="1"/>
    <col min="13827" max="13827" width="5.28515625" style="57" customWidth="1"/>
    <col min="13828" max="13830" width="4.7109375" style="57" customWidth="1"/>
    <col min="13831" max="13831" width="4.5703125" style="57" customWidth="1"/>
    <col min="13832" max="13838" width="4.7109375" style="57" customWidth="1"/>
    <col min="13839" max="13839" width="4.5703125" style="57" customWidth="1"/>
    <col min="13840" max="13843" width="4.7109375" style="57" customWidth="1"/>
    <col min="13844" max="13844" width="4.85546875" style="57" customWidth="1"/>
    <col min="13845" max="13845" width="6.140625" style="57" customWidth="1"/>
    <col min="13846" max="14075" width="9.140625" style="57"/>
    <col min="14076" max="14076" width="4.7109375" style="57" customWidth="1"/>
    <col min="14077" max="14077" width="4.85546875" style="57" customWidth="1"/>
    <col min="14078" max="14082" width="4.7109375" style="57" customWidth="1"/>
    <col min="14083" max="14083" width="5.28515625" style="57" customWidth="1"/>
    <col min="14084" max="14086" width="4.7109375" style="57" customWidth="1"/>
    <col min="14087" max="14087" width="4.5703125" style="57" customWidth="1"/>
    <col min="14088" max="14094" width="4.7109375" style="57" customWidth="1"/>
    <col min="14095" max="14095" width="4.5703125" style="57" customWidth="1"/>
    <col min="14096" max="14099" width="4.7109375" style="57" customWidth="1"/>
    <col min="14100" max="14100" width="4.85546875" style="57" customWidth="1"/>
    <col min="14101" max="14101" width="6.140625" style="57" customWidth="1"/>
    <col min="14102" max="14331" width="9.140625" style="57"/>
    <col min="14332" max="14332" width="4.7109375" style="57" customWidth="1"/>
    <col min="14333" max="14333" width="4.85546875" style="57" customWidth="1"/>
    <col min="14334" max="14338" width="4.7109375" style="57" customWidth="1"/>
    <col min="14339" max="14339" width="5.28515625" style="57" customWidth="1"/>
    <col min="14340" max="14342" width="4.7109375" style="57" customWidth="1"/>
    <col min="14343" max="14343" width="4.5703125" style="57" customWidth="1"/>
    <col min="14344" max="14350" width="4.7109375" style="57" customWidth="1"/>
    <col min="14351" max="14351" width="4.5703125" style="57" customWidth="1"/>
    <col min="14352" max="14355" width="4.7109375" style="57" customWidth="1"/>
    <col min="14356" max="14356" width="4.85546875" style="57" customWidth="1"/>
    <col min="14357" max="14357" width="6.140625" style="57" customWidth="1"/>
    <col min="14358" max="14587" width="9.140625" style="57"/>
    <col min="14588" max="14588" width="4.7109375" style="57" customWidth="1"/>
    <col min="14589" max="14589" width="4.85546875" style="57" customWidth="1"/>
    <col min="14590" max="14594" width="4.7109375" style="57" customWidth="1"/>
    <col min="14595" max="14595" width="5.28515625" style="57" customWidth="1"/>
    <col min="14596" max="14598" width="4.7109375" style="57" customWidth="1"/>
    <col min="14599" max="14599" width="4.5703125" style="57" customWidth="1"/>
    <col min="14600" max="14606" width="4.7109375" style="57" customWidth="1"/>
    <col min="14607" max="14607" width="4.5703125" style="57" customWidth="1"/>
    <col min="14608" max="14611" width="4.7109375" style="57" customWidth="1"/>
    <col min="14612" max="14612" width="4.85546875" style="57" customWidth="1"/>
    <col min="14613" max="14613" width="6.140625" style="57" customWidth="1"/>
    <col min="14614" max="14843" width="9.140625" style="57"/>
    <col min="14844" max="14844" width="4.7109375" style="57" customWidth="1"/>
    <col min="14845" max="14845" width="4.85546875" style="57" customWidth="1"/>
    <col min="14846" max="14850" width="4.7109375" style="57" customWidth="1"/>
    <col min="14851" max="14851" width="5.28515625" style="57" customWidth="1"/>
    <col min="14852" max="14854" width="4.7109375" style="57" customWidth="1"/>
    <col min="14855" max="14855" width="4.5703125" style="57" customWidth="1"/>
    <col min="14856" max="14862" width="4.7109375" style="57" customWidth="1"/>
    <col min="14863" max="14863" width="4.5703125" style="57" customWidth="1"/>
    <col min="14864" max="14867" width="4.7109375" style="57" customWidth="1"/>
    <col min="14868" max="14868" width="4.85546875" style="57" customWidth="1"/>
    <col min="14869" max="14869" width="6.140625" style="57" customWidth="1"/>
    <col min="14870" max="15099" width="9.140625" style="57"/>
    <col min="15100" max="15100" width="4.7109375" style="57" customWidth="1"/>
    <col min="15101" max="15101" width="4.85546875" style="57" customWidth="1"/>
    <col min="15102" max="15106" width="4.7109375" style="57" customWidth="1"/>
    <col min="15107" max="15107" width="5.28515625" style="57" customWidth="1"/>
    <col min="15108" max="15110" width="4.7109375" style="57" customWidth="1"/>
    <col min="15111" max="15111" width="4.5703125" style="57" customWidth="1"/>
    <col min="15112" max="15118" width="4.7109375" style="57" customWidth="1"/>
    <col min="15119" max="15119" width="4.5703125" style="57" customWidth="1"/>
    <col min="15120" max="15123" width="4.7109375" style="57" customWidth="1"/>
    <col min="15124" max="15124" width="4.85546875" style="57" customWidth="1"/>
    <col min="15125" max="15125" width="6.140625" style="57" customWidth="1"/>
    <col min="15126" max="15355" width="9.140625" style="57"/>
    <col min="15356" max="15356" width="4.7109375" style="57" customWidth="1"/>
    <col min="15357" max="15357" width="4.85546875" style="57" customWidth="1"/>
    <col min="15358" max="15362" width="4.7109375" style="57" customWidth="1"/>
    <col min="15363" max="15363" width="5.28515625" style="57" customWidth="1"/>
    <col min="15364" max="15366" width="4.7109375" style="57" customWidth="1"/>
    <col min="15367" max="15367" width="4.5703125" style="57" customWidth="1"/>
    <col min="15368" max="15374" width="4.7109375" style="57" customWidth="1"/>
    <col min="15375" max="15375" width="4.5703125" style="57" customWidth="1"/>
    <col min="15376" max="15379" width="4.7109375" style="57" customWidth="1"/>
    <col min="15380" max="15380" width="4.85546875" style="57" customWidth="1"/>
    <col min="15381" max="15381" width="6.140625" style="57" customWidth="1"/>
    <col min="15382" max="15611" width="9.140625" style="57"/>
    <col min="15612" max="15612" width="4.7109375" style="57" customWidth="1"/>
    <col min="15613" max="15613" width="4.85546875" style="57" customWidth="1"/>
    <col min="15614" max="15618" width="4.7109375" style="57" customWidth="1"/>
    <col min="15619" max="15619" width="5.28515625" style="57" customWidth="1"/>
    <col min="15620" max="15622" width="4.7109375" style="57" customWidth="1"/>
    <col min="15623" max="15623" width="4.5703125" style="57" customWidth="1"/>
    <col min="15624" max="15630" width="4.7109375" style="57" customWidth="1"/>
    <col min="15631" max="15631" width="4.5703125" style="57" customWidth="1"/>
    <col min="15632" max="15635" width="4.7109375" style="57" customWidth="1"/>
    <col min="15636" max="15636" width="4.85546875" style="57" customWidth="1"/>
    <col min="15637" max="15637" width="6.140625" style="57" customWidth="1"/>
    <col min="15638" max="15867" width="9.140625" style="57"/>
    <col min="15868" max="15868" width="4.7109375" style="57" customWidth="1"/>
    <col min="15869" max="15869" width="4.85546875" style="57" customWidth="1"/>
    <col min="15870" max="15874" width="4.7109375" style="57" customWidth="1"/>
    <col min="15875" max="15875" width="5.28515625" style="57" customWidth="1"/>
    <col min="15876" max="15878" width="4.7109375" style="57" customWidth="1"/>
    <col min="15879" max="15879" width="4.5703125" style="57" customWidth="1"/>
    <col min="15880" max="15886" width="4.7109375" style="57" customWidth="1"/>
    <col min="15887" max="15887" width="4.5703125" style="57" customWidth="1"/>
    <col min="15888" max="15891" width="4.7109375" style="57" customWidth="1"/>
    <col min="15892" max="15892" width="4.85546875" style="57" customWidth="1"/>
    <col min="15893" max="15893" width="6.140625" style="57" customWidth="1"/>
    <col min="15894" max="16123" width="9.140625" style="57"/>
    <col min="16124" max="16124" width="4.7109375" style="57" customWidth="1"/>
    <col min="16125" max="16125" width="4.85546875" style="57" customWidth="1"/>
    <col min="16126" max="16130" width="4.7109375" style="57" customWidth="1"/>
    <col min="16131" max="16131" width="5.28515625" style="57" customWidth="1"/>
    <col min="16132" max="16134" width="4.7109375" style="57" customWidth="1"/>
    <col min="16135" max="16135" width="4.5703125" style="57" customWidth="1"/>
    <col min="16136" max="16142" width="4.7109375" style="57" customWidth="1"/>
    <col min="16143" max="16143" width="4.5703125" style="57" customWidth="1"/>
    <col min="16144" max="16147" width="4.7109375" style="57" customWidth="1"/>
    <col min="16148" max="16148" width="4.85546875" style="57" customWidth="1"/>
    <col min="16149" max="16149" width="6.140625" style="57" customWidth="1"/>
    <col min="16150" max="16384" width="9.140625" style="57"/>
  </cols>
  <sheetData>
    <row r="1" spans="1:36" customFormat="1">
      <c r="B1" s="306" t="s">
        <v>365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</row>
    <row r="2" spans="1:36" customFormat="1" ht="15">
      <c r="B2" s="307" t="s">
        <v>358</v>
      </c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</row>
    <row r="3" spans="1:36" customFormat="1" ht="15">
      <c r="A3" s="308" t="s">
        <v>297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226"/>
    </row>
    <row r="4" spans="1:36" customFormat="1" ht="20.25" customHeight="1">
      <c r="A4" s="130"/>
      <c r="B4" s="309" t="s">
        <v>298</v>
      </c>
      <c r="C4" s="309"/>
      <c r="D4" s="309"/>
      <c r="E4" s="309"/>
      <c r="F4" s="309"/>
      <c r="G4" s="309"/>
      <c r="H4" s="309"/>
      <c r="I4" s="309"/>
      <c r="J4" s="309"/>
      <c r="K4" s="227"/>
      <c r="L4" s="227"/>
      <c r="M4" s="227"/>
      <c r="N4" s="309" t="s">
        <v>299</v>
      </c>
      <c r="O4" s="309"/>
      <c r="P4" s="227" t="s">
        <v>300</v>
      </c>
      <c r="Q4" s="227" t="s">
        <v>301</v>
      </c>
      <c r="R4" s="227" t="s">
        <v>302</v>
      </c>
      <c r="S4" s="227" t="s">
        <v>303</v>
      </c>
      <c r="T4" s="227" t="s">
        <v>304</v>
      </c>
      <c r="U4" s="227" t="s">
        <v>305</v>
      </c>
      <c r="V4" s="227" t="s">
        <v>306</v>
      </c>
      <c r="W4" s="227" t="s">
        <v>307</v>
      </c>
      <c r="X4" s="227" t="s">
        <v>308</v>
      </c>
      <c r="Y4" s="228" t="s">
        <v>309</v>
      </c>
      <c r="Z4" s="228" t="s">
        <v>310</v>
      </c>
      <c r="AA4" s="228" t="s">
        <v>311</v>
      </c>
      <c r="AB4" s="228" t="s">
        <v>312</v>
      </c>
      <c r="AC4" s="227"/>
    </row>
    <row r="5" spans="1:36" ht="20.25" customHeight="1">
      <c r="A5" s="310" t="s">
        <v>247</v>
      </c>
      <c r="B5" s="311" t="s">
        <v>313</v>
      </c>
      <c r="C5" s="312"/>
      <c r="D5" s="312"/>
      <c r="E5" s="312"/>
      <c r="F5" s="312"/>
      <c r="G5" s="312"/>
      <c r="H5" s="312"/>
      <c r="I5" s="312"/>
      <c r="J5" s="312"/>
      <c r="K5" s="312"/>
      <c r="L5" s="312"/>
      <c r="M5" s="312"/>
      <c r="N5" s="313" t="s">
        <v>314</v>
      </c>
      <c r="O5" s="314"/>
      <c r="P5" s="313" t="s">
        <v>315</v>
      </c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24" t="s">
        <v>212</v>
      </c>
      <c r="AC5" s="325"/>
    </row>
    <row r="6" spans="1:36" ht="20.25" customHeight="1">
      <c r="A6" s="310"/>
      <c r="B6" s="311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5"/>
      <c r="O6" s="316"/>
      <c r="P6" s="229" t="s">
        <v>316</v>
      </c>
      <c r="Q6" s="229" t="s">
        <v>248</v>
      </c>
      <c r="R6" s="229" t="s">
        <v>249</v>
      </c>
      <c r="S6" s="229" t="s">
        <v>250</v>
      </c>
      <c r="T6" s="229" t="s">
        <v>251</v>
      </c>
      <c r="U6" s="229" t="s">
        <v>252</v>
      </c>
      <c r="V6" s="229" t="s">
        <v>253</v>
      </c>
      <c r="W6" s="229" t="s">
        <v>256</v>
      </c>
      <c r="X6" s="229" t="s">
        <v>257</v>
      </c>
      <c r="Y6" s="229" t="s">
        <v>258</v>
      </c>
      <c r="Z6" s="229" t="s">
        <v>259</v>
      </c>
      <c r="AA6" s="229" t="s">
        <v>260</v>
      </c>
      <c r="AB6" s="325"/>
      <c r="AC6" s="325"/>
    </row>
    <row r="7" spans="1:36" ht="20.25" customHeight="1">
      <c r="A7" s="230" t="s">
        <v>247</v>
      </c>
      <c r="B7" s="326" t="s">
        <v>317</v>
      </c>
      <c r="C7" s="327"/>
      <c r="D7" s="327"/>
      <c r="E7" s="327"/>
      <c r="F7" s="327"/>
      <c r="G7" s="327"/>
      <c r="H7" s="327"/>
      <c r="I7" s="327"/>
      <c r="J7" s="327"/>
      <c r="K7" s="327"/>
      <c r="L7" s="327"/>
      <c r="M7" s="326"/>
      <c r="N7" s="321" t="s">
        <v>318</v>
      </c>
      <c r="O7" s="321"/>
      <c r="P7" s="231">
        <f>AB7/12</f>
        <v>5130.666666666667</v>
      </c>
      <c r="Q7" s="231">
        <v>5130.666666666667</v>
      </c>
      <c r="R7" s="231">
        <v>5130.666666666667</v>
      </c>
      <c r="S7" s="231">
        <v>5130.666666666667</v>
      </c>
      <c r="T7" s="231">
        <v>5130.666666666667</v>
      </c>
      <c r="U7" s="231">
        <v>5130.666666666667</v>
      </c>
      <c r="V7" s="231">
        <v>5130.666666666667</v>
      </c>
      <c r="W7" s="231">
        <v>5130.666666666667</v>
      </c>
      <c r="X7" s="231">
        <v>5130.666666666667</v>
      </c>
      <c r="Y7" s="231">
        <v>5130.666666666667</v>
      </c>
      <c r="Z7" s="231">
        <v>5130.666666666667</v>
      </c>
      <c r="AA7" s="231">
        <v>5130.666666666667</v>
      </c>
      <c r="AB7" s="322">
        <v>61568</v>
      </c>
      <c r="AC7" s="322"/>
      <c r="AD7" s="318"/>
      <c r="AE7" s="318"/>
      <c r="AF7" s="318"/>
      <c r="AG7" s="318"/>
      <c r="AH7" s="318"/>
      <c r="AI7" s="232"/>
    </row>
    <row r="8" spans="1:36" ht="20.25" customHeight="1">
      <c r="A8" s="230" t="s">
        <v>248</v>
      </c>
      <c r="B8" s="319" t="s">
        <v>319</v>
      </c>
      <c r="C8" s="319"/>
      <c r="D8" s="319"/>
      <c r="E8" s="319"/>
      <c r="F8" s="319"/>
      <c r="G8" s="319"/>
      <c r="H8" s="319"/>
      <c r="I8" s="319"/>
      <c r="J8" s="319"/>
      <c r="K8" s="319"/>
      <c r="L8" s="319"/>
      <c r="M8" s="320"/>
      <c r="N8" s="321" t="s">
        <v>320</v>
      </c>
      <c r="O8" s="321"/>
      <c r="P8" s="231">
        <f t="shared" ref="P8:P14" si="0">AB8/12</f>
        <v>1249.8333333333333</v>
      </c>
      <c r="Q8" s="231">
        <v>1249.8333333333333</v>
      </c>
      <c r="R8" s="231">
        <v>1249.8333333333333</v>
      </c>
      <c r="S8" s="231">
        <v>1249.8333333333333</v>
      </c>
      <c r="T8" s="231">
        <v>1249.8333333333333</v>
      </c>
      <c r="U8" s="231">
        <v>1249.8333333333333</v>
      </c>
      <c r="V8" s="231">
        <v>1249.8333333333333</v>
      </c>
      <c r="W8" s="231">
        <v>1249.8333333333333</v>
      </c>
      <c r="X8" s="231">
        <v>1249.8333333333333</v>
      </c>
      <c r="Y8" s="231">
        <v>1249.8333333333333</v>
      </c>
      <c r="Z8" s="231">
        <v>1249.8333333333333</v>
      </c>
      <c r="AA8" s="231">
        <v>1249.8333333333333</v>
      </c>
      <c r="AB8" s="322">
        <v>14998</v>
      </c>
      <c r="AC8" s="322"/>
      <c r="AD8" s="323"/>
      <c r="AE8" s="323"/>
      <c r="AF8" s="323"/>
      <c r="AG8" s="323"/>
      <c r="AH8" s="323"/>
      <c r="AI8" s="232"/>
    </row>
    <row r="9" spans="1:36" ht="20.25" customHeight="1">
      <c r="A9" s="230" t="s">
        <v>249</v>
      </c>
      <c r="B9" s="326" t="s">
        <v>321</v>
      </c>
      <c r="C9" s="328"/>
      <c r="D9" s="328"/>
      <c r="E9" s="328"/>
      <c r="F9" s="328"/>
      <c r="G9" s="328"/>
      <c r="H9" s="328"/>
      <c r="I9" s="328"/>
      <c r="J9" s="328"/>
      <c r="K9" s="328"/>
      <c r="L9" s="328"/>
      <c r="M9" s="328"/>
      <c r="N9" s="321" t="s">
        <v>322</v>
      </c>
      <c r="O9" s="321"/>
      <c r="P9" s="231">
        <f t="shared" si="0"/>
        <v>3366.8333333333335</v>
      </c>
      <c r="Q9" s="231">
        <v>3366.8333333333335</v>
      </c>
      <c r="R9" s="231">
        <v>3366.8333333333335</v>
      </c>
      <c r="S9" s="231">
        <v>3366.8333333333335</v>
      </c>
      <c r="T9" s="231">
        <v>3366.8333333333335</v>
      </c>
      <c r="U9" s="231">
        <v>3366.8333333333335</v>
      </c>
      <c r="V9" s="231">
        <v>3366.8333333333335</v>
      </c>
      <c r="W9" s="231">
        <v>3366.8333333333335</v>
      </c>
      <c r="X9" s="231">
        <v>3366.8333333333335</v>
      </c>
      <c r="Y9" s="231">
        <v>3366.8333333333335</v>
      </c>
      <c r="Z9" s="231">
        <v>3366.8333333333335</v>
      </c>
      <c r="AA9" s="231">
        <v>3366.8333333333335</v>
      </c>
      <c r="AB9" s="322">
        <v>40402</v>
      </c>
      <c r="AC9" s="322"/>
      <c r="AD9" s="323"/>
      <c r="AE9" s="323"/>
      <c r="AF9" s="323"/>
      <c r="AG9" s="323"/>
      <c r="AH9" s="323"/>
      <c r="AI9" s="232"/>
    </row>
    <row r="10" spans="1:36" ht="20.25" customHeight="1">
      <c r="A10" s="230" t="s">
        <v>250</v>
      </c>
      <c r="B10" s="326" t="s">
        <v>323</v>
      </c>
      <c r="C10" s="328"/>
      <c r="D10" s="328"/>
      <c r="E10" s="328"/>
      <c r="F10" s="328"/>
      <c r="G10" s="328"/>
      <c r="H10" s="328"/>
      <c r="I10" s="328"/>
      <c r="J10" s="328"/>
      <c r="K10" s="328"/>
      <c r="L10" s="328"/>
      <c r="M10" s="328"/>
      <c r="N10" s="321" t="s">
        <v>324</v>
      </c>
      <c r="O10" s="321"/>
      <c r="P10" s="231">
        <f t="shared" si="0"/>
        <v>499</v>
      </c>
      <c r="Q10" s="231">
        <v>499</v>
      </c>
      <c r="R10" s="231">
        <v>499</v>
      </c>
      <c r="S10" s="231">
        <v>499</v>
      </c>
      <c r="T10" s="231">
        <v>499</v>
      </c>
      <c r="U10" s="231">
        <v>499</v>
      </c>
      <c r="V10" s="231">
        <v>499</v>
      </c>
      <c r="W10" s="231">
        <v>499</v>
      </c>
      <c r="X10" s="231">
        <v>499</v>
      </c>
      <c r="Y10" s="231">
        <v>499</v>
      </c>
      <c r="Z10" s="231">
        <v>499</v>
      </c>
      <c r="AA10" s="231">
        <v>499</v>
      </c>
      <c r="AB10" s="322">
        <v>5988</v>
      </c>
      <c r="AC10" s="322"/>
      <c r="AD10" s="323"/>
      <c r="AE10" s="323"/>
      <c r="AF10" s="323"/>
      <c r="AG10" s="323"/>
      <c r="AH10" s="323"/>
      <c r="AI10" s="232"/>
    </row>
    <row r="11" spans="1:36" ht="20.25" customHeight="1">
      <c r="A11" s="230" t="s">
        <v>251</v>
      </c>
      <c r="B11" s="326" t="s">
        <v>325</v>
      </c>
      <c r="C11" s="328"/>
      <c r="D11" s="328"/>
      <c r="E11" s="328"/>
      <c r="F11" s="328"/>
      <c r="G11" s="328"/>
      <c r="H11" s="328"/>
      <c r="I11" s="328"/>
      <c r="J11" s="328"/>
      <c r="K11" s="328"/>
      <c r="L11" s="328"/>
      <c r="M11" s="328"/>
      <c r="N11" s="321" t="s">
        <v>326</v>
      </c>
      <c r="O11" s="321"/>
      <c r="P11" s="231">
        <f t="shared" si="0"/>
        <v>7806.333333333333</v>
      </c>
      <c r="Q11" s="231">
        <v>7806.333333333333</v>
      </c>
      <c r="R11" s="231">
        <v>7806.333333333333</v>
      </c>
      <c r="S11" s="231">
        <v>7806.333333333333</v>
      </c>
      <c r="T11" s="231">
        <v>7806.333333333333</v>
      </c>
      <c r="U11" s="231">
        <v>7806.333333333333</v>
      </c>
      <c r="V11" s="231">
        <v>7806.333333333333</v>
      </c>
      <c r="W11" s="231">
        <v>7806.333333333333</v>
      </c>
      <c r="X11" s="231">
        <v>7806.333333333333</v>
      </c>
      <c r="Y11" s="231">
        <v>7806.333333333333</v>
      </c>
      <c r="Z11" s="231">
        <v>7806.333333333333</v>
      </c>
      <c r="AA11" s="231">
        <v>7806.333333333333</v>
      </c>
      <c r="AB11" s="322">
        <v>93676</v>
      </c>
      <c r="AC11" s="322"/>
      <c r="AD11" s="323"/>
      <c r="AE11" s="323"/>
      <c r="AF11" s="323"/>
      <c r="AG11" s="323"/>
      <c r="AH11" s="323"/>
      <c r="AI11" s="232"/>
      <c r="AJ11" s="232"/>
    </row>
    <row r="12" spans="1:36" ht="20.25" customHeight="1">
      <c r="A12" s="230" t="s">
        <v>252</v>
      </c>
      <c r="B12" s="326" t="s">
        <v>327</v>
      </c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8"/>
      <c r="N12" s="321" t="s">
        <v>328</v>
      </c>
      <c r="O12" s="321"/>
      <c r="P12" s="231">
        <f t="shared" si="0"/>
        <v>51317.416666666664</v>
      </c>
      <c r="Q12" s="231">
        <v>51317.416666666664</v>
      </c>
      <c r="R12" s="231">
        <v>51317.416666666664</v>
      </c>
      <c r="S12" s="231">
        <v>51317.416666666664</v>
      </c>
      <c r="T12" s="231">
        <v>51317.416666666664</v>
      </c>
      <c r="U12" s="231">
        <v>51317.416666666664</v>
      </c>
      <c r="V12" s="231">
        <v>51317.416666666664</v>
      </c>
      <c r="W12" s="231">
        <v>51317.416666666664</v>
      </c>
      <c r="X12" s="231">
        <v>51317.416666666664</v>
      </c>
      <c r="Y12" s="231">
        <v>51317.416666666664</v>
      </c>
      <c r="Z12" s="231">
        <v>51317.416666666664</v>
      </c>
      <c r="AA12" s="231">
        <v>51317.416666666664</v>
      </c>
      <c r="AB12" s="322">
        <v>615809</v>
      </c>
      <c r="AC12" s="322"/>
      <c r="AD12" s="323"/>
      <c r="AE12" s="323"/>
      <c r="AF12" s="323"/>
      <c r="AG12" s="323"/>
      <c r="AH12" s="323"/>
      <c r="AI12" s="232"/>
      <c r="AJ12" s="232"/>
    </row>
    <row r="13" spans="1:36" ht="20.25" customHeight="1">
      <c r="A13" s="230" t="s">
        <v>253</v>
      </c>
      <c r="B13" s="326" t="s">
        <v>329</v>
      </c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1" t="s">
        <v>330</v>
      </c>
      <c r="O13" s="321"/>
      <c r="P13" s="231">
        <f t="shared" si="0"/>
        <v>1342.3333333333333</v>
      </c>
      <c r="Q13" s="231">
        <v>1342.3333333333333</v>
      </c>
      <c r="R13" s="231">
        <v>1342.3333333333333</v>
      </c>
      <c r="S13" s="231">
        <v>1342.3333333333333</v>
      </c>
      <c r="T13" s="231">
        <v>1342.3333333333333</v>
      </c>
      <c r="U13" s="231">
        <v>1342.3333333333333</v>
      </c>
      <c r="V13" s="231">
        <v>1342.3333333333333</v>
      </c>
      <c r="W13" s="231">
        <v>1342.3333333333333</v>
      </c>
      <c r="X13" s="231">
        <v>1342.3333333333333</v>
      </c>
      <c r="Y13" s="231">
        <v>1342.3333333333333</v>
      </c>
      <c r="Z13" s="231">
        <v>1342.3333333333333</v>
      </c>
      <c r="AA13" s="231">
        <v>1342.3333333333333</v>
      </c>
      <c r="AB13" s="322">
        <v>16108</v>
      </c>
      <c r="AC13" s="322"/>
      <c r="AD13" s="323"/>
      <c r="AE13" s="323"/>
      <c r="AF13" s="323"/>
      <c r="AG13" s="323"/>
      <c r="AH13" s="323"/>
      <c r="AI13" s="232"/>
      <c r="AJ13" s="232"/>
    </row>
    <row r="14" spans="1:36" ht="20.25" customHeight="1" thickBot="1">
      <c r="A14" s="230" t="s">
        <v>256</v>
      </c>
      <c r="B14" s="337" t="s">
        <v>331</v>
      </c>
      <c r="C14" s="338"/>
      <c r="D14" s="338"/>
      <c r="E14" s="338"/>
      <c r="F14" s="338"/>
      <c r="G14" s="338"/>
      <c r="H14" s="338"/>
      <c r="I14" s="338"/>
      <c r="J14" s="338"/>
      <c r="K14" s="338"/>
      <c r="L14" s="338"/>
      <c r="M14" s="338"/>
      <c r="N14" s="339" t="s">
        <v>332</v>
      </c>
      <c r="O14" s="339"/>
      <c r="P14" s="231">
        <f t="shared" si="0"/>
        <v>0</v>
      </c>
      <c r="Q14" s="233">
        <v>0</v>
      </c>
      <c r="R14" s="233">
        <v>0</v>
      </c>
      <c r="S14" s="233">
        <v>0</v>
      </c>
      <c r="T14" s="233">
        <v>0</v>
      </c>
      <c r="U14" s="233">
        <v>0</v>
      </c>
      <c r="V14" s="233">
        <v>0</v>
      </c>
      <c r="W14" s="233">
        <v>0</v>
      </c>
      <c r="X14" s="233">
        <v>0</v>
      </c>
      <c r="Y14" s="233">
        <v>0</v>
      </c>
      <c r="Z14" s="233">
        <v>0</v>
      </c>
      <c r="AA14" s="233">
        <v>0</v>
      </c>
      <c r="AB14" s="340">
        <f>'[1]Kiadások költségvetési 1.'!AG101</f>
        <v>0</v>
      </c>
      <c r="AC14" s="340"/>
      <c r="AD14" s="323"/>
      <c r="AE14" s="323"/>
      <c r="AF14" s="323"/>
      <c r="AG14" s="323"/>
      <c r="AH14" s="323"/>
      <c r="AI14" s="232"/>
    </row>
    <row r="15" spans="1:36" ht="20.25" customHeight="1" thickBot="1">
      <c r="A15" s="230" t="s">
        <v>257</v>
      </c>
      <c r="B15" s="329" t="s">
        <v>333</v>
      </c>
      <c r="C15" s="330"/>
      <c r="D15" s="330"/>
      <c r="E15" s="330"/>
      <c r="F15" s="330"/>
      <c r="G15" s="330"/>
      <c r="H15" s="330"/>
      <c r="I15" s="330"/>
      <c r="J15" s="330"/>
      <c r="K15" s="330"/>
      <c r="L15" s="330"/>
      <c r="M15" s="331"/>
      <c r="N15" s="332" t="s">
        <v>334</v>
      </c>
      <c r="O15" s="333"/>
      <c r="P15" s="234">
        <f>SUM(P7:P14)</f>
        <v>70712.416666666657</v>
      </c>
      <c r="Q15" s="234">
        <f t="shared" ref="Q15:AA15" si="1">SUM(Q7:Q14)</f>
        <v>70712.416666666657</v>
      </c>
      <c r="R15" s="234">
        <f t="shared" si="1"/>
        <v>70712.416666666657</v>
      </c>
      <c r="S15" s="234">
        <f t="shared" si="1"/>
        <v>70712.416666666657</v>
      </c>
      <c r="T15" s="234">
        <f t="shared" si="1"/>
        <v>70712.416666666657</v>
      </c>
      <c r="U15" s="234">
        <f t="shared" si="1"/>
        <v>70712.416666666657</v>
      </c>
      <c r="V15" s="234">
        <f t="shared" si="1"/>
        <v>70712.416666666657</v>
      </c>
      <c r="W15" s="234">
        <f t="shared" si="1"/>
        <v>70712.416666666657</v>
      </c>
      <c r="X15" s="234">
        <f t="shared" si="1"/>
        <v>70712.416666666657</v>
      </c>
      <c r="Y15" s="234">
        <f t="shared" si="1"/>
        <v>70712.416666666657</v>
      </c>
      <c r="Z15" s="234">
        <f t="shared" si="1"/>
        <v>70712.416666666657</v>
      </c>
      <c r="AA15" s="234">
        <f t="shared" si="1"/>
        <v>70712.416666666657</v>
      </c>
      <c r="AB15" s="334">
        <f>SUM(AB7:AC14)</f>
        <v>848549</v>
      </c>
      <c r="AC15" s="335"/>
      <c r="AD15" s="336"/>
      <c r="AE15" s="336"/>
      <c r="AF15" s="336"/>
      <c r="AG15" s="52"/>
      <c r="AH15" s="52"/>
      <c r="AI15" s="232"/>
    </row>
    <row r="16" spans="1:36" ht="20.25" customHeight="1">
      <c r="A16" s="230" t="s">
        <v>258</v>
      </c>
      <c r="B16" s="344" t="s">
        <v>335</v>
      </c>
      <c r="C16" s="345"/>
      <c r="D16" s="345"/>
      <c r="E16" s="345"/>
      <c r="F16" s="345"/>
      <c r="G16" s="345"/>
      <c r="H16" s="345"/>
      <c r="I16" s="345"/>
      <c r="J16" s="345"/>
      <c r="K16" s="345"/>
      <c r="L16" s="345"/>
      <c r="M16" s="345"/>
      <c r="N16" s="346" t="s">
        <v>336</v>
      </c>
      <c r="O16" s="346"/>
      <c r="P16" s="235">
        <f t="shared" ref="P16:P17" si="2">AB16/12</f>
        <v>16307.833333333334</v>
      </c>
      <c r="Q16" s="235">
        <v>16307.833333333334</v>
      </c>
      <c r="R16" s="235">
        <v>16307.833333333334</v>
      </c>
      <c r="S16" s="235">
        <v>16307.833333333334</v>
      </c>
      <c r="T16" s="235">
        <v>16307.833333333334</v>
      </c>
      <c r="U16" s="235">
        <v>16307.833333333334</v>
      </c>
      <c r="V16" s="235">
        <v>16307.833333333334</v>
      </c>
      <c r="W16" s="235">
        <v>16307.833333333334</v>
      </c>
      <c r="X16" s="235">
        <v>16307.833333333334</v>
      </c>
      <c r="Y16" s="235">
        <v>16307.833333333334</v>
      </c>
      <c r="Z16" s="235">
        <v>16307.833333333334</v>
      </c>
      <c r="AA16" s="235">
        <v>16307.833333333334</v>
      </c>
      <c r="AB16" s="347">
        <v>195694</v>
      </c>
      <c r="AC16" s="347"/>
      <c r="AD16" s="341"/>
      <c r="AE16" s="341"/>
      <c r="AF16" s="341"/>
      <c r="AG16" s="341"/>
      <c r="AH16" s="341"/>
      <c r="AI16" s="232"/>
    </row>
    <row r="17" spans="1:36" ht="20.25" customHeight="1">
      <c r="A17" s="230" t="s">
        <v>259</v>
      </c>
      <c r="B17" s="342" t="s">
        <v>337</v>
      </c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3"/>
      <c r="N17" s="321" t="s">
        <v>338</v>
      </c>
      <c r="O17" s="321"/>
      <c r="P17" s="231">
        <f t="shared" si="2"/>
        <v>0</v>
      </c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322">
        <v>0</v>
      </c>
      <c r="AC17" s="322"/>
      <c r="AD17" s="341"/>
      <c r="AE17" s="341"/>
      <c r="AF17" s="341"/>
      <c r="AG17" s="341"/>
      <c r="AH17" s="341"/>
      <c r="AI17" s="232"/>
      <c r="AJ17" s="232"/>
    </row>
    <row r="18" spans="1:36" ht="20.25" customHeight="1">
      <c r="A18" s="230" t="s">
        <v>260</v>
      </c>
      <c r="B18" s="343" t="s">
        <v>339</v>
      </c>
      <c r="C18" s="348"/>
      <c r="D18" s="348"/>
      <c r="E18" s="348"/>
      <c r="F18" s="348"/>
      <c r="G18" s="348"/>
      <c r="H18" s="348"/>
      <c r="I18" s="348"/>
      <c r="J18" s="348"/>
      <c r="K18" s="348"/>
      <c r="L18" s="348"/>
      <c r="M18" s="348"/>
      <c r="N18" s="321" t="s">
        <v>340</v>
      </c>
      <c r="O18" s="321"/>
      <c r="P18" s="231">
        <v>5819</v>
      </c>
      <c r="Q18" s="231">
        <v>5819</v>
      </c>
      <c r="R18" s="231">
        <v>5819</v>
      </c>
      <c r="S18" s="231">
        <v>5819</v>
      </c>
      <c r="T18" s="231">
        <v>5819</v>
      </c>
      <c r="U18" s="231">
        <v>5819</v>
      </c>
      <c r="V18" s="231">
        <v>5819</v>
      </c>
      <c r="W18" s="231">
        <v>5819</v>
      </c>
      <c r="X18" s="231">
        <v>5819</v>
      </c>
      <c r="Y18" s="231">
        <v>5819</v>
      </c>
      <c r="Z18" s="231">
        <v>5819</v>
      </c>
      <c r="AA18" s="231">
        <v>5820</v>
      </c>
      <c r="AB18" s="322">
        <v>69829</v>
      </c>
      <c r="AC18" s="322"/>
      <c r="AD18" s="341"/>
      <c r="AE18" s="341"/>
      <c r="AF18" s="341"/>
      <c r="AG18" s="341"/>
      <c r="AH18" s="341"/>
      <c r="AI18" s="232"/>
      <c r="AJ18" s="232"/>
    </row>
    <row r="19" spans="1:36" ht="20.25" customHeight="1">
      <c r="A19" s="230" t="s">
        <v>261</v>
      </c>
      <c r="B19" s="343" t="s">
        <v>341</v>
      </c>
      <c r="C19" s="348"/>
      <c r="D19" s="348"/>
      <c r="E19" s="348"/>
      <c r="F19" s="348"/>
      <c r="G19" s="348"/>
      <c r="H19" s="348"/>
      <c r="I19" s="348"/>
      <c r="J19" s="348"/>
      <c r="K19" s="348"/>
      <c r="L19" s="348"/>
      <c r="M19" s="348"/>
      <c r="N19" s="321" t="s">
        <v>342</v>
      </c>
      <c r="O19" s="321"/>
      <c r="P19" s="231">
        <v>1268</v>
      </c>
      <c r="Q19" s="231">
        <v>1268</v>
      </c>
      <c r="R19" s="231">
        <v>1268</v>
      </c>
      <c r="S19" s="231">
        <v>1268</v>
      </c>
      <c r="T19" s="231">
        <v>1268</v>
      </c>
      <c r="U19" s="231">
        <v>1268</v>
      </c>
      <c r="V19" s="231">
        <v>1268</v>
      </c>
      <c r="W19" s="231">
        <v>1268</v>
      </c>
      <c r="X19" s="231">
        <v>1268</v>
      </c>
      <c r="Y19" s="231">
        <v>1268</v>
      </c>
      <c r="Z19" s="231">
        <v>1268</v>
      </c>
      <c r="AA19" s="231">
        <v>1268</v>
      </c>
      <c r="AB19" s="322">
        <v>15216</v>
      </c>
      <c r="AC19" s="322"/>
      <c r="AD19" s="341"/>
      <c r="AE19" s="341"/>
      <c r="AF19" s="341"/>
      <c r="AG19" s="341"/>
      <c r="AH19" s="341"/>
      <c r="AI19" s="232"/>
    </row>
    <row r="20" spans="1:36" ht="20.25" customHeight="1">
      <c r="A20" s="230" t="s">
        <v>262</v>
      </c>
      <c r="B20" s="342" t="s">
        <v>343</v>
      </c>
      <c r="C20" s="342"/>
      <c r="D20" s="342"/>
      <c r="E20" s="342"/>
      <c r="F20" s="342"/>
      <c r="G20" s="342"/>
      <c r="H20" s="342"/>
      <c r="I20" s="342"/>
      <c r="J20" s="342"/>
      <c r="K20" s="342"/>
      <c r="L20" s="342"/>
      <c r="M20" s="343"/>
      <c r="N20" s="321" t="s">
        <v>344</v>
      </c>
      <c r="O20" s="321"/>
      <c r="P20" s="231">
        <v>40119</v>
      </c>
      <c r="Q20" s="231">
        <v>40119</v>
      </c>
      <c r="R20" s="231">
        <v>40119</v>
      </c>
      <c r="S20" s="231">
        <v>40119</v>
      </c>
      <c r="T20" s="231">
        <v>40119</v>
      </c>
      <c r="U20" s="231">
        <v>40119</v>
      </c>
      <c r="V20" s="231">
        <v>40119</v>
      </c>
      <c r="W20" s="231">
        <v>40119</v>
      </c>
      <c r="X20" s="231">
        <v>40119</v>
      </c>
      <c r="Y20" s="231">
        <v>40119</v>
      </c>
      <c r="Z20" s="231">
        <v>40119</v>
      </c>
      <c r="AA20" s="231">
        <v>40119</v>
      </c>
      <c r="AB20" s="322">
        <v>481428</v>
      </c>
      <c r="AC20" s="322"/>
      <c r="AD20" s="341"/>
      <c r="AE20" s="341"/>
      <c r="AF20" s="341"/>
      <c r="AG20" s="341"/>
      <c r="AH20" s="341"/>
      <c r="AI20" s="232"/>
    </row>
    <row r="21" spans="1:36" ht="20.25" customHeight="1">
      <c r="A21" s="230" t="s">
        <v>273</v>
      </c>
      <c r="B21" s="343" t="s">
        <v>345</v>
      </c>
      <c r="C21" s="348"/>
      <c r="D21" s="348"/>
      <c r="E21" s="348"/>
      <c r="F21" s="348"/>
      <c r="G21" s="348"/>
      <c r="H21" s="348"/>
      <c r="I21" s="348"/>
      <c r="J21" s="348"/>
      <c r="K21" s="348"/>
      <c r="L21" s="348"/>
      <c r="M21" s="348"/>
      <c r="N21" s="321" t="s">
        <v>346</v>
      </c>
      <c r="O21" s="321"/>
      <c r="P21" s="231">
        <v>10</v>
      </c>
      <c r="Q21" s="231">
        <v>10</v>
      </c>
      <c r="R21" s="231">
        <v>10</v>
      </c>
      <c r="S21" s="231">
        <v>10</v>
      </c>
      <c r="T21" s="231">
        <v>10</v>
      </c>
      <c r="U21" s="231">
        <v>10</v>
      </c>
      <c r="V21" s="231">
        <v>10</v>
      </c>
      <c r="W21" s="231">
        <v>10</v>
      </c>
      <c r="X21" s="231">
        <v>10</v>
      </c>
      <c r="Y21" s="231">
        <v>10</v>
      </c>
      <c r="Z21" s="231">
        <v>10</v>
      </c>
      <c r="AA21" s="231">
        <v>10</v>
      </c>
      <c r="AB21" s="322">
        <v>120</v>
      </c>
      <c r="AC21" s="322"/>
      <c r="AD21" s="341"/>
      <c r="AE21" s="341"/>
      <c r="AF21" s="341"/>
      <c r="AG21" s="341"/>
      <c r="AH21" s="341"/>
      <c r="AI21" s="232"/>
    </row>
    <row r="22" spans="1:36" ht="20.25" customHeight="1" thickBot="1">
      <c r="A22" s="230" t="s">
        <v>274</v>
      </c>
      <c r="B22" s="359" t="s">
        <v>347</v>
      </c>
      <c r="C22" s="360"/>
      <c r="D22" s="360"/>
      <c r="E22" s="360"/>
      <c r="F22" s="360"/>
      <c r="G22" s="360"/>
      <c r="H22" s="360"/>
      <c r="I22" s="360"/>
      <c r="J22" s="360"/>
      <c r="K22" s="360"/>
      <c r="L22" s="360"/>
      <c r="M22" s="360"/>
      <c r="N22" s="339" t="s">
        <v>348</v>
      </c>
      <c r="O22" s="339"/>
      <c r="P22" s="233">
        <v>2323</v>
      </c>
      <c r="Q22" s="233">
        <v>2323</v>
      </c>
      <c r="R22" s="233">
        <v>2323</v>
      </c>
      <c r="S22" s="233">
        <v>2323</v>
      </c>
      <c r="T22" s="233">
        <v>2323</v>
      </c>
      <c r="U22" s="233">
        <v>2323</v>
      </c>
      <c r="V22" s="233">
        <v>2322</v>
      </c>
      <c r="W22" s="233">
        <v>2322</v>
      </c>
      <c r="X22" s="233">
        <v>2322</v>
      </c>
      <c r="Y22" s="233">
        <v>2322</v>
      </c>
      <c r="Z22" s="233">
        <v>2322</v>
      </c>
      <c r="AA22" s="233">
        <v>2322</v>
      </c>
      <c r="AB22" s="340">
        <v>27870</v>
      </c>
      <c r="AC22" s="340"/>
      <c r="AD22" s="341"/>
      <c r="AE22" s="341"/>
      <c r="AF22" s="341"/>
      <c r="AG22" s="341"/>
      <c r="AH22" s="341"/>
      <c r="AI22" s="232"/>
    </row>
    <row r="23" spans="1:36" ht="20.25" customHeight="1" thickBot="1">
      <c r="A23" s="230" t="s">
        <v>275</v>
      </c>
      <c r="B23" s="354" t="s">
        <v>349</v>
      </c>
      <c r="C23" s="355"/>
      <c r="D23" s="355"/>
      <c r="E23" s="355"/>
      <c r="F23" s="355"/>
      <c r="G23" s="355"/>
      <c r="H23" s="355"/>
      <c r="I23" s="355"/>
      <c r="J23" s="355"/>
      <c r="K23" s="355"/>
      <c r="L23" s="355"/>
      <c r="M23" s="356"/>
      <c r="N23" s="357">
        <v>17</v>
      </c>
      <c r="O23" s="333"/>
      <c r="P23" s="234">
        <f>SUM(P16:P22)</f>
        <v>65846.833333333343</v>
      </c>
      <c r="Q23" s="234">
        <f t="shared" ref="Q23:AA23" si="3">SUM(Q16:Q22)</f>
        <v>65846.833333333343</v>
      </c>
      <c r="R23" s="234">
        <f t="shared" si="3"/>
        <v>65846.833333333343</v>
      </c>
      <c r="S23" s="234">
        <f t="shared" si="3"/>
        <v>65846.833333333343</v>
      </c>
      <c r="T23" s="234">
        <f t="shared" si="3"/>
        <v>65846.833333333343</v>
      </c>
      <c r="U23" s="234">
        <f t="shared" si="3"/>
        <v>65846.833333333343</v>
      </c>
      <c r="V23" s="234">
        <f t="shared" si="3"/>
        <v>65845.833333333343</v>
      </c>
      <c r="W23" s="234">
        <f t="shared" si="3"/>
        <v>65845.833333333343</v>
      </c>
      <c r="X23" s="234">
        <f t="shared" si="3"/>
        <v>65845.833333333343</v>
      </c>
      <c r="Y23" s="234">
        <f t="shared" si="3"/>
        <v>65845.833333333343</v>
      </c>
      <c r="Z23" s="234">
        <f t="shared" si="3"/>
        <v>65845.833333333343</v>
      </c>
      <c r="AA23" s="234">
        <f t="shared" si="3"/>
        <v>65846.833333333343</v>
      </c>
      <c r="AB23" s="334">
        <f>SUM(AB16:AC22)</f>
        <v>790157</v>
      </c>
      <c r="AC23" s="335"/>
      <c r="AD23" s="358"/>
      <c r="AE23" s="358"/>
      <c r="AF23" s="358"/>
      <c r="AG23" s="52"/>
      <c r="AH23" s="52"/>
      <c r="AI23" s="232"/>
    </row>
    <row r="24" spans="1:36" ht="20.25" customHeight="1">
      <c r="A24" s="230" t="s">
        <v>276</v>
      </c>
      <c r="B24" s="349" t="s">
        <v>350</v>
      </c>
      <c r="C24" s="350"/>
      <c r="D24" s="350"/>
      <c r="E24" s="350"/>
      <c r="F24" s="350"/>
      <c r="G24" s="350"/>
      <c r="H24" s="350"/>
      <c r="I24" s="350"/>
      <c r="J24" s="350"/>
      <c r="K24" s="350"/>
      <c r="L24" s="350"/>
      <c r="M24" s="350"/>
      <c r="N24" s="351" t="s">
        <v>351</v>
      </c>
      <c r="O24" s="351"/>
      <c r="P24" s="235">
        <v>5346</v>
      </c>
      <c r="Q24" s="235">
        <v>5346</v>
      </c>
      <c r="R24" s="235">
        <v>5346</v>
      </c>
      <c r="S24" s="235">
        <v>5346</v>
      </c>
      <c r="T24" s="235">
        <v>5346</v>
      </c>
      <c r="U24" s="235">
        <v>5346</v>
      </c>
      <c r="V24" s="235">
        <v>5346</v>
      </c>
      <c r="W24" s="235">
        <v>5346</v>
      </c>
      <c r="X24" s="235">
        <v>5346</v>
      </c>
      <c r="Y24" s="235">
        <v>5346</v>
      </c>
      <c r="Z24" s="235">
        <v>5347</v>
      </c>
      <c r="AA24" s="235">
        <v>5347</v>
      </c>
      <c r="AB24" s="352">
        <v>64154</v>
      </c>
      <c r="AC24" s="352"/>
      <c r="AD24" s="353"/>
      <c r="AE24" s="353"/>
      <c r="AF24" s="353"/>
      <c r="AG24" s="52"/>
      <c r="AH24" s="52"/>
      <c r="AI24" s="232"/>
    </row>
    <row r="25" spans="1:36" ht="20.25" customHeight="1">
      <c r="A25" s="230" t="s">
        <v>277</v>
      </c>
      <c r="B25" s="343" t="s">
        <v>352</v>
      </c>
      <c r="C25" s="348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21" t="s">
        <v>353</v>
      </c>
      <c r="O25" s="321"/>
      <c r="P25" s="231">
        <v>10212</v>
      </c>
      <c r="Q25" s="231">
        <v>10212</v>
      </c>
      <c r="R25" s="231">
        <v>10212</v>
      </c>
      <c r="S25" s="231">
        <v>10212</v>
      </c>
      <c r="T25" s="231">
        <v>10212</v>
      </c>
      <c r="U25" s="231">
        <v>10212</v>
      </c>
      <c r="V25" s="231">
        <v>10212</v>
      </c>
      <c r="W25" s="231">
        <v>10212</v>
      </c>
      <c r="X25" s="231">
        <v>10212</v>
      </c>
      <c r="Y25" s="231">
        <v>10212</v>
      </c>
      <c r="Z25" s="231">
        <v>10211</v>
      </c>
      <c r="AA25" s="231">
        <v>10211</v>
      </c>
      <c r="AB25" s="322">
        <v>122546</v>
      </c>
      <c r="AC25" s="322"/>
      <c r="AD25" s="370"/>
      <c r="AE25" s="370"/>
      <c r="AF25" s="370"/>
      <c r="AG25" s="52"/>
      <c r="AH25" s="52"/>
      <c r="AI25" s="232"/>
    </row>
    <row r="26" spans="1:36" ht="20.25" customHeight="1" thickBot="1">
      <c r="A26" s="230" t="s">
        <v>278</v>
      </c>
      <c r="B26" s="367" t="s">
        <v>354</v>
      </c>
      <c r="C26" s="368"/>
      <c r="D26" s="368"/>
      <c r="E26" s="368"/>
      <c r="F26" s="368"/>
      <c r="G26" s="368"/>
      <c r="H26" s="368"/>
      <c r="I26" s="368"/>
      <c r="J26" s="368"/>
      <c r="K26" s="368"/>
      <c r="L26" s="368"/>
      <c r="M26" s="368"/>
      <c r="N26" s="369" t="s">
        <v>355</v>
      </c>
      <c r="O26" s="369"/>
      <c r="P26" s="233">
        <v>0</v>
      </c>
      <c r="Q26" s="233">
        <v>0</v>
      </c>
      <c r="R26" s="233">
        <v>0</v>
      </c>
      <c r="S26" s="233">
        <v>0</v>
      </c>
      <c r="T26" s="233">
        <v>0</v>
      </c>
      <c r="U26" s="233">
        <v>0</v>
      </c>
      <c r="V26" s="233">
        <v>0</v>
      </c>
      <c r="W26" s="233">
        <v>0</v>
      </c>
      <c r="X26" s="233">
        <v>0</v>
      </c>
      <c r="Y26" s="233">
        <v>0</v>
      </c>
      <c r="Z26" s="233">
        <v>0</v>
      </c>
      <c r="AA26" s="233">
        <v>0</v>
      </c>
      <c r="AB26" s="340">
        <f>SUM(P26:AA26)</f>
        <v>0</v>
      </c>
      <c r="AC26" s="340"/>
      <c r="AD26" s="370"/>
      <c r="AE26" s="370"/>
      <c r="AF26" s="370"/>
      <c r="AG26" s="52"/>
      <c r="AH26" s="52"/>
      <c r="AI26" s="232"/>
    </row>
    <row r="27" spans="1:36" ht="20.25" customHeight="1" thickBot="1">
      <c r="A27" s="230" t="s">
        <v>279</v>
      </c>
      <c r="B27" s="361" t="s">
        <v>356</v>
      </c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3"/>
      <c r="N27" s="364" t="s">
        <v>357</v>
      </c>
      <c r="O27" s="365"/>
      <c r="P27" s="237">
        <f>SUM(P25:P26)</f>
        <v>10212</v>
      </c>
      <c r="Q27" s="237">
        <f t="shared" ref="Q27:AA27" si="4">SUM(Q25:Q26)</f>
        <v>10212</v>
      </c>
      <c r="R27" s="237">
        <f t="shared" si="4"/>
        <v>10212</v>
      </c>
      <c r="S27" s="237">
        <f t="shared" si="4"/>
        <v>10212</v>
      </c>
      <c r="T27" s="237">
        <f t="shared" si="4"/>
        <v>10212</v>
      </c>
      <c r="U27" s="237">
        <f t="shared" si="4"/>
        <v>10212</v>
      </c>
      <c r="V27" s="237">
        <f t="shared" si="4"/>
        <v>10212</v>
      </c>
      <c r="W27" s="237">
        <f t="shared" si="4"/>
        <v>10212</v>
      </c>
      <c r="X27" s="237">
        <f t="shared" si="4"/>
        <v>10212</v>
      </c>
      <c r="Y27" s="237">
        <f t="shared" si="4"/>
        <v>10212</v>
      </c>
      <c r="Z27" s="237">
        <f t="shared" si="4"/>
        <v>10211</v>
      </c>
      <c r="AA27" s="234">
        <f t="shared" si="4"/>
        <v>10211</v>
      </c>
      <c r="AB27" s="366">
        <f>SUM(AB25:AC26)</f>
        <v>122546</v>
      </c>
      <c r="AC27" s="335"/>
      <c r="AD27" s="353"/>
      <c r="AE27" s="353"/>
      <c r="AF27" s="353"/>
      <c r="AG27" s="52"/>
      <c r="AH27" s="52"/>
      <c r="AI27" s="232"/>
    </row>
  </sheetData>
  <mergeCells count="109">
    <mergeCell ref="B27:M27"/>
    <mergeCell ref="N27:O27"/>
    <mergeCell ref="AB27:AC27"/>
    <mergeCell ref="AD27:AF27"/>
    <mergeCell ref="B26:M26"/>
    <mergeCell ref="N26:O26"/>
    <mergeCell ref="AB26:AC26"/>
    <mergeCell ref="AD26:AF26"/>
    <mergeCell ref="B25:M25"/>
    <mergeCell ref="N25:O25"/>
    <mergeCell ref="AB25:AC25"/>
    <mergeCell ref="AD25:AF25"/>
    <mergeCell ref="B24:M24"/>
    <mergeCell ref="N24:O24"/>
    <mergeCell ref="AB24:AC24"/>
    <mergeCell ref="AD24:AF24"/>
    <mergeCell ref="AG22:AH22"/>
    <mergeCell ref="B23:M23"/>
    <mergeCell ref="N23:O23"/>
    <mergeCell ref="AB23:AC23"/>
    <mergeCell ref="AD23:AF23"/>
    <mergeCell ref="B22:M22"/>
    <mergeCell ref="N22:O22"/>
    <mergeCell ref="AB22:AC22"/>
    <mergeCell ref="AD22:AF22"/>
    <mergeCell ref="AG20:AH20"/>
    <mergeCell ref="B21:M21"/>
    <mergeCell ref="N21:O21"/>
    <mergeCell ref="AB21:AC21"/>
    <mergeCell ref="AD21:AF21"/>
    <mergeCell ref="AG21:AH21"/>
    <mergeCell ref="B20:M20"/>
    <mergeCell ref="N20:O20"/>
    <mergeCell ref="AB20:AC20"/>
    <mergeCell ref="AD20:AF20"/>
    <mergeCell ref="AG18:AH18"/>
    <mergeCell ref="B19:M19"/>
    <mergeCell ref="N19:O19"/>
    <mergeCell ref="AB19:AC19"/>
    <mergeCell ref="AD19:AF19"/>
    <mergeCell ref="AG19:AH19"/>
    <mergeCell ref="B18:M18"/>
    <mergeCell ref="N18:O18"/>
    <mergeCell ref="AB18:AC18"/>
    <mergeCell ref="AD18:AF18"/>
    <mergeCell ref="AG16:AH16"/>
    <mergeCell ref="B17:M17"/>
    <mergeCell ref="N17:O17"/>
    <mergeCell ref="AB17:AC17"/>
    <mergeCell ref="AD17:AF17"/>
    <mergeCell ref="AG17:AH17"/>
    <mergeCell ref="B16:M16"/>
    <mergeCell ref="N16:O16"/>
    <mergeCell ref="AB16:AC16"/>
    <mergeCell ref="AD16:AF16"/>
    <mergeCell ref="B15:M15"/>
    <mergeCell ref="N15:O15"/>
    <mergeCell ref="AB15:AC15"/>
    <mergeCell ref="AD15:AF15"/>
    <mergeCell ref="AG13:AH13"/>
    <mergeCell ref="B14:M14"/>
    <mergeCell ref="N14:O14"/>
    <mergeCell ref="AB14:AC14"/>
    <mergeCell ref="AD14:AF14"/>
    <mergeCell ref="AG14:AH14"/>
    <mergeCell ref="B13:M13"/>
    <mergeCell ref="N13:O13"/>
    <mergeCell ref="AB13:AC13"/>
    <mergeCell ref="AD13:AF13"/>
    <mergeCell ref="AG11:AH11"/>
    <mergeCell ref="B12:M12"/>
    <mergeCell ref="N12:O12"/>
    <mergeCell ref="AB12:AC12"/>
    <mergeCell ref="AD12:AF12"/>
    <mergeCell ref="AG12:AH12"/>
    <mergeCell ref="B11:M11"/>
    <mergeCell ref="N11:O11"/>
    <mergeCell ref="AB11:AC11"/>
    <mergeCell ref="AD11:AF11"/>
    <mergeCell ref="AG9:AH9"/>
    <mergeCell ref="B10:M10"/>
    <mergeCell ref="N10:O10"/>
    <mergeCell ref="AB10:AC10"/>
    <mergeCell ref="AD10:AF10"/>
    <mergeCell ref="AG10:AH10"/>
    <mergeCell ref="B9:M9"/>
    <mergeCell ref="N9:O9"/>
    <mergeCell ref="AB9:AC9"/>
    <mergeCell ref="AD9:AF9"/>
    <mergeCell ref="AD7:AF7"/>
    <mergeCell ref="AG7:AH7"/>
    <mergeCell ref="B8:M8"/>
    <mergeCell ref="N8:O8"/>
    <mergeCell ref="AB8:AC8"/>
    <mergeCell ref="AD8:AF8"/>
    <mergeCell ref="AG8:AH8"/>
    <mergeCell ref="AB5:AC6"/>
    <mergeCell ref="B7:M7"/>
    <mergeCell ref="N7:O7"/>
    <mergeCell ref="AB7:AC7"/>
    <mergeCell ref="B1:AC1"/>
    <mergeCell ref="B2:AC2"/>
    <mergeCell ref="A3:AB3"/>
    <mergeCell ref="B4:J4"/>
    <mergeCell ref="N4:O4"/>
    <mergeCell ref="A5:A6"/>
    <mergeCell ref="B5:M6"/>
    <mergeCell ref="N5:O6"/>
    <mergeCell ref="P5:AA5"/>
  </mergeCells>
  <phoneticPr fontId="4" type="noConversion"/>
  <printOptions horizontalCentered="1"/>
  <pageMargins left="0.39370078740157483" right="0.39370078740157483" top="0.39370078740157483" bottom="0.59055118110236227" header="0.51181102362204722" footer="0.51181102362204722"/>
  <pageSetup paperSize="9" scale="5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I58"/>
  <sheetViews>
    <sheetView tabSelected="1" workbookViewId="0">
      <selection activeCell="D1" sqref="D1:E1"/>
    </sheetView>
  </sheetViews>
  <sheetFormatPr defaultRowHeight="12.75"/>
  <cols>
    <col min="1" max="1" width="42.5703125" style="9" customWidth="1"/>
    <col min="2" max="2" width="10.7109375" style="9" customWidth="1"/>
    <col min="3" max="3" width="6.85546875" style="9" customWidth="1"/>
    <col min="4" max="4" width="46.85546875" style="9" customWidth="1"/>
    <col min="5" max="5" width="10.140625" style="9" customWidth="1"/>
    <col min="6" max="16384" width="9.140625" style="9"/>
  </cols>
  <sheetData>
    <row r="1" spans="1:9">
      <c r="A1" s="13"/>
      <c r="B1" s="13"/>
      <c r="C1" s="13"/>
      <c r="D1" s="373" t="s">
        <v>366</v>
      </c>
      <c r="E1" s="305"/>
    </row>
    <row r="2" spans="1:9" ht="15.75">
      <c r="A2" s="302" t="s">
        <v>44</v>
      </c>
      <c r="B2" s="302"/>
      <c r="C2" s="302"/>
      <c r="D2" s="302"/>
      <c r="E2" s="302"/>
    </row>
    <row r="3" spans="1:9">
      <c r="A3" s="38"/>
      <c r="B3" s="38"/>
      <c r="C3" s="38"/>
      <c r="D3" s="39"/>
      <c r="E3" s="38"/>
    </row>
    <row r="4" spans="1:9">
      <c r="A4" s="371" t="s">
        <v>210</v>
      </c>
      <c r="B4" s="371"/>
      <c r="C4" s="41"/>
      <c r="D4" s="372" t="s">
        <v>211</v>
      </c>
      <c r="E4" s="372"/>
    </row>
    <row r="5" spans="1:9">
      <c r="A5" s="42" t="s">
        <v>0</v>
      </c>
      <c r="B5" s="40"/>
      <c r="C5" s="43"/>
      <c r="D5" s="42" t="s">
        <v>0</v>
      </c>
      <c r="E5" s="44"/>
      <c r="H5" s="13"/>
      <c r="I5" s="13"/>
    </row>
    <row r="6" spans="1:9">
      <c r="A6" s="45" t="s">
        <v>11</v>
      </c>
      <c r="B6" s="238">
        <f>B7</f>
        <v>790157</v>
      </c>
      <c r="C6" s="47"/>
      <c r="D6" s="45" t="s">
        <v>12</v>
      </c>
      <c r="E6" s="45"/>
    </row>
    <row r="7" spans="1:9">
      <c r="A7" s="48" t="s">
        <v>13</v>
      </c>
      <c r="B7" s="46">
        <f>B8+B19</f>
        <v>790157</v>
      </c>
      <c r="C7" s="47"/>
      <c r="D7" s="48" t="s">
        <v>14</v>
      </c>
      <c r="E7" s="49">
        <f>E8+E17</f>
        <v>848549</v>
      </c>
    </row>
    <row r="8" spans="1:9">
      <c r="A8" s="48" t="s">
        <v>8</v>
      </c>
      <c r="B8" s="46">
        <f>B9+B12+B14+B15+B16</f>
        <v>280858</v>
      </c>
      <c r="C8" s="47"/>
      <c r="D8" s="48" t="s">
        <v>8</v>
      </c>
      <c r="E8" s="49">
        <f>SUM(E9:E13)</f>
        <v>216632</v>
      </c>
    </row>
    <row r="9" spans="1:9">
      <c r="A9" s="50" t="s">
        <v>15</v>
      </c>
      <c r="B9" s="51">
        <f>SUM(B10:B11)</f>
        <v>160946</v>
      </c>
      <c r="C9" s="52"/>
      <c r="D9" s="50" t="s">
        <v>98</v>
      </c>
      <c r="E9" s="53">
        <v>61568</v>
      </c>
    </row>
    <row r="10" spans="1:9">
      <c r="A10" s="54" t="s">
        <v>111</v>
      </c>
      <c r="B10" s="69">
        <v>15216</v>
      </c>
      <c r="C10" s="55"/>
      <c r="D10" s="50" t="s">
        <v>100</v>
      </c>
      <c r="E10" s="53">
        <v>14998</v>
      </c>
    </row>
    <row r="11" spans="1:9">
      <c r="A11" s="54" t="s">
        <v>112</v>
      </c>
      <c r="B11" s="69">
        <v>145730</v>
      </c>
      <c r="C11" s="55"/>
      <c r="D11" s="50" t="s">
        <v>116</v>
      </c>
      <c r="E11" s="53">
        <v>40402</v>
      </c>
    </row>
    <row r="12" spans="1:9">
      <c r="A12" s="50" t="s">
        <v>113</v>
      </c>
      <c r="B12" s="51">
        <v>49963</v>
      </c>
      <c r="C12" s="52"/>
      <c r="D12" s="50" t="s">
        <v>117</v>
      </c>
      <c r="E12" s="53">
        <v>5988</v>
      </c>
    </row>
    <row r="13" spans="1:9">
      <c r="A13" s="54" t="s">
        <v>16</v>
      </c>
      <c r="B13" s="54">
        <v>13825</v>
      </c>
      <c r="C13" s="55"/>
      <c r="D13" s="50" t="s">
        <v>118</v>
      </c>
      <c r="E13" s="53">
        <v>93676</v>
      </c>
    </row>
    <row r="14" spans="1:9">
      <c r="A14" s="50" t="s">
        <v>115</v>
      </c>
      <c r="B14" s="51">
        <v>69829</v>
      </c>
      <c r="C14" s="52"/>
      <c r="D14" s="50"/>
      <c r="E14" s="53"/>
    </row>
    <row r="15" spans="1:9">
      <c r="A15" s="50" t="s">
        <v>114</v>
      </c>
      <c r="B15" s="51">
        <v>120</v>
      </c>
      <c r="C15" s="52"/>
      <c r="D15" s="50" t="s">
        <v>17</v>
      </c>
      <c r="E15" s="56">
        <v>0</v>
      </c>
    </row>
    <row r="16" spans="1:9">
      <c r="A16" s="50" t="s">
        <v>19</v>
      </c>
      <c r="B16" s="51">
        <f>'[2]Bevétel forrásonként'!B48</f>
        <v>0</v>
      </c>
      <c r="C16" s="52"/>
      <c r="D16" s="50"/>
      <c r="E16" s="56"/>
    </row>
    <row r="17" spans="1:5">
      <c r="A17" s="50"/>
      <c r="B17" s="50"/>
      <c r="C17" s="57"/>
      <c r="D17" s="48" t="s">
        <v>9</v>
      </c>
      <c r="E17" s="49">
        <f>SUM(E18:E23)</f>
        <v>631917</v>
      </c>
    </row>
    <row r="18" spans="1:5">
      <c r="A18" s="50"/>
      <c r="B18" s="45"/>
      <c r="C18" s="58"/>
      <c r="D18" s="50" t="s">
        <v>121</v>
      </c>
      <c r="E18" s="53">
        <v>615809</v>
      </c>
    </row>
    <row r="19" spans="1:5">
      <c r="A19" s="48" t="s">
        <v>9</v>
      </c>
      <c r="B19" s="51">
        <f>SUM(B20:B21)</f>
        <v>509299</v>
      </c>
      <c r="C19" s="52"/>
      <c r="D19" s="50" t="s">
        <v>78</v>
      </c>
      <c r="E19" s="53">
        <v>16108</v>
      </c>
    </row>
    <row r="20" spans="1:5">
      <c r="A20" s="50" t="s">
        <v>85</v>
      </c>
      <c r="B20" s="51">
        <v>27870</v>
      </c>
      <c r="C20" s="52"/>
      <c r="D20" s="50" t="s">
        <v>22</v>
      </c>
      <c r="E20" s="56">
        <v>0</v>
      </c>
    </row>
    <row r="21" spans="1:5">
      <c r="A21" s="50" t="s">
        <v>20</v>
      </c>
      <c r="B21" s="51">
        <v>481429</v>
      </c>
      <c r="C21" s="52"/>
      <c r="D21" s="50" t="s">
        <v>23</v>
      </c>
      <c r="E21" s="56">
        <v>0</v>
      </c>
    </row>
    <row r="22" spans="1:5">
      <c r="A22" s="50" t="s">
        <v>21</v>
      </c>
      <c r="B22" s="51">
        <f>'[2]Bevétel forrásonként'!B46</f>
        <v>0</v>
      </c>
      <c r="C22" s="52"/>
      <c r="D22" s="50" t="s">
        <v>24</v>
      </c>
      <c r="E22" s="56">
        <v>0</v>
      </c>
    </row>
    <row r="23" spans="1:5">
      <c r="A23" s="50" t="s">
        <v>18</v>
      </c>
      <c r="B23" s="50">
        <v>0</v>
      </c>
      <c r="C23" s="52"/>
      <c r="D23" s="59" t="s">
        <v>67</v>
      </c>
      <c r="E23" s="56">
        <v>0</v>
      </c>
    </row>
    <row r="24" spans="1:5">
      <c r="A24" s="50" t="s">
        <v>19</v>
      </c>
      <c r="B24" s="50">
        <v>0</v>
      </c>
      <c r="C24" s="52"/>
      <c r="D24" s="60" t="s">
        <v>45</v>
      </c>
      <c r="E24" s="49">
        <v>0</v>
      </c>
    </row>
    <row r="25" spans="1:5" ht="25.5">
      <c r="A25" s="61" t="s">
        <v>46</v>
      </c>
      <c r="B25" s="62">
        <f>B6</f>
        <v>790157</v>
      </c>
      <c r="C25" s="63"/>
      <c r="D25" s="60" t="s">
        <v>25</v>
      </c>
      <c r="E25" s="64">
        <f>SUM(E26:E27)</f>
        <v>0</v>
      </c>
    </row>
    <row r="26" spans="1:5">
      <c r="A26" s="65"/>
      <c r="B26" s="66"/>
      <c r="C26" s="63"/>
      <c r="D26" s="50" t="s">
        <v>7</v>
      </c>
      <c r="E26" s="53">
        <v>0</v>
      </c>
    </row>
    <row r="27" spans="1:5">
      <c r="A27" s="45" t="s">
        <v>31</v>
      </c>
      <c r="B27" s="46">
        <f>SUM(B28:B29)</f>
        <v>186844</v>
      </c>
      <c r="C27" s="63"/>
      <c r="D27" s="50" t="s">
        <v>26</v>
      </c>
      <c r="E27" s="53">
        <v>0</v>
      </c>
    </row>
    <row r="28" spans="1:5">
      <c r="A28" s="50" t="s">
        <v>47</v>
      </c>
      <c r="B28" s="83">
        <v>64226</v>
      </c>
      <c r="C28" s="57"/>
      <c r="D28" s="48" t="s">
        <v>27</v>
      </c>
      <c r="E28" s="48">
        <f>E29</f>
        <v>0</v>
      </c>
    </row>
    <row r="29" spans="1:5">
      <c r="A29" s="50" t="s">
        <v>29</v>
      </c>
      <c r="B29" s="83">
        <v>122618</v>
      </c>
      <c r="C29" s="57"/>
      <c r="D29" s="50" t="s">
        <v>28</v>
      </c>
      <c r="E29" s="53">
        <v>0</v>
      </c>
    </row>
    <row r="30" spans="1:5" ht="12.75" customHeight="1">
      <c r="A30" s="13"/>
      <c r="B30" s="13"/>
      <c r="C30" s="57"/>
      <c r="D30" s="45" t="s">
        <v>122</v>
      </c>
      <c r="E30" s="46">
        <f>SUM(E31:E33)</f>
        <v>64154</v>
      </c>
    </row>
    <row r="31" spans="1:5" ht="12.75" customHeight="1">
      <c r="A31" s="13"/>
      <c r="B31" s="13"/>
      <c r="C31" s="57"/>
      <c r="D31" s="50" t="s">
        <v>120</v>
      </c>
      <c r="E31" s="51">
        <v>59128</v>
      </c>
    </row>
    <row r="32" spans="1:5">
      <c r="A32" s="45" t="s">
        <v>32</v>
      </c>
      <c r="B32" s="46">
        <f>B33+B36</f>
        <v>122546</v>
      </c>
      <c r="C32" s="57"/>
      <c r="D32" s="50" t="s">
        <v>119</v>
      </c>
      <c r="E32" s="53">
        <v>5026</v>
      </c>
    </row>
    <row r="33" spans="1:5">
      <c r="A33" s="48" t="s">
        <v>33</v>
      </c>
      <c r="B33" s="51">
        <f>SUM(B34:B35)</f>
        <v>22546</v>
      </c>
      <c r="C33" s="57"/>
      <c r="D33" s="50" t="s">
        <v>208</v>
      </c>
      <c r="E33" s="53">
        <v>0</v>
      </c>
    </row>
    <row r="34" spans="1:5">
      <c r="A34" s="56" t="s">
        <v>34</v>
      </c>
      <c r="B34" s="83">
        <v>0</v>
      </c>
      <c r="C34" s="57"/>
      <c r="D34" s="67" t="s">
        <v>30</v>
      </c>
      <c r="E34" s="46">
        <f>E7+E24+E30</f>
        <v>912703</v>
      </c>
    </row>
    <row r="35" spans="1:5">
      <c r="A35" s="56" t="s">
        <v>35</v>
      </c>
      <c r="B35" s="83">
        <v>22546</v>
      </c>
      <c r="C35" s="57"/>
      <c r="D35" s="68"/>
      <c r="E35" s="58"/>
    </row>
    <row r="36" spans="1:5">
      <c r="A36" s="48" t="s">
        <v>36</v>
      </c>
      <c r="B36" s="51">
        <f>SUM(B37:B38)</f>
        <v>100000</v>
      </c>
      <c r="C36" s="57"/>
      <c r="D36" s="13"/>
      <c r="E36" s="13"/>
    </row>
    <row r="37" spans="1:5">
      <c r="A37" s="56" t="s">
        <v>66</v>
      </c>
      <c r="B37" s="51">
        <v>0</v>
      </c>
      <c r="C37" s="57"/>
      <c r="D37" s="13"/>
      <c r="E37" s="13"/>
    </row>
    <row r="38" spans="1:5">
      <c r="A38" s="56" t="s">
        <v>207</v>
      </c>
      <c r="B38" s="51">
        <v>100000</v>
      </c>
      <c r="C38" s="58"/>
      <c r="D38" s="13"/>
      <c r="E38" s="13"/>
    </row>
    <row r="39" spans="1:5">
      <c r="A39" s="13"/>
      <c r="B39" s="13"/>
      <c r="C39" s="58"/>
      <c r="D39" s="13"/>
      <c r="E39" s="13"/>
    </row>
    <row r="40" spans="1:5" ht="12.75" customHeight="1">
      <c r="A40" s="45" t="s">
        <v>10</v>
      </c>
      <c r="B40" s="46">
        <f>SUM(B41:B42)</f>
        <v>912703</v>
      </c>
      <c r="C40" s="58"/>
      <c r="D40" s="45" t="s">
        <v>37</v>
      </c>
      <c r="E40" s="49">
        <f>SUM(E41:E42)</f>
        <v>912703</v>
      </c>
    </row>
    <row r="41" spans="1:5" ht="12.75" customHeight="1">
      <c r="A41" s="56" t="s">
        <v>38</v>
      </c>
      <c r="B41" s="83">
        <f>B8+B34</f>
        <v>280858</v>
      </c>
      <c r="C41" s="57"/>
      <c r="D41" s="50" t="s">
        <v>39</v>
      </c>
      <c r="E41" s="53">
        <f>E8+E25+E31</f>
        <v>275760</v>
      </c>
    </row>
    <row r="42" spans="1:5" ht="12.75" customHeight="1">
      <c r="A42" s="56" t="s">
        <v>40</v>
      </c>
      <c r="B42" s="83">
        <f>B36+B35+B19</f>
        <v>631845</v>
      </c>
      <c r="C42" s="57"/>
      <c r="D42" s="50" t="s">
        <v>41</v>
      </c>
      <c r="E42" s="53">
        <f>E17+E32+E33</f>
        <v>636943</v>
      </c>
    </row>
    <row r="43" spans="1:5" ht="14.25" customHeight="1">
      <c r="C43" s="14"/>
      <c r="D43" s="1"/>
      <c r="E43" s="2"/>
    </row>
    <row r="44" spans="1:5" ht="14.25" customHeight="1">
      <c r="C44" s="5"/>
      <c r="D44" s="1"/>
      <c r="E44" s="2"/>
    </row>
    <row r="45" spans="1:5" ht="14.25">
      <c r="A45" s="15"/>
      <c r="B45" s="2"/>
      <c r="C45" s="2"/>
      <c r="D45" s="16"/>
      <c r="E45" s="16"/>
    </row>
    <row r="46" spans="1:5" ht="14.25">
      <c r="A46" s="15"/>
      <c r="B46" s="2"/>
      <c r="C46" s="2"/>
      <c r="D46" s="16"/>
      <c r="E46" s="16"/>
    </row>
    <row r="47" spans="1:5" ht="18">
      <c r="A47" s="3"/>
      <c r="B47" s="4"/>
      <c r="C47" s="4"/>
      <c r="D47" s="16"/>
      <c r="E47" s="16"/>
    </row>
    <row r="48" spans="1:5" ht="14.25">
      <c r="A48" s="15"/>
      <c r="B48" s="2"/>
      <c r="C48" s="2"/>
      <c r="D48" s="16"/>
      <c r="E48" s="16"/>
    </row>
    <row r="49" spans="1:5" ht="14.25">
      <c r="A49" s="15"/>
      <c r="B49" s="2"/>
      <c r="C49" s="2"/>
      <c r="D49" s="16"/>
      <c r="E49" s="16"/>
    </row>
    <row r="50" spans="1:5">
      <c r="A50" s="16"/>
      <c r="B50" s="16"/>
      <c r="C50" s="16"/>
      <c r="D50" s="16"/>
      <c r="E50" s="16"/>
    </row>
    <row r="51" spans="1:5">
      <c r="A51" s="16"/>
      <c r="B51" s="16"/>
      <c r="C51" s="16"/>
      <c r="D51" s="16"/>
      <c r="E51" s="16"/>
    </row>
    <row r="52" spans="1:5">
      <c r="A52" s="16"/>
      <c r="B52" s="16"/>
      <c r="C52" s="16"/>
      <c r="D52" s="16"/>
      <c r="E52" s="16"/>
    </row>
    <row r="53" spans="1:5">
      <c r="A53" s="16"/>
      <c r="B53" s="16"/>
      <c r="C53" s="16"/>
      <c r="D53" s="16"/>
      <c r="E53" s="16"/>
    </row>
    <row r="54" spans="1:5">
      <c r="A54" s="16"/>
      <c r="B54" s="16"/>
      <c r="C54" s="16"/>
    </row>
    <row r="55" spans="1:5">
      <c r="A55" s="16"/>
      <c r="B55" s="16"/>
      <c r="C55" s="16"/>
    </row>
    <row r="56" spans="1:5">
      <c r="A56" s="16"/>
      <c r="B56" s="16"/>
      <c r="C56" s="16"/>
    </row>
    <row r="57" spans="1:5">
      <c r="A57" s="16"/>
      <c r="B57" s="16"/>
      <c r="C57" s="16"/>
    </row>
    <row r="58" spans="1:5">
      <c r="A58" s="16"/>
      <c r="B58" s="16"/>
      <c r="C58" s="16"/>
    </row>
  </sheetData>
  <mergeCells count="4">
    <mergeCell ref="A2:E2"/>
    <mergeCell ref="A4:B4"/>
    <mergeCell ref="D4:E4"/>
    <mergeCell ref="D1:E1"/>
  </mergeCells>
  <phoneticPr fontId="4" type="noConversion"/>
  <printOptions horizontalCentered="1"/>
  <pageMargins left="0.78740157480314965" right="0.78740157480314965" top="0.39370078740157483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4</vt:i4>
      </vt:variant>
    </vt:vector>
  </HeadingPairs>
  <TitlesOfParts>
    <vt:vector size="12" baseType="lpstr">
      <vt:lpstr>Címrend 1. mell.</vt:lpstr>
      <vt:lpstr>Bevétel 2. mell.</vt:lpstr>
      <vt:lpstr>Kiadások 3. mell</vt:lpstr>
      <vt:lpstr>Felújítás (célonként) 4. mell.</vt:lpstr>
      <vt:lpstr>Felhalm.kiad. 5. mell.</vt:lpstr>
      <vt:lpstr>Több éves kihat. 6. mell.</vt:lpstr>
      <vt:lpstr>Előir.felh.ütemterv.7. mell.</vt:lpstr>
      <vt:lpstr>Mérleg 8. mell.</vt:lpstr>
      <vt:lpstr>'Bevétel 2. mell.'!Nyomtatási_terület</vt:lpstr>
      <vt:lpstr>'Előir.felh.ütemterv.7. mell.'!Nyomtatási_terület</vt:lpstr>
      <vt:lpstr>'Felhalm.kiad. 5. mell.'!Nyomtatási_terület</vt:lpstr>
      <vt:lpstr>'Kiadások 3. mell'!Nyomtatási_terület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Somogy Megyei Közi. Hivatal</dc:creator>
  <cp:lastModifiedBy>Jegyző</cp:lastModifiedBy>
  <cp:lastPrinted>2016-11-25T13:23:58Z</cp:lastPrinted>
  <dcterms:created xsi:type="dcterms:W3CDTF">2006-01-17T11:47:21Z</dcterms:created>
  <dcterms:modified xsi:type="dcterms:W3CDTF">2017-01-09T14:50:35Z</dcterms:modified>
</cp:coreProperties>
</file>