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9435" tabRatio="727" firstSheet="10" activeTab="14"/>
  </bookViews>
  <sheets>
    <sheet name="ÖSSZEFÜGGÉSEK" sheetId="1" r:id="rId1"/>
    <sheet name="1.1.sz.mell." sheetId="2" r:id="rId2"/>
    <sheet name="1.2.sz.mell." sheetId="3" r:id="rId3"/>
    <sheet name="1.,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. mell " sheetId="16" r:id="rId16"/>
    <sheet name="9.2. sz. mell" sheetId="17" r:id="rId17"/>
    <sheet name="9.2.3 sz. mell" sheetId="18" r:id="rId18"/>
    <sheet name="9.3. sz. mell" sheetId="19" r:id="rId19"/>
    <sheet name="9.3.1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Munka1" sheetId="28" r:id="rId28"/>
  </sheets>
  <definedNames>
    <definedName name="_xlfn.IFERROR" hidden="1">#NAME?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'9.2. sz. mell'!$1:$6</definedName>
    <definedName name="_xlnm.Print_Titles" localSheetId="17">'9.2.3 sz. mell'!$1:$6</definedName>
    <definedName name="_xlnm.Print_Titles" localSheetId="18">'9.3. sz. mell'!$1:$6</definedName>
    <definedName name="_xlnm.Print_Titles" localSheetId="19">'9.3.1. sz. mell'!$1:$6</definedName>
    <definedName name="_xlnm.Print_Area" localSheetId="21">'1. sz tájékoztató t.'!$A$1:$C$144</definedName>
    <definedName name="_xlnm.Print_Area" localSheetId="3">'1.,3.sz.mell.'!$A$1:$C$149</definedName>
    <definedName name="_xlnm.Print_Area" localSheetId="1">'1.1.sz.mell.'!$A$1:$C$149</definedName>
    <definedName name="_xlnm.Print_Area" localSheetId="2">'1.2.sz.mell.'!$A$1:$C$149</definedName>
  </definedNames>
  <calcPr fullCalcOnLoad="1"/>
</workbook>
</file>

<file path=xl/sharedStrings.xml><?xml version="1.0" encoding="utf-8"?>
<sst xmlns="http://schemas.openxmlformats.org/spreadsheetml/2006/main" count="3010" uniqueCount="605">
  <si>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</si>
  <si>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</si>
  <si>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</si>
  <si>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</si>
  <si>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</si>
  <si>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</si>
  <si>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</si>
  <si>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</si>
  <si>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</si>
  <si>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</si>
  <si>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</si>
  <si>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</si>
  <si>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</si>
  <si>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</si>
  <si>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</si>
  <si>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</si>
  <si>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</si>
  <si>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</si>
  <si>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</si>
  <si>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</si>
  <si>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</si>
  <si>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</si>
  <si>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</si>
  <si>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</si>
  <si>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</si>
  <si>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</si>
  <si>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</si>
  <si>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</si>
  <si>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</si>
  <si>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</si>
  <si>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</si>
  <si>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</si>
  <si>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</si>
  <si>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</si>
  <si>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</si>
  <si>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</si>
  <si>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</si>
  <si>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</si>
  <si>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</si>
  <si>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</si>
  <si>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</si>
  <si>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</si>
  <si>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</si>
  <si>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</si>
  <si>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</si>
  <si>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</si>
  <si>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</si>
  <si>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</si>
  <si>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</si>
  <si>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</si>
  <si>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</si>
  <si>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</si>
  <si>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</si>
  <si>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</si>
  <si>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</si>
  <si>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</si>
  <si>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</si>
  <si>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</si>
  <si>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</si>
  <si>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</si>
  <si>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</si>
  <si>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</si>
  <si>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</si>
  <si>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</si>
  <si>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</si>
  <si>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</si>
  <si>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</si>
  <si>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</si>
  <si>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</si>
  <si>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</si>
  <si>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</si>
  <si>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</si>
  <si>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</si>
  <si>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</si>
  <si>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</si>
  <si>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</si>
  <si>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</si>
  <si>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</si>
  <si>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</si>
  <si>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</si>
  <si>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</si>
  <si>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</si>
  <si>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</si>
  <si>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</si>
  <si>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</si>
  <si>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</si>
  <si>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</si>
  <si>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</si>
  <si>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</si>
  <si>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</si>
  <si>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</si>
  <si>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</si>
  <si>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</si>
  <si>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</si>
  <si>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</si>
  <si>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</si>
  <si>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</si>
  <si>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</si>
  <si>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</si>
  <si>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</si>
  <si>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</si>
  <si>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</si>
  <si>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</si>
  <si>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</si>
  <si>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</si>
  <si>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</si>
  <si>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</si>
  <si>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</si>
  <si>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</si>
  <si>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</si>
  <si>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</si>
  <si>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</si>
  <si>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</si>
  <si>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</si>
  <si>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</si>
  <si>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</si>
  <si>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</si>
  <si>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</si>
  <si>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</si>
  <si>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</si>
  <si>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</si>
  <si>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</si>
  <si>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</si>
  <si>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</si>
  <si>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</si>
  <si>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</si>
  <si>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</si>
  <si>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</si>
  <si>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</si>
  <si>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</si>
  <si>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</si>
  <si>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</si>
  <si>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</si>
  <si>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</si>
  <si>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</si>
  <si>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</si>
  <si>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</si>
  <si>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</si>
  <si>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</si>
  <si>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</si>
  <si>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</si>
  <si>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</si>
  <si>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</si>
  <si>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</si>
  <si>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</si>
  <si>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</si>
  <si>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</si>
  <si>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</si>
  <si>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</si>
  <si>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</si>
  <si>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</si>
  <si>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</si>
  <si>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</si>
  <si>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</si>
  <si>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</si>
  <si>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</si>
  <si>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</si>
  <si>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</si>
  <si>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</si>
  <si>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</si>
  <si>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</si>
  <si>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</si>
  <si>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</si>
  <si>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</si>
  <si>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</si>
  <si>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</si>
  <si>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</si>
  <si>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</si>
  <si>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</si>
  <si>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</si>
  <si>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</si>
  <si>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</si>
  <si>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</si>
  <si>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</si>
  <si>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</si>
  <si>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</si>
  <si>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</si>
  <si>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</si>
  <si>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</si>
  <si>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</si>
  <si>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</si>
  <si>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</si>
  <si>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</si>
  <si>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</si>
  <si>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</si>
  <si>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</si>
  <si>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</si>
  <si>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</si>
  <si>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</si>
  <si>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</si>
  <si>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</si>
  <si>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</si>
  <si>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</si>
  <si>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</si>
  <si>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</si>
  <si>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</si>
  <si>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</si>
  <si>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</si>
  <si>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</si>
  <si>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</si>
  <si>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</si>
  <si>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</si>
  <si>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</si>
  <si>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</si>
  <si>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</si>
  <si>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</si>
  <si>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</si>
  <si>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</si>
  <si>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</si>
  <si>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</si>
  <si>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</si>
  <si>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</si>
  <si>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</si>
  <si>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</si>
  <si>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</si>
  <si>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</si>
  <si>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</si>
  <si>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</si>
  <si>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</si>
  <si>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</si>
  <si>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</si>
  <si>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</si>
  <si>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</si>
  <si>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</si>
  <si>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</si>
  <si>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</si>
  <si>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</si>
  <si>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</si>
  <si>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</si>
  <si>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</si>
  <si>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</si>
  <si>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</si>
  <si>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</si>
  <si>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</si>
  <si>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</si>
  <si>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</si>
  <si>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</si>
  <si>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</si>
  <si>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</si>
  <si>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</si>
  <si>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</si>
  <si>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</si>
  <si>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</si>
  <si>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</si>
  <si>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</si>
  <si>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</si>
  <si>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</si>
  <si>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</si>
  <si>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</si>
  <si>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</si>
  <si>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</si>
  <si>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</si>
  <si>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</si>
  <si>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</si>
  <si>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</si>
  <si>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</si>
  <si>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</si>
  <si>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</si>
  <si>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</si>
  <si>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</si>
  <si>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</si>
  <si>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</si>
  <si>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</si>
  <si>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</si>
  <si>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</si>
  <si>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</si>
  <si>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</si>
  <si>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</si>
  <si>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</si>
  <si>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</si>
  <si>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</si>
  <si>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</si>
  <si>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</si>
  <si>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</si>
  <si>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</si>
  <si>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</si>
  <si>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</si>
  <si>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</si>
  <si>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</si>
  <si>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</si>
  <si>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</si>
  <si>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</si>
  <si>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</si>
  <si>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</si>
  <si>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</si>
  <si>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</si>
  <si>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</si>
  <si>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</si>
  <si>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</si>
  <si>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</si>
  <si>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</si>
  <si>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</si>
  <si>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</si>
  <si>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</si>
  <si>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</si>
  <si>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</si>
  <si>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</si>
  <si>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</si>
  <si>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</si>
  <si>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</si>
  <si>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</si>
  <si>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</si>
  <si>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</si>
  <si>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</si>
  <si>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</si>
  <si>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</si>
  <si>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</si>
  <si>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</si>
  <si>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</si>
  <si>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</si>
  <si>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</si>
  <si>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</si>
  <si>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</si>
  <si>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</si>
  <si>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</si>
  <si>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</si>
  <si>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</si>
  <si>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</si>
  <si>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</si>
  <si>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</si>
  <si>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</si>
  <si>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</si>
  <si>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</si>
  <si>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</si>
  <si>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</si>
  <si>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</si>
  <si>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</si>
  <si>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</si>
  <si>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</si>
  <si>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</si>
  <si>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</si>
  <si>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</si>
  <si>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</si>
  <si>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</si>
  <si>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</si>
  <si>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</si>
  <si>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</si>
  <si>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</si>
  <si>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</si>
  <si>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</si>
  <si>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</si>
  <si>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</si>
  <si>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</si>
  <si>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</si>
  <si>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</si>
  <si>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</si>
  <si>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</si>
  <si>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</si>
  <si>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</si>
  <si>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</si>
  <si>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</si>
  <si>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</si>
  <si>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</si>
  <si>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</si>
  <si>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</si>
  <si>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</si>
  <si>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</si>
  <si>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</si>
  <si>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</si>
  <si>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</si>
  <si>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</si>
  <si>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</si>
  <si>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</si>
  <si>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</si>
  <si>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</si>
  <si>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</si>
  <si>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</si>
  <si>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</si>
  <si>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</si>
  <si>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</si>
  <si>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</si>
  <si>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</si>
  <si>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</si>
  <si>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</si>
  <si>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</si>
  <si>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</si>
  <si>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</si>
  <si>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</si>
  <si>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</si>
  <si>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</si>
  <si>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</si>
  <si>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</si>
  <si>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</si>
  <si>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</si>
  <si>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</si>
  <si>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</si>
  <si>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</si>
  <si>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</si>
  <si>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</si>
  <si>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</si>
  <si>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</si>
  <si>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</si>
  <si>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</si>
  <si>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</si>
  <si>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</si>
  <si>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</si>
  <si>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</si>
  <si>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</si>
  <si>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</si>
  <si>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</si>
  <si>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</si>
  <si>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</si>
  <si>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</si>
  <si>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</si>
  <si>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</si>
  <si>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</si>
  <si>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</si>
  <si>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</si>
  <si>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</si>
  <si>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</si>
  <si>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</si>
  <si>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</si>
  <si>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</si>
  <si>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</si>
  <si>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</si>
  <si>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</si>
  <si>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</si>
  <si>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</si>
  <si>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</si>
  <si>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</si>
  <si>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</si>
  <si>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</si>
  <si>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</si>
  <si>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</si>
  <si>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</si>
  <si>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</si>
  <si>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</si>
  <si>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</si>
  <si>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</si>
  <si>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</si>
  <si>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</si>
  <si>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</si>
  <si>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</si>
  <si>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</si>
  <si>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</si>
  <si>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</si>
  <si>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</si>
  <si>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</si>
  <si>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</si>
  <si>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</si>
  <si>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</si>
  <si>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</si>
  <si>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</si>
  <si>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</si>
  <si>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</si>
  <si>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</si>
  <si>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</si>
  <si>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</si>
  <si>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</si>
  <si>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</si>
  <si>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</si>
  <si>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</si>
  <si>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</si>
  <si>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</si>
  <si>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</si>
  <si>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</si>
  <si>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</si>
  <si>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</si>
  <si>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</si>
  <si>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</si>
  <si>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</si>
  <si>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</si>
  <si>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</si>
  <si>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</si>
  <si>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</si>
  <si>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</si>
  <si>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</si>
  <si>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</si>
  <si>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</si>
  <si>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</si>
  <si>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</si>
  <si>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</si>
  <si>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</si>
  <si>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</si>
  <si>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</si>
  <si>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</si>
  <si>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</si>
  <si>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</si>
  <si>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</si>
  <si>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</si>
  <si>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</si>
  <si>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</si>
  <si>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</si>
  <si>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</si>
  <si>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</si>
  <si>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</si>
  <si>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</si>
  <si>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</si>
  <si>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</si>
  <si>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</si>
  <si>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</si>
  <si>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</si>
  <si>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</si>
  <si>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</si>
  <si>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</si>
  <si>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</si>
  <si>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</si>
  <si>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</si>
  <si>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</si>
  <si>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</si>
  <si>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</si>
  <si>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</si>
  <si>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</si>
  <si>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</si>
  <si>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</si>
  <si>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</si>
  <si>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</si>
  <si>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</si>
  <si>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</si>
  <si>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</si>
  <si>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</si>
  <si>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</si>
  <si>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</si>
  <si>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</si>
  <si>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</si>
  <si>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9.2. melléklet a ……/2014. (….) önkormányzati rendelethez</t>
  </si>
  <si>
    <t>9.3.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</si>
  <si>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</si>
  <si>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</si>
  <si>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</si>
  <si>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</si>
  <si>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</si>
  <si>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</si>
  <si>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</si>
  <si>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</si>
  <si>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</si>
  <si>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</si>
  <si>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</si>
  <si>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2014 előtti kifizetés</t>
  </si>
  <si>
    <t>Osztalék, a koncessziós díj és a hozambevétel</t>
  </si>
  <si>
    <t xml:space="preserve">   Rövid lejáratú  hitelek, kölcsönök felvétele</t>
  </si>
  <si>
    <t>Települési önkormányzatok egyes köznevelési feladatainak támogatása</t>
  </si>
  <si>
    <t>Települési önkormányzatok szociális és gyermekjóléti feladatainak támogatása</t>
  </si>
  <si>
    <t>Településiönkormányzatok kulturális feladatainak támogatása</t>
  </si>
  <si>
    <t>Immateriális javak beszerzése</t>
  </si>
  <si>
    <t>Számítógépek informatikai csomagjai</t>
  </si>
  <si>
    <t>Ingatlanok beszerzése, létesítése</t>
  </si>
  <si>
    <t>Belső világítási rendszer az óvoda épületében</t>
  </si>
  <si>
    <t>Napelemes rendszer kiépítése Polgármesteri Hivatalnál</t>
  </si>
  <si>
    <t>Besenyő hagyományok ápolása</t>
  </si>
  <si>
    <t>Besenyő Kalandpark: játékok</t>
  </si>
  <si>
    <t>Áfa-ja</t>
  </si>
  <si>
    <t>Katica Óvoda</t>
  </si>
  <si>
    <t>Rábapatona Önkormányzat adósságot keletkeztető ügyletekből és kezességvállalásokból fennálló kötelezettségei</t>
  </si>
  <si>
    <t>Rábapatona Önkormányzat saját bevételeinek részletezése az adósságot keletkeztető ügyletből származó tárgyévi fizetési kötelezettség megállapításához</t>
  </si>
  <si>
    <t>Rábapatona Önkormányzat 2014. évi adósságot keletkeztető fejlesztési céljai</t>
  </si>
  <si>
    <t>Polgármesteri Hivatal</t>
  </si>
  <si>
    <t>CD jogtár</t>
  </si>
  <si>
    <t>Takarnet</t>
  </si>
  <si>
    <t>Avast Vírusírtó program</t>
  </si>
  <si>
    <t>Bursa Hungária Felsőoktatási Ösztönzőrendszer</t>
  </si>
  <si>
    <t>Ösztöndíj</t>
  </si>
  <si>
    <t>Győr Megyei Város fogászati alapellátás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</si>
  <si>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</si>
  <si>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</si>
  <si>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</si>
  <si>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</si>
  <si>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</si>
  <si>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</si>
  <si>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</si>
  <si>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</si>
  <si>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</si>
  <si>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Ügyeleti ellátás</t>
  </si>
  <si>
    <t>I. Helyi önkormányzatok működésének általános támogatása</t>
  </si>
  <si>
    <t>a.) Önkormányzati hivatal működésének támogatás</t>
  </si>
  <si>
    <t>b.) Település-üzemeltetéshez kapcsolódó feladatellátás támogatása</t>
  </si>
  <si>
    <t>ba.) A zöldterület-gazdálkodással kapcsolatos feladatok ellátásának támogatása</t>
  </si>
  <si>
    <t>bb.) Közvilágítás fenntartásának támogatása</t>
  </si>
  <si>
    <t>bc.) Köztemető fenntartással kapcsolatos feladatok támogatása</t>
  </si>
  <si>
    <t>bd.) Közútak fenntartásának támogatása</t>
  </si>
  <si>
    <t>c.) Egyéb önkormányzati feladatok támogatása</t>
  </si>
  <si>
    <t>II. Települési önkormányzatok egyes köznevelési és gyermekétkeztetési feladatainak támogatás</t>
  </si>
  <si>
    <t>1.Óvodapedagógusok, és óvodapedagógusok munkáját segítők bértámogatása</t>
  </si>
  <si>
    <t>1.(1) óvodapedagógusok bértámogatás 2014. évben 8 hónapra 7,5 főre</t>
  </si>
  <si>
    <t>1.(2) Óvodapedagógusok nevelő munkáját közvetlenül segítők száma 8 hónapra 5 főre</t>
  </si>
  <si>
    <t>1.(1) óvodapedagógusok bértámogatás 2014. évben 4 hónapra 7,3 főre</t>
  </si>
  <si>
    <t>1.(2) Óvodapedagógusok nevelő munkáját közvetlenül segítők száma 4 hónapra 5 főre</t>
  </si>
  <si>
    <t>1.(3) Óvodapedagógusok átlagbérének és közterheinek elismert pótlólagos összege 3 hónapra 7,3 fő</t>
  </si>
  <si>
    <t>2.Óvodaműködtetés támogatása</t>
  </si>
  <si>
    <t>2014.évben 8 hónapra 79 főre</t>
  </si>
  <si>
    <t>2014.évben 4 hónapra 76 főre</t>
  </si>
  <si>
    <t>III. Települési önkormányzatok szociális és gyermekjóléti feladatainak támogatás</t>
  </si>
  <si>
    <t>Hozzájárulás pénzbeli szociális ellátásokhoz</t>
  </si>
  <si>
    <t>Szociális étkeztetés</t>
  </si>
  <si>
    <t>Gyermekétkeztetés támogatása</t>
  </si>
  <si>
    <t>Gyermekétkeztetés támogatása üzemeltetési  támogatás</t>
  </si>
  <si>
    <t>IV. Települési önkormányzatok kultúrális feladatainak támogatása</t>
  </si>
  <si>
    <t>Lakott külterülettel kapcsolatos feladatok támogatása</t>
  </si>
  <si>
    <t>beszámítás után</t>
  </si>
  <si>
    <r>
      <t>Egyes jövedelempótló támogatások kiegészítése (</t>
    </r>
    <r>
      <rPr>
        <b/>
        <sz val="10"/>
        <rFont val="Calibri"/>
        <family val="2"/>
      </rPr>
      <t xml:space="preserve"> igénylés alapján)</t>
    </r>
  </si>
  <si>
    <t>Információs adat: Beszámítás összege</t>
  </si>
  <si>
    <t>2014</t>
  </si>
  <si>
    <t>2013,2014</t>
  </si>
  <si>
    <t>7.5.</t>
  </si>
  <si>
    <t>Központi, irányító szervi támogatás folyósítása</t>
  </si>
  <si>
    <t>Győr-Szol Zrt Társulási önrész</t>
  </si>
  <si>
    <t>Tőke</t>
  </si>
  <si>
    <t>kamat</t>
  </si>
  <si>
    <t>2011</t>
  </si>
  <si>
    <t>Kötelező feladatok bevételei, kiadásai</t>
  </si>
  <si>
    <t>9.3.1 melléklet a ……/2014. (….) önkormányzati rendelethez</t>
  </si>
  <si>
    <t>Önként vállalt feladatok bevételei, kiadásai</t>
  </si>
  <si>
    <t xml:space="preserve">2.1. melléklet a 2/2014. (II.27.) önkormányzati rendelethez     </t>
  </si>
  <si>
    <t xml:space="preserve">2.2. melléklet a 2/2014. (II.27.) önkormányzati rendelethez     </t>
  </si>
  <si>
    <t>9.1. melléklet a 2/2014. (II.27.)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</si>
</sst>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5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1" fillId="0" borderId="11" xfId="0" applyNumberFormat="1" applyFont="1" applyFill="1" applyBorder="1" applyAlignment="1" applyProtection="1">
      <alignment vertical="center" wrapText="1"/>
      <protection locked="0"/>
    </xf>
    <xf numFmtId="4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5" xfId="0" applyNumberFormat="1" applyFont="1" applyFill="1" applyBorder="1" applyAlignment="1" applyProtection="1">
      <alignment vertical="center" wrapText="1"/>
      <protection/>
    </xf>
    <xf numFmtId="164" fontId="5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5" xfId="0" applyNumberFormat="1" applyFont="1" applyFill="1" applyBorder="1" applyAlignment="1" applyProtection="1">
      <alignment vertical="center" wrapText="1"/>
      <protection locked="0"/>
    </xf>
    <xf numFmtId="49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7" xfId="0" applyNumberFormat="1" applyFont="1" applyFill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horizontal="left" vertical="center" indent="1"/>
      <protection locked="0"/>
    </xf>
    <xf numFmtId="3" fontId="51" fillId="0" borderId="46" xfId="0" applyNumberFormat="1" applyFont="1" applyBorder="1" applyAlignment="1" applyProtection="1">
      <alignment horizontal="right" vertical="center" indent="1"/>
      <protection locked="0"/>
    </xf>
    <xf numFmtId="0" fontId="51" fillId="0" borderId="11" xfId="0" applyFont="1" applyBorder="1" applyAlignment="1" applyProtection="1">
      <alignment horizontal="left" vertical="center" indent="1"/>
      <protection locked="0"/>
    </xf>
    <xf numFmtId="3" fontId="51" fillId="0" borderId="25" xfId="0" applyNumberFormat="1" applyFont="1" applyBorder="1" applyAlignment="1" applyProtection="1">
      <alignment horizontal="right" vertical="center" inden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/>
    </xf>
    <xf numFmtId="0" fontId="31" fillId="0" borderId="29" xfId="0" applyFont="1" applyFill="1" applyBorder="1" applyAlignment="1" applyProtection="1">
      <alignment horizontal="center" vertical="center" wrapText="1"/>
      <protection/>
    </xf>
    <xf numFmtId="0" fontId="31" fillId="0" borderId="68" xfId="0" applyFont="1" applyFill="1" applyBorder="1" applyAlignment="1" applyProtection="1">
      <alignment horizontal="left" vertical="center" wrapText="1"/>
      <protection locked="0"/>
    </xf>
    <xf numFmtId="0" fontId="31" fillId="0" borderId="69" xfId="0" applyFont="1" applyFill="1" applyBorder="1" applyAlignment="1" applyProtection="1">
      <alignment horizontal="left" vertical="center" wrapText="1"/>
      <protection locked="0"/>
    </xf>
    <xf numFmtId="164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1" xfId="0" applyFont="1" applyFill="1" applyBorder="1" applyAlignment="1" applyProtection="1">
      <alignment horizontal="left" vertical="center" wrapText="1"/>
      <protection locked="0"/>
    </xf>
    <xf numFmtId="3" fontId="3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1" xfId="0" applyFont="1" applyFill="1" applyBorder="1" applyAlignment="1" applyProtection="1">
      <alignment horizontal="left" vertical="center" wrapText="1"/>
      <protection locked="0"/>
    </xf>
    <xf numFmtId="3" fontId="5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4" xfId="0" applyFont="1" applyFill="1" applyBorder="1" applyAlignment="1" applyProtection="1">
      <alignment vertical="center" wrapText="1"/>
      <protection/>
    </xf>
    <xf numFmtId="3" fontId="31" fillId="0" borderId="62" xfId="0" applyNumberFormat="1" applyFont="1" applyFill="1" applyBorder="1" applyAlignment="1" applyProtection="1">
      <alignment horizontal="right" vertic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74" xfId="0" applyFont="1" applyFill="1" applyBorder="1" applyAlignment="1">
      <alignment/>
    </xf>
    <xf numFmtId="0" fontId="52" fillId="0" borderId="0" xfId="0" applyFont="1" applyFill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49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158</v>
      </c>
    </row>
    <row r="4" spans="1:2" ht="12.75">
      <c r="A4" s="156"/>
      <c r="B4" s="156"/>
    </row>
    <row r="5" spans="1:2" s="167" customFormat="1" ht="15.75">
      <c r="A5" s="103" t="s">
        <v>459</v>
      </c>
      <c r="B5" s="166"/>
    </row>
    <row r="6" spans="1:2" ht="12.75">
      <c r="A6" s="156"/>
      <c r="B6" s="156"/>
    </row>
    <row r="7" spans="1:2" ht="12.75">
      <c r="A7" s="156" t="s">
        <v>461</v>
      </c>
      <c r="B7" s="156" t="s">
        <v>462</v>
      </c>
    </row>
    <row r="8" spans="1:2" ht="12.75">
      <c r="A8" s="156" t="s">
        <v>463</v>
      </c>
      <c r="B8" s="156" t="s">
        <v>464</v>
      </c>
    </row>
    <row r="9" spans="1:2" ht="12.75">
      <c r="A9" s="156" t="s">
        <v>465</v>
      </c>
      <c r="B9" s="156" t="s">
        <v>466</v>
      </c>
    </row>
    <row r="10" spans="1:2" ht="12.75">
      <c r="A10" s="156"/>
      <c r="B10" s="156"/>
    </row>
    <row r="11" spans="1:2" ht="12.75">
      <c r="A11" s="156"/>
      <c r="B11" s="156"/>
    </row>
    <row r="12" spans="1:2" s="167" customFormat="1" ht="15.75">
      <c r="A12" s="103" t="s">
        <v>460</v>
      </c>
      <c r="B12" s="166"/>
    </row>
    <row r="13" spans="1:2" ht="12.75">
      <c r="A13" s="156"/>
      <c r="B13" s="156"/>
    </row>
    <row r="14" spans="1:2" ht="12.75">
      <c r="A14" s="156" t="s">
        <v>470</v>
      </c>
      <c r="B14" s="156" t="s">
        <v>469</v>
      </c>
    </row>
    <row r="15" spans="1:2" ht="12.75">
      <c r="A15" s="156" t="s">
        <v>270</v>
      </c>
      <c r="B15" s="156" t="s">
        <v>468</v>
      </c>
    </row>
    <row r="16" spans="1:2" ht="12.75">
      <c r="A16" s="156" t="s">
        <v>471</v>
      </c>
      <c r="B16" s="156" t="s">
        <v>467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5" sqref="B15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92" t="s">
        <v>545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209</v>
      </c>
      <c r="C3" s="203" t="s">
        <v>237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214"/>
      <c r="C5" s="211"/>
    </row>
    <row r="6" spans="1:3" ht="15">
      <c r="A6" s="208" t="s">
        <v>22</v>
      </c>
      <c r="B6" s="215"/>
      <c r="C6" s="212"/>
    </row>
    <row r="7" spans="1:3" ht="15.75" thickBot="1">
      <c r="A7" s="209" t="s">
        <v>23</v>
      </c>
      <c r="B7" s="216"/>
      <c r="C7" s="213"/>
    </row>
    <row r="8" spans="1:3" s="508" customFormat="1" ht="17.25" customHeight="1" thickBot="1">
      <c r="A8" s="509" t="s">
        <v>24</v>
      </c>
      <c r="B8" s="151" t="s">
        <v>210</v>
      </c>
      <c r="C8" s="21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BreakPreview" zoomScale="60" workbookViewId="0" topLeftCell="A6">
      <selection activeCell="I26" sqref="I26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59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5.5" customHeight="1">
      <c r="A1" s="604" t="s">
        <v>0</v>
      </c>
      <c r="B1" s="604"/>
      <c r="C1" s="604"/>
      <c r="D1" s="604"/>
      <c r="E1" s="604"/>
      <c r="F1" s="604"/>
    </row>
    <row r="2" spans="1:6" ht="22.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4.25" customHeight="1" thickBot="1">
      <c r="A3" s="218" t="s">
        <v>72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474</v>
      </c>
    </row>
    <row r="4" spans="1:6" s="59" customFormat="1" ht="12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 t="s">
        <v>93</v>
      </c>
    </row>
    <row r="5" spans="1:6" ht="15.75" customHeight="1">
      <c r="A5" s="532" t="s">
        <v>534</v>
      </c>
      <c r="B5" s="533"/>
      <c r="C5" s="534"/>
      <c r="D5" s="533"/>
      <c r="E5" s="533"/>
      <c r="F5" s="535">
        <f aca="true" t="shared" si="0" ref="F5:F26">B5-D5-E5</f>
        <v>0</v>
      </c>
    </row>
    <row r="6" spans="1:6" ht="15.75" customHeight="1">
      <c r="A6" s="536" t="s">
        <v>535</v>
      </c>
      <c r="B6" s="533">
        <v>270</v>
      </c>
      <c r="C6" s="534"/>
      <c r="D6" s="533"/>
      <c r="E6" s="533">
        <v>270</v>
      </c>
      <c r="F6" s="535">
        <f t="shared" si="0"/>
        <v>0</v>
      </c>
    </row>
    <row r="7" spans="1:6" ht="15.75" customHeight="1">
      <c r="A7" s="536" t="s">
        <v>541</v>
      </c>
      <c r="B7" s="533">
        <v>73</v>
      </c>
      <c r="C7" s="534"/>
      <c r="D7" s="533"/>
      <c r="E7" s="533">
        <v>73</v>
      </c>
      <c r="F7" s="535">
        <f t="shared" si="0"/>
        <v>0</v>
      </c>
    </row>
    <row r="8" spans="1:6" ht="15.75" customHeight="1">
      <c r="A8" s="532" t="s">
        <v>536</v>
      </c>
      <c r="B8" s="533"/>
      <c r="C8" s="534"/>
      <c r="D8" s="533"/>
      <c r="E8" s="533"/>
      <c r="F8" s="535">
        <f t="shared" si="0"/>
        <v>0</v>
      </c>
    </row>
    <row r="9" spans="1:6" ht="15.75" customHeight="1">
      <c r="A9" s="537" t="s">
        <v>537</v>
      </c>
      <c r="B9" s="533">
        <v>9659</v>
      </c>
      <c r="C9" s="534"/>
      <c r="D9" s="533">
        <v>5082</v>
      </c>
      <c r="E9" s="533">
        <v>240</v>
      </c>
      <c r="F9" s="535">
        <f t="shared" si="0"/>
        <v>4337</v>
      </c>
    </row>
    <row r="10" spans="1:6" ht="15.75" customHeight="1">
      <c r="A10" s="536" t="s">
        <v>541</v>
      </c>
      <c r="B10" s="533">
        <v>2607</v>
      </c>
      <c r="C10" s="534"/>
      <c r="D10" s="533">
        <v>1211</v>
      </c>
      <c r="E10" s="533">
        <v>65</v>
      </c>
      <c r="F10" s="535">
        <f t="shared" si="0"/>
        <v>1331</v>
      </c>
    </row>
    <row r="11" spans="1:6" ht="15.75" customHeight="1">
      <c r="A11" s="536" t="s">
        <v>538</v>
      </c>
      <c r="B11" s="533">
        <v>3696</v>
      </c>
      <c r="C11" s="534" t="s">
        <v>591</v>
      </c>
      <c r="D11" s="533"/>
      <c r="E11" s="533">
        <v>3696</v>
      </c>
      <c r="F11" s="535">
        <f t="shared" si="0"/>
        <v>0</v>
      </c>
    </row>
    <row r="12" spans="1:6" ht="15.75" customHeight="1">
      <c r="A12" s="536" t="s">
        <v>541</v>
      </c>
      <c r="B12" s="533">
        <v>998</v>
      </c>
      <c r="C12" s="534" t="s">
        <v>591</v>
      </c>
      <c r="D12" s="533"/>
      <c r="E12" s="533">
        <v>998</v>
      </c>
      <c r="F12" s="535">
        <f t="shared" si="0"/>
        <v>0</v>
      </c>
    </row>
    <row r="13" spans="1:6" ht="15.75" customHeight="1">
      <c r="A13" s="536" t="s">
        <v>538</v>
      </c>
      <c r="B13" s="533">
        <v>9429</v>
      </c>
      <c r="C13" s="534" t="s">
        <v>591</v>
      </c>
      <c r="D13" s="533"/>
      <c r="E13" s="533">
        <v>9429</v>
      </c>
      <c r="F13" s="535">
        <f t="shared" si="0"/>
        <v>0</v>
      </c>
    </row>
    <row r="14" spans="1:6" ht="15.75" customHeight="1">
      <c r="A14" s="537" t="s">
        <v>541</v>
      </c>
      <c r="B14" s="533">
        <v>2546</v>
      </c>
      <c r="C14" s="534" t="s">
        <v>591</v>
      </c>
      <c r="D14" s="533"/>
      <c r="E14" s="533">
        <v>2546</v>
      </c>
      <c r="F14" s="535">
        <f t="shared" si="0"/>
        <v>0</v>
      </c>
    </row>
    <row r="15" spans="1:6" ht="15.75" customHeight="1">
      <c r="A15" s="536" t="s">
        <v>539</v>
      </c>
      <c r="B15" s="533">
        <v>6075</v>
      </c>
      <c r="C15" s="534" t="s">
        <v>592</v>
      </c>
      <c r="D15" s="533">
        <v>707</v>
      </c>
      <c r="E15" s="533">
        <v>5368</v>
      </c>
      <c r="F15" s="535">
        <f t="shared" si="0"/>
        <v>0</v>
      </c>
    </row>
    <row r="16" spans="1:6" ht="15.75" customHeight="1">
      <c r="A16" s="536" t="s">
        <v>541</v>
      </c>
      <c r="B16" s="533">
        <v>1566</v>
      </c>
      <c r="C16" s="534" t="s">
        <v>592</v>
      </c>
      <c r="D16" s="533">
        <v>191</v>
      </c>
      <c r="E16" s="533">
        <v>1375</v>
      </c>
      <c r="F16" s="535">
        <f t="shared" si="0"/>
        <v>0</v>
      </c>
    </row>
    <row r="17" spans="1:6" ht="15.75" customHeight="1">
      <c r="A17" s="536" t="s">
        <v>540</v>
      </c>
      <c r="B17" s="533">
        <v>1798</v>
      </c>
      <c r="C17" s="534"/>
      <c r="D17" s="533"/>
      <c r="E17" s="533">
        <v>1798</v>
      </c>
      <c r="F17" s="535">
        <f t="shared" si="0"/>
        <v>0</v>
      </c>
    </row>
    <row r="18" spans="1:6" ht="15.75" customHeight="1">
      <c r="A18" s="536" t="s">
        <v>541</v>
      </c>
      <c r="B18" s="533">
        <v>486</v>
      </c>
      <c r="C18" s="534"/>
      <c r="D18" s="533"/>
      <c r="E18" s="533">
        <v>486</v>
      </c>
      <c r="F18" s="535">
        <f t="shared" si="0"/>
        <v>0</v>
      </c>
    </row>
    <row r="19" spans="1:6" ht="15.75" customHeight="1">
      <c r="A19" s="532" t="s">
        <v>546</v>
      </c>
      <c r="B19" s="533"/>
      <c r="C19" s="534"/>
      <c r="D19" s="533"/>
      <c r="E19" s="533"/>
      <c r="F19" s="535">
        <f t="shared" si="0"/>
        <v>0</v>
      </c>
    </row>
    <row r="20" spans="1:6" ht="15.75" customHeight="1">
      <c r="A20" s="532" t="s">
        <v>534</v>
      </c>
      <c r="B20" s="533"/>
      <c r="C20" s="534"/>
      <c r="D20" s="533"/>
      <c r="E20" s="533"/>
      <c r="F20" s="535">
        <f t="shared" si="0"/>
        <v>0</v>
      </c>
    </row>
    <row r="21" spans="1:6" ht="15.75" customHeight="1">
      <c r="A21" s="536" t="s">
        <v>547</v>
      </c>
      <c r="B21" s="533">
        <v>300</v>
      </c>
      <c r="C21" s="534"/>
      <c r="D21" s="533"/>
      <c r="E21" s="533">
        <v>300</v>
      </c>
      <c r="F21" s="535">
        <f t="shared" si="0"/>
        <v>0</v>
      </c>
    </row>
    <row r="22" spans="1:6" ht="15.75" customHeight="1">
      <c r="A22" s="536" t="s">
        <v>541</v>
      </c>
      <c r="B22" s="533">
        <v>81</v>
      </c>
      <c r="C22" s="534"/>
      <c r="D22" s="533"/>
      <c r="E22" s="533">
        <v>81</v>
      </c>
      <c r="F22" s="535">
        <f t="shared" si="0"/>
        <v>0</v>
      </c>
    </row>
    <row r="23" spans="1:6" ht="15.75" customHeight="1">
      <c r="A23" s="536" t="s">
        <v>548</v>
      </c>
      <c r="B23" s="533">
        <v>70</v>
      </c>
      <c r="C23" s="534"/>
      <c r="D23" s="533"/>
      <c r="E23" s="533">
        <v>70</v>
      </c>
      <c r="F23" s="535">
        <f t="shared" si="0"/>
        <v>0</v>
      </c>
    </row>
    <row r="24" spans="1:6" ht="15.75" customHeight="1">
      <c r="A24" s="539" t="s">
        <v>541</v>
      </c>
      <c r="B24" s="540">
        <v>19</v>
      </c>
      <c r="C24" s="541"/>
      <c r="D24" s="540"/>
      <c r="E24" s="540">
        <v>19</v>
      </c>
      <c r="F24" s="542">
        <f t="shared" si="0"/>
        <v>0</v>
      </c>
    </row>
    <row r="25" spans="1:6" ht="15.75" customHeight="1">
      <c r="A25" s="538" t="s">
        <v>549</v>
      </c>
      <c r="B25" s="540">
        <v>57</v>
      </c>
      <c r="C25" s="541"/>
      <c r="D25" s="540"/>
      <c r="E25" s="540">
        <v>57</v>
      </c>
      <c r="F25" s="542">
        <f t="shared" si="0"/>
        <v>0</v>
      </c>
    </row>
    <row r="26" spans="1:6" ht="15.75" customHeight="1" thickBot="1">
      <c r="A26" s="538" t="s">
        <v>541</v>
      </c>
      <c r="B26" s="540">
        <v>15</v>
      </c>
      <c r="C26" s="510"/>
      <c r="D26" s="29"/>
      <c r="E26" s="540">
        <v>15</v>
      </c>
      <c r="F26" s="61">
        <f t="shared" si="0"/>
        <v>0</v>
      </c>
    </row>
    <row r="27" spans="1:6" s="64" customFormat="1" ht="18" customHeight="1" thickBot="1">
      <c r="A27" s="220" t="s">
        <v>71</v>
      </c>
      <c r="B27" s="62">
        <f>SUM(B5:B26)</f>
        <v>39745</v>
      </c>
      <c r="C27" s="138"/>
      <c r="D27" s="62">
        <f>SUM(D5:D26)</f>
        <v>7191</v>
      </c>
      <c r="E27" s="62">
        <f>SUM(E5:E26)</f>
        <v>26886</v>
      </c>
      <c r="F27" s="63">
        <f>SUM(F5:F26)</f>
        <v>5668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6. melléklet a 2/2014. (II.27.)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BreakPreview" zoomScale="60" workbookViewId="0" topLeftCell="A1">
      <selection activeCell="N20" sqref="N20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45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4.75" customHeight="1">
      <c r="A1" s="604" t="s">
        <v>1</v>
      </c>
      <c r="B1" s="604"/>
      <c r="C1" s="604"/>
      <c r="D1" s="604"/>
      <c r="E1" s="604"/>
      <c r="F1" s="604"/>
    </row>
    <row r="2" spans="1:6" ht="23.2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8.75" customHeight="1" thickBot="1">
      <c r="A3" s="218" t="s">
        <v>75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475</v>
      </c>
    </row>
    <row r="4" spans="1:6" s="59" customFormat="1" ht="15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>
        <v>6</v>
      </c>
    </row>
    <row r="5" spans="1:6" ht="15.75" customHeight="1">
      <c r="A5" s="65"/>
      <c r="B5" s="66"/>
      <c r="C5" s="511"/>
      <c r="D5" s="66"/>
      <c r="E5" s="66"/>
      <c r="F5" s="67">
        <f aca="true" t="shared" si="0" ref="F5:F23">B5-D5-E5</f>
        <v>0</v>
      </c>
    </row>
    <row r="6" spans="1:6" ht="15.75" customHeight="1">
      <c r="A6" s="65"/>
      <c r="B6" s="66"/>
      <c r="C6" s="511"/>
      <c r="D6" s="66"/>
      <c r="E6" s="66"/>
      <c r="F6" s="67">
        <f t="shared" si="0"/>
        <v>0</v>
      </c>
    </row>
    <row r="7" spans="1:6" ht="15.75" customHeight="1">
      <c r="A7" s="65"/>
      <c r="B7" s="66"/>
      <c r="C7" s="511"/>
      <c r="D7" s="66"/>
      <c r="E7" s="66"/>
      <c r="F7" s="67">
        <f t="shared" si="0"/>
        <v>0</v>
      </c>
    </row>
    <row r="8" spans="1:6" ht="15.75" customHeight="1">
      <c r="A8" s="65"/>
      <c r="B8" s="66"/>
      <c r="C8" s="511"/>
      <c r="D8" s="66"/>
      <c r="E8" s="66"/>
      <c r="F8" s="67">
        <f t="shared" si="0"/>
        <v>0</v>
      </c>
    </row>
    <row r="9" spans="1:6" ht="15.75" customHeight="1">
      <c r="A9" s="65"/>
      <c r="B9" s="66"/>
      <c r="C9" s="511"/>
      <c r="D9" s="66"/>
      <c r="E9" s="66"/>
      <c r="F9" s="67">
        <f t="shared" si="0"/>
        <v>0</v>
      </c>
    </row>
    <row r="10" spans="1:6" ht="15.75" customHeight="1">
      <c r="A10" s="65"/>
      <c r="B10" s="66"/>
      <c r="C10" s="511"/>
      <c r="D10" s="66"/>
      <c r="E10" s="66"/>
      <c r="F10" s="67">
        <f t="shared" si="0"/>
        <v>0</v>
      </c>
    </row>
    <row r="11" spans="1:6" ht="15.75" customHeight="1">
      <c r="A11" s="65"/>
      <c r="B11" s="66"/>
      <c r="C11" s="511"/>
      <c r="D11" s="66"/>
      <c r="E11" s="66"/>
      <c r="F11" s="67">
        <f t="shared" si="0"/>
        <v>0</v>
      </c>
    </row>
    <row r="12" spans="1:6" ht="15.75" customHeight="1">
      <c r="A12" s="65"/>
      <c r="B12" s="66"/>
      <c r="C12" s="511"/>
      <c r="D12" s="66"/>
      <c r="E12" s="66"/>
      <c r="F12" s="67">
        <f t="shared" si="0"/>
        <v>0</v>
      </c>
    </row>
    <row r="13" spans="1:6" ht="15.75" customHeight="1">
      <c r="A13" s="65"/>
      <c r="B13" s="66"/>
      <c r="C13" s="511"/>
      <c r="D13" s="66"/>
      <c r="E13" s="66"/>
      <c r="F13" s="67">
        <f t="shared" si="0"/>
        <v>0</v>
      </c>
    </row>
    <row r="14" spans="1:6" ht="15.75" customHeight="1">
      <c r="A14" s="65"/>
      <c r="B14" s="66"/>
      <c r="C14" s="511"/>
      <c r="D14" s="66"/>
      <c r="E14" s="66"/>
      <c r="F14" s="67">
        <f t="shared" si="0"/>
        <v>0</v>
      </c>
    </row>
    <row r="15" spans="1:6" ht="15.75" customHeight="1">
      <c r="A15" s="65"/>
      <c r="B15" s="66"/>
      <c r="C15" s="511"/>
      <c r="D15" s="66"/>
      <c r="E15" s="66"/>
      <c r="F15" s="67">
        <f t="shared" si="0"/>
        <v>0</v>
      </c>
    </row>
    <row r="16" spans="1:6" ht="15.75" customHeight="1">
      <c r="A16" s="65"/>
      <c r="B16" s="66"/>
      <c r="C16" s="511"/>
      <c r="D16" s="66"/>
      <c r="E16" s="66"/>
      <c r="F16" s="67">
        <f t="shared" si="0"/>
        <v>0</v>
      </c>
    </row>
    <row r="17" spans="1:6" ht="15.75" customHeight="1">
      <c r="A17" s="65"/>
      <c r="B17" s="66"/>
      <c r="C17" s="511"/>
      <c r="D17" s="66"/>
      <c r="E17" s="66"/>
      <c r="F17" s="67">
        <f t="shared" si="0"/>
        <v>0</v>
      </c>
    </row>
    <row r="18" spans="1:6" ht="15.75" customHeight="1">
      <c r="A18" s="65"/>
      <c r="B18" s="66"/>
      <c r="C18" s="511"/>
      <c r="D18" s="66"/>
      <c r="E18" s="66"/>
      <c r="F18" s="67">
        <f t="shared" si="0"/>
        <v>0</v>
      </c>
    </row>
    <row r="19" spans="1:6" ht="15.75" customHeight="1">
      <c r="A19" s="65"/>
      <c r="B19" s="66"/>
      <c r="C19" s="511"/>
      <c r="D19" s="66"/>
      <c r="E19" s="66"/>
      <c r="F19" s="67">
        <f t="shared" si="0"/>
        <v>0</v>
      </c>
    </row>
    <row r="20" spans="1:6" ht="15.75" customHeight="1">
      <c r="A20" s="65"/>
      <c r="B20" s="66"/>
      <c r="C20" s="511"/>
      <c r="D20" s="66"/>
      <c r="E20" s="66"/>
      <c r="F20" s="67">
        <f t="shared" si="0"/>
        <v>0</v>
      </c>
    </row>
    <row r="21" spans="1:6" ht="15.75" customHeight="1">
      <c r="A21" s="65"/>
      <c r="B21" s="66"/>
      <c r="C21" s="511"/>
      <c r="D21" s="66"/>
      <c r="E21" s="66"/>
      <c r="F21" s="67">
        <f t="shared" si="0"/>
        <v>0</v>
      </c>
    </row>
    <row r="22" spans="1:6" ht="15.75" customHeight="1">
      <c r="A22" s="65"/>
      <c r="B22" s="66"/>
      <c r="C22" s="511"/>
      <c r="D22" s="66"/>
      <c r="E22" s="66"/>
      <c r="F22" s="67">
        <f t="shared" si="0"/>
        <v>0</v>
      </c>
    </row>
    <row r="23" spans="1:6" ht="15.75" customHeight="1" thickBot="1">
      <c r="A23" s="68"/>
      <c r="B23" s="69"/>
      <c r="C23" s="512"/>
      <c r="D23" s="69"/>
      <c r="E23" s="69"/>
      <c r="F23" s="70">
        <f t="shared" si="0"/>
        <v>0</v>
      </c>
    </row>
    <row r="24" spans="1:6" s="64" customFormat="1" ht="18" customHeight="1" thickBot="1">
      <c r="A24" s="220" t="s">
        <v>71</v>
      </c>
      <c r="B24" s="221">
        <f>SUM(B5:B23)</f>
        <v>0</v>
      </c>
      <c r="C24" s="139"/>
      <c r="D24" s="221">
        <f>SUM(D5:D23)</f>
        <v>0</v>
      </c>
      <c r="E24" s="221">
        <f>SUM(E5:E23)</f>
        <v>0</v>
      </c>
      <c r="F24" s="71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2/2014. (II.27.)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P1">
      <selection activeCell="Y14" sqref="Y14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1" spans="1:5" ht="12.75">
      <c r="A1" s="242"/>
      <c r="B1" s="242"/>
      <c r="C1" s="242"/>
      <c r="D1" s="242"/>
      <c r="E1" s="242"/>
    </row>
    <row r="2" spans="1:5" ht="15.75">
      <c r="A2" s="243" t="s">
        <v>144</v>
      </c>
      <c r="B2" s="626"/>
      <c r="C2" s="626"/>
      <c r="D2" s="626"/>
      <c r="E2" s="626"/>
    </row>
    <row r="3" spans="1:5" ht="14.25" thickBot="1">
      <c r="A3" s="242"/>
      <c r="B3" s="242"/>
      <c r="C3" s="242"/>
      <c r="D3" s="627" t="s">
        <v>137</v>
      </c>
      <c r="E3" s="627"/>
    </row>
    <row r="4" spans="1:5" ht="15" customHeight="1" thickBot="1">
      <c r="A4" s="244" t="s">
        <v>136</v>
      </c>
      <c r="B4" s="245" t="s">
        <v>206</v>
      </c>
      <c r="C4" s="245" t="s">
        <v>264</v>
      </c>
      <c r="D4" s="245" t="s">
        <v>476</v>
      </c>
      <c r="E4" s="246" t="s">
        <v>53</v>
      </c>
    </row>
    <row r="5" spans="1:5" ht="12.75">
      <c r="A5" s="247" t="s">
        <v>138</v>
      </c>
      <c r="B5" s="104"/>
      <c r="C5" s="104"/>
      <c r="D5" s="104"/>
      <c r="E5" s="248">
        <f aca="true" t="shared" si="0" ref="E5:E11">SUM(B5:D5)</f>
        <v>0</v>
      </c>
    </row>
    <row r="6" spans="1:5" ht="12.75">
      <c r="A6" s="249" t="s">
        <v>151</v>
      </c>
      <c r="B6" s="105"/>
      <c r="C6" s="105"/>
      <c r="D6" s="105"/>
      <c r="E6" s="250">
        <f t="shared" si="0"/>
        <v>0</v>
      </c>
    </row>
    <row r="7" spans="1:5" ht="12.75">
      <c r="A7" s="251" t="s">
        <v>139</v>
      </c>
      <c r="B7" s="106"/>
      <c r="C7" s="106"/>
      <c r="D7" s="106"/>
      <c r="E7" s="252">
        <f t="shared" si="0"/>
        <v>0</v>
      </c>
    </row>
    <row r="8" spans="1:5" ht="12.75">
      <c r="A8" s="251" t="s">
        <v>153</v>
      </c>
      <c r="B8" s="106"/>
      <c r="C8" s="106"/>
      <c r="D8" s="106"/>
      <c r="E8" s="252">
        <f t="shared" si="0"/>
        <v>0</v>
      </c>
    </row>
    <row r="9" spans="1:5" ht="12.75">
      <c r="A9" s="251" t="s">
        <v>140</v>
      </c>
      <c r="B9" s="106"/>
      <c r="C9" s="106"/>
      <c r="D9" s="106"/>
      <c r="E9" s="252">
        <f t="shared" si="0"/>
        <v>0</v>
      </c>
    </row>
    <row r="10" spans="1:5" ht="12.75">
      <c r="A10" s="251" t="s">
        <v>141</v>
      </c>
      <c r="B10" s="106"/>
      <c r="C10" s="106"/>
      <c r="D10" s="106"/>
      <c r="E10" s="252">
        <f t="shared" si="0"/>
        <v>0</v>
      </c>
    </row>
    <row r="11" spans="1:5" ht="13.5" thickBot="1">
      <c r="A11" s="107"/>
      <c r="B11" s="108"/>
      <c r="C11" s="108"/>
      <c r="D11" s="108"/>
      <c r="E11" s="252">
        <f t="shared" si="0"/>
        <v>0</v>
      </c>
    </row>
    <row r="12" spans="1:5" ht="13.5" thickBot="1">
      <c r="A12" s="253" t="s">
        <v>143</v>
      </c>
      <c r="B12" s="254">
        <f>B5+SUM(B7:B11)</f>
        <v>0</v>
      </c>
      <c r="C12" s="254">
        <f>C5+SUM(C7:C11)</f>
        <v>0</v>
      </c>
      <c r="D12" s="254">
        <f>D5+SUM(D7:D11)</f>
        <v>0</v>
      </c>
      <c r="E12" s="255">
        <f>E5+SUM(E7:E11)</f>
        <v>0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44" t="s">
        <v>142</v>
      </c>
      <c r="B14" s="245" t="s">
        <v>206</v>
      </c>
      <c r="C14" s="245" t="s">
        <v>264</v>
      </c>
      <c r="D14" s="245" t="s">
        <v>476</v>
      </c>
      <c r="E14" s="246" t="s">
        <v>53</v>
      </c>
    </row>
    <row r="15" spans="1:5" ht="12.75">
      <c r="A15" s="247" t="s">
        <v>147</v>
      </c>
      <c r="B15" s="104"/>
      <c r="C15" s="104"/>
      <c r="D15" s="104"/>
      <c r="E15" s="248">
        <f aca="true" t="shared" si="1" ref="E15:E21">SUM(B15:D15)</f>
        <v>0</v>
      </c>
    </row>
    <row r="16" spans="1:5" ht="12.75">
      <c r="A16" s="256" t="s">
        <v>148</v>
      </c>
      <c r="B16" s="106"/>
      <c r="C16" s="106"/>
      <c r="D16" s="106"/>
      <c r="E16" s="252">
        <f t="shared" si="1"/>
        <v>0</v>
      </c>
    </row>
    <row r="17" spans="1:5" ht="12.75">
      <c r="A17" s="251" t="s">
        <v>149</v>
      </c>
      <c r="B17" s="106"/>
      <c r="C17" s="106"/>
      <c r="D17" s="106"/>
      <c r="E17" s="252">
        <f t="shared" si="1"/>
        <v>0</v>
      </c>
    </row>
    <row r="18" spans="1:5" ht="12.75">
      <c r="A18" s="251" t="s">
        <v>150</v>
      </c>
      <c r="B18" s="106"/>
      <c r="C18" s="106"/>
      <c r="D18" s="106"/>
      <c r="E18" s="252">
        <f t="shared" si="1"/>
        <v>0</v>
      </c>
    </row>
    <row r="19" spans="1:5" ht="12.75">
      <c r="A19" s="109"/>
      <c r="B19" s="106"/>
      <c r="C19" s="106"/>
      <c r="D19" s="106"/>
      <c r="E19" s="252">
        <f t="shared" si="1"/>
        <v>0</v>
      </c>
    </row>
    <row r="20" spans="1:5" ht="12.75">
      <c r="A20" s="109"/>
      <c r="B20" s="106"/>
      <c r="C20" s="106"/>
      <c r="D20" s="106"/>
      <c r="E20" s="252">
        <f t="shared" si="1"/>
        <v>0</v>
      </c>
    </row>
    <row r="21" spans="1:5" ht="13.5" thickBot="1">
      <c r="A21" s="107"/>
      <c r="B21" s="108"/>
      <c r="C21" s="108"/>
      <c r="D21" s="108"/>
      <c r="E21" s="252">
        <f t="shared" si="1"/>
        <v>0</v>
      </c>
    </row>
    <row r="22" spans="1:5" ht="13.5" thickBot="1">
      <c r="A22" s="253" t="s">
        <v>55</v>
      </c>
      <c r="B22" s="254">
        <f>SUM(B15:B21)</f>
        <v>0</v>
      </c>
      <c r="C22" s="254">
        <f>SUM(C15:C21)</f>
        <v>0</v>
      </c>
      <c r="D22" s="254">
        <f>SUM(D15:D21)</f>
        <v>0</v>
      </c>
      <c r="E22" s="255">
        <f>SUM(E15:E21)</f>
        <v>0</v>
      </c>
    </row>
    <row r="23" spans="1:5" ht="12.75">
      <c r="A23" s="242"/>
      <c r="B23" s="242"/>
      <c r="C23" s="242"/>
      <c r="D23" s="242"/>
      <c r="E23" s="242"/>
    </row>
    <row r="24" spans="1:5" ht="12.75">
      <c r="A24" s="242"/>
      <c r="B24" s="242"/>
      <c r="C24" s="242"/>
      <c r="D24" s="242"/>
      <c r="E24" s="242"/>
    </row>
    <row r="25" spans="1:5" ht="15.75">
      <c r="A25" s="243" t="s">
        <v>144</v>
      </c>
      <c r="B25" s="626"/>
      <c r="C25" s="626"/>
      <c r="D25" s="626"/>
      <c r="E25" s="626"/>
    </row>
    <row r="26" spans="1:5" ht="14.25" thickBot="1">
      <c r="A26" s="242"/>
      <c r="B26" s="242"/>
      <c r="C26" s="242"/>
      <c r="D26" s="627" t="s">
        <v>137</v>
      </c>
      <c r="E26" s="627"/>
    </row>
    <row r="27" spans="1:5" ht="13.5" thickBot="1">
      <c r="A27" s="244" t="s">
        <v>136</v>
      </c>
      <c r="B27" s="245" t="s">
        <v>206</v>
      </c>
      <c r="C27" s="245" t="s">
        <v>264</v>
      </c>
      <c r="D27" s="245" t="s">
        <v>476</v>
      </c>
      <c r="E27" s="246" t="s">
        <v>53</v>
      </c>
    </row>
    <row r="28" spans="1:5" ht="12.75">
      <c r="A28" s="247" t="s">
        <v>138</v>
      </c>
      <c r="B28" s="104"/>
      <c r="C28" s="104"/>
      <c r="D28" s="104"/>
      <c r="E28" s="248">
        <f aca="true" t="shared" si="2" ref="E28:E34">SUM(B28:D28)</f>
        <v>0</v>
      </c>
    </row>
    <row r="29" spans="1:5" ht="12.75">
      <c r="A29" s="249" t="s">
        <v>151</v>
      </c>
      <c r="B29" s="105"/>
      <c r="C29" s="105"/>
      <c r="D29" s="105"/>
      <c r="E29" s="250">
        <f t="shared" si="2"/>
        <v>0</v>
      </c>
    </row>
    <row r="30" spans="1:5" ht="12.75">
      <c r="A30" s="251" t="s">
        <v>139</v>
      </c>
      <c r="B30" s="106"/>
      <c r="C30" s="106"/>
      <c r="D30" s="106"/>
      <c r="E30" s="252">
        <f t="shared" si="2"/>
        <v>0</v>
      </c>
    </row>
    <row r="31" spans="1:5" ht="12.75">
      <c r="A31" s="251" t="s">
        <v>153</v>
      </c>
      <c r="B31" s="106"/>
      <c r="C31" s="106"/>
      <c r="D31" s="106"/>
      <c r="E31" s="252">
        <f t="shared" si="2"/>
        <v>0</v>
      </c>
    </row>
    <row r="32" spans="1:5" ht="12.75">
      <c r="A32" s="251" t="s">
        <v>140</v>
      </c>
      <c r="B32" s="106"/>
      <c r="C32" s="106"/>
      <c r="D32" s="106"/>
      <c r="E32" s="252">
        <f t="shared" si="2"/>
        <v>0</v>
      </c>
    </row>
    <row r="33" spans="1:5" ht="12.75">
      <c r="A33" s="251" t="s">
        <v>141</v>
      </c>
      <c r="B33" s="106"/>
      <c r="C33" s="106"/>
      <c r="D33" s="106"/>
      <c r="E33" s="252">
        <f t="shared" si="2"/>
        <v>0</v>
      </c>
    </row>
    <row r="34" spans="1:5" ht="13.5" thickBot="1">
      <c r="A34" s="107"/>
      <c r="B34" s="108"/>
      <c r="C34" s="108"/>
      <c r="D34" s="108"/>
      <c r="E34" s="252">
        <f t="shared" si="2"/>
        <v>0</v>
      </c>
    </row>
    <row r="35" spans="1:5" ht="13.5" thickBot="1">
      <c r="A35" s="253" t="s">
        <v>143</v>
      </c>
      <c r="B35" s="254">
        <f>B28+SUM(B30:B34)</f>
        <v>0</v>
      </c>
      <c r="C35" s="254">
        <f>C28+SUM(C30:C34)</f>
        <v>0</v>
      </c>
      <c r="D35" s="254">
        <f>D28+SUM(D30:D34)</f>
        <v>0</v>
      </c>
      <c r="E35" s="255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44" t="s">
        <v>142</v>
      </c>
      <c r="B37" s="245" t="s">
        <v>206</v>
      </c>
      <c r="C37" s="245" t="s">
        <v>264</v>
      </c>
      <c r="D37" s="245" t="s">
        <v>476</v>
      </c>
      <c r="E37" s="246" t="s">
        <v>53</v>
      </c>
    </row>
    <row r="38" spans="1:5" ht="12.75">
      <c r="A38" s="247" t="s">
        <v>147</v>
      </c>
      <c r="B38" s="104"/>
      <c r="C38" s="104"/>
      <c r="D38" s="104"/>
      <c r="E38" s="248">
        <f aca="true" t="shared" si="3" ref="E38:E44">SUM(B38:D38)</f>
        <v>0</v>
      </c>
    </row>
    <row r="39" spans="1:5" ht="12.75">
      <c r="A39" s="256" t="s">
        <v>148</v>
      </c>
      <c r="B39" s="106"/>
      <c r="C39" s="106"/>
      <c r="D39" s="106"/>
      <c r="E39" s="252">
        <f t="shared" si="3"/>
        <v>0</v>
      </c>
    </row>
    <row r="40" spans="1:5" ht="12.75">
      <c r="A40" s="251" t="s">
        <v>149</v>
      </c>
      <c r="B40" s="106"/>
      <c r="C40" s="106"/>
      <c r="D40" s="106"/>
      <c r="E40" s="252">
        <f t="shared" si="3"/>
        <v>0</v>
      </c>
    </row>
    <row r="41" spans="1:5" ht="12.75">
      <c r="A41" s="251" t="s">
        <v>150</v>
      </c>
      <c r="B41" s="106"/>
      <c r="C41" s="106"/>
      <c r="D41" s="106"/>
      <c r="E41" s="252">
        <f t="shared" si="3"/>
        <v>0</v>
      </c>
    </row>
    <row r="42" spans="1:5" ht="12.75">
      <c r="A42" s="109"/>
      <c r="B42" s="106"/>
      <c r="C42" s="106"/>
      <c r="D42" s="106"/>
      <c r="E42" s="252">
        <f t="shared" si="3"/>
        <v>0</v>
      </c>
    </row>
    <row r="43" spans="1:5" ht="12.75">
      <c r="A43" s="109"/>
      <c r="B43" s="106"/>
      <c r="C43" s="106"/>
      <c r="D43" s="106"/>
      <c r="E43" s="252">
        <f t="shared" si="3"/>
        <v>0</v>
      </c>
    </row>
    <row r="44" spans="1:5" ht="13.5" thickBot="1">
      <c r="A44" s="107"/>
      <c r="B44" s="108"/>
      <c r="C44" s="108"/>
      <c r="D44" s="108"/>
      <c r="E44" s="252">
        <f t="shared" si="3"/>
        <v>0</v>
      </c>
    </row>
    <row r="45" spans="1:5" ht="13.5" thickBot="1">
      <c r="A45" s="253" t="s">
        <v>55</v>
      </c>
      <c r="B45" s="254">
        <f>SUM(B38:B44)</f>
        <v>0</v>
      </c>
      <c r="C45" s="254">
        <f>SUM(C38:C44)</f>
        <v>0</v>
      </c>
      <c r="D45" s="254">
        <f>SUM(D38:D44)</f>
        <v>0</v>
      </c>
      <c r="E45" s="255">
        <f>SUM(E38:E44)</f>
        <v>0</v>
      </c>
    </row>
    <row r="46" spans="1:5" ht="12.75">
      <c r="A46" s="242"/>
      <c r="B46" s="242"/>
      <c r="C46" s="242"/>
      <c r="D46" s="242"/>
      <c r="E46" s="242"/>
    </row>
    <row r="47" spans="1:5" ht="15.75">
      <c r="A47" s="612" t="s">
        <v>477</v>
      </c>
      <c r="B47" s="612"/>
      <c r="C47" s="612"/>
      <c r="D47" s="612"/>
      <c r="E47" s="612"/>
    </row>
    <row r="48" spans="1:5" ht="13.5" thickBot="1">
      <c r="A48" s="242"/>
      <c r="B48" s="242"/>
      <c r="C48" s="242"/>
      <c r="D48" s="242"/>
      <c r="E48" s="242"/>
    </row>
    <row r="49" spans="1:8" ht="13.5" thickBot="1">
      <c r="A49" s="617" t="s">
        <v>145</v>
      </c>
      <c r="B49" s="618"/>
      <c r="C49" s="619"/>
      <c r="D49" s="615" t="s">
        <v>154</v>
      </c>
      <c r="E49" s="616"/>
      <c r="H49" s="51"/>
    </row>
    <row r="50" spans="1:5" ht="12.75">
      <c r="A50" s="620"/>
      <c r="B50" s="621"/>
      <c r="C50" s="622"/>
      <c r="D50" s="608"/>
      <c r="E50" s="609"/>
    </row>
    <row r="51" spans="1:5" ht="13.5" thickBot="1">
      <c r="A51" s="623"/>
      <c r="B51" s="624"/>
      <c r="C51" s="625"/>
      <c r="D51" s="610"/>
      <c r="E51" s="611"/>
    </row>
    <row r="52" spans="1:5" ht="13.5" thickBot="1">
      <c r="A52" s="605" t="s">
        <v>55</v>
      </c>
      <c r="B52" s="606"/>
      <c r="C52" s="607"/>
      <c r="D52" s="613">
        <f>SUM(D50:E51)</f>
        <v>0</v>
      </c>
      <c r="E52" s="614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2/2014. (II.27.)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06">
      <selection activeCell="B6" sqref="B6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604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490</v>
      </c>
      <c r="C3" s="396">
        <v>1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227349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8861</v>
      </c>
    </row>
    <row r="74" spans="1:3" s="113" customFormat="1" ht="12" customHeight="1">
      <c r="A74" s="466" t="s">
        <v>375</v>
      </c>
      <c r="B74" s="448" t="s">
        <v>351</v>
      </c>
      <c r="C74" s="337">
        <v>8861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8861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236210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87261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4727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31306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>
        <v>0</v>
      </c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133882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594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593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236210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>
        <v>29</v>
      </c>
    </row>
    <row r="149" spans="1:3" ht="14.25" customHeight="1" thickBot="1">
      <c r="A149" s="280" t="s">
        <v>216</v>
      </c>
      <c r="B149" s="281"/>
      <c r="C149" s="141">
        <v>12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tabSelected="1" zoomScaleSheetLayoutView="85" workbookViewId="0" topLeftCell="A1">
      <selection activeCell="B9" sqref="B9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604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527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0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/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/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201146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4954</v>
      </c>
    </row>
    <row r="74" spans="1:3" s="113" customFormat="1" ht="12" customHeight="1">
      <c r="A74" s="466" t="s">
        <v>375</v>
      </c>
      <c r="B74" s="448" t="s">
        <v>351</v>
      </c>
      <c r="C74" s="337">
        <v>4954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4954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206100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83495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961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4962</v>
      </c>
    </row>
    <row r="108" spans="1:3" ht="12" customHeight="1">
      <c r="A108" s="466" t="s">
        <v>114</v>
      </c>
      <c r="B108" s="8" t="s">
        <v>242</v>
      </c>
      <c r="C108" s="335"/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103772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594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593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206100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/>
    </row>
    <row r="149" spans="1:3" ht="14.25" customHeight="1" thickBot="1">
      <c r="A149" s="280" t="s">
        <v>216</v>
      </c>
      <c r="B149" s="281"/>
      <c r="C149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4">
      <selection activeCell="C76" sqref="C76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489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601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0</v>
      </c>
    </row>
    <row r="9" spans="1:3" s="112" customFormat="1" ht="12" customHeight="1">
      <c r="A9" s="466" t="s">
        <v>108</v>
      </c>
      <c r="B9" s="448" t="s">
        <v>274</v>
      </c>
      <c r="C9" s="335"/>
    </row>
    <row r="10" spans="1:3" s="113" customFormat="1" ht="12" customHeight="1">
      <c r="A10" s="467" t="s">
        <v>109</v>
      </c>
      <c r="B10" s="449" t="s">
        <v>275</v>
      </c>
      <c r="C10" s="334"/>
    </row>
    <row r="11" spans="1:3" s="113" customFormat="1" ht="12" customHeight="1">
      <c r="A11" s="467" t="s">
        <v>110</v>
      </c>
      <c r="B11" s="449" t="s">
        <v>276</v>
      </c>
      <c r="C11" s="334"/>
    </row>
    <row r="12" spans="1:3" s="113" customFormat="1" ht="12" customHeight="1">
      <c r="A12" s="467" t="s">
        <v>111</v>
      </c>
      <c r="B12" s="449" t="s">
        <v>277</v>
      </c>
      <c r="C12" s="334"/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0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/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0</v>
      </c>
    </row>
    <row r="31" spans="1:3" s="113" customFormat="1" ht="12" customHeight="1">
      <c r="A31" s="467" t="s">
        <v>292</v>
      </c>
      <c r="B31" s="449" t="s">
        <v>298</v>
      </c>
      <c r="C31" s="334"/>
    </row>
    <row r="32" spans="1:3" s="113" customFormat="1" ht="12" customHeight="1">
      <c r="A32" s="467" t="s">
        <v>293</v>
      </c>
      <c r="B32" s="449" t="s">
        <v>299</v>
      </c>
      <c r="C32" s="334"/>
    </row>
    <row r="33" spans="1:3" s="113" customFormat="1" ht="12" customHeight="1">
      <c r="A33" s="467" t="s">
        <v>294</v>
      </c>
      <c r="B33" s="449" t="s">
        <v>300</v>
      </c>
      <c r="C33" s="334"/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0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/>
    </row>
    <row r="41" spans="1:3" s="113" customFormat="1" ht="12" customHeight="1">
      <c r="A41" s="467" t="s">
        <v>183</v>
      </c>
      <c r="B41" s="449" t="s">
        <v>310</v>
      </c>
      <c r="C41" s="334"/>
    </row>
    <row r="42" spans="1:3" s="113" customFormat="1" ht="12" customHeight="1">
      <c r="A42" s="467" t="s">
        <v>184</v>
      </c>
      <c r="B42" s="449" t="s">
        <v>311</v>
      </c>
      <c r="C42" s="334"/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26203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3907</v>
      </c>
    </row>
    <row r="74" spans="1:3" s="113" customFormat="1" ht="12" customHeight="1">
      <c r="A74" s="466" t="s">
        <v>375</v>
      </c>
      <c r="B74" s="448" t="s">
        <v>351</v>
      </c>
      <c r="C74" s="337">
        <v>3907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3907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30110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3766</v>
      </c>
    </row>
    <row r="92" spans="1:3" ht="12" customHeight="1">
      <c r="A92" s="475" t="s">
        <v>108</v>
      </c>
      <c r="B92" s="10" t="s">
        <v>51</v>
      </c>
      <c r="C92" s="333"/>
    </row>
    <row r="93" spans="1:3" ht="12" customHeight="1">
      <c r="A93" s="467" t="s">
        <v>109</v>
      </c>
      <c r="B93" s="8" t="s">
        <v>190</v>
      </c>
      <c r="C93" s="334"/>
    </row>
    <row r="94" spans="1:3" ht="12" customHeight="1">
      <c r="A94" s="467" t="s">
        <v>110</v>
      </c>
      <c r="B94" s="8" t="s">
        <v>146</v>
      </c>
      <c r="C94" s="336"/>
    </row>
    <row r="95" spans="1:3" ht="12" customHeight="1">
      <c r="A95" s="467" t="s">
        <v>111</v>
      </c>
      <c r="B95" s="11" t="s">
        <v>191</v>
      </c>
      <c r="C95" s="336"/>
    </row>
    <row r="96" spans="1:3" ht="12" customHeight="1">
      <c r="A96" s="467" t="s">
        <v>121</v>
      </c>
      <c r="B96" s="19" t="s">
        <v>192</v>
      </c>
      <c r="C96" s="336">
        <v>3766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26344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/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0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/>
    </row>
    <row r="124" spans="1:3" ht="12" customHeight="1" thickBot="1">
      <c r="A124" s="35" t="s">
        <v>24</v>
      </c>
      <c r="B124" s="144" t="s">
        <v>409</v>
      </c>
      <c r="C124" s="332">
        <f>+C91+C107+C121</f>
        <v>30110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</f>
        <v>0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s="114" customFormat="1" ht="12" customHeight="1">
      <c r="A137" s="466" t="s">
        <v>330</v>
      </c>
      <c r="B137" s="9" t="s">
        <v>420</v>
      </c>
      <c r="C137" s="301"/>
    </row>
    <row r="138" spans="1:3" s="114" customFormat="1" ht="12" customHeight="1" thickBot="1">
      <c r="A138" s="476" t="s">
        <v>331</v>
      </c>
      <c r="B138" s="7" t="s">
        <v>421</v>
      </c>
      <c r="C138" s="301"/>
    </row>
    <row r="139" spans="1:3" s="114" customFormat="1" ht="12" customHeight="1" thickBot="1">
      <c r="A139" s="35" t="s">
        <v>28</v>
      </c>
      <c r="B139" s="144" t="s">
        <v>422</v>
      </c>
      <c r="C139" s="341">
        <f>+C140+C141+C142+C143</f>
        <v>0</v>
      </c>
    </row>
    <row r="140" spans="1:3" s="114" customFormat="1" ht="12" customHeight="1">
      <c r="A140" s="466" t="s">
        <v>188</v>
      </c>
      <c r="B140" s="9" t="s">
        <v>423</v>
      </c>
      <c r="C140" s="301"/>
    </row>
    <row r="141" spans="1:3" s="114" customFormat="1" ht="12" customHeight="1">
      <c r="A141" s="466" t="s">
        <v>189</v>
      </c>
      <c r="B141" s="9" t="s">
        <v>424</v>
      </c>
      <c r="C141" s="301"/>
    </row>
    <row r="142" spans="1:3" s="114" customFormat="1" ht="12" customHeight="1">
      <c r="A142" s="466" t="s">
        <v>244</v>
      </c>
      <c r="B142" s="9" t="s">
        <v>425</v>
      </c>
      <c r="C142" s="301"/>
    </row>
    <row r="143" spans="1:3" ht="12.75" customHeight="1" thickBot="1">
      <c r="A143" s="466" t="s">
        <v>333</v>
      </c>
      <c r="B143" s="9" t="s">
        <v>426</v>
      </c>
      <c r="C143" s="301"/>
    </row>
    <row r="144" spans="1:3" ht="12" customHeight="1" thickBot="1">
      <c r="A144" s="35" t="s">
        <v>29</v>
      </c>
      <c r="B144" s="144" t="s">
        <v>427</v>
      </c>
      <c r="C144" s="460">
        <f>+C125+C129+C134+C139</f>
        <v>0</v>
      </c>
    </row>
    <row r="145" spans="1:3" ht="15" customHeight="1" thickBot="1">
      <c r="A145" s="478" t="s">
        <v>30</v>
      </c>
      <c r="B145" s="421" t="s">
        <v>428</v>
      </c>
      <c r="C145" s="460">
        <f>+C124+C144</f>
        <v>30110</v>
      </c>
    </row>
    <row r="146" spans="1:3" ht="13.5" thickBot="1">
      <c r="A146" s="428"/>
      <c r="B146" s="429"/>
      <c r="C146" s="430"/>
    </row>
    <row r="147" spans="1:3" ht="15" customHeight="1" thickBot="1">
      <c r="A147" s="280" t="s">
        <v>215</v>
      </c>
      <c r="B147" s="281"/>
      <c r="C147" s="141"/>
    </row>
    <row r="148" spans="1:3" ht="14.25" customHeight="1" thickBot="1">
      <c r="A148" s="280" t="s">
        <v>216</v>
      </c>
      <c r="B148" s="281"/>
      <c r="C148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45" sqref="E45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515</v>
      </c>
    </row>
    <row r="2" spans="1:3" s="490" customFormat="1" ht="25.5" customHeight="1">
      <c r="A2" s="438" t="s">
        <v>213</v>
      </c>
      <c r="B2" s="393" t="s">
        <v>491</v>
      </c>
      <c r="C2" s="408" t="s">
        <v>66</v>
      </c>
    </row>
    <row r="3" spans="1:3" s="490" customFormat="1" ht="24.75" thickBot="1">
      <c r="A3" s="482" t="s">
        <v>212</v>
      </c>
      <c r="B3" s="394" t="s">
        <v>490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51724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">
      <selection activeCell="I13" sqref="I13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515</v>
      </c>
    </row>
    <row r="2" spans="1:3" s="490" customFormat="1" ht="25.5" customHeight="1">
      <c r="A2" s="438" t="s">
        <v>213</v>
      </c>
      <c r="B2" s="393" t="s">
        <v>491</v>
      </c>
      <c r="C2" s="408" t="s">
        <v>66</v>
      </c>
    </row>
    <row r="3" spans="1:3" s="490" customFormat="1" ht="24.75" thickBot="1">
      <c r="A3" s="482" t="s">
        <v>212</v>
      </c>
      <c r="B3" s="394" t="s">
        <v>599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51724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45" sqref="C45:C47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516</v>
      </c>
    </row>
    <row r="2" spans="1:3" s="490" customFormat="1" ht="25.5" customHeight="1">
      <c r="A2" s="438" t="s">
        <v>213</v>
      </c>
      <c r="B2" s="393" t="s">
        <v>542</v>
      </c>
      <c r="C2" s="408" t="s">
        <v>67</v>
      </c>
    </row>
    <row r="3" spans="1:3" s="490" customFormat="1" ht="24.75" thickBot="1">
      <c r="A3" s="482" t="s">
        <v>212</v>
      </c>
      <c r="B3" s="394" t="s">
        <v>490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50604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3">
      <selection activeCell="B91" sqref="B91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531</v>
      </c>
      <c r="C7" s="334">
        <v>43442</v>
      </c>
    </row>
    <row r="8" spans="1:3" s="447" customFormat="1" ht="12" customHeight="1">
      <c r="A8" s="14" t="s">
        <v>110</v>
      </c>
      <c r="B8" s="449" t="s">
        <v>532</v>
      </c>
      <c r="C8" s="334">
        <v>15862</v>
      </c>
    </row>
    <row r="9" spans="1:3" s="447" customFormat="1" ht="12" customHeight="1">
      <c r="A9" s="14" t="s">
        <v>111</v>
      </c>
      <c r="B9" s="449" t="s">
        <v>533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>
        <v>23503</v>
      </c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524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227349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8861</v>
      </c>
    </row>
    <row r="71" spans="1:3" s="447" customFormat="1" ht="12" customHeight="1">
      <c r="A71" s="15" t="s">
        <v>375</v>
      </c>
      <c r="B71" s="448" t="s">
        <v>351</v>
      </c>
      <c r="C71" s="337">
        <v>8861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8861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236210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189047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4727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31848</v>
      </c>
    </row>
    <row r="107" spans="1:3" ht="12" customHeight="1">
      <c r="A107" s="15" t="s">
        <v>114</v>
      </c>
      <c r="B107" s="8" t="s">
        <v>242</v>
      </c>
      <c r="C107" s="335">
        <v>26886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236210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-8861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8861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 Rábapatona Önkormányzat
2014. ÉVI KÖLTSÉGVETÉSÉNEK ÖSSZEVONT MÉRLEGE&amp;10
&amp;R&amp;"Times New Roman CE,Félkövér dőlt"&amp;11 1.1. melléklet a 2/2014. (II.27.) önkormányzati rendelethez</oddHeader>
  </headerFooter>
  <rowBreaks count="1" manualBreakCount="1">
    <brk id="8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I19" sqref="I19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600</v>
      </c>
    </row>
    <row r="2" spans="1:3" s="490" customFormat="1" ht="25.5" customHeight="1">
      <c r="A2" s="438" t="s">
        <v>213</v>
      </c>
      <c r="B2" s="393" t="s">
        <v>542</v>
      </c>
      <c r="C2" s="408" t="s">
        <v>67</v>
      </c>
    </row>
    <row r="3" spans="1:3" s="490" customFormat="1" ht="24.75" thickBot="1">
      <c r="A3" s="482" t="s">
        <v>212</v>
      </c>
      <c r="B3" s="394" t="s">
        <v>599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50604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N23" sqref="N23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629" t="s">
        <v>5</v>
      </c>
      <c r="B1" s="629"/>
      <c r="C1" s="629"/>
      <c r="D1" s="629"/>
      <c r="E1" s="629"/>
      <c r="F1" s="629"/>
      <c r="G1" s="629"/>
    </row>
    <row r="3" spans="1:7" s="186" customFormat="1" ht="27" customHeight="1">
      <c r="A3" s="184" t="s">
        <v>220</v>
      </c>
      <c r="B3" s="185"/>
      <c r="C3" s="628" t="s">
        <v>221</v>
      </c>
      <c r="D3" s="628"/>
      <c r="E3" s="628"/>
      <c r="F3" s="628"/>
      <c r="G3" s="628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222</v>
      </c>
      <c r="B5" s="185"/>
      <c r="C5" s="628" t="s">
        <v>221</v>
      </c>
      <c r="D5" s="628"/>
      <c r="E5" s="628"/>
      <c r="F5" s="628"/>
      <c r="G5" s="185"/>
    </row>
    <row r="6" spans="1:7" s="187" customFormat="1" ht="12.75">
      <c r="A6" s="242"/>
      <c r="B6" s="242"/>
      <c r="C6" s="242"/>
      <c r="D6" s="242"/>
      <c r="E6" s="242"/>
      <c r="F6" s="242"/>
      <c r="G6" s="242"/>
    </row>
    <row r="7" spans="1:7" s="188" customFormat="1" ht="15" customHeight="1">
      <c r="A7" s="299" t="s">
        <v>223</v>
      </c>
      <c r="B7" s="298"/>
      <c r="C7" s="298"/>
      <c r="D7" s="284"/>
      <c r="E7" s="284"/>
      <c r="F7" s="284"/>
      <c r="G7" s="284"/>
    </row>
    <row r="8" spans="1:7" s="188" customFormat="1" ht="15" customHeight="1" thickBot="1">
      <c r="A8" s="299" t="s">
        <v>224</v>
      </c>
      <c r="B8" s="284"/>
      <c r="C8" s="284"/>
      <c r="D8" s="284"/>
      <c r="E8" s="284"/>
      <c r="F8" s="284"/>
      <c r="G8" s="284"/>
    </row>
    <row r="9" spans="1:7" s="90" customFormat="1" ht="42" customHeight="1" thickBot="1">
      <c r="A9" s="222" t="s">
        <v>19</v>
      </c>
      <c r="B9" s="223" t="s">
        <v>225</v>
      </c>
      <c r="C9" s="223" t="s">
        <v>226</v>
      </c>
      <c r="D9" s="223" t="s">
        <v>227</v>
      </c>
      <c r="E9" s="223" t="s">
        <v>228</v>
      </c>
      <c r="F9" s="223" t="s">
        <v>229</v>
      </c>
      <c r="G9" s="224" t="s">
        <v>55</v>
      </c>
    </row>
    <row r="10" spans="1:7" ht="24" customHeight="1">
      <c r="A10" s="285" t="s">
        <v>21</v>
      </c>
      <c r="B10" s="231" t="s">
        <v>230</v>
      </c>
      <c r="C10" s="189"/>
      <c r="D10" s="189"/>
      <c r="E10" s="189"/>
      <c r="F10" s="189"/>
      <c r="G10" s="286">
        <f>SUM(C10:F10)</f>
        <v>0</v>
      </c>
    </row>
    <row r="11" spans="1:7" ht="24" customHeight="1">
      <c r="A11" s="287" t="s">
        <v>22</v>
      </c>
      <c r="B11" s="232" t="s">
        <v>231</v>
      </c>
      <c r="C11" s="190"/>
      <c r="D11" s="190"/>
      <c r="E11" s="190"/>
      <c r="F11" s="190"/>
      <c r="G11" s="288">
        <f aca="true" t="shared" si="0" ref="G11:G16">SUM(C11:F11)</f>
        <v>0</v>
      </c>
    </row>
    <row r="12" spans="1:7" ht="24" customHeight="1">
      <c r="A12" s="287" t="s">
        <v>23</v>
      </c>
      <c r="B12" s="232" t="s">
        <v>232</v>
      </c>
      <c r="C12" s="190"/>
      <c r="D12" s="190"/>
      <c r="E12" s="190"/>
      <c r="F12" s="190"/>
      <c r="G12" s="288">
        <f t="shared" si="0"/>
        <v>0</v>
      </c>
    </row>
    <row r="13" spans="1:7" ht="24" customHeight="1">
      <c r="A13" s="287" t="s">
        <v>24</v>
      </c>
      <c r="B13" s="232" t="s">
        <v>233</v>
      </c>
      <c r="C13" s="190"/>
      <c r="D13" s="190"/>
      <c r="E13" s="190"/>
      <c r="F13" s="190"/>
      <c r="G13" s="288">
        <f t="shared" si="0"/>
        <v>0</v>
      </c>
    </row>
    <row r="14" spans="1:7" ht="24" customHeight="1">
      <c r="A14" s="287" t="s">
        <v>25</v>
      </c>
      <c r="B14" s="232" t="s">
        <v>234</v>
      </c>
      <c r="C14" s="190"/>
      <c r="D14" s="190"/>
      <c r="E14" s="190"/>
      <c r="F14" s="190"/>
      <c r="G14" s="288">
        <f t="shared" si="0"/>
        <v>0</v>
      </c>
    </row>
    <row r="15" spans="1:7" ht="24" customHeight="1" thickBot="1">
      <c r="A15" s="289" t="s">
        <v>26</v>
      </c>
      <c r="B15" s="290" t="s">
        <v>235</v>
      </c>
      <c r="C15" s="191"/>
      <c r="D15" s="191"/>
      <c r="E15" s="191"/>
      <c r="F15" s="191"/>
      <c r="G15" s="291">
        <f t="shared" si="0"/>
        <v>0</v>
      </c>
    </row>
    <row r="16" spans="1:7" s="192" customFormat="1" ht="24" customHeight="1" thickBot="1">
      <c r="A16" s="292" t="s">
        <v>27</v>
      </c>
      <c r="B16" s="293" t="s">
        <v>55</v>
      </c>
      <c r="C16" s="294">
        <f>SUM(C10:C15)</f>
        <v>0</v>
      </c>
      <c r="D16" s="294">
        <f>SUM(D10:D15)</f>
        <v>0</v>
      </c>
      <c r="E16" s="294">
        <f>SUM(E10:E15)</f>
        <v>0</v>
      </c>
      <c r="F16" s="294">
        <f>SUM(F10:F15)</f>
        <v>0</v>
      </c>
      <c r="G16" s="295">
        <f t="shared" si="0"/>
        <v>0</v>
      </c>
    </row>
    <row r="17" spans="1:7" s="187" customFormat="1" ht="12.75">
      <c r="A17" s="242"/>
      <c r="B17" s="242"/>
      <c r="C17" s="242"/>
      <c r="D17" s="242"/>
      <c r="E17" s="242"/>
      <c r="F17" s="242"/>
      <c r="G17" s="242"/>
    </row>
    <row r="18" spans="1:7" s="187" customFormat="1" ht="12.75">
      <c r="A18" s="242"/>
      <c r="B18" s="242"/>
      <c r="C18" s="242"/>
      <c r="D18" s="242"/>
      <c r="E18" s="242"/>
      <c r="F18" s="242"/>
      <c r="G18" s="242"/>
    </row>
    <row r="19" spans="1:7" s="187" customFormat="1" ht="12.75">
      <c r="A19" s="242"/>
      <c r="B19" s="242"/>
      <c r="C19" s="242"/>
      <c r="D19" s="242"/>
      <c r="E19" s="242"/>
      <c r="F19" s="242"/>
      <c r="G19" s="242"/>
    </row>
    <row r="20" spans="1:7" s="187" customFormat="1" ht="15.75">
      <c r="A20" s="186" t="s">
        <v>480</v>
      </c>
      <c r="B20" s="242"/>
      <c r="C20" s="242"/>
      <c r="D20" s="242"/>
      <c r="E20" s="242"/>
      <c r="F20" s="242"/>
      <c r="G20" s="242"/>
    </row>
    <row r="21" spans="1:7" s="187" customFormat="1" ht="12.75">
      <c r="A21" s="242"/>
      <c r="B21" s="242"/>
      <c r="C21" s="242"/>
      <c r="D21" s="242"/>
      <c r="E21" s="242"/>
      <c r="F21" s="242"/>
      <c r="G21" s="242"/>
    </row>
    <row r="22" spans="1:7" ht="12.75">
      <c r="A22" s="242"/>
      <c r="B22" s="242"/>
      <c r="C22" s="242"/>
      <c r="D22" s="242"/>
      <c r="E22" s="242"/>
      <c r="F22" s="242"/>
      <c r="G22" s="242"/>
    </row>
    <row r="23" spans="1:7" ht="12.75">
      <c r="A23" s="242"/>
      <c r="B23" s="242"/>
      <c r="C23" s="187"/>
      <c r="D23" s="187"/>
      <c r="E23" s="187"/>
      <c r="F23" s="187"/>
      <c r="G23" s="242"/>
    </row>
    <row r="24" spans="1:7" ht="13.5">
      <c r="A24" s="242"/>
      <c r="B24" s="242"/>
      <c r="C24" s="296"/>
      <c r="D24" s="297" t="s">
        <v>236</v>
      </c>
      <c r="E24" s="297"/>
      <c r="F24" s="296"/>
      <c r="G24" s="242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0"/>
  <sheetViews>
    <sheetView view="pageBreakPreview" zoomScale="130" zoomScaleNormal="120" zoomScaleSheetLayoutView="130" workbookViewId="0" topLeftCell="A76">
      <selection activeCell="G4" sqref="G4"/>
    </sheetView>
  </sheetViews>
  <sheetFormatPr defaultColWidth="9.00390625" defaultRowHeight="12.75"/>
  <cols>
    <col min="1" max="1" width="9.00390625" style="424" customWidth="1"/>
    <col min="2" max="2" width="75.875" style="424" customWidth="1"/>
    <col min="3" max="3" width="15.50390625" style="424" customWidth="1"/>
    <col min="4" max="4" width="9.00390625" style="41" customWidth="1"/>
    <col min="5" max="16384" width="9.375" style="41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183" t="s">
        <v>272</v>
      </c>
    </row>
    <row r="4" spans="1:3" s="43" customFormat="1" ht="12" customHeight="1" thickBot="1">
      <c r="A4" s="35">
        <v>1</v>
      </c>
      <c r="B4" s="36">
        <v>2</v>
      </c>
      <c r="C4" s="481">
        <v>5</v>
      </c>
    </row>
    <row r="5" spans="1:3" s="1" customFormat="1" ht="12" customHeight="1" thickBot="1">
      <c r="A5" s="20" t="s">
        <v>21</v>
      </c>
      <c r="B5" s="21" t="s">
        <v>273</v>
      </c>
      <c r="C5" s="300">
        <f>+C6+C7+C8+C9+C10+C11</f>
        <v>107298</v>
      </c>
    </row>
    <row r="6" spans="1:3" s="1" customFormat="1" ht="12" customHeight="1">
      <c r="A6" s="15" t="s">
        <v>108</v>
      </c>
      <c r="B6" s="448" t="s">
        <v>274</v>
      </c>
      <c r="C6" s="335">
        <v>45169</v>
      </c>
    </row>
    <row r="7" spans="1:3" s="1" customFormat="1" ht="12" customHeight="1">
      <c r="A7" s="14" t="s">
        <v>109</v>
      </c>
      <c r="B7" s="449" t="s">
        <v>275</v>
      </c>
      <c r="C7" s="334">
        <v>43442</v>
      </c>
    </row>
    <row r="8" spans="1:3" s="1" customFormat="1" ht="12" customHeight="1">
      <c r="A8" s="14" t="s">
        <v>110</v>
      </c>
      <c r="B8" s="449" t="s">
        <v>276</v>
      </c>
      <c r="C8" s="334">
        <v>15862</v>
      </c>
    </row>
    <row r="9" spans="1:3" s="1" customFormat="1" ht="12" customHeight="1">
      <c r="A9" s="14" t="s">
        <v>111</v>
      </c>
      <c r="B9" s="449" t="s">
        <v>277</v>
      </c>
      <c r="C9" s="334">
        <v>2810</v>
      </c>
    </row>
    <row r="10" spans="1:3" s="1" customFormat="1" ht="12" customHeight="1">
      <c r="A10" s="14" t="s">
        <v>155</v>
      </c>
      <c r="B10" s="449" t="s">
        <v>278</v>
      </c>
      <c r="C10" s="334">
        <v>15</v>
      </c>
    </row>
    <row r="11" spans="1:3" s="1" customFormat="1" ht="12" customHeight="1" thickBot="1">
      <c r="A11" s="16" t="s">
        <v>112</v>
      </c>
      <c r="B11" s="329" t="s">
        <v>279</v>
      </c>
      <c r="C11" s="301"/>
    </row>
    <row r="12" spans="1:3" s="1" customFormat="1" ht="12" customHeight="1" thickBot="1">
      <c r="A12" s="20" t="s">
        <v>22</v>
      </c>
      <c r="B12" s="327" t="s">
        <v>280</v>
      </c>
      <c r="C12" s="300">
        <f>+C13+C14+C15+C16+C17</f>
        <v>11713</v>
      </c>
    </row>
    <row r="13" spans="1:3" s="1" customFormat="1" ht="12" customHeight="1">
      <c r="A13" s="15" t="s">
        <v>114</v>
      </c>
      <c r="B13" s="448" t="s">
        <v>281</v>
      </c>
      <c r="C13" s="302"/>
    </row>
    <row r="14" spans="1:3" s="1" customFormat="1" ht="12" customHeight="1">
      <c r="A14" s="14" t="s">
        <v>115</v>
      </c>
      <c r="B14" s="449" t="s">
        <v>282</v>
      </c>
      <c r="C14" s="301"/>
    </row>
    <row r="15" spans="1:3" s="1" customFormat="1" ht="12" customHeight="1">
      <c r="A15" s="14" t="s">
        <v>116</v>
      </c>
      <c r="B15" s="449" t="s">
        <v>520</v>
      </c>
      <c r="C15" s="301"/>
    </row>
    <row r="16" spans="1:3" s="1" customFormat="1" ht="12" customHeight="1">
      <c r="A16" s="14" t="s">
        <v>117</v>
      </c>
      <c r="B16" s="449" t="s">
        <v>521</v>
      </c>
      <c r="C16" s="301"/>
    </row>
    <row r="17" spans="1:3" s="1" customFormat="1" ht="12" customHeight="1">
      <c r="A17" s="14" t="s">
        <v>118</v>
      </c>
      <c r="B17" s="449" t="s">
        <v>283</v>
      </c>
      <c r="C17" s="301">
        <v>11713</v>
      </c>
    </row>
    <row r="18" spans="1:3" s="1" customFormat="1" ht="12" customHeight="1" thickBot="1">
      <c r="A18" s="16" t="s">
        <v>126</v>
      </c>
      <c r="B18" s="329" t="s">
        <v>284</v>
      </c>
      <c r="C18" s="303"/>
    </row>
    <row r="19" spans="1:3" s="1" customFormat="1" ht="12" customHeight="1" thickBot="1">
      <c r="A19" s="20" t="s">
        <v>23</v>
      </c>
      <c r="B19" s="21" t="s">
        <v>285</v>
      </c>
      <c r="C19" s="300">
        <f>+C20+C21+C22+C23+C24</f>
        <v>23503</v>
      </c>
    </row>
    <row r="20" spans="1:3" s="1" customFormat="1" ht="12" customHeight="1">
      <c r="A20" s="15" t="s">
        <v>97</v>
      </c>
      <c r="B20" s="448" t="s">
        <v>286</v>
      </c>
      <c r="C20" s="302">
        <v>23503</v>
      </c>
    </row>
    <row r="21" spans="1:3" s="1" customFormat="1" ht="12" customHeight="1">
      <c r="A21" s="14" t="s">
        <v>98</v>
      </c>
      <c r="B21" s="449" t="s">
        <v>287</v>
      </c>
      <c r="C21" s="301"/>
    </row>
    <row r="22" spans="1:3" s="1" customFormat="1" ht="12" customHeight="1">
      <c r="A22" s="14" t="s">
        <v>99</v>
      </c>
      <c r="B22" s="449" t="s">
        <v>522</v>
      </c>
      <c r="C22" s="301"/>
    </row>
    <row r="23" spans="1:3" s="1" customFormat="1" ht="12" customHeight="1">
      <c r="A23" s="14" t="s">
        <v>100</v>
      </c>
      <c r="B23" s="449" t="s">
        <v>523</v>
      </c>
      <c r="C23" s="301"/>
    </row>
    <row r="24" spans="1:3" s="1" customFormat="1" ht="12" customHeight="1">
      <c r="A24" s="14" t="s">
        <v>178</v>
      </c>
      <c r="B24" s="449" t="s">
        <v>288</v>
      </c>
      <c r="C24" s="301"/>
    </row>
    <row r="25" spans="1:3" s="1" customFormat="1" ht="12" customHeight="1" thickBot="1">
      <c r="A25" s="16" t="s">
        <v>179</v>
      </c>
      <c r="B25" s="329" t="s">
        <v>289</v>
      </c>
      <c r="C25" s="303"/>
    </row>
    <row r="26" spans="1:3" s="1" customFormat="1" ht="12" customHeight="1" thickBot="1">
      <c r="A26" s="20" t="s">
        <v>180</v>
      </c>
      <c r="B26" s="21" t="s">
        <v>290</v>
      </c>
      <c r="C26" s="479">
        <f>+C27+C30+C31+C32</f>
        <v>65000</v>
      </c>
    </row>
    <row r="27" spans="1:3" s="1" customFormat="1" ht="12" customHeight="1">
      <c r="A27" s="15" t="s">
        <v>291</v>
      </c>
      <c r="B27" s="448" t="s">
        <v>297</v>
      </c>
      <c r="C27" s="480">
        <f>+C28+C29</f>
        <v>55000</v>
      </c>
    </row>
    <row r="28" spans="1:3" s="1" customFormat="1" ht="12" customHeight="1">
      <c r="A28" s="14" t="s">
        <v>292</v>
      </c>
      <c r="B28" s="449" t="s">
        <v>298</v>
      </c>
      <c r="C28" s="301">
        <v>6000</v>
      </c>
    </row>
    <row r="29" spans="1:3" s="1" customFormat="1" ht="12" customHeight="1">
      <c r="A29" s="14" t="s">
        <v>293</v>
      </c>
      <c r="B29" s="449" t="s">
        <v>299</v>
      </c>
      <c r="C29" s="301">
        <v>49000</v>
      </c>
    </row>
    <row r="30" spans="1:3" s="1" customFormat="1" ht="12" customHeight="1">
      <c r="A30" s="14" t="s">
        <v>294</v>
      </c>
      <c r="B30" s="449" t="s">
        <v>300</v>
      </c>
      <c r="C30" s="301">
        <v>10000</v>
      </c>
    </row>
    <row r="31" spans="1:3" s="1" customFormat="1" ht="12" customHeight="1">
      <c r="A31" s="14" t="s">
        <v>295</v>
      </c>
      <c r="B31" s="449" t="s">
        <v>301</v>
      </c>
      <c r="C31" s="301"/>
    </row>
    <row r="32" spans="1:3" s="1" customFormat="1" ht="12" customHeight="1" thickBot="1">
      <c r="A32" s="16" t="s">
        <v>296</v>
      </c>
      <c r="B32" s="329" t="s">
        <v>302</v>
      </c>
      <c r="C32" s="303"/>
    </row>
    <row r="33" spans="1:3" s="1" customFormat="1" ht="12" customHeight="1" thickBot="1">
      <c r="A33" s="20" t="s">
        <v>25</v>
      </c>
      <c r="B33" s="21" t="s">
        <v>303</v>
      </c>
      <c r="C33" s="300">
        <f>SUM(C34:C43)</f>
        <v>17135</v>
      </c>
    </row>
    <row r="34" spans="1:3" s="1" customFormat="1" ht="12" customHeight="1">
      <c r="A34" s="15" t="s">
        <v>101</v>
      </c>
      <c r="B34" s="448" t="s">
        <v>306</v>
      </c>
      <c r="C34" s="302"/>
    </row>
    <row r="35" spans="1:3" s="1" customFormat="1" ht="12" customHeight="1">
      <c r="A35" s="14" t="s">
        <v>102</v>
      </c>
      <c r="B35" s="449" t="s">
        <v>307</v>
      </c>
      <c r="C35" s="301"/>
    </row>
    <row r="36" spans="1:3" s="1" customFormat="1" ht="12" customHeight="1">
      <c r="A36" s="14" t="s">
        <v>103</v>
      </c>
      <c r="B36" s="449" t="s">
        <v>308</v>
      </c>
      <c r="C36" s="301"/>
    </row>
    <row r="37" spans="1:3" s="1" customFormat="1" ht="12" customHeight="1">
      <c r="A37" s="14" t="s">
        <v>182</v>
      </c>
      <c r="B37" s="449" t="s">
        <v>309</v>
      </c>
      <c r="C37" s="301">
        <v>1631</v>
      </c>
    </row>
    <row r="38" spans="1:3" s="1" customFormat="1" ht="12" customHeight="1">
      <c r="A38" s="14" t="s">
        <v>183</v>
      </c>
      <c r="B38" s="449" t="s">
        <v>310</v>
      </c>
      <c r="C38" s="301">
        <v>12330</v>
      </c>
    </row>
    <row r="39" spans="1:3" s="1" customFormat="1" ht="12" customHeight="1">
      <c r="A39" s="14" t="s">
        <v>184</v>
      </c>
      <c r="B39" s="449" t="s">
        <v>311</v>
      </c>
      <c r="C39" s="301">
        <v>3174</v>
      </c>
    </row>
    <row r="40" spans="1:3" s="1" customFormat="1" ht="12" customHeight="1">
      <c r="A40" s="14" t="s">
        <v>185</v>
      </c>
      <c r="B40" s="449" t="s">
        <v>312</v>
      </c>
      <c r="C40" s="301"/>
    </row>
    <row r="41" spans="1:3" s="1" customFormat="1" ht="12" customHeight="1">
      <c r="A41" s="14" t="s">
        <v>186</v>
      </c>
      <c r="B41" s="449" t="s">
        <v>313</v>
      </c>
      <c r="C41" s="301"/>
    </row>
    <row r="42" spans="1:3" s="1" customFormat="1" ht="12" customHeight="1">
      <c r="A42" s="14" t="s">
        <v>304</v>
      </c>
      <c r="B42" s="449" t="s">
        <v>314</v>
      </c>
      <c r="C42" s="304"/>
    </row>
    <row r="43" spans="1:3" s="1" customFormat="1" ht="12" customHeight="1" thickBot="1">
      <c r="A43" s="16" t="s">
        <v>305</v>
      </c>
      <c r="B43" s="329" t="s">
        <v>315</v>
      </c>
      <c r="C43" s="305"/>
    </row>
    <row r="44" spans="1:3" s="1" customFormat="1" ht="12" customHeight="1" thickBot="1">
      <c r="A44" s="20" t="s">
        <v>26</v>
      </c>
      <c r="B44" s="21" t="s">
        <v>316</v>
      </c>
      <c r="C44" s="300">
        <f>SUM(C45:C49)</f>
        <v>2700</v>
      </c>
    </row>
    <row r="45" spans="1:3" s="1" customFormat="1" ht="12" customHeight="1">
      <c r="A45" s="15" t="s">
        <v>104</v>
      </c>
      <c r="B45" s="448" t="s">
        <v>320</v>
      </c>
      <c r="C45" s="326"/>
    </row>
    <row r="46" spans="1:3" s="1" customFormat="1" ht="12" customHeight="1">
      <c r="A46" s="14" t="s">
        <v>105</v>
      </c>
      <c r="B46" s="449" t="s">
        <v>321</v>
      </c>
      <c r="C46" s="304">
        <v>2700</v>
      </c>
    </row>
    <row r="47" spans="1:3" s="1" customFormat="1" ht="12" customHeight="1">
      <c r="A47" s="14" t="s">
        <v>317</v>
      </c>
      <c r="B47" s="449" t="s">
        <v>322</v>
      </c>
      <c r="C47" s="304"/>
    </row>
    <row r="48" spans="1:3" s="1" customFormat="1" ht="12" customHeight="1">
      <c r="A48" s="14" t="s">
        <v>318</v>
      </c>
      <c r="B48" s="449" t="s">
        <v>323</v>
      </c>
      <c r="C48" s="304"/>
    </row>
    <row r="49" spans="1:3" s="1" customFormat="1" ht="12" customHeight="1" thickBot="1">
      <c r="A49" s="16" t="s">
        <v>319</v>
      </c>
      <c r="B49" s="329" t="s">
        <v>324</v>
      </c>
      <c r="C49" s="305"/>
    </row>
    <row r="50" spans="1:3" s="1" customFormat="1" ht="12" customHeight="1" thickBot="1">
      <c r="A50" s="20" t="s">
        <v>187</v>
      </c>
      <c r="B50" s="21" t="s">
        <v>325</v>
      </c>
      <c r="C50" s="300">
        <f>SUM(C51:C53)</f>
        <v>0</v>
      </c>
    </row>
    <row r="51" spans="1:3" s="1" customFormat="1" ht="12" customHeight="1">
      <c r="A51" s="15" t="s">
        <v>106</v>
      </c>
      <c r="B51" s="448" t="s">
        <v>326</v>
      </c>
      <c r="C51" s="302"/>
    </row>
    <row r="52" spans="1:3" s="1" customFormat="1" ht="12" customHeight="1">
      <c r="A52" s="14" t="s">
        <v>107</v>
      </c>
      <c r="B52" s="449" t="s">
        <v>524</v>
      </c>
      <c r="C52" s="301"/>
    </row>
    <row r="53" spans="1:3" s="1" customFormat="1" ht="12" customHeight="1">
      <c r="A53" s="14" t="s">
        <v>330</v>
      </c>
      <c r="B53" s="449" t="s">
        <v>328</v>
      </c>
      <c r="C53" s="301"/>
    </row>
    <row r="54" spans="1:3" s="1" customFormat="1" ht="12" customHeight="1" thickBot="1">
      <c r="A54" s="16" t="s">
        <v>331</v>
      </c>
      <c r="B54" s="329" t="s">
        <v>329</v>
      </c>
      <c r="C54" s="303"/>
    </row>
    <row r="55" spans="1:3" s="1" customFormat="1" ht="12" customHeight="1" thickBot="1">
      <c r="A55" s="20" t="s">
        <v>28</v>
      </c>
      <c r="B55" s="327" t="s">
        <v>332</v>
      </c>
      <c r="C55" s="300">
        <f>SUM(C56:C58)</f>
        <v>0</v>
      </c>
    </row>
    <row r="56" spans="1:3" s="1" customFormat="1" ht="12" customHeight="1">
      <c r="A56" s="14" t="s">
        <v>188</v>
      </c>
      <c r="B56" s="448" t="s">
        <v>334</v>
      </c>
      <c r="C56" s="304"/>
    </row>
    <row r="57" spans="1:3" s="1" customFormat="1" ht="12" customHeight="1">
      <c r="A57" s="14" t="s">
        <v>189</v>
      </c>
      <c r="B57" s="449" t="s">
        <v>525</v>
      </c>
      <c r="C57" s="304"/>
    </row>
    <row r="58" spans="1:3" s="1" customFormat="1" ht="12" customHeight="1">
      <c r="A58" s="14" t="s">
        <v>244</v>
      </c>
      <c r="B58" s="449" t="s">
        <v>335</v>
      </c>
      <c r="C58" s="304"/>
    </row>
    <row r="59" spans="1:3" s="1" customFormat="1" ht="12" customHeight="1" thickBot="1">
      <c r="A59" s="14" t="s">
        <v>333</v>
      </c>
      <c r="B59" s="329" t="s">
        <v>336</v>
      </c>
      <c r="C59" s="304"/>
    </row>
    <row r="60" spans="1:3" s="1" customFormat="1" ht="12" customHeight="1" thickBot="1">
      <c r="A60" s="20" t="s">
        <v>29</v>
      </c>
      <c r="B60" s="21" t="s">
        <v>337</v>
      </c>
      <c r="C60" s="479">
        <f>+C5+C12+C19+C26+C33+C44+C50+C55</f>
        <v>227349</v>
      </c>
    </row>
    <row r="61" spans="1:3" s="1" customFormat="1" ht="12" customHeight="1" thickBot="1">
      <c r="A61" s="499" t="s">
        <v>338</v>
      </c>
      <c r="B61" s="327" t="s">
        <v>339</v>
      </c>
      <c r="C61" s="300">
        <f>SUM(C62:C64)</f>
        <v>0</v>
      </c>
    </row>
    <row r="62" spans="1:3" s="1" customFormat="1" ht="12" customHeight="1">
      <c r="A62" s="14" t="s">
        <v>372</v>
      </c>
      <c r="B62" s="448" t="s">
        <v>340</v>
      </c>
      <c r="C62" s="304"/>
    </row>
    <row r="63" spans="1:3" s="1" customFormat="1" ht="12" customHeight="1">
      <c r="A63" s="14" t="s">
        <v>381</v>
      </c>
      <c r="B63" s="449" t="s">
        <v>341</v>
      </c>
      <c r="C63" s="304"/>
    </row>
    <row r="64" spans="1:3" s="1" customFormat="1" ht="12" customHeight="1" thickBot="1">
      <c r="A64" s="14" t="s">
        <v>382</v>
      </c>
      <c r="B64" s="526" t="s">
        <v>530</v>
      </c>
      <c r="C64" s="304"/>
    </row>
    <row r="65" spans="1:3" s="1" customFormat="1" ht="12" customHeight="1" thickBot="1">
      <c r="A65" s="499" t="s">
        <v>343</v>
      </c>
      <c r="B65" s="327" t="s">
        <v>344</v>
      </c>
      <c r="C65" s="300">
        <f>SUM(C66:C69)</f>
        <v>0</v>
      </c>
    </row>
    <row r="66" spans="1:3" s="1" customFormat="1" ht="12" customHeight="1">
      <c r="A66" s="14" t="s">
        <v>156</v>
      </c>
      <c r="B66" s="448" t="s">
        <v>345</v>
      </c>
      <c r="C66" s="304"/>
    </row>
    <row r="67" spans="1:3" s="1" customFormat="1" ht="12" customHeight="1">
      <c r="A67" s="14" t="s">
        <v>157</v>
      </c>
      <c r="B67" s="449" t="s">
        <v>346</v>
      </c>
      <c r="C67" s="304"/>
    </row>
    <row r="68" spans="1:3" s="1" customFormat="1" ht="12" customHeight="1">
      <c r="A68" s="14" t="s">
        <v>373</v>
      </c>
      <c r="B68" s="449" t="s">
        <v>347</v>
      </c>
      <c r="C68" s="304"/>
    </row>
    <row r="69" spans="1:5" s="1" customFormat="1" ht="17.25" customHeight="1" thickBot="1">
      <c r="A69" s="14" t="s">
        <v>374</v>
      </c>
      <c r="B69" s="329" t="s">
        <v>348</v>
      </c>
      <c r="C69" s="304"/>
      <c r="E69" s="44"/>
    </row>
    <row r="70" spans="1:3" s="1" customFormat="1" ht="12" customHeight="1" thickBot="1">
      <c r="A70" s="499" t="s">
        <v>349</v>
      </c>
      <c r="B70" s="327" t="s">
        <v>350</v>
      </c>
      <c r="C70" s="300">
        <f>SUM(C71:C72)</f>
        <v>8861</v>
      </c>
    </row>
    <row r="71" spans="1:3" s="1" customFormat="1" ht="12" customHeight="1">
      <c r="A71" s="14" t="s">
        <v>375</v>
      </c>
      <c r="B71" s="448" t="s">
        <v>351</v>
      </c>
      <c r="C71" s="304">
        <v>8861</v>
      </c>
    </row>
    <row r="72" spans="1:3" s="1" customFormat="1" ht="12" customHeight="1" thickBot="1">
      <c r="A72" s="14" t="s">
        <v>376</v>
      </c>
      <c r="B72" s="329" t="s">
        <v>352</v>
      </c>
      <c r="C72" s="304"/>
    </row>
    <row r="73" spans="1:3" s="1" customFormat="1" ht="12" customHeight="1" thickBot="1">
      <c r="A73" s="499" t="s">
        <v>353</v>
      </c>
      <c r="B73" s="327" t="s">
        <v>354</v>
      </c>
      <c r="C73" s="300">
        <f>SUM(C74:C76)</f>
        <v>0</v>
      </c>
    </row>
    <row r="74" spans="1:3" s="1" customFormat="1" ht="12" customHeight="1">
      <c r="A74" s="14" t="s">
        <v>377</v>
      </c>
      <c r="B74" s="448" t="s">
        <v>355</v>
      </c>
      <c r="C74" s="304"/>
    </row>
    <row r="75" spans="1:3" s="1" customFormat="1" ht="12" customHeight="1">
      <c r="A75" s="14" t="s">
        <v>378</v>
      </c>
      <c r="B75" s="449" t="s">
        <v>356</v>
      </c>
      <c r="C75" s="304"/>
    </row>
    <row r="76" spans="1:3" s="1" customFormat="1" ht="12" customHeight="1" thickBot="1">
      <c r="A76" s="14" t="s">
        <v>379</v>
      </c>
      <c r="B76" s="329" t="s">
        <v>357</v>
      </c>
      <c r="C76" s="304"/>
    </row>
    <row r="77" spans="1:3" s="1" customFormat="1" ht="12" customHeight="1" thickBot="1">
      <c r="A77" s="499" t="s">
        <v>358</v>
      </c>
      <c r="B77" s="327" t="s">
        <v>380</v>
      </c>
      <c r="C77" s="300">
        <f>SUM(C78:C81)</f>
        <v>0</v>
      </c>
    </row>
    <row r="78" spans="1:3" s="1" customFormat="1" ht="12" customHeight="1">
      <c r="A78" s="500" t="s">
        <v>359</v>
      </c>
      <c r="B78" s="448" t="s">
        <v>360</v>
      </c>
      <c r="C78" s="304"/>
    </row>
    <row r="79" spans="1:3" s="1" customFormat="1" ht="12" customHeight="1">
      <c r="A79" s="501" t="s">
        <v>361</v>
      </c>
      <c r="B79" s="449" t="s">
        <v>362</v>
      </c>
      <c r="C79" s="304"/>
    </row>
    <row r="80" spans="1:3" s="1" customFormat="1" ht="12" customHeight="1">
      <c r="A80" s="501" t="s">
        <v>363</v>
      </c>
      <c r="B80" s="449" t="s">
        <v>364</v>
      </c>
      <c r="C80" s="304"/>
    </row>
    <row r="81" spans="1:3" s="1" customFormat="1" ht="12" customHeight="1" thickBot="1">
      <c r="A81" s="502" t="s">
        <v>365</v>
      </c>
      <c r="B81" s="329" t="s">
        <v>366</v>
      </c>
      <c r="C81" s="304"/>
    </row>
    <row r="82" spans="1:3" s="1" customFormat="1" ht="12" customHeight="1" thickBot="1">
      <c r="A82" s="499" t="s">
        <v>367</v>
      </c>
      <c r="B82" s="327" t="s">
        <v>368</v>
      </c>
      <c r="C82" s="504"/>
    </row>
    <row r="83" spans="1:3" s="1" customFormat="1" ht="12" customHeight="1" thickBot="1">
      <c r="A83" s="499" t="s">
        <v>369</v>
      </c>
      <c r="B83" s="524" t="s">
        <v>370</v>
      </c>
      <c r="C83" s="479">
        <f>+C61+C65+C70+C73+C77+C82</f>
        <v>8861</v>
      </c>
    </row>
    <row r="84" spans="1:3" s="1" customFormat="1" ht="12" customHeight="1" thickBot="1">
      <c r="A84" s="503" t="s">
        <v>383</v>
      </c>
      <c r="B84" s="525" t="s">
        <v>371</v>
      </c>
      <c r="C84" s="479">
        <f>+C60+C83</f>
        <v>236210</v>
      </c>
    </row>
    <row r="85" spans="1:3" s="1" customFormat="1" ht="12" customHeight="1">
      <c r="A85" s="411"/>
      <c r="B85" s="412"/>
      <c r="C85" s="413"/>
    </row>
    <row r="86" spans="1:3" s="1" customFormat="1" ht="12" customHeight="1">
      <c r="A86" s="582" t="s">
        <v>49</v>
      </c>
      <c r="B86" s="582"/>
      <c r="C86" s="582"/>
    </row>
    <row r="87" spans="1:3" s="1" customFormat="1" ht="12" customHeight="1" thickBot="1">
      <c r="A87" s="584" t="s">
        <v>160</v>
      </c>
      <c r="B87" s="584"/>
      <c r="C87" s="342" t="s">
        <v>243</v>
      </c>
    </row>
    <row r="88" spans="1:4" s="1" customFormat="1" ht="24" customHeight="1" thickBot="1">
      <c r="A88" s="23" t="s">
        <v>19</v>
      </c>
      <c r="B88" s="24" t="s">
        <v>50</v>
      </c>
      <c r="C88" s="183" t="s">
        <v>272</v>
      </c>
      <c r="D88" s="168"/>
    </row>
    <row r="89" spans="1:4" s="1" customFormat="1" ht="12" customHeight="1" thickBot="1">
      <c r="A89" s="35">
        <v>1</v>
      </c>
      <c r="B89" s="36">
        <v>2</v>
      </c>
      <c r="C89" s="37">
        <v>5</v>
      </c>
      <c r="D89" s="168"/>
    </row>
    <row r="90" spans="1:4" s="1" customFormat="1" ht="15" customHeight="1" thickBot="1">
      <c r="A90" s="22" t="s">
        <v>21</v>
      </c>
      <c r="B90" s="31" t="s">
        <v>386</v>
      </c>
      <c r="C90" s="528">
        <f>+C91+C92+C93+C94+C95</f>
        <v>189047</v>
      </c>
      <c r="D90" s="168"/>
    </row>
    <row r="91" spans="1:3" s="1" customFormat="1" ht="12.75" customHeight="1">
      <c r="A91" s="17" t="s">
        <v>108</v>
      </c>
      <c r="B91" s="10" t="s">
        <v>51</v>
      </c>
      <c r="C91" s="333">
        <v>86600</v>
      </c>
    </row>
    <row r="92" spans="1:3" ht="16.5" customHeight="1">
      <c r="A92" s="14" t="s">
        <v>109</v>
      </c>
      <c r="B92" s="8" t="s">
        <v>190</v>
      </c>
      <c r="C92" s="334">
        <v>23391</v>
      </c>
    </row>
    <row r="93" spans="1:3" ht="15.75">
      <c r="A93" s="14" t="s">
        <v>110</v>
      </c>
      <c r="B93" s="8" t="s">
        <v>146</v>
      </c>
      <c r="C93" s="336">
        <v>65015</v>
      </c>
    </row>
    <row r="94" spans="1:3" s="43" customFormat="1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527">
        <f>SUM(C97:C105)</f>
        <v>4727</v>
      </c>
    </row>
    <row r="96" spans="1:3" ht="12" customHeight="1">
      <c r="A96" s="14" t="s">
        <v>112</v>
      </c>
      <c r="B96" s="8" t="s">
        <v>387</v>
      </c>
      <c r="C96" s="303"/>
    </row>
    <row r="97" spans="1:3" ht="12" customHeight="1">
      <c r="A97" s="14" t="s">
        <v>113</v>
      </c>
      <c r="B97" s="162" t="s">
        <v>388</v>
      </c>
      <c r="C97" s="303"/>
    </row>
    <row r="98" spans="1:3" ht="12" customHeight="1">
      <c r="A98" s="14" t="s">
        <v>122</v>
      </c>
      <c r="B98" s="163" t="s">
        <v>389</v>
      </c>
      <c r="C98" s="303"/>
    </row>
    <row r="99" spans="1:3" ht="12" customHeight="1">
      <c r="A99" s="14" t="s">
        <v>123</v>
      </c>
      <c r="B99" s="163" t="s">
        <v>390</v>
      </c>
      <c r="C99" s="303"/>
    </row>
    <row r="100" spans="1:3" ht="12" customHeight="1">
      <c r="A100" s="14" t="s">
        <v>124</v>
      </c>
      <c r="B100" s="162" t="s">
        <v>391</v>
      </c>
      <c r="C100" s="303">
        <v>2383</v>
      </c>
    </row>
    <row r="101" spans="1:3" ht="12" customHeight="1">
      <c r="A101" s="14" t="s">
        <v>125</v>
      </c>
      <c r="B101" s="162" t="s">
        <v>392</v>
      </c>
      <c r="C101" s="303"/>
    </row>
    <row r="102" spans="1:3" ht="12" customHeight="1">
      <c r="A102" s="14" t="s">
        <v>127</v>
      </c>
      <c r="B102" s="163" t="s">
        <v>393</v>
      </c>
      <c r="C102" s="303"/>
    </row>
    <row r="103" spans="1:3" ht="12" customHeight="1">
      <c r="A103" s="13" t="s">
        <v>193</v>
      </c>
      <c r="B103" s="164" t="s">
        <v>394</v>
      </c>
      <c r="C103" s="303"/>
    </row>
    <row r="104" spans="1:3" ht="12" customHeight="1">
      <c r="A104" s="14" t="s">
        <v>384</v>
      </c>
      <c r="B104" s="164" t="s">
        <v>395</v>
      </c>
      <c r="C104" s="303"/>
    </row>
    <row r="105" spans="1:3" ht="12" customHeight="1" thickBot="1">
      <c r="A105" s="18" t="s">
        <v>385</v>
      </c>
      <c r="B105" s="165" t="s">
        <v>396</v>
      </c>
      <c r="C105" s="529">
        <v>2344</v>
      </c>
    </row>
    <row r="106" spans="1:3" ht="12" customHeight="1" thickBot="1">
      <c r="A106" s="20" t="s">
        <v>22</v>
      </c>
      <c r="B106" s="30" t="s">
        <v>397</v>
      </c>
      <c r="C106" s="300">
        <f>+C107+C109+C111</f>
        <v>31848</v>
      </c>
    </row>
    <row r="107" spans="1:3" ht="12" customHeight="1">
      <c r="A107" s="15" t="s">
        <v>114</v>
      </c>
      <c r="B107" s="8" t="s">
        <v>242</v>
      </c>
      <c r="C107" s="302">
        <v>26886</v>
      </c>
    </row>
    <row r="108" spans="1:3" ht="12" customHeight="1">
      <c r="A108" s="15" t="s">
        <v>115</v>
      </c>
      <c r="B108" s="12" t="s">
        <v>401</v>
      </c>
      <c r="C108" s="302"/>
    </row>
    <row r="109" spans="1:3" ht="12" customHeight="1">
      <c r="A109" s="15" t="s">
        <v>116</v>
      </c>
      <c r="B109" s="12" t="s">
        <v>194</v>
      </c>
      <c r="C109" s="301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5.75">
      <c r="A113" s="15" t="s">
        <v>128</v>
      </c>
      <c r="B113" s="444" t="s">
        <v>407</v>
      </c>
      <c r="C113" s="301"/>
    </row>
    <row r="114" spans="1:3" ht="12" customHeight="1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2" customHeight="1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00">
        <f>+C121+C122</f>
        <v>15315</v>
      </c>
    </row>
    <row r="121" spans="1:3" ht="12" customHeight="1">
      <c r="A121" s="15" t="s">
        <v>97</v>
      </c>
      <c r="B121" s="9" t="s">
        <v>64</v>
      </c>
      <c r="C121" s="302"/>
    </row>
    <row r="122" spans="1:3" ht="12" customHeight="1" thickBot="1">
      <c r="A122" s="16" t="s">
        <v>98</v>
      </c>
      <c r="B122" s="12" t="s">
        <v>65</v>
      </c>
      <c r="C122" s="303">
        <v>15315</v>
      </c>
    </row>
    <row r="123" spans="1:3" ht="12" customHeight="1" thickBot="1">
      <c r="A123" s="20" t="s">
        <v>24</v>
      </c>
      <c r="B123" s="144" t="s">
        <v>409</v>
      </c>
      <c r="C123" s="300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00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00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479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530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3" ht="12" customHeight="1" thickBot="1">
      <c r="A143" s="20" t="s">
        <v>29</v>
      </c>
      <c r="B143" s="144" t="s">
        <v>427</v>
      </c>
      <c r="C143" s="531">
        <f>+C124+C128+C133+C138</f>
        <v>0</v>
      </c>
    </row>
    <row r="144" spans="1:3" ht="12" customHeight="1" thickBot="1">
      <c r="A144" s="330" t="s">
        <v>30</v>
      </c>
      <c r="B144" s="421" t="s">
        <v>428</v>
      </c>
      <c r="C144" s="531">
        <f>+C123+C143</f>
        <v>236210</v>
      </c>
    </row>
    <row r="145" ht="12" customHeight="1"/>
    <row r="146" ht="12" customHeight="1"/>
    <row r="147" ht="12" customHeight="1"/>
    <row r="148" ht="12" customHeight="1"/>
    <row r="149" ht="12" customHeight="1"/>
    <row r="150" spans="3:4" ht="15" customHeight="1">
      <c r="C150" s="145"/>
      <c r="D150" s="145"/>
    </row>
    <row r="151" s="1" customFormat="1" ht="12.75" customHeight="1"/>
    <row r="155" ht="16.5" customHeight="1"/>
  </sheetData>
  <sheetProtection/>
  <mergeCells count="4">
    <mergeCell ref="A1:C1"/>
    <mergeCell ref="A86:C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workbookViewId="0" topLeftCell="A1">
      <selection activeCell="M13" sqref="M13"/>
    </sheetView>
  </sheetViews>
  <sheetFormatPr defaultColWidth="9.00390625" defaultRowHeight="12.75"/>
  <cols>
    <col min="1" max="1" width="6.875" style="217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27.75" customHeight="1">
      <c r="A1" s="630" t="s">
        <v>6</v>
      </c>
      <c r="B1" s="630"/>
      <c r="C1" s="630"/>
      <c r="D1" s="630"/>
      <c r="E1" s="630"/>
      <c r="F1" s="630"/>
      <c r="G1" s="630"/>
      <c r="H1" s="630"/>
      <c r="I1" s="630"/>
    </row>
    <row r="2" ht="20.25" customHeight="1" thickBot="1">
      <c r="I2" s="518" t="s">
        <v>68</v>
      </c>
    </row>
    <row r="3" spans="1:9" s="519" customFormat="1" ht="26.25" customHeight="1">
      <c r="A3" s="638" t="s">
        <v>77</v>
      </c>
      <c r="B3" s="633" t="s">
        <v>94</v>
      </c>
      <c r="C3" s="638" t="s">
        <v>95</v>
      </c>
      <c r="D3" s="638" t="s">
        <v>528</v>
      </c>
      <c r="E3" s="635" t="s">
        <v>76</v>
      </c>
      <c r="F3" s="636"/>
      <c r="G3" s="636"/>
      <c r="H3" s="637"/>
      <c r="I3" s="633" t="s">
        <v>53</v>
      </c>
    </row>
    <row r="4" spans="1:9" s="520" customFormat="1" ht="32.25" customHeight="1" thickBot="1">
      <c r="A4" s="639"/>
      <c r="B4" s="634"/>
      <c r="C4" s="634"/>
      <c r="D4" s="639"/>
      <c r="E4" s="306" t="s">
        <v>206</v>
      </c>
      <c r="F4" s="306" t="s">
        <v>264</v>
      </c>
      <c r="G4" s="306" t="s">
        <v>265</v>
      </c>
      <c r="H4" s="307" t="s">
        <v>485</v>
      </c>
      <c r="I4" s="634"/>
    </row>
    <row r="5" spans="1:9" s="521" customFormat="1" ht="12.75" customHeight="1" thickBot="1">
      <c r="A5" s="308">
        <v>1</v>
      </c>
      <c r="B5" s="309">
        <v>2</v>
      </c>
      <c r="C5" s="310">
        <v>3</v>
      </c>
      <c r="D5" s="309">
        <v>4</v>
      </c>
      <c r="E5" s="308">
        <v>5</v>
      </c>
      <c r="F5" s="310">
        <v>6</v>
      </c>
      <c r="G5" s="310">
        <v>7</v>
      </c>
      <c r="H5" s="311">
        <v>8</v>
      </c>
      <c r="I5" s="312" t="s">
        <v>96</v>
      </c>
    </row>
    <row r="6" spans="1:9" ht="24.75" customHeight="1" thickBot="1">
      <c r="A6" s="313" t="s">
        <v>21</v>
      </c>
      <c r="B6" s="314" t="s">
        <v>7</v>
      </c>
      <c r="C6" s="513"/>
      <c r="D6" s="73">
        <f>+D7+D8</f>
        <v>0</v>
      </c>
      <c r="E6" s="74">
        <f>+E7+E8</f>
        <v>0</v>
      </c>
      <c r="F6" s="75">
        <f>+F7+F8</f>
        <v>0</v>
      </c>
      <c r="G6" s="75">
        <f>+G7+G8</f>
        <v>0</v>
      </c>
      <c r="H6" s="76">
        <f>+H7+H8</f>
        <v>0</v>
      </c>
      <c r="I6" s="73">
        <f aca="true" t="shared" si="0" ref="I6:I20">SUM(D6:H6)</f>
        <v>0</v>
      </c>
    </row>
    <row r="7" spans="1:9" ht="19.5" customHeight="1">
      <c r="A7" s="315" t="s">
        <v>22</v>
      </c>
      <c r="B7" s="77" t="s">
        <v>78</v>
      </c>
      <c r="C7" s="514"/>
      <c r="D7" s="78"/>
      <c r="E7" s="79"/>
      <c r="F7" s="28"/>
      <c r="G7" s="28"/>
      <c r="H7" s="25"/>
      <c r="I7" s="316">
        <f t="shared" si="0"/>
        <v>0</v>
      </c>
    </row>
    <row r="8" spans="1:9" ht="19.5" customHeight="1" thickBot="1">
      <c r="A8" s="315" t="s">
        <v>23</v>
      </c>
      <c r="B8" s="77" t="s">
        <v>78</v>
      </c>
      <c r="C8" s="514"/>
      <c r="D8" s="78"/>
      <c r="E8" s="79"/>
      <c r="F8" s="28"/>
      <c r="G8" s="28"/>
      <c r="H8" s="25"/>
      <c r="I8" s="316">
        <f t="shared" si="0"/>
        <v>0</v>
      </c>
    </row>
    <row r="9" spans="1:9" ht="25.5" customHeight="1" thickBot="1">
      <c r="A9" s="313" t="s">
        <v>24</v>
      </c>
      <c r="B9" s="314" t="s">
        <v>8</v>
      </c>
      <c r="C9" s="515"/>
      <c r="D9" s="73">
        <f>+D10+D11</f>
        <v>0</v>
      </c>
      <c r="E9" s="74">
        <f>+E10+E11</f>
        <v>0</v>
      </c>
      <c r="F9" s="75">
        <f>+F10+F11</f>
        <v>0</v>
      </c>
      <c r="G9" s="75">
        <f>+G10+G11</f>
        <v>0</v>
      </c>
      <c r="H9" s="76">
        <f>+H10+H11</f>
        <v>0</v>
      </c>
      <c r="I9" s="73">
        <f t="shared" si="0"/>
        <v>0</v>
      </c>
    </row>
    <row r="10" spans="1:9" ht="19.5" customHeight="1">
      <c r="A10" s="315" t="s">
        <v>25</v>
      </c>
      <c r="B10" s="77" t="s">
        <v>78</v>
      </c>
      <c r="C10" s="514"/>
      <c r="D10" s="78"/>
      <c r="E10" s="79"/>
      <c r="F10" s="28"/>
      <c r="G10" s="28"/>
      <c r="H10" s="25"/>
      <c r="I10" s="316">
        <f t="shared" si="0"/>
        <v>0</v>
      </c>
    </row>
    <row r="11" spans="1:9" ht="19.5" customHeight="1" thickBot="1">
      <c r="A11" s="315" t="s">
        <v>26</v>
      </c>
      <c r="B11" s="77" t="s">
        <v>78</v>
      </c>
      <c r="C11" s="514"/>
      <c r="D11" s="78"/>
      <c r="E11" s="79"/>
      <c r="F11" s="28"/>
      <c r="G11" s="28"/>
      <c r="H11" s="25"/>
      <c r="I11" s="316">
        <f t="shared" si="0"/>
        <v>0</v>
      </c>
    </row>
    <row r="12" spans="1:9" ht="19.5" customHeight="1" thickBot="1">
      <c r="A12" s="313" t="s">
        <v>27</v>
      </c>
      <c r="B12" s="314" t="s">
        <v>217</v>
      </c>
      <c r="C12" s="515"/>
      <c r="D12" s="73">
        <f>+D13</f>
        <v>0</v>
      </c>
      <c r="E12" s="74">
        <f>+E13</f>
        <v>0</v>
      </c>
      <c r="F12" s="75">
        <f>+F13</f>
        <v>0</v>
      </c>
      <c r="G12" s="75">
        <f>+G13</f>
        <v>0</v>
      </c>
      <c r="H12" s="76">
        <f>+H13</f>
        <v>0</v>
      </c>
      <c r="I12" s="73">
        <f t="shared" si="0"/>
        <v>0</v>
      </c>
    </row>
    <row r="13" spans="1:9" ht="19.5" customHeight="1" thickBot="1">
      <c r="A13" s="315" t="s">
        <v>28</v>
      </c>
      <c r="B13" s="77" t="s">
        <v>78</v>
      </c>
      <c r="C13" s="514"/>
      <c r="D13" s="78"/>
      <c r="E13" s="79"/>
      <c r="F13" s="28"/>
      <c r="G13" s="28"/>
      <c r="H13" s="25"/>
      <c r="I13" s="316">
        <f t="shared" si="0"/>
        <v>0</v>
      </c>
    </row>
    <row r="14" spans="1:9" ht="19.5" customHeight="1" thickBot="1">
      <c r="A14" s="313" t="s">
        <v>29</v>
      </c>
      <c r="B14" s="314" t="s">
        <v>218</v>
      </c>
      <c r="C14" s="515"/>
      <c r="D14" s="73">
        <f>+D15</f>
        <v>0</v>
      </c>
      <c r="E14" s="74">
        <f>+E15</f>
        <v>0</v>
      </c>
      <c r="F14" s="75">
        <f>+F15</f>
        <v>0</v>
      </c>
      <c r="G14" s="75">
        <f>+G15</f>
        <v>0</v>
      </c>
      <c r="H14" s="76">
        <f>+H15</f>
        <v>0</v>
      </c>
      <c r="I14" s="73">
        <f t="shared" si="0"/>
        <v>0</v>
      </c>
    </row>
    <row r="15" spans="1:9" ht="19.5" customHeight="1" thickBot="1">
      <c r="A15" s="317" t="s">
        <v>30</v>
      </c>
      <c r="B15" s="80" t="s">
        <v>78</v>
      </c>
      <c r="C15" s="516"/>
      <c r="D15" s="81"/>
      <c r="E15" s="82"/>
      <c r="F15" s="29"/>
      <c r="G15" s="29"/>
      <c r="H15" s="27"/>
      <c r="I15" s="318">
        <f t="shared" si="0"/>
        <v>0</v>
      </c>
    </row>
    <row r="16" spans="1:9" ht="19.5" customHeight="1" thickBot="1">
      <c r="A16" s="313" t="s">
        <v>31</v>
      </c>
      <c r="B16" s="319" t="s">
        <v>219</v>
      </c>
      <c r="C16" s="515"/>
      <c r="D16" s="73">
        <f>+D20</f>
        <v>0</v>
      </c>
      <c r="E16" s="74">
        <f>+E20</f>
        <v>0</v>
      </c>
      <c r="F16" s="75">
        <f>+F20</f>
        <v>0</v>
      </c>
      <c r="G16" s="75">
        <f>+G20</f>
        <v>0</v>
      </c>
      <c r="H16" s="76">
        <f>+H20</f>
        <v>0</v>
      </c>
      <c r="I16" s="73">
        <f t="shared" si="0"/>
        <v>0</v>
      </c>
    </row>
    <row r="17" spans="1:9" ht="19.5" customHeight="1" thickBot="1">
      <c r="A17" s="320"/>
      <c r="B17" s="319" t="s">
        <v>595</v>
      </c>
      <c r="C17" s="580"/>
      <c r="D17" s="73"/>
      <c r="E17" s="74"/>
      <c r="F17" s="75"/>
      <c r="G17" s="75"/>
      <c r="H17" s="76"/>
      <c r="I17" s="73"/>
    </row>
    <row r="18" spans="1:9" ht="19.5" customHeight="1" thickBot="1">
      <c r="A18" s="320"/>
      <c r="B18" s="581" t="s">
        <v>596</v>
      </c>
      <c r="C18" s="575" t="s">
        <v>598</v>
      </c>
      <c r="D18" s="576">
        <v>3555</v>
      </c>
      <c r="E18" s="577">
        <v>3667</v>
      </c>
      <c r="F18" s="578">
        <v>2445</v>
      </c>
      <c r="G18" s="578">
        <v>2446</v>
      </c>
      <c r="H18" s="579"/>
      <c r="I18" s="576">
        <f>SUM(D18:H18)</f>
        <v>12113</v>
      </c>
    </row>
    <row r="19" spans="1:9" ht="19.5" customHeight="1" thickBot="1">
      <c r="A19" s="320"/>
      <c r="B19" s="581" t="s">
        <v>597</v>
      </c>
      <c r="C19" s="575" t="s">
        <v>598</v>
      </c>
      <c r="D19" s="576">
        <v>2067</v>
      </c>
      <c r="E19" s="577">
        <v>1295</v>
      </c>
      <c r="F19" s="578">
        <v>400</v>
      </c>
      <c r="G19" s="578">
        <v>311</v>
      </c>
      <c r="H19" s="579"/>
      <c r="I19" s="576">
        <f>SUM(D19:H19)</f>
        <v>4073</v>
      </c>
    </row>
    <row r="20" spans="1:9" ht="19.5" customHeight="1" thickBot="1">
      <c r="A20" s="320" t="s">
        <v>32</v>
      </c>
      <c r="B20" s="83" t="s">
        <v>78</v>
      </c>
      <c r="C20" s="517"/>
      <c r="D20" s="84"/>
      <c r="E20" s="85"/>
      <c r="F20" s="86"/>
      <c r="G20" s="86"/>
      <c r="H20" s="26"/>
      <c r="I20" s="321">
        <f t="shared" si="0"/>
        <v>0</v>
      </c>
    </row>
    <row r="21" spans="1:9" ht="19.5" customHeight="1" thickBot="1">
      <c r="A21" s="631" t="s">
        <v>152</v>
      </c>
      <c r="B21" s="632"/>
      <c r="C21" s="140"/>
      <c r="D21" s="73">
        <f aca="true" t="shared" si="1" ref="D21:I21">+D6+D9+D12+D14+D16</f>
        <v>0</v>
      </c>
      <c r="E21" s="74">
        <f t="shared" si="1"/>
        <v>0</v>
      </c>
      <c r="F21" s="75">
        <f t="shared" si="1"/>
        <v>0</v>
      </c>
      <c r="G21" s="75">
        <f t="shared" si="1"/>
        <v>0</v>
      </c>
      <c r="H21" s="76">
        <f t="shared" si="1"/>
        <v>0</v>
      </c>
      <c r="I21" s="73">
        <f t="shared" si="1"/>
        <v>0</v>
      </c>
    </row>
  </sheetData>
  <sheetProtection/>
  <mergeCells count="8">
    <mergeCell ref="A1:I1"/>
    <mergeCell ref="A21:B2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3" sqref="C13"/>
    </sheetView>
  </sheetViews>
  <sheetFormatPr defaultColWidth="9.00390625" defaultRowHeight="12.75"/>
  <cols>
    <col min="1" max="1" width="5.875" style="10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1" t="s">
        <v>9</v>
      </c>
      <c r="C1" s="641"/>
      <c r="D1" s="641"/>
    </row>
    <row r="2" spans="1:4" s="88" customFormat="1" ht="16.5" thickBot="1">
      <c r="A2" s="87"/>
      <c r="B2" s="414"/>
      <c r="D2" s="47" t="s">
        <v>68</v>
      </c>
    </row>
    <row r="3" spans="1:4" s="90" customFormat="1" ht="48" customHeight="1" thickBot="1">
      <c r="A3" s="89" t="s">
        <v>19</v>
      </c>
      <c r="B3" s="223" t="s">
        <v>20</v>
      </c>
      <c r="C3" s="223" t="s">
        <v>79</v>
      </c>
      <c r="D3" s="224" t="s">
        <v>80</v>
      </c>
    </row>
    <row r="4" spans="1:4" s="90" customFormat="1" ht="13.5" customHeight="1" thickBot="1">
      <c r="A4" s="38">
        <v>1</v>
      </c>
      <c r="B4" s="226">
        <v>2</v>
      </c>
      <c r="C4" s="226">
        <v>3</v>
      </c>
      <c r="D4" s="227">
        <v>4</v>
      </c>
    </row>
    <row r="5" spans="1:4" ht="18" customHeight="1">
      <c r="A5" s="154" t="s">
        <v>21</v>
      </c>
      <c r="B5" s="228" t="s">
        <v>174</v>
      </c>
      <c r="C5" s="152"/>
      <c r="D5" s="91"/>
    </row>
    <row r="6" spans="1:4" ht="18" customHeight="1">
      <c r="A6" s="92" t="s">
        <v>22</v>
      </c>
      <c r="B6" s="229" t="s">
        <v>175</v>
      </c>
      <c r="C6" s="153"/>
      <c r="D6" s="94"/>
    </row>
    <row r="7" spans="1:4" ht="18" customHeight="1">
      <c r="A7" s="92" t="s">
        <v>23</v>
      </c>
      <c r="B7" s="229" t="s">
        <v>129</v>
      </c>
      <c r="C7" s="153"/>
      <c r="D7" s="94"/>
    </row>
    <row r="8" spans="1:4" ht="18" customHeight="1">
      <c r="A8" s="92" t="s">
        <v>24</v>
      </c>
      <c r="B8" s="229" t="s">
        <v>130</v>
      </c>
      <c r="C8" s="153"/>
      <c r="D8" s="94"/>
    </row>
    <row r="9" spans="1:4" ht="18" customHeight="1">
      <c r="A9" s="92" t="s">
        <v>25</v>
      </c>
      <c r="B9" s="229" t="s">
        <v>167</v>
      </c>
      <c r="C9" s="153">
        <v>55000</v>
      </c>
      <c r="D9" s="94"/>
    </row>
    <row r="10" spans="1:4" ht="18" customHeight="1">
      <c r="A10" s="92" t="s">
        <v>26</v>
      </c>
      <c r="B10" s="229" t="s">
        <v>168</v>
      </c>
      <c r="C10" s="153"/>
      <c r="D10" s="94"/>
    </row>
    <row r="11" spans="1:4" ht="18" customHeight="1">
      <c r="A11" s="92" t="s">
        <v>27</v>
      </c>
      <c r="B11" s="230" t="s">
        <v>169</v>
      </c>
      <c r="C11" s="153"/>
      <c r="D11" s="94"/>
    </row>
    <row r="12" spans="1:4" ht="18" customHeight="1">
      <c r="A12" s="92" t="s">
        <v>29</v>
      </c>
      <c r="B12" s="230" t="s">
        <v>170</v>
      </c>
      <c r="C12" s="153">
        <v>6000</v>
      </c>
      <c r="D12" s="94"/>
    </row>
    <row r="13" spans="1:4" ht="18" customHeight="1">
      <c r="A13" s="92" t="s">
        <v>30</v>
      </c>
      <c r="B13" s="230" t="s">
        <v>171</v>
      </c>
      <c r="C13" s="153"/>
      <c r="D13" s="94"/>
    </row>
    <row r="14" spans="1:4" ht="18" customHeight="1">
      <c r="A14" s="92" t="s">
        <v>31</v>
      </c>
      <c r="B14" s="230" t="s">
        <v>172</v>
      </c>
      <c r="C14" s="153"/>
      <c r="D14" s="94"/>
    </row>
    <row r="15" spans="1:4" ht="22.5" customHeight="1">
      <c r="A15" s="92" t="s">
        <v>32</v>
      </c>
      <c r="B15" s="230" t="s">
        <v>173</v>
      </c>
      <c r="C15" s="153">
        <v>49000</v>
      </c>
      <c r="D15" s="94"/>
    </row>
    <row r="16" spans="1:4" ht="18" customHeight="1">
      <c r="A16" s="92" t="s">
        <v>33</v>
      </c>
      <c r="B16" s="229" t="s">
        <v>131</v>
      </c>
      <c r="C16" s="153">
        <v>10000</v>
      </c>
      <c r="D16" s="94"/>
    </row>
    <row r="17" spans="1:4" ht="18" customHeight="1">
      <c r="A17" s="92" t="s">
        <v>34</v>
      </c>
      <c r="B17" s="229" t="s">
        <v>11</v>
      </c>
      <c r="C17" s="153"/>
      <c r="D17" s="94"/>
    </row>
    <row r="18" spans="1:4" ht="18" customHeight="1">
      <c r="A18" s="92" t="s">
        <v>35</v>
      </c>
      <c r="B18" s="229" t="s">
        <v>10</v>
      </c>
      <c r="C18" s="153"/>
      <c r="D18" s="94"/>
    </row>
    <row r="19" spans="1:4" ht="18" customHeight="1">
      <c r="A19" s="92" t="s">
        <v>36</v>
      </c>
      <c r="B19" s="229" t="s">
        <v>132</v>
      </c>
      <c r="C19" s="153"/>
      <c r="D19" s="94"/>
    </row>
    <row r="20" spans="1:4" ht="18" customHeight="1">
      <c r="A20" s="92" t="s">
        <v>37</v>
      </c>
      <c r="B20" s="229" t="s">
        <v>133</v>
      </c>
      <c r="C20" s="153"/>
      <c r="D20" s="94"/>
    </row>
    <row r="21" spans="1:4" ht="18" customHeight="1">
      <c r="A21" s="92" t="s">
        <v>38</v>
      </c>
      <c r="B21" s="143"/>
      <c r="C21" s="93"/>
      <c r="D21" s="94"/>
    </row>
    <row r="22" spans="1:4" ht="18" customHeight="1">
      <c r="A22" s="92" t="s">
        <v>39</v>
      </c>
      <c r="B22" s="95"/>
      <c r="C22" s="93"/>
      <c r="D22" s="94"/>
    </row>
    <row r="23" spans="1:4" ht="18" customHeight="1">
      <c r="A23" s="92" t="s">
        <v>40</v>
      </c>
      <c r="B23" s="95"/>
      <c r="C23" s="93"/>
      <c r="D23" s="94"/>
    </row>
    <row r="24" spans="1:4" ht="18" customHeight="1">
      <c r="A24" s="92" t="s">
        <v>41</v>
      </c>
      <c r="B24" s="95"/>
      <c r="C24" s="93"/>
      <c r="D24" s="94"/>
    </row>
    <row r="25" spans="1:4" ht="18" customHeight="1">
      <c r="A25" s="92" t="s">
        <v>42</v>
      </c>
      <c r="B25" s="95"/>
      <c r="C25" s="93"/>
      <c r="D25" s="94"/>
    </row>
    <row r="26" spans="1:4" ht="18" customHeight="1">
      <c r="A26" s="92" t="s">
        <v>43</v>
      </c>
      <c r="B26" s="95"/>
      <c r="C26" s="93"/>
      <c r="D26" s="94"/>
    </row>
    <row r="27" spans="1:4" ht="18" customHeight="1">
      <c r="A27" s="92" t="s">
        <v>44</v>
      </c>
      <c r="B27" s="95"/>
      <c r="C27" s="93"/>
      <c r="D27" s="94"/>
    </row>
    <row r="28" spans="1:4" ht="18" customHeight="1">
      <c r="A28" s="92" t="s">
        <v>45</v>
      </c>
      <c r="B28" s="95"/>
      <c r="C28" s="93"/>
      <c r="D28" s="94"/>
    </row>
    <row r="29" spans="1:4" ht="18" customHeight="1" thickBot="1">
      <c r="A29" s="155" t="s">
        <v>46</v>
      </c>
      <c r="B29" s="96"/>
      <c r="C29" s="97"/>
      <c r="D29" s="98"/>
    </row>
    <row r="30" spans="1:4" ht="18" customHeight="1" thickBot="1">
      <c r="A30" s="39" t="s">
        <v>47</v>
      </c>
      <c r="B30" s="234" t="s">
        <v>55</v>
      </c>
      <c r="C30" s="235">
        <f>+C5+C6+C7+C8+C9+C16+C17+C18+C19+C20+C21+C22+C23+C24+C25+C26+C27+C28+C29</f>
        <v>65000</v>
      </c>
      <c r="D30" s="236">
        <f>+D5+D6+D7+D8+D9+D16+D17+D18+D19+D20+D21+D22+D23+D24+D25+D26+D27+D28+D29</f>
        <v>0</v>
      </c>
    </row>
    <row r="31" spans="1:4" ht="8.25" customHeight="1">
      <c r="A31" s="99"/>
      <c r="B31" s="640"/>
      <c r="C31" s="640"/>
      <c r="D31" s="64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workbookViewId="0" topLeftCell="A1">
      <selection activeCell="O32" sqref="O32"/>
    </sheetView>
  </sheetViews>
  <sheetFormatPr defaultColWidth="9.00390625" defaultRowHeight="12.75"/>
  <cols>
    <col min="1" max="1" width="4.875" style="118" customWidth="1"/>
    <col min="2" max="2" width="31.125" style="134" customWidth="1"/>
    <col min="3" max="4" width="9.00390625" style="134" customWidth="1"/>
    <col min="5" max="5" width="9.50390625" style="134" customWidth="1"/>
    <col min="6" max="6" width="8.875" style="134" customWidth="1"/>
    <col min="7" max="7" width="8.625" style="134" customWidth="1"/>
    <col min="8" max="8" width="8.875" style="134" customWidth="1"/>
    <col min="9" max="9" width="8.125" style="134" customWidth="1"/>
    <col min="10" max="14" width="9.50390625" style="134" customWidth="1"/>
    <col min="15" max="15" width="12.625" style="118" customWidth="1"/>
    <col min="16" max="16384" width="9.375" style="134" customWidth="1"/>
  </cols>
  <sheetData>
    <row r="1" spans="1:15" ht="31.5" customHeight="1">
      <c r="A1" s="645" t="s">
        <v>486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ht="16.5" thickBot="1">
      <c r="O2" s="4" t="s">
        <v>57</v>
      </c>
    </row>
    <row r="3" spans="1:15" s="118" customFormat="1" ht="25.5" customHeight="1" thickBot="1">
      <c r="A3" s="115" t="s">
        <v>19</v>
      </c>
      <c r="B3" s="116" t="s">
        <v>69</v>
      </c>
      <c r="C3" s="116" t="s">
        <v>81</v>
      </c>
      <c r="D3" s="116" t="s">
        <v>82</v>
      </c>
      <c r="E3" s="116" t="s">
        <v>83</v>
      </c>
      <c r="F3" s="116" t="s">
        <v>84</v>
      </c>
      <c r="G3" s="116" t="s">
        <v>85</v>
      </c>
      <c r="H3" s="116" t="s">
        <v>86</v>
      </c>
      <c r="I3" s="116" t="s">
        <v>87</v>
      </c>
      <c r="J3" s="116" t="s">
        <v>88</v>
      </c>
      <c r="K3" s="116" t="s">
        <v>89</v>
      </c>
      <c r="L3" s="116" t="s">
        <v>90</v>
      </c>
      <c r="M3" s="116" t="s">
        <v>91</v>
      </c>
      <c r="N3" s="116" t="s">
        <v>92</v>
      </c>
      <c r="O3" s="117" t="s">
        <v>55</v>
      </c>
    </row>
    <row r="4" spans="1:15" s="120" customFormat="1" ht="15" customHeight="1" thickBot="1">
      <c r="A4" s="119" t="s">
        <v>21</v>
      </c>
      <c r="B4" s="642" t="s">
        <v>60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4"/>
    </row>
    <row r="5" spans="1:15" s="120" customFormat="1" ht="22.5">
      <c r="A5" s="121" t="s">
        <v>22</v>
      </c>
      <c r="B5" s="522" t="s">
        <v>433</v>
      </c>
      <c r="C5" s="122">
        <v>8750</v>
      </c>
      <c r="D5" s="122">
        <v>8950</v>
      </c>
      <c r="E5" s="122">
        <v>8950</v>
      </c>
      <c r="F5" s="122">
        <v>8950</v>
      </c>
      <c r="G5" s="122">
        <v>8950</v>
      </c>
      <c r="H5" s="122">
        <v>8950</v>
      </c>
      <c r="I5" s="122">
        <v>9000</v>
      </c>
      <c r="J5" s="122">
        <v>9000</v>
      </c>
      <c r="K5" s="122">
        <v>9000</v>
      </c>
      <c r="L5" s="122">
        <v>9000</v>
      </c>
      <c r="M5" s="122">
        <v>9000</v>
      </c>
      <c r="N5" s="122">
        <v>8798</v>
      </c>
      <c r="O5" s="123">
        <f aca="true" t="shared" si="0" ref="O5:O25">SUM(C5:N5)</f>
        <v>107298</v>
      </c>
    </row>
    <row r="6" spans="1:15" s="127" customFormat="1" ht="22.5">
      <c r="A6" s="124" t="s">
        <v>23</v>
      </c>
      <c r="B6" s="324" t="s">
        <v>517</v>
      </c>
      <c r="C6" s="125">
        <v>1200</v>
      </c>
      <c r="D6" s="125">
        <v>1300</v>
      </c>
      <c r="E6" s="125">
        <v>1300</v>
      </c>
      <c r="F6" s="125">
        <v>1300</v>
      </c>
      <c r="G6" s="125">
        <v>1300</v>
      </c>
      <c r="H6" s="125">
        <v>1300</v>
      </c>
      <c r="I6" s="125">
        <v>360</v>
      </c>
      <c r="J6" s="125">
        <v>360</v>
      </c>
      <c r="K6" s="125">
        <v>360</v>
      </c>
      <c r="L6" s="125">
        <v>860</v>
      </c>
      <c r="M6" s="125">
        <v>1500</v>
      </c>
      <c r="N6" s="125">
        <v>573</v>
      </c>
      <c r="O6" s="126">
        <f t="shared" si="0"/>
        <v>11713</v>
      </c>
    </row>
    <row r="7" spans="1:15" s="127" customFormat="1" ht="22.5">
      <c r="A7" s="124" t="s">
        <v>24</v>
      </c>
      <c r="B7" s="323" t="s">
        <v>518</v>
      </c>
      <c r="C7" s="128"/>
      <c r="D7" s="128"/>
      <c r="E7" s="128"/>
      <c r="F7" s="128"/>
      <c r="G7" s="128"/>
      <c r="H7" s="128">
        <v>8100</v>
      </c>
      <c r="I7" s="128">
        <v>4600</v>
      </c>
      <c r="J7" s="128">
        <v>900</v>
      </c>
      <c r="K7" s="128">
        <v>2500</v>
      </c>
      <c r="L7" s="128">
        <v>1500</v>
      </c>
      <c r="M7" s="128"/>
      <c r="N7" s="128">
        <v>5903</v>
      </c>
      <c r="O7" s="129">
        <f t="shared" si="0"/>
        <v>23503</v>
      </c>
    </row>
    <row r="8" spans="1:15" s="127" customFormat="1" ht="13.5" customHeight="1">
      <c r="A8" s="124" t="s">
        <v>25</v>
      </c>
      <c r="B8" s="322" t="s">
        <v>181</v>
      </c>
      <c r="C8" s="125">
        <v>500</v>
      </c>
      <c r="D8" s="125">
        <v>400</v>
      </c>
      <c r="E8" s="125">
        <v>4600</v>
      </c>
      <c r="F8" s="125">
        <v>9000</v>
      </c>
      <c r="G8" s="125">
        <v>15000</v>
      </c>
      <c r="H8" s="125">
        <v>3000</v>
      </c>
      <c r="I8" s="125">
        <v>600</v>
      </c>
      <c r="J8" s="125">
        <v>4500</v>
      </c>
      <c r="K8" s="125">
        <v>4800</v>
      </c>
      <c r="L8" s="125">
        <v>8600</v>
      </c>
      <c r="M8" s="125">
        <v>8000</v>
      </c>
      <c r="N8" s="125">
        <v>6000</v>
      </c>
      <c r="O8" s="126">
        <f t="shared" si="0"/>
        <v>65000</v>
      </c>
    </row>
    <row r="9" spans="1:15" s="127" customFormat="1" ht="13.5" customHeight="1">
      <c r="A9" s="124" t="s">
        <v>26</v>
      </c>
      <c r="B9" s="322" t="s">
        <v>519</v>
      </c>
      <c r="C9" s="125">
        <v>1450</v>
      </c>
      <c r="D9" s="125">
        <v>1450</v>
      </c>
      <c r="E9" s="125">
        <v>1450</v>
      </c>
      <c r="F9" s="125">
        <v>1450</v>
      </c>
      <c r="G9" s="125">
        <v>1450</v>
      </c>
      <c r="H9" s="125">
        <v>1400</v>
      </c>
      <c r="I9" s="125">
        <v>1400</v>
      </c>
      <c r="J9" s="125">
        <v>1400</v>
      </c>
      <c r="K9" s="125">
        <v>1400</v>
      </c>
      <c r="L9" s="125">
        <v>1400</v>
      </c>
      <c r="M9" s="125">
        <v>1450</v>
      </c>
      <c r="N9" s="125">
        <v>1435</v>
      </c>
      <c r="O9" s="126">
        <f t="shared" si="0"/>
        <v>17135</v>
      </c>
    </row>
    <row r="10" spans="1:15" s="127" customFormat="1" ht="13.5" customHeight="1">
      <c r="A10" s="124" t="s">
        <v>27</v>
      </c>
      <c r="B10" s="322" t="s">
        <v>12</v>
      </c>
      <c r="C10" s="125"/>
      <c r="D10" s="125"/>
      <c r="E10" s="125"/>
      <c r="F10" s="125"/>
      <c r="G10" s="125">
        <v>1300</v>
      </c>
      <c r="H10" s="125"/>
      <c r="I10" s="125"/>
      <c r="J10" s="125">
        <v>1400</v>
      </c>
      <c r="K10" s="125"/>
      <c r="L10" s="125"/>
      <c r="M10" s="125"/>
      <c r="N10" s="125"/>
      <c r="O10" s="126">
        <f t="shared" si="0"/>
        <v>2700</v>
      </c>
    </row>
    <row r="11" spans="1:15" s="127" customFormat="1" ht="13.5" customHeight="1">
      <c r="A11" s="124" t="s">
        <v>28</v>
      </c>
      <c r="B11" s="322" t="s">
        <v>435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>
        <f t="shared" si="0"/>
        <v>0</v>
      </c>
    </row>
    <row r="12" spans="1:15" s="127" customFormat="1" ht="22.5">
      <c r="A12" s="124" t="s">
        <v>29</v>
      </c>
      <c r="B12" s="324" t="s">
        <v>502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3.5" customHeight="1" thickBot="1">
      <c r="A13" s="124" t="s">
        <v>30</v>
      </c>
      <c r="B13" s="322" t="s">
        <v>13</v>
      </c>
      <c r="C13" s="125">
        <v>8861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8861</v>
      </c>
    </row>
    <row r="14" spans="1:15" s="120" customFormat="1" ht="15.75" customHeight="1" thickBot="1">
      <c r="A14" s="119" t="s">
        <v>31</v>
      </c>
      <c r="B14" s="40" t="s">
        <v>119</v>
      </c>
      <c r="C14" s="130">
        <f aca="true" t="shared" si="1" ref="C14:N14">SUM(C5:C13)</f>
        <v>20761</v>
      </c>
      <c r="D14" s="130">
        <f t="shared" si="1"/>
        <v>12100</v>
      </c>
      <c r="E14" s="130">
        <f t="shared" si="1"/>
        <v>16300</v>
      </c>
      <c r="F14" s="130">
        <f t="shared" si="1"/>
        <v>20700</v>
      </c>
      <c r="G14" s="130">
        <f t="shared" si="1"/>
        <v>28000</v>
      </c>
      <c r="H14" s="130">
        <f t="shared" si="1"/>
        <v>22750</v>
      </c>
      <c r="I14" s="130">
        <f t="shared" si="1"/>
        <v>15960</v>
      </c>
      <c r="J14" s="130">
        <f t="shared" si="1"/>
        <v>17560</v>
      </c>
      <c r="K14" s="130">
        <f t="shared" si="1"/>
        <v>18060</v>
      </c>
      <c r="L14" s="130">
        <f t="shared" si="1"/>
        <v>21360</v>
      </c>
      <c r="M14" s="130">
        <f t="shared" si="1"/>
        <v>19950</v>
      </c>
      <c r="N14" s="130">
        <f t="shared" si="1"/>
        <v>22709</v>
      </c>
      <c r="O14" s="131">
        <f>SUM(C14:N14)</f>
        <v>236210</v>
      </c>
    </row>
    <row r="15" spans="1:15" s="120" customFormat="1" ht="15" customHeight="1" thickBot="1">
      <c r="A15" s="119" t="s">
        <v>32</v>
      </c>
      <c r="B15" s="642" t="s">
        <v>62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4"/>
    </row>
    <row r="16" spans="1:15" s="127" customFormat="1" ht="13.5" customHeight="1">
      <c r="A16" s="132" t="s">
        <v>33</v>
      </c>
      <c r="B16" s="325" t="s">
        <v>70</v>
      </c>
      <c r="C16" s="128">
        <v>7500</v>
      </c>
      <c r="D16" s="128">
        <v>7700</v>
      </c>
      <c r="E16" s="128">
        <v>7700</v>
      </c>
      <c r="F16" s="128">
        <v>7700</v>
      </c>
      <c r="G16" s="128">
        <v>7700</v>
      </c>
      <c r="H16" s="128">
        <v>7700</v>
      </c>
      <c r="I16" s="128">
        <v>6800</v>
      </c>
      <c r="J16" s="128">
        <v>6800</v>
      </c>
      <c r="K16" s="128">
        <v>6800</v>
      </c>
      <c r="L16" s="128">
        <v>6700</v>
      </c>
      <c r="M16" s="128">
        <v>6700</v>
      </c>
      <c r="N16" s="128">
        <v>6800</v>
      </c>
      <c r="O16" s="129">
        <f t="shared" si="0"/>
        <v>86600</v>
      </c>
    </row>
    <row r="17" spans="1:15" s="127" customFormat="1" ht="27" customHeight="1">
      <c r="A17" s="124" t="s">
        <v>34</v>
      </c>
      <c r="B17" s="324" t="s">
        <v>190</v>
      </c>
      <c r="C17" s="125">
        <f>C16*27%</f>
        <v>2025.0000000000002</v>
      </c>
      <c r="D17" s="125">
        <f aca="true" t="shared" si="2" ref="D17:M17">D16*27%</f>
        <v>2079</v>
      </c>
      <c r="E17" s="125">
        <f t="shared" si="2"/>
        <v>2079</v>
      </c>
      <c r="F17" s="125">
        <f t="shared" si="2"/>
        <v>2079</v>
      </c>
      <c r="G17" s="125">
        <f t="shared" si="2"/>
        <v>2079</v>
      </c>
      <c r="H17" s="125">
        <f t="shared" si="2"/>
        <v>2079</v>
      </c>
      <c r="I17" s="125">
        <f t="shared" si="2"/>
        <v>1836.0000000000002</v>
      </c>
      <c r="J17" s="125">
        <f t="shared" si="2"/>
        <v>1836.0000000000002</v>
      </c>
      <c r="K17" s="125">
        <f t="shared" si="2"/>
        <v>1836.0000000000002</v>
      </c>
      <c r="L17" s="125">
        <f t="shared" si="2"/>
        <v>1809.0000000000002</v>
      </c>
      <c r="M17" s="125">
        <f t="shared" si="2"/>
        <v>1809.0000000000002</v>
      </c>
      <c r="N17" s="125">
        <v>1845</v>
      </c>
      <c r="O17" s="126">
        <f t="shared" si="0"/>
        <v>23391</v>
      </c>
    </row>
    <row r="18" spans="1:15" s="127" customFormat="1" ht="13.5" customHeight="1">
      <c r="A18" s="124" t="s">
        <v>35</v>
      </c>
      <c r="B18" s="322" t="s">
        <v>146</v>
      </c>
      <c r="C18" s="125">
        <v>3000</v>
      </c>
      <c r="D18" s="125">
        <v>3000</v>
      </c>
      <c r="E18" s="125">
        <v>5500</v>
      </c>
      <c r="F18" s="125">
        <v>5500</v>
      </c>
      <c r="G18" s="125">
        <v>6000</v>
      </c>
      <c r="H18" s="125">
        <v>6000</v>
      </c>
      <c r="I18" s="125">
        <v>6500</v>
      </c>
      <c r="J18" s="125">
        <v>6500</v>
      </c>
      <c r="K18" s="125">
        <v>6000</v>
      </c>
      <c r="L18" s="125">
        <v>5000</v>
      </c>
      <c r="M18" s="125">
        <v>6000</v>
      </c>
      <c r="N18" s="125">
        <v>6015</v>
      </c>
      <c r="O18" s="126">
        <f t="shared" si="0"/>
        <v>65015</v>
      </c>
    </row>
    <row r="19" spans="1:15" s="127" customFormat="1" ht="13.5" customHeight="1">
      <c r="A19" s="124" t="s">
        <v>36</v>
      </c>
      <c r="B19" s="322" t="s">
        <v>191</v>
      </c>
      <c r="C19" s="125">
        <v>700</v>
      </c>
      <c r="D19" s="125">
        <v>750</v>
      </c>
      <c r="E19" s="125">
        <v>750</v>
      </c>
      <c r="F19" s="125">
        <v>750</v>
      </c>
      <c r="G19" s="125">
        <v>800</v>
      </c>
      <c r="H19" s="125">
        <v>850</v>
      </c>
      <c r="I19" s="125">
        <v>800</v>
      </c>
      <c r="J19" s="125">
        <v>800</v>
      </c>
      <c r="K19" s="125">
        <v>800</v>
      </c>
      <c r="L19" s="125">
        <v>850</v>
      </c>
      <c r="M19" s="125">
        <v>850</v>
      </c>
      <c r="N19" s="125">
        <v>614</v>
      </c>
      <c r="O19" s="126">
        <f t="shared" si="0"/>
        <v>9314</v>
      </c>
    </row>
    <row r="20" spans="1:15" s="127" customFormat="1" ht="13.5" customHeight="1">
      <c r="A20" s="124" t="s">
        <v>37</v>
      </c>
      <c r="B20" s="322" t="s">
        <v>14</v>
      </c>
      <c r="C20" s="125"/>
      <c r="D20" s="125">
        <v>1400</v>
      </c>
      <c r="E20" s="125"/>
      <c r="F20" s="125"/>
      <c r="G20" s="125">
        <v>1100</v>
      </c>
      <c r="H20" s="125"/>
      <c r="I20" s="125"/>
      <c r="J20" s="125">
        <v>1100</v>
      </c>
      <c r="K20" s="125"/>
      <c r="L20" s="125"/>
      <c r="M20" s="125">
        <v>1127</v>
      </c>
      <c r="N20" s="125"/>
      <c r="O20" s="126">
        <f t="shared" si="0"/>
        <v>4727</v>
      </c>
    </row>
    <row r="21" spans="1:15" s="127" customFormat="1" ht="13.5" customHeight="1">
      <c r="A21" s="124" t="s">
        <v>38</v>
      </c>
      <c r="B21" s="322" t="s">
        <v>242</v>
      </c>
      <c r="C21" s="125"/>
      <c r="D21" s="125"/>
      <c r="E21" s="125"/>
      <c r="F21" s="125">
        <v>7000</v>
      </c>
      <c r="G21" s="125"/>
      <c r="H21" s="125">
        <v>6886</v>
      </c>
      <c r="I21" s="125"/>
      <c r="J21" s="125"/>
      <c r="K21" s="125"/>
      <c r="L21" s="125">
        <v>7000</v>
      </c>
      <c r="M21" s="125">
        <v>3700</v>
      </c>
      <c r="N21" s="125">
        <v>2300</v>
      </c>
      <c r="O21" s="126">
        <f t="shared" si="0"/>
        <v>26886</v>
      </c>
    </row>
    <row r="22" spans="1:15" s="127" customFormat="1" ht="15.75">
      <c r="A22" s="124" t="s">
        <v>39</v>
      </c>
      <c r="B22" s="324" t="s">
        <v>194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>
        <f t="shared" si="0"/>
        <v>0</v>
      </c>
    </row>
    <row r="23" spans="1:15" s="127" customFormat="1" ht="13.5" customHeight="1">
      <c r="A23" s="124" t="s">
        <v>40</v>
      </c>
      <c r="B23" s="322" t="s">
        <v>245</v>
      </c>
      <c r="C23" s="125"/>
      <c r="D23" s="125">
        <v>1300</v>
      </c>
      <c r="E23" s="125"/>
      <c r="F23" s="125"/>
      <c r="G23" s="125">
        <v>1300</v>
      </c>
      <c r="H23" s="125"/>
      <c r="I23" s="125"/>
      <c r="J23" s="125"/>
      <c r="K23" s="125">
        <v>2362</v>
      </c>
      <c r="L23" s="125"/>
      <c r="M23" s="125"/>
      <c r="N23" s="125"/>
      <c r="O23" s="126">
        <f t="shared" si="0"/>
        <v>4962</v>
      </c>
    </row>
    <row r="24" spans="1:15" s="127" customFormat="1" ht="13.5" customHeight="1" thickBot="1">
      <c r="A24" s="124" t="s">
        <v>41</v>
      </c>
      <c r="B24" s="322" t="s">
        <v>15</v>
      </c>
      <c r="C24" s="125"/>
      <c r="D24" s="125"/>
      <c r="E24" s="125"/>
      <c r="F24" s="125"/>
      <c r="G24" s="125">
        <v>9000</v>
      </c>
      <c r="H24" s="125"/>
      <c r="I24" s="125"/>
      <c r="J24" s="125"/>
      <c r="K24" s="125"/>
      <c r="L24" s="125"/>
      <c r="M24" s="125"/>
      <c r="N24" s="125">
        <v>6315</v>
      </c>
      <c r="O24" s="126">
        <f t="shared" si="0"/>
        <v>15315</v>
      </c>
    </row>
    <row r="25" spans="1:15" s="120" customFormat="1" ht="15.75" customHeight="1" thickBot="1">
      <c r="A25" s="133" t="s">
        <v>42</v>
      </c>
      <c r="B25" s="40" t="s">
        <v>120</v>
      </c>
      <c r="C25" s="130">
        <f aca="true" t="shared" si="3" ref="C25:N25">SUM(C16:C24)</f>
        <v>13225</v>
      </c>
      <c r="D25" s="130">
        <f t="shared" si="3"/>
        <v>16229</v>
      </c>
      <c r="E25" s="130">
        <f t="shared" si="3"/>
        <v>16029</v>
      </c>
      <c r="F25" s="130">
        <f t="shared" si="3"/>
        <v>23029</v>
      </c>
      <c r="G25" s="130">
        <f t="shared" si="3"/>
        <v>27979</v>
      </c>
      <c r="H25" s="130">
        <f t="shared" si="3"/>
        <v>23515</v>
      </c>
      <c r="I25" s="130">
        <f t="shared" si="3"/>
        <v>15936</v>
      </c>
      <c r="J25" s="130">
        <f t="shared" si="3"/>
        <v>17036</v>
      </c>
      <c r="K25" s="130">
        <f t="shared" si="3"/>
        <v>17798</v>
      </c>
      <c r="L25" s="130">
        <f t="shared" si="3"/>
        <v>21359</v>
      </c>
      <c r="M25" s="130">
        <f t="shared" si="3"/>
        <v>20186</v>
      </c>
      <c r="N25" s="130">
        <f t="shared" si="3"/>
        <v>23889</v>
      </c>
      <c r="O25" s="131">
        <f t="shared" si="0"/>
        <v>236210</v>
      </c>
    </row>
    <row r="26" ht="15.75">
      <c r="A26" s="135"/>
    </row>
    <row r="27" spans="2:15" ht="15.75">
      <c r="B27" s="136"/>
      <c r="C27" s="137"/>
      <c r="D27" s="137"/>
      <c r="O27" s="134"/>
    </row>
    <row r="28" ht="15.75">
      <c r="O28" s="134"/>
    </row>
    <row r="29" ht="15.75">
      <c r="O29" s="134"/>
    </row>
    <row r="30" ht="15.75">
      <c r="O30" s="134"/>
    </row>
    <row r="31" ht="15.75">
      <c r="O31" s="134"/>
    </row>
    <row r="32" ht="15.75">
      <c r="O32" s="134"/>
    </row>
    <row r="33" ht="15.75">
      <c r="O33" s="134"/>
    </row>
    <row r="34" ht="15.75">
      <c r="O34" s="134"/>
    </row>
    <row r="35" ht="15.75">
      <c r="O35" s="134"/>
    </row>
    <row r="36" ht="15.75">
      <c r="O36" s="134"/>
    </row>
    <row r="37" ht="15.75">
      <c r="O37" s="134"/>
    </row>
    <row r="38" ht="15.75">
      <c r="O38" s="134"/>
    </row>
    <row r="39" ht="15.75">
      <c r="O39" s="134"/>
    </row>
    <row r="40" ht="15.75">
      <c r="O40" s="134"/>
    </row>
    <row r="41" ht="15.75">
      <c r="O41" s="134"/>
    </row>
    <row r="42" ht="15.75">
      <c r="O42" s="134"/>
    </row>
    <row r="43" ht="15.75">
      <c r="O43" s="134"/>
    </row>
    <row r="44" ht="15.75">
      <c r="O44" s="134"/>
    </row>
    <row r="45" ht="15.75">
      <c r="O45" s="134"/>
    </row>
    <row r="46" ht="15.75">
      <c r="O46" s="134"/>
    </row>
    <row r="47" ht="15.75">
      <c r="O47" s="134"/>
    </row>
    <row r="48" ht="15.75">
      <c r="O48" s="134"/>
    </row>
    <row r="49" ht="15.75">
      <c r="O49" s="134"/>
    </row>
    <row r="50" ht="15.75">
      <c r="O50" s="134"/>
    </row>
    <row r="51" ht="15.75">
      <c r="O51" s="134"/>
    </row>
    <row r="52" ht="15.75">
      <c r="O52" s="134"/>
    </row>
    <row r="53" ht="15.75">
      <c r="O53" s="134"/>
    </row>
    <row r="54" ht="15.75">
      <c r="O54" s="134"/>
    </row>
    <row r="55" ht="15.75">
      <c r="O55" s="134"/>
    </row>
    <row r="56" ht="15.75">
      <c r="O56" s="134"/>
    </row>
    <row r="57" ht="15.75">
      <c r="O57" s="134"/>
    </row>
    <row r="58" ht="15.75">
      <c r="O58" s="134"/>
    </row>
    <row r="59" ht="15.75">
      <c r="O59" s="134"/>
    </row>
    <row r="60" ht="15.75">
      <c r="O60" s="134"/>
    </row>
    <row r="61" ht="15.75">
      <c r="O61" s="134"/>
    </row>
    <row r="62" ht="15.75">
      <c r="O62" s="134"/>
    </row>
    <row r="63" ht="15.75">
      <c r="O63" s="134"/>
    </row>
    <row r="64" ht="15.75">
      <c r="O64" s="134"/>
    </row>
    <row r="65" ht="15.75">
      <c r="O65" s="134"/>
    </row>
    <row r="66" ht="15.75">
      <c r="O66" s="134"/>
    </row>
    <row r="67" ht="15.75">
      <c r="O67" s="134"/>
    </row>
    <row r="68" ht="15.75">
      <c r="O68" s="134"/>
    </row>
    <row r="69" ht="15.75">
      <c r="O69" s="134"/>
    </row>
    <row r="70" ht="15.75">
      <c r="O70" s="134"/>
    </row>
    <row r="71" ht="15.75">
      <c r="O71" s="134"/>
    </row>
    <row r="72" ht="15.75">
      <c r="O72" s="134"/>
    </row>
    <row r="73" ht="15.75">
      <c r="O73" s="134"/>
    </row>
    <row r="74" ht="15.75">
      <c r="O74" s="134"/>
    </row>
    <row r="75" ht="15.75">
      <c r="O75" s="134"/>
    </row>
    <row r="76" ht="15.75">
      <c r="O76" s="134"/>
    </row>
    <row r="77" ht="15.75">
      <c r="O77" s="134"/>
    </row>
    <row r="78" ht="15.75">
      <c r="O78" s="134"/>
    </row>
    <row r="79" ht="15.75">
      <c r="O79" s="134"/>
    </row>
    <row r="80" ht="15.75">
      <c r="O80" s="13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view="pageLayout" workbookViewId="0" topLeftCell="A4">
      <selection activeCell="A35" sqref="A35"/>
    </sheetView>
  </sheetViews>
  <sheetFormatPr defaultColWidth="9.00390625" defaultRowHeight="12.75"/>
  <cols>
    <col min="1" max="1" width="92.125" style="50" customWidth="1"/>
    <col min="2" max="2" width="13.50390625" style="50" customWidth="1"/>
    <col min="3" max="3" width="13.00390625" style="50" customWidth="1"/>
    <col min="4" max="16384" width="9.375" style="50" customWidth="1"/>
  </cols>
  <sheetData>
    <row r="1" spans="1:3" ht="47.25" customHeight="1">
      <c r="A1" s="647" t="s">
        <v>513</v>
      </c>
      <c r="B1" s="647"/>
      <c r="C1" s="647"/>
    </row>
    <row r="2" spans="1:3" ht="22.5" customHeight="1" thickBot="1">
      <c r="A2" s="416"/>
      <c r="B2" s="416"/>
      <c r="C2" s="417" t="s">
        <v>16</v>
      </c>
    </row>
    <row r="3" spans="1:3" s="51" customFormat="1" ht="24" customHeight="1" thickBot="1">
      <c r="A3" s="547" t="s">
        <v>54</v>
      </c>
      <c r="B3" s="648" t="s">
        <v>487</v>
      </c>
      <c r="C3" s="649"/>
    </row>
    <row r="4" spans="1:3" s="52" customFormat="1" ht="26.25" thickBot="1">
      <c r="A4" s="548">
        <v>1</v>
      </c>
      <c r="B4" s="549"/>
      <c r="C4" s="550" t="s">
        <v>588</v>
      </c>
    </row>
    <row r="5" spans="1:3" ht="15.75" customHeight="1">
      <c r="A5" s="551" t="s">
        <v>563</v>
      </c>
      <c r="B5" s="552"/>
      <c r="C5" s="553"/>
    </row>
    <row r="6" spans="1:3" ht="15.75" customHeight="1">
      <c r="A6" s="554" t="s">
        <v>564</v>
      </c>
      <c r="B6" s="555">
        <v>31739400</v>
      </c>
      <c r="C6" s="556">
        <v>31739400</v>
      </c>
    </row>
    <row r="7" spans="1:3" ht="15.75" customHeight="1">
      <c r="A7" s="554" t="s">
        <v>565</v>
      </c>
      <c r="B7" s="555"/>
      <c r="C7" s="557"/>
    </row>
    <row r="8" spans="1:3" ht="15.75" customHeight="1">
      <c r="A8" s="558" t="s">
        <v>566</v>
      </c>
      <c r="B8" s="559">
        <v>6219470</v>
      </c>
      <c r="C8" s="557">
        <v>1947840</v>
      </c>
    </row>
    <row r="9" spans="1:3" ht="15.75" customHeight="1">
      <c r="A9" s="558" t="s">
        <v>567</v>
      </c>
      <c r="B9" s="559">
        <v>4219680</v>
      </c>
      <c r="C9" s="557">
        <v>4219680</v>
      </c>
    </row>
    <row r="10" spans="1:3" ht="15.75" customHeight="1">
      <c r="A10" s="558" t="s">
        <v>568</v>
      </c>
      <c r="B10" s="559">
        <v>100000</v>
      </c>
      <c r="C10" s="557">
        <v>100000</v>
      </c>
    </row>
    <row r="11" spans="1:3" ht="15.75" customHeight="1">
      <c r="A11" s="558" t="s">
        <v>569</v>
      </c>
      <c r="B11" s="559">
        <v>3834030</v>
      </c>
      <c r="C11" s="557">
        <v>3834030</v>
      </c>
    </row>
    <row r="12" spans="1:3" ht="15.75" customHeight="1">
      <c r="A12" s="554" t="s">
        <v>570</v>
      </c>
      <c r="B12" s="559">
        <v>6655500</v>
      </c>
      <c r="C12" s="557">
        <v>3327750</v>
      </c>
    </row>
    <row r="13" spans="1:3" ht="15.75" customHeight="1">
      <c r="A13" s="558"/>
      <c r="B13" s="559"/>
      <c r="C13" s="557"/>
    </row>
    <row r="14" spans="1:3" ht="15.75" customHeight="1">
      <c r="A14" s="554" t="s">
        <v>571</v>
      </c>
      <c r="B14" s="555"/>
      <c r="C14" s="557"/>
    </row>
    <row r="15" spans="1:3" ht="15.75" customHeight="1">
      <c r="A15" s="554" t="s">
        <v>572</v>
      </c>
      <c r="B15" s="559"/>
      <c r="C15" s="557"/>
    </row>
    <row r="16" spans="1:3" ht="12.75">
      <c r="A16" s="558" t="s">
        <v>573</v>
      </c>
      <c r="B16" s="559"/>
      <c r="C16" s="557">
        <v>20060000</v>
      </c>
    </row>
    <row r="17" spans="1:3" ht="12.75">
      <c r="A17" s="558" t="s">
        <v>575</v>
      </c>
      <c r="B17" s="559"/>
      <c r="C17" s="557">
        <v>9762533</v>
      </c>
    </row>
    <row r="18" spans="1:3" ht="12.75">
      <c r="A18" s="558" t="s">
        <v>574</v>
      </c>
      <c r="B18" s="559"/>
      <c r="C18" s="557">
        <v>6000000</v>
      </c>
    </row>
    <row r="19" spans="1:3" ht="12.75">
      <c r="A19" s="558" t="s">
        <v>576</v>
      </c>
      <c r="B19" s="559"/>
      <c r="C19" s="557">
        <v>3000000</v>
      </c>
    </row>
    <row r="20" spans="1:3" ht="15" customHeight="1">
      <c r="A20" s="558" t="s">
        <v>577</v>
      </c>
      <c r="B20" s="559"/>
      <c r="C20" s="557">
        <v>251120</v>
      </c>
    </row>
    <row r="21" spans="1:3" ht="12.75">
      <c r="A21" s="554" t="s">
        <v>578</v>
      </c>
      <c r="B21" s="559"/>
      <c r="C21" s="557"/>
    </row>
    <row r="22" spans="1:3" ht="12.75">
      <c r="A22" s="558" t="s">
        <v>579</v>
      </c>
      <c r="B22" s="559"/>
      <c r="C22" s="557">
        <v>2949333</v>
      </c>
    </row>
    <row r="23" spans="1:3" ht="12.75">
      <c r="A23" s="558" t="s">
        <v>580</v>
      </c>
      <c r="B23" s="559"/>
      <c r="C23" s="557">
        <v>1418667</v>
      </c>
    </row>
    <row r="24" spans="1:3" ht="12.75">
      <c r="A24" s="560" t="s">
        <v>581</v>
      </c>
      <c r="B24" s="561"/>
      <c r="C24" s="557"/>
    </row>
    <row r="25" spans="1:3" ht="12.75">
      <c r="A25" s="562" t="s">
        <v>589</v>
      </c>
      <c r="B25" s="563"/>
      <c r="C25" s="557">
        <v>6359730</v>
      </c>
    </row>
    <row r="26" spans="1:3" ht="12.75">
      <c r="A26" s="562" t="s">
        <v>582</v>
      </c>
      <c r="B26" s="563">
        <v>3815278</v>
      </c>
      <c r="C26" s="557">
        <v>1907639</v>
      </c>
    </row>
    <row r="27" spans="1:3" ht="12.75">
      <c r="A27" s="562" t="s">
        <v>583</v>
      </c>
      <c r="B27" s="564"/>
      <c r="C27" s="557">
        <v>1605440</v>
      </c>
    </row>
    <row r="28" spans="1:3" ht="12.75">
      <c r="A28" s="562" t="s">
        <v>584</v>
      </c>
      <c r="B28" s="565"/>
      <c r="C28" s="557">
        <v>4912320</v>
      </c>
    </row>
    <row r="29" spans="1:3" ht="12.75">
      <c r="A29" s="562" t="s">
        <v>585</v>
      </c>
      <c r="B29" s="565"/>
      <c r="C29" s="557">
        <v>1076794</v>
      </c>
    </row>
    <row r="30" spans="1:3" ht="12.75">
      <c r="A30" s="560" t="s">
        <v>586</v>
      </c>
      <c r="B30" s="565"/>
      <c r="C30" s="557">
        <v>2810100</v>
      </c>
    </row>
    <row r="31" spans="1:3" ht="13.5" thickBot="1">
      <c r="A31" s="562"/>
      <c r="B31" s="565"/>
      <c r="C31" s="557"/>
    </row>
    <row r="32" spans="1:3" s="53" customFormat="1" ht="19.5" customHeight="1">
      <c r="A32" s="566" t="s">
        <v>55</v>
      </c>
      <c r="B32" s="567"/>
      <c r="C32" s="568">
        <f>SUM(C5:C31)</f>
        <v>107282376</v>
      </c>
    </row>
    <row r="33" spans="1:3" ht="12.75">
      <c r="A33" s="569" t="s">
        <v>587</v>
      </c>
      <c r="B33" s="570"/>
      <c r="C33" s="564">
        <v>15423</v>
      </c>
    </row>
    <row r="34" spans="1:3" ht="13.5" thickBot="1">
      <c r="A34" s="571"/>
      <c r="B34" s="571"/>
      <c r="C34" s="571"/>
    </row>
    <row r="35" spans="1:3" ht="13.5" thickBot="1">
      <c r="A35" s="572" t="s">
        <v>590</v>
      </c>
      <c r="B35" s="573"/>
      <c r="C35" s="574">
        <v>9507019</v>
      </c>
    </row>
  </sheetData>
  <sheetProtection/>
  <mergeCells count="2">
    <mergeCell ref="A1:C1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A23" sqref="A23:A2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3" t="s">
        <v>488</v>
      </c>
      <c r="B1" s="653"/>
      <c r="C1" s="653"/>
      <c r="D1" s="653"/>
    </row>
    <row r="2" spans="1:4" ht="17.25" customHeight="1">
      <c r="A2" s="415"/>
      <c r="B2" s="415"/>
      <c r="C2" s="415"/>
      <c r="D2" s="415"/>
    </row>
    <row r="3" spans="1:4" ht="13.5" thickBot="1">
      <c r="A3" s="237"/>
      <c r="B3" s="237"/>
      <c r="C3" s="650" t="s">
        <v>57</v>
      </c>
      <c r="D3" s="650"/>
    </row>
    <row r="4" spans="1:4" ht="42.75" customHeight="1" thickBot="1">
      <c r="A4" s="418" t="s">
        <v>77</v>
      </c>
      <c r="B4" s="419" t="s">
        <v>134</v>
      </c>
      <c r="C4" s="419" t="s">
        <v>135</v>
      </c>
      <c r="D4" s="420" t="s">
        <v>17</v>
      </c>
    </row>
    <row r="5" spans="1:4" ht="15.75" customHeight="1">
      <c r="A5" s="238" t="s">
        <v>21</v>
      </c>
      <c r="B5" s="543" t="s">
        <v>550</v>
      </c>
      <c r="C5" s="543" t="s">
        <v>551</v>
      </c>
      <c r="D5" s="544">
        <v>1116</v>
      </c>
    </row>
    <row r="6" spans="1:4" ht="15.75" customHeight="1">
      <c r="A6" s="239"/>
      <c r="B6" s="545"/>
      <c r="C6" s="545"/>
      <c r="D6" s="546"/>
    </row>
    <row r="7" spans="1:4" ht="15.75" customHeight="1">
      <c r="A7" s="239" t="s">
        <v>22</v>
      </c>
      <c r="B7" s="545" t="s">
        <v>552</v>
      </c>
      <c r="C7" s="545" t="s">
        <v>562</v>
      </c>
      <c r="D7" s="546">
        <v>80</v>
      </c>
    </row>
    <row r="8" spans="1:4" ht="15.75" customHeight="1">
      <c r="A8" s="239"/>
      <c r="B8" s="545"/>
      <c r="C8" s="545"/>
      <c r="D8" s="546"/>
    </row>
    <row r="9" spans="1:4" ht="15.75" customHeight="1">
      <c r="A9" s="239" t="s">
        <v>23</v>
      </c>
      <c r="B9" s="545" t="s">
        <v>553</v>
      </c>
      <c r="C9" s="545" t="s">
        <v>554</v>
      </c>
      <c r="D9" s="546">
        <v>450</v>
      </c>
    </row>
    <row r="10" spans="1:4" ht="15.75" customHeight="1">
      <c r="A10" s="239"/>
      <c r="B10" s="545"/>
      <c r="C10" s="545"/>
      <c r="D10" s="546"/>
    </row>
    <row r="11" spans="1:4" ht="15.75" customHeight="1">
      <c r="A11" s="239" t="s">
        <v>24</v>
      </c>
      <c r="B11" s="545" t="s">
        <v>555</v>
      </c>
      <c r="C11" s="545" t="s">
        <v>554</v>
      </c>
      <c r="D11" s="546">
        <v>737</v>
      </c>
    </row>
    <row r="12" spans="1:4" ht="15.75" customHeight="1">
      <c r="A12" s="239"/>
      <c r="B12" s="545"/>
      <c r="C12" s="545"/>
      <c r="D12" s="546"/>
    </row>
    <row r="13" spans="1:4" ht="15.75" customHeight="1">
      <c r="A13" s="239" t="s">
        <v>25</v>
      </c>
      <c r="B13" s="545" t="s">
        <v>556</v>
      </c>
      <c r="C13" s="545" t="s">
        <v>557</v>
      </c>
      <c r="D13" s="546">
        <v>4962</v>
      </c>
    </row>
    <row r="14" spans="1:4" ht="15.75" customHeight="1">
      <c r="A14" s="239"/>
      <c r="B14" s="545"/>
      <c r="C14" s="545"/>
      <c r="D14" s="546"/>
    </row>
    <row r="15" spans="1:4" ht="15.75" customHeight="1">
      <c r="A15" s="239" t="s">
        <v>26</v>
      </c>
      <c r="B15" s="545" t="s">
        <v>558</v>
      </c>
      <c r="C15" s="545" t="s">
        <v>559</v>
      </c>
      <c r="D15" s="546">
        <v>144</v>
      </c>
    </row>
    <row r="16" spans="1:4" ht="15.75" customHeight="1">
      <c r="A16" s="239"/>
      <c r="B16" s="545"/>
      <c r="C16" s="545"/>
      <c r="D16" s="546"/>
    </row>
    <row r="17" spans="1:4" ht="15.75" customHeight="1">
      <c r="A17" s="239" t="s">
        <v>27</v>
      </c>
      <c r="B17" s="545" t="s">
        <v>560</v>
      </c>
      <c r="C17" s="545" t="s">
        <v>561</v>
      </c>
      <c r="D17" s="546">
        <v>2200</v>
      </c>
    </row>
    <row r="18" spans="1:4" ht="15.75" customHeight="1">
      <c r="A18" s="239" t="s">
        <v>28</v>
      </c>
      <c r="B18" s="32"/>
      <c r="C18" s="32"/>
      <c r="D18" s="33"/>
    </row>
    <row r="19" spans="1:4" ht="15.75" customHeight="1">
      <c r="A19" s="239" t="s">
        <v>29</v>
      </c>
      <c r="B19" s="32"/>
      <c r="C19" s="32"/>
      <c r="D19" s="33"/>
    </row>
    <row r="20" spans="1:4" ht="15.75" customHeight="1">
      <c r="A20" s="239" t="s">
        <v>30</v>
      </c>
      <c r="B20" s="32"/>
      <c r="C20" s="32"/>
      <c r="D20" s="33"/>
    </row>
    <row r="21" spans="1:4" ht="15.75" customHeight="1">
      <c r="A21" s="239" t="s">
        <v>31</v>
      </c>
      <c r="B21" s="32"/>
      <c r="C21" s="32"/>
      <c r="D21" s="33"/>
    </row>
    <row r="22" spans="1:4" ht="15.75" customHeight="1">
      <c r="A22" s="239" t="s">
        <v>32</v>
      </c>
      <c r="B22" s="32"/>
      <c r="C22" s="32"/>
      <c r="D22" s="33"/>
    </row>
    <row r="23" spans="1:4" ht="15.75" customHeight="1">
      <c r="A23" s="239" t="s">
        <v>33</v>
      </c>
      <c r="B23" s="32"/>
      <c r="C23" s="32"/>
      <c r="D23" s="33"/>
    </row>
    <row r="24" spans="1:4" ht="15.75" customHeight="1">
      <c r="A24" s="239" t="s">
        <v>34</v>
      </c>
      <c r="B24" s="32"/>
      <c r="C24" s="32"/>
      <c r="D24" s="33"/>
    </row>
    <row r="25" spans="1:4" ht="15.75" customHeight="1">
      <c r="A25" s="239" t="s">
        <v>35</v>
      </c>
      <c r="B25" s="32"/>
      <c r="C25" s="32"/>
      <c r="D25" s="33"/>
    </row>
    <row r="26" spans="1:4" ht="15.75" customHeight="1">
      <c r="A26" s="239" t="s">
        <v>36</v>
      </c>
      <c r="B26" s="32"/>
      <c r="C26" s="32"/>
      <c r="D26" s="101"/>
    </row>
    <row r="27" spans="1:4" ht="15.75" customHeight="1">
      <c r="A27" s="239" t="s">
        <v>37</v>
      </c>
      <c r="B27" s="32"/>
      <c r="C27" s="32"/>
      <c r="D27" s="101"/>
    </row>
    <row r="28" spans="1:4" ht="15.75" customHeight="1">
      <c r="A28" s="239" t="s">
        <v>38</v>
      </c>
      <c r="B28" s="32"/>
      <c r="C28" s="32"/>
      <c r="D28" s="101"/>
    </row>
    <row r="29" spans="1:4" ht="15.75" customHeight="1" thickBot="1">
      <c r="A29" s="239" t="s">
        <v>39</v>
      </c>
      <c r="B29" s="34"/>
      <c r="C29" s="34"/>
      <c r="D29" s="102"/>
    </row>
    <row r="30" spans="1:4" ht="15.75" customHeight="1" thickBot="1">
      <c r="A30" s="651" t="s">
        <v>55</v>
      </c>
      <c r="B30" s="652"/>
      <c r="C30" s="240"/>
      <c r="D30" s="241">
        <f>SUM(D5:D29)</f>
        <v>9689</v>
      </c>
    </row>
    <row r="31" ht="12.75">
      <c r="A31" t="s">
        <v>211</v>
      </c>
    </row>
  </sheetData>
  <sheetProtection/>
  <mergeCells count="3">
    <mergeCell ref="C3:D3"/>
    <mergeCell ref="A30:B30"/>
    <mergeCell ref="A1:D1"/>
  </mergeCells>
  <conditionalFormatting sqref="D30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64">
      <selection activeCell="B85" sqref="B85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275</v>
      </c>
      <c r="C7" s="334">
        <v>43442</v>
      </c>
    </row>
    <row r="8" spans="1:3" s="447" customFormat="1" ht="12" customHeight="1">
      <c r="A8" s="14" t="s">
        <v>110</v>
      </c>
      <c r="B8" s="449" t="s">
        <v>276</v>
      </c>
      <c r="C8" s="334">
        <v>15862</v>
      </c>
    </row>
    <row r="9" spans="1:3" s="447" customFormat="1" ht="12" customHeight="1">
      <c r="A9" s="14" t="s">
        <v>111</v>
      </c>
      <c r="B9" s="449" t="s">
        <v>277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0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/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327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201146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4954</v>
      </c>
    </row>
    <row r="71" spans="1:3" s="447" customFormat="1" ht="12" customHeight="1">
      <c r="A71" s="15" t="s">
        <v>375</v>
      </c>
      <c r="B71" s="448" t="s">
        <v>351</v>
      </c>
      <c r="C71" s="337">
        <v>4954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4954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206100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185281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961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5504</v>
      </c>
    </row>
    <row r="107" spans="1:3" ht="12" customHeight="1">
      <c r="A107" s="15" t="s">
        <v>114</v>
      </c>
      <c r="B107" s="8" t="s">
        <v>242</v>
      </c>
      <c r="C107" s="335">
        <v>542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206100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206100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-4954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4954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Rábapatona Önkormányzat
2014. ÉVI KÖLTSÉGVETÉS
KÖTELEZŐ FELADATAINAK MÉRLEGE &amp;R&amp;"Times New Roman CE,Félkövér dőlt"&amp;11 1.2. melléklet a 2/2014. (II.27.)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">
      <selection activeCell="B4" sqref="B4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0</v>
      </c>
    </row>
    <row r="6" spans="1:3" s="447" customFormat="1" ht="12" customHeight="1">
      <c r="A6" s="15" t="s">
        <v>108</v>
      </c>
      <c r="B6" s="448" t="s">
        <v>274</v>
      </c>
      <c r="C6" s="335"/>
    </row>
    <row r="7" spans="1:3" s="447" customFormat="1" ht="12" customHeight="1">
      <c r="A7" s="14" t="s">
        <v>109</v>
      </c>
      <c r="B7" s="449" t="s">
        <v>275</v>
      </c>
      <c r="C7" s="334"/>
    </row>
    <row r="8" spans="1:3" s="447" customFormat="1" ht="12" customHeight="1">
      <c r="A8" s="14" t="s">
        <v>110</v>
      </c>
      <c r="B8" s="449" t="s">
        <v>276</v>
      </c>
      <c r="C8" s="334"/>
    </row>
    <row r="9" spans="1:3" s="447" customFormat="1" ht="12" customHeight="1">
      <c r="A9" s="14" t="s">
        <v>111</v>
      </c>
      <c r="B9" s="449" t="s">
        <v>277</v>
      </c>
      <c r="C9" s="334"/>
    </row>
    <row r="10" spans="1:3" s="447" customFormat="1" ht="12" customHeight="1">
      <c r="A10" s="14" t="s">
        <v>155</v>
      </c>
      <c r="B10" s="449" t="s">
        <v>278</v>
      </c>
      <c r="C10" s="334"/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0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/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>
        <v>23503</v>
      </c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0</v>
      </c>
    </row>
    <row r="28" spans="1:3" s="447" customFormat="1" ht="12" customHeight="1">
      <c r="A28" s="14" t="s">
        <v>292</v>
      </c>
      <c r="B28" s="449" t="s">
        <v>298</v>
      </c>
      <c r="C28" s="334"/>
    </row>
    <row r="29" spans="1:3" s="447" customFormat="1" ht="12" customHeight="1">
      <c r="A29" s="14" t="s">
        <v>293</v>
      </c>
      <c r="B29" s="449" t="s">
        <v>299</v>
      </c>
      <c r="C29" s="334"/>
    </row>
    <row r="30" spans="1:3" s="447" customFormat="1" ht="12" customHeight="1">
      <c r="A30" s="14" t="s">
        <v>294</v>
      </c>
      <c r="B30" s="449" t="s">
        <v>300</v>
      </c>
      <c r="C30" s="334"/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0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/>
    </row>
    <row r="38" spans="1:3" s="447" customFormat="1" ht="12" customHeight="1">
      <c r="A38" s="14" t="s">
        <v>183</v>
      </c>
      <c r="B38" s="449" t="s">
        <v>310</v>
      </c>
      <c r="C38" s="334"/>
    </row>
    <row r="39" spans="1:3" s="447" customFormat="1" ht="12" customHeight="1">
      <c r="A39" s="14" t="s">
        <v>184</v>
      </c>
      <c r="B39" s="449" t="s">
        <v>311</v>
      </c>
      <c r="C39" s="334"/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524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26203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3907</v>
      </c>
    </row>
    <row r="71" spans="1:3" s="447" customFormat="1" ht="12" customHeight="1">
      <c r="A71" s="15" t="s">
        <v>375</v>
      </c>
      <c r="B71" s="448" t="s">
        <v>351</v>
      </c>
      <c r="C71" s="337">
        <v>3907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3907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30110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3766</v>
      </c>
    </row>
    <row r="91" spans="1:3" ht="12" customHeight="1">
      <c r="A91" s="17" t="s">
        <v>108</v>
      </c>
      <c r="B91" s="10" t="s">
        <v>51</v>
      </c>
      <c r="C91" s="333"/>
    </row>
    <row r="92" spans="1:3" ht="12" customHeight="1">
      <c r="A92" s="14" t="s">
        <v>109</v>
      </c>
      <c r="B92" s="8" t="s">
        <v>190</v>
      </c>
      <c r="C92" s="334"/>
    </row>
    <row r="93" spans="1:3" ht="12" customHeight="1">
      <c r="A93" s="14" t="s">
        <v>110</v>
      </c>
      <c r="B93" s="8" t="s">
        <v>146</v>
      </c>
      <c r="C93" s="336"/>
    </row>
    <row r="94" spans="1:3" ht="12" customHeight="1">
      <c r="A94" s="14" t="s">
        <v>111</v>
      </c>
      <c r="B94" s="11" t="s">
        <v>191</v>
      </c>
      <c r="C94" s="336"/>
    </row>
    <row r="95" spans="1:3" ht="12" customHeight="1">
      <c r="A95" s="14" t="s">
        <v>121</v>
      </c>
      <c r="B95" s="19" t="s">
        <v>192</v>
      </c>
      <c r="C95" s="336">
        <v>3766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/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/>
    </row>
    <row r="106" spans="1:3" ht="12" customHeight="1" thickBot="1">
      <c r="A106" s="20" t="s">
        <v>22</v>
      </c>
      <c r="B106" s="30" t="s">
        <v>397</v>
      </c>
      <c r="C106" s="332">
        <f>+C107+C109+C111</f>
        <v>26344</v>
      </c>
    </row>
    <row r="107" spans="1:3" ht="12" customHeight="1">
      <c r="A107" s="15" t="s">
        <v>114</v>
      </c>
      <c r="B107" s="8" t="s">
        <v>242</v>
      </c>
      <c r="C107" s="335">
        <v>26344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/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/>
    </row>
    <row r="120" spans="1:3" ht="12" customHeight="1" thickBot="1">
      <c r="A120" s="20" t="s">
        <v>23</v>
      </c>
      <c r="B120" s="144" t="s">
        <v>408</v>
      </c>
      <c r="C120" s="332">
        <f>+C121+C122</f>
        <v>0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/>
    </row>
    <row r="123" spans="1:3" ht="12" customHeight="1" thickBot="1">
      <c r="A123" s="20" t="s">
        <v>24</v>
      </c>
      <c r="B123" s="144" t="s">
        <v>409</v>
      </c>
      <c r="C123" s="332">
        <f>+C90+C106+C120</f>
        <v>30110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30110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-3907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3907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 Rábapatona Önkormányzat
2014. ÉVI KÖLTSÉGVETÉS
ÖNKÉNT VÁLLALT FELADATOK MÉRLEGE
&amp;R&amp;"Times New Roman CE,Félkövér dőlt"&amp;11 1.3. melléklet a 2/2014. (II.27.)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C8" sqref="C8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9.75" customHeight="1">
      <c r="B1" s="354" t="s">
        <v>165</v>
      </c>
      <c r="C1" s="355"/>
      <c r="D1" s="355"/>
      <c r="E1" s="355"/>
      <c r="F1" s="588" t="s">
        <v>602</v>
      </c>
    </row>
    <row r="2" spans="5:6" ht="14.25" thickBot="1">
      <c r="E2" s="356" t="s">
        <v>68</v>
      </c>
      <c r="F2" s="588"/>
    </row>
    <row r="3" spans="1:6" ht="18" customHeight="1" thickBot="1">
      <c r="A3" s="586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35.25" customHeight="1" thickBot="1">
      <c r="A4" s="587"/>
      <c r="B4" s="218" t="s">
        <v>69</v>
      </c>
      <c r="C4" s="219" t="s">
        <v>272</v>
      </c>
      <c r="D4" s="218" t="s">
        <v>69</v>
      </c>
      <c r="E4" s="55" t="s">
        <v>272</v>
      </c>
      <c r="F4" s="588"/>
    </row>
    <row r="5" spans="1:6" s="365" customFormat="1" ht="12" customHeight="1" thickBot="1">
      <c r="A5" s="361">
        <v>1</v>
      </c>
      <c r="B5" s="362">
        <v>2</v>
      </c>
      <c r="C5" s="363" t="s">
        <v>23</v>
      </c>
      <c r="D5" s="362" t="s">
        <v>24</v>
      </c>
      <c r="E5" s="364" t="s">
        <v>25</v>
      </c>
      <c r="F5" s="588"/>
    </row>
    <row r="6" spans="1:6" ht="12.75" customHeight="1">
      <c r="A6" s="366" t="s">
        <v>21</v>
      </c>
      <c r="B6" s="367" t="s">
        <v>433</v>
      </c>
      <c r="C6" s="343">
        <v>107298</v>
      </c>
      <c r="D6" s="367" t="s">
        <v>70</v>
      </c>
      <c r="E6" s="349">
        <v>86600</v>
      </c>
      <c r="F6" s="588"/>
    </row>
    <row r="7" spans="1:6" ht="12.75" customHeight="1">
      <c r="A7" s="368" t="s">
        <v>22</v>
      </c>
      <c r="B7" s="369" t="s">
        <v>434</v>
      </c>
      <c r="C7" s="344">
        <v>11713</v>
      </c>
      <c r="D7" s="369" t="s">
        <v>190</v>
      </c>
      <c r="E7" s="350">
        <v>23391</v>
      </c>
      <c r="F7" s="588"/>
    </row>
    <row r="8" spans="1:6" ht="12.75" customHeight="1">
      <c r="A8" s="368" t="s">
        <v>23</v>
      </c>
      <c r="B8" s="369" t="s">
        <v>481</v>
      </c>
      <c r="C8" s="344"/>
      <c r="D8" s="369" t="s">
        <v>248</v>
      </c>
      <c r="E8" s="350">
        <v>65015</v>
      </c>
      <c r="F8" s="588"/>
    </row>
    <row r="9" spans="1:6" ht="12.75" customHeight="1">
      <c r="A9" s="368" t="s">
        <v>24</v>
      </c>
      <c r="B9" s="369" t="s">
        <v>181</v>
      </c>
      <c r="C9" s="344">
        <v>65000</v>
      </c>
      <c r="D9" s="369" t="s">
        <v>191</v>
      </c>
      <c r="E9" s="350">
        <v>9314</v>
      </c>
      <c r="F9" s="588"/>
    </row>
    <row r="10" spans="1:6" ht="12.75" customHeight="1">
      <c r="A10" s="368" t="s">
        <v>25</v>
      </c>
      <c r="B10" s="370" t="s">
        <v>435</v>
      </c>
      <c r="C10" s="344"/>
      <c r="D10" s="369" t="s">
        <v>192</v>
      </c>
      <c r="E10" s="350">
        <v>9689</v>
      </c>
      <c r="F10" s="588"/>
    </row>
    <row r="11" spans="1:6" ht="12.75" customHeight="1">
      <c r="A11" s="368" t="s">
        <v>26</v>
      </c>
      <c r="B11" s="369" t="s">
        <v>436</v>
      </c>
      <c r="C11" s="345"/>
      <c r="D11" s="369" t="s">
        <v>52</v>
      </c>
      <c r="E11" s="350">
        <v>3498</v>
      </c>
      <c r="F11" s="588"/>
    </row>
    <row r="12" spans="1:6" ht="12.75" customHeight="1">
      <c r="A12" s="368" t="s">
        <v>27</v>
      </c>
      <c r="B12" s="369" t="s">
        <v>315</v>
      </c>
      <c r="C12" s="344">
        <v>17135</v>
      </c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64"/>
      <c r="C14" s="345"/>
      <c r="D14" s="49"/>
      <c r="E14" s="350"/>
      <c r="F14" s="588"/>
    </row>
    <row r="15" spans="1:6" ht="12.75" customHeight="1">
      <c r="A15" s="368" t="s">
        <v>30</v>
      </c>
      <c r="B15" s="49"/>
      <c r="C15" s="344"/>
      <c r="D15" s="49"/>
      <c r="E15" s="350"/>
      <c r="F15" s="588"/>
    </row>
    <row r="16" spans="1:6" ht="12.75" customHeight="1">
      <c r="A16" s="368" t="s">
        <v>31</v>
      </c>
      <c r="B16" s="49"/>
      <c r="C16" s="344"/>
      <c r="D16" s="49"/>
      <c r="E16" s="350"/>
      <c r="F16" s="588"/>
    </row>
    <row r="17" spans="1:6" ht="12.75" customHeight="1" thickBot="1">
      <c r="A17" s="368" t="s">
        <v>32</v>
      </c>
      <c r="B17" s="60"/>
      <c r="C17" s="346"/>
      <c r="D17" s="49"/>
      <c r="E17" s="351"/>
      <c r="F17" s="588"/>
    </row>
    <row r="18" spans="1:6" ht="15.75" customHeight="1" thickBot="1">
      <c r="A18" s="371" t="s">
        <v>33</v>
      </c>
      <c r="B18" s="146" t="s">
        <v>482</v>
      </c>
      <c r="C18" s="347">
        <f>+C6+C7+C9+C10+C12+C13+C14+C15+C16+C17</f>
        <v>201146</v>
      </c>
      <c r="D18" s="146" t="s">
        <v>444</v>
      </c>
      <c r="E18" s="352">
        <f>SUM(E6:E17)</f>
        <v>197507</v>
      </c>
      <c r="F18" s="588"/>
    </row>
    <row r="19" spans="1:6" ht="12.75" customHeight="1">
      <c r="A19" s="372" t="s">
        <v>34</v>
      </c>
      <c r="B19" s="373" t="s">
        <v>439</v>
      </c>
      <c r="C19" s="523">
        <f>+C20+C21+C22+C23</f>
        <v>0</v>
      </c>
      <c r="D19" s="374" t="s">
        <v>198</v>
      </c>
      <c r="E19" s="353"/>
      <c r="F19" s="588"/>
    </row>
    <row r="20" spans="1:6" ht="12.75" customHeight="1">
      <c r="A20" s="375" t="s">
        <v>35</v>
      </c>
      <c r="B20" s="374" t="s">
        <v>240</v>
      </c>
      <c r="C20" s="93"/>
      <c r="D20" s="374" t="s">
        <v>443</v>
      </c>
      <c r="E20" s="94"/>
      <c r="F20" s="588"/>
    </row>
    <row r="21" spans="1:6" ht="12.75" customHeight="1">
      <c r="A21" s="375" t="s">
        <v>36</v>
      </c>
      <c r="B21" s="374" t="s">
        <v>241</v>
      </c>
      <c r="C21" s="93"/>
      <c r="D21" s="374" t="s">
        <v>163</v>
      </c>
      <c r="E21" s="94"/>
      <c r="F21" s="588"/>
    </row>
    <row r="22" spans="1:6" ht="12.75" customHeight="1">
      <c r="A22" s="375" t="s">
        <v>37</v>
      </c>
      <c r="B22" s="374" t="s">
        <v>246</v>
      </c>
      <c r="C22" s="93"/>
      <c r="D22" s="374" t="s">
        <v>164</v>
      </c>
      <c r="E22" s="94"/>
      <c r="F22" s="588"/>
    </row>
    <row r="23" spans="1:6" ht="12.75" customHeight="1">
      <c r="A23" s="375" t="s">
        <v>38</v>
      </c>
      <c r="B23" s="374" t="s">
        <v>247</v>
      </c>
      <c r="C23" s="93"/>
      <c r="D23" s="373" t="s">
        <v>249</v>
      </c>
      <c r="E23" s="94"/>
      <c r="F23" s="588"/>
    </row>
    <row r="24" spans="1:6" ht="12.75" customHeight="1">
      <c r="A24" s="375" t="s">
        <v>39</v>
      </c>
      <c r="B24" s="374" t="s">
        <v>440</v>
      </c>
      <c r="C24" s="376">
        <f>+C25+C26</f>
        <v>0</v>
      </c>
      <c r="D24" s="374" t="s">
        <v>199</v>
      </c>
      <c r="E24" s="94"/>
      <c r="F24" s="588"/>
    </row>
    <row r="25" spans="1:6" ht="12.75" customHeight="1">
      <c r="A25" s="372" t="s">
        <v>40</v>
      </c>
      <c r="B25" s="373" t="s">
        <v>437</v>
      </c>
      <c r="C25" s="348"/>
      <c r="D25" s="367" t="s">
        <v>200</v>
      </c>
      <c r="E25" s="353"/>
      <c r="F25" s="588"/>
    </row>
    <row r="26" spans="1:6" ht="12.75" customHeight="1" thickBot="1">
      <c r="A26" s="375" t="s">
        <v>41</v>
      </c>
      <c r="B26" s="374" t="s">
        <v>438</v>
      </c>
      <c r="C26" s="93"/>
      <c r="D26" s="49"/>
      <c r="E26" s="94"/>
      <c r="F26" s="588"/>
    </row>
    <row r="27" spans="1:6" ht="15.75" customHeight="1" thickBot="1">
      <c r="A27" s="371" t="s">
        <v>42</v>
      </c>
      <c r="B27" s="146" t="s">
        <v>441</v>
      </c>
      <c r="C27" s="347">
        <f>+C19+C24</f>
        <v>0</v>
      </c>
      <c r="D27" s="146" t="s">
        <v>445</v>
      </c>
      <c r="E27" s="352">
        <f>SUM(E19:E26)</f>
        <v>0</v>
      </c>
      <c r="F27" s="588"/>
    </row>
    <row r="28" spans="1:6" ht="13.5" thickBot="1">
      <c r="A28" s="371" t="s">
        <v>43</v>
      </c>
      <c r="B28" s="377" t="s">
        <v>442</v>
      </c>
      <c r="C28" s="378">
        <f>+C18+C27</f>
        <v>201146</v>
      </c>
      <c r="D28" s="377" t="s">
        <v>446</v>
      </c>
      <c r="E28" s="378">
        <f>+E18+E27</f>
        <v>197507</v>
      </c>
      <c r="F28" s="588"/>
    </row>
    <row r="29" spans="1:6" ht="13.5" thickBot="1">
      <c r="A29" s="371" t="s">
        <v>44</v>
      </c>
      <c r="B29" s="377" t="s">
        <v>176</v>
      </c>
      <c r="C29" s="378" t="str">
        <f>IF(C18-E18&lt;0,E18-C18,"-")</f>
        <v>-</v>
      </c>
      <c r="D29" s="377" t="s">
        <v>177</v>
      </c>
      <c r="E29" s="378">
        <f>IF(C18-E18&gt;0,C18-E18,"-")</f>
        <v>3639</v>
      </c>
      <c r="F29" s="588"/>
    </row>
    <row r="30" spans="1:6" ht="13.5" thickBot="1">
      <c r="A30" s="371" t="s">
        <v>45</v>
      </c>
      <c r="B30" s="377" t="s">
        <v>250</v>
      </c>
      <c r="C30" s="378" t="str">
        <f>IF(C18+C19-E28&lt;0,E28-(C18+C19),"-")</f>
        <v>-</v>
      </c>
      <c r="D30" s="377" t="s">
        <v>251</v>
      </c>
      <c r="E30" s="378">
        <f>IF(C18+C19-E28&gt;0,C18+C19-E28,"-")</f>
        <v>3639</v>
      </c>
      <c r="F30" s="588"/>
    </row>
    <row r="31" spans="2:4" ht="18.75">
      <c r="B31" s="589"/>
      <c r="C31" s="589"/>
      <c r="D31" s="58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B1">
      <selection activeCell="D10" sqref="D10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1.5">
      <c r="B1" s="354" t="s">
        <v>166</v>
      </c>
      <c r="C1" s="355"/>
      <c r="D1" s="355"/>
      <c r="E1" s="355"/>
      <c r="F1" s="588" t="s">
        <v>603</v>
      </c>
    </row>
    <row r="2" spans="5:6" ht="14.25" thickBot="1">
      <c r="E2" s="356" t="s">
        <v>68</v>
      </c>
      <c r="F2" s="588"/>
    </row>
    <row r="3" spans="1:6" ht="13.5" thickBot="1">
      <c r="A3" s="590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24.75" thickBot="1">
      <c r="A4" s="591"/>
      <c r="B4" s="218" t="s">
        <v>69</v>
      </c>
      <c r="C4" s="219" t="s">
        <v>272</v>
      </c>
      <c r="D4" s="218" t="s">
        <v>69</v>
      </c>
      <c r="E4" s="219" t="s">
        <v>272</v>
      </c>
      <c r="F4" s="588"/>
    </row>
    <row r="5" spans="1:6" s="360" customFormat="1" ht="13.5" thickBot="1">
      <c r="A5" s="361">
        <v>1</v>
      </c>
      <c r="B5" s="362">
        <v>2</v>
      </c>
      <c r="C5" s="363">
        <v>3</v>
      </c>
      <c r="D5" s="362">
        <v>4</v>
      </c>
      <c r="E5" s="364">
        <v>5</v>
      </c>
      <c r="F5" s="588"/>
    </row>
    <row r="6" spans="1:6" ht="12.75" customHeight="1">
      <c r="A6" s="366" t="s">
        <v>21</v>
      </c>
      <c r="B6" s="367" t="s">
        <v>447</v>
      </c>
      <c r="C6" s="343">
        <v>23503</v>
      </c>
      <c r="D6" s="367" t="s">
        <v>242</v>
      </c>
      <c r="E6" s="349">
        <v>26886</v>
      </c>
      <c r="F6" s="588"/>
    </row>
    <row r="7" spans="1:6" ht="12.75">
      <c r="A7" s="368" t="s">
        <v>22</v>
      </c>
      <c r="B7" s="369" t="s">
        <v>448</v>
      </c>
      <c r="C7" s="344"/>
      <c r="D7" s="369" t="s">
        <v>453</v>
      </c>
      <c r="E7" s="350"/>
      <c r="F7" s="588"/>
    </row>
    <row r="8" spans="1:6" ht="12.75" customHeight="1">
      <c r="A8" s="368" t="s">
        <v>23</v>
      </c>
      <c r="B8" s="369" t="s">
        <v>12</v>
      </c>
      <c r="C8" s="344">
        <v>2700</v>
      </c>
      <c r="D8" s="369" t="s">
        <v>194</v>
      </c>
      <c r="E8" s="350"/>
      <c r="F8" s="588"/>
    </row>
    <row r="9" spans="1:6" ht="12.75" customHeight="1">
      <c r="A9" s="368" t="s">
        <v>24</v>
      </c>
      <c r="B9" s="369" t="s">
        <v>449</v>
      </c>
      <c r="C9" s="344"/>
      <c r="D9" s="369" t="s">
        <v>454</v>
      </c>
      <c r="E9" s="350"/>
      <c r="F9" s="588"/>
    </row>
    <row r="10" spans="1:6" ht="12.75" customHeight="1">
      <c r="A10" s="368" t="s">
        <v>25</v>
      </c>
      <c r="B10" s="369" t="s">
        <v>450</v>
      </c>
      <c r="C10" s="344"/>
      <c r="D10" s="369" t="s">
        <v>245</v>
      </c>
      <c r="E10" s="350"/>
      <c r="F10" s="588"/>
    </row>
    <row r="11" spans="1:6" ht="12.75" customHeight="1">
      <c r="A11" s="368" t="s">
        <v>26</v>
      </c>
      <c r="B11" s="369" t="s">
        <v>451</v>
      </c>
      <c r="C11" s="345"/>
      <c r="D11" s="49"/>
      <c r="E11" s="350"/>
      <c r="F11" s="588"/>
    </row>
    <row r="12" spans="1:6" ht="12.75" customHeight="1">
      <c r="A12" s="368" t="s">
        <v>27</v>
      </c>
      <c r="B12" s="49"/>
      <c r="C12" s="344"/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9"/>
      <c r="C14" s="345"/>
      <c r="D14" s="49"/>
      <c r="E14" s="350"/>
      <c r="F14" s="588"/>
    </row>
    <row r="15" spans="1:6" ht="12.75">
      <c r="A15" s="368" t="s">
        <v>30</v>
      </c>
      <c r="B15" s="49"/>
      <c r="C15" s="345"/>
      <c r="D15" s="49"/>
      <c r="E15" s="350"/>
      <c r="F15" s="588"/>
    </row>
    <row r="16" spans="1:6" ht="12.75" customHeight="1" thickBot="1">
      <c r="A16" s="434" t="s">
        <v>31</v>
      </c>
      <c r="B16" s="465"/>
      <c r="C16" s="436"/>
      <c r="D16" s="435" t="s">
        <v>52</v>
      </c>
      <c r="E16" s="400">
        <v>11817</v>
      </c>
      <c r="F16" s="588"/>
    </row>
    <row r="17" spans="1:6" ht="15.75" customHeight="1" thickBot="1">
      <c r="A17" s="371" t="s">
        <v>32</v>
      </c>
      <c r="B17" s="146" t="s">
        <v>483</v>
      </c>
      <c r="C17" s="347">
        <f>+C6+C8+C9+C11+C12+C13+C14+C15+C16</f>
        <v>26203</v>
      </c>
      <c r="D17" s="146" t="s">
        <v>484</v>
      </c>
      <c r="E17" s="352">
        <f>+E6+E8+E10+E11+E12+E13+E14+E15+E16</f>
        <v>38703</v>
      </c>
      <c r="F17" s="588"/>
    </row>
    <row r="18" spans="1:6" ht="12.75" customHeight="1">
      <c r="A18" s="366" t="s">
        <v>33</v>
      </c>
      <c r="B18" s="381" t="s">
        <v>263</v>
      </c>
      <c r="C18" s="388">
        <f>+C19+C20+C21+C22+C23</f>
        <v>8861</v>
      </c>
      <c r="D18" s="374" t="s">
        <v>198</v>
      </c>
      <c r="E18" s="91"/>
      <c r="F18" s="588"/>
    </row>
    <row r="19" spans="1:6" ht="12.75" customHeight="1">
      <c r="A19" s="368" t="s">
        <v>34</v>
      </c>
      <c r="B19" s="382" t="s">
        <v>252</v>
      </c>
      <c r="C19" s="93">
        <v>8861</v>
      </c>
      <c r="D19" s="374" t="s">
        <v>201</v>
      </c>
      <c r="E19" s="94"/>
      <c r="F19" s="588"/>
    </row>
    <row r="20" spans="1:6" ht="12.75" customHeight="1">
      <c r="A20" s="366" t="s">
        <v>35</v>
      </c>
      <c r="B20" s="382" t="s">
        <v>253</v>
      </c>
      <c r="C20" s="93"/>
      <c r="D20" s="374" t="s">
        <v>163</v>
      </c>
      <c r="E20" s="94"/>
      <c r="F20" s="588"/>
    </row>
    <row r="21" spans="1:6" ht="12.75" customHeight="1">
      <c r="A21" s="368" t="s">
        <v>36</v>
      </c>
      <c r="B21" s="382" t="s">
        <v>254</v>
      </c>
      <c r="C21" s="93"/>
      <c r="D21" s="374" t="s">
        <v>164</v>
      </c>
      <c r="E21" s="94"/>
      <c r="F21" s="588"/>
    </row>
    <row r="22" spans="1:6" ht="12.75" customHeight="1">
      <c r="A22" s="366" t="s">
        <v>37</v>
      </c>
      <c r="B22" s="382" t="s">
        <v>255</v>
      </c>
      <c r="C22" s="93"/>
      <c r="D22" s="373" t="s">
        <v>249</v>
      </c>
      <c r="E22" s="94"/>
      <c r="F22" s="588"/>
    </row>
    <row r="23" spans="1:6" ht="12.75" customHeight="1">
      <c r="A23" s="368" t="s">
        <v>38</v>
      </c>
      <c r="B23" s="383" t="s">
        <v>256</v>
      </c>
      <c r="C23" s="93"/>
      <c r="D23" s="374" t="s">
        <v>202</v>
      </c>
      <c r="E23" s="94"/>
      <c r="F23" s="588"/>
    </row>
    <row r="24" spans="1:6" ht="12.75" customHeight="1">
      <c r="A24" s="366" t="s">
        <v>39</v>
      </c>
      <c r="B24" s="384" t="s">
        <v>257</v>
      </c>
      <c r="C24" s="376">
        <f>+C25+C26+C27+C28+C29</f>
        <v>0</v>
      </c>
      <c r="D24" s="385" t="s">
        <v>200</v>
      </c>
      <c r="E24" s="94"/>
      <c r="F24" s="588"/>
    </row>
    <row r="25" spans="1:6" ht="12.75" customHeight="1">
      <c r="A25" s="368" t="s">
        <v>40</v>
      </c>
      <c r="B25" s="383" t="s">
        <v>258</v>
      </c>
      <c r="C25" s="93"/>
      <c r="D25" s="385" t="s">
        <v>455</v>
      </c>
      <c r="E25" s="94"/>
      <c r="F25" s="588"/>
    </row>
    <row r="26" spans="1:6" ht="12.75" customHeight="1">
      <c r="A26" s="366" t="s">
        <v>41</v>
      </c>
      <c r="B26" s="383" t="s">
        <v>259</v>
      </c>
      <c r="C26" s="93"/>
      <c r="D26" s="380"/>
      <c r="E26" s="94"/>
      <c r="F26" s="588"/>
    </row>
    <row r="27" spans="1:6" ht="12.75" customHeight="1">
      <c r="A27" s="368" t="s">
        <v>42</v>
      </c>
      <c r="B27" s="382" t="s">
        <v>260</v>
      </c>
      <c r="C27" s="93"/>
      <c r="D27" s="142"/>
      <c r="E27" s="94"/>
      <c r="F27" s="588"/>
    </row>
    <row r="28" spans="1:6" ht="12.75" customHeight="1">
      <c r="A28" s="366" t="s">
        <v>43</v>
      </c>
      <c r="B28" s="386" t="s">
        <v>261</v>
      </c>
      <c r="C28" s="93"/>
      <c r="D28" s="49"/>
      <c r="E28" s="94"/>
      <c r="F28" s="588"/>
    </row>
    <row r="29" spans="1:6" ht="12.75" customHeight="1" thickBot="1">
      <c r="A29" s="368" t="s">
        <v>44</v>
      </c>
      <c r="B29" s="387" t="s">
        <v>262</v>
      </c>
      <c r="C29" s="93"/>
      <c r="D29" s="142"/>
      <c r="E29" s="94"/>
      <c r="F29" s="588"/>
    </row>
    <row r="30" spans="1:6" ht="21.75" customHeight="1" thickBot="1">
      <c r="A30" s="371" t="s">
        <v>45</v>
      </c>
      <c r="B30" s="146" t="s">
        <v>452</v>
      </c>
      <c r="C30" s="347">
        <f>+C18+C24</f>
        <v>8861</v>
      </c>
      <c r="D30" s="146" t="s">
        <v>456</v>
      </c>
      <c r="E30" s="352">
        <f>SUM(E18:E29)</f>
        <v>0</v>
      </c>
      <c r="F30" s="588"/>
    </row>
    <row r="31" spans="1:6" ht="13.5" thickBot="1">
      <c r="A31" s="371" t="s">
        <v>46</v>
      </c>
      <c r="B31" s="377" t="s">
        <v>457</v>
      </c>
      <c r="C31" s="378">
        <f>+C17+C30</f>
        <v>35064</v>
      </c>
      <c r="D31" s="377" t="s">
        <v>458</v>
      </c>
      <c r="E31" s="378">
        <f>+E17+E30</f>
        <v>38703</v>
      </c>
      <c r="F31" s="588"/>
    </row>
    <row r="32" spans="1:6" ht="13.5" thickBot="1">
      <c r="A32" s="371" t="s">
        <v>47</v>
      </c>
      <c r="B32" s="377" t="s">
        <v>176</v>
      </c>
      <c r="C32" s="378">
        <f>IF(C17-E17&lt;0,E17-C17,"-")</f>
        <v>12500</v>
      </c>
      <c r="D32" s="377" t="s">
        <v>177</v>
      </c>
      <c r="E32" s="378" t="str">
        <f>IF(C17-E17&gt;0,C17-E17,"-")</f>
        <v>-</v>
      </c>
      <c r="F32" s="588"/>
    </row>
    <row r="33" spans="1:6" ht="13.5" thickBot="1">
      <c r="A33" s="371" t="s">
        <v>48</v>
      </c>
      <c r="B33" s="377" t="s">
        <v>250</v>
      </c>
      <c r="C33" s="378">
        <f>IF(C17+C18-E31&lt;0,E31-(C17+C18),"-")</f>
        <v>3639</v>
      </c>
      <c r="D33" s="377" t="s">
        <v>251</v>
      </c>
      <c r="E33" s="378" t="str">
        <f>IF(C17+C18-E31&gt;0,C17+C18-E31,"-")</f>
        <v>-</v>
      </c>
      <c r="F33" s="58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7" t="s">
        <v>158</v>
      </c>
      <c r="E1" s="150" t="s">
        <v>162</v>
      </c>
    </row>
    <row r="3" spans="1:5" ht="12.75">
      <c r="A3" s="156"/>
      <c r="B3" s="157"/>
      <c r="C3" s="156"/>
      <c r="D3" s="159"/>
      <c r="E3" s="157"/>
    </row>
    <row r="4" spans="1:5" ht="15.75">
      <c r="A4" s="103" t="s">
        <v>459</v>
      </c>
      <c r="B4" s="158"/>
      <c r="C4" s="166"/>
      <c r="D4" s="159"/>
      <c r="E4" s="157"/>
    </row>
    <row r="5" spans="1:5" ht="12.75">
      <c r="A5" s="156"/>
      <c r="B5" s="157"/>
      <c r="C5" s="156"/>
      <c r="D5" s="159"/>
      <c r="E5" s="157"/>
    </row>
    <row r="6" spans="1:5" ht="12.75">
      <c r="A6" s="156" t="s">
        <v>461</v>
      </c>
      <c r="B6" s="157">
        <f>+'1.1.sz.mell.'!C60</f>
        <v>227349</v>
      </c>
      <c r="C6" s="156" t="s">
        <v>462</v>
      </c>
      <c r="D6" s="159">
        <f>+'2.1.sz.mell  '!C18+'2.2.sz.mell  '!C17</f>
        <v>227349</v>
      </c>
      <c r="E6" s="157">
        <f aca="true" t="shared" si="0" ref="E6:E15">+B6-D6</f>
        <v>0</v>
      </c>
    </row>
    <row r="7" spans="1:5" ht="12.75">
      <c r="A7" s="156" t="s">
        <v>463</v>
      </c>
      <c r="B7" s="157">
        <f>+'1.1.sz.mell.'!C83</f>
        <v>8861</v>
      </c>
      <c r="C7" s="156" t="s">
        <v>464</v>
      </c>
      <c r="D7" s="159">
        <f>+'2.1.sz.mell  '!C27+'2.2.sz.mell  '!C30</f>
        <v>8861</v>
      </c>
      <c r="E7" s="157">
        <f t="shared" si="0"/>
        <v>0</v>
      </c>
    </row>
    <row r="8" spans="1:5" ht="12.75">
      <c r="A8" s="156" t="s">
        <v>465</v>
      </c>
      <c r="B8" s="157">
        <f>+'1.1.sz.mell.'!C84</f>
        <v>236210</v>
      </c>
      <c r="C8" s="156" t="s">
        <v>466</v>
      </c>
      <c r="D8" s="159">
        <f>+'2.1.sz.mell  '!C28+'2.2.sz.mell  '!C31</f>
        <v>236210</v>
      </c>
      <c r="E8" s="157">
        <f t="shared" si="0"/>
        <v>0</v>
      </c>
    </row>
    <row r="9" spans="1:5" ht="12.75">
      <c r="A9" s="156"/>
      <c r="B9" s="157"/>
      <c r="C9" s="156"/>
      <c r="D9" s="159"/>
      <c r="E9" s="157"/>
    </row>
    <row r="10" spans="1:5" ht="12.75">
      <c r="A10" s="156"/>
      <c r="B10" s="157"/>
      <c r="C10" s="156"/>
      <c r="D10" s="159"/>
      <c r="E10" s="157"/>
    </row>
    <row r="11" spans="1:5" ht="15.75">
      <c r="A11" s="103" t="s">
        <v>460</v>
      </c>
      <c r="B11" s="158"/>
      <c r="C11" s="166"/>
      <c r="D11" s="159"/>
      <c r="E11" s="157"/>
    </row>
    <row r="12" spans="1:5" ht="12.75">
      <c r="A12" s="156"/>
      <c r="B12" s="157"/>
      <c r="C12" s="156"/>
      <c r="D12" s="159"/>
      <c r="E12" s="157"/>
    </row>
    <row r="13" spans="1:5" ht="12.75">
      <c r="A13" s="156" t="s">
        <v>470</v>
      </c>
      <c r="B13" s="157">
        <f>+'1.1.sz.mell.'!C123</f>
        <v>236210</v>
      </c>
      <c r="C13" s="156" t="s">
        <v>469</v>
      </c>
      <c r="D13" s="159">
        <f>+'2.1.sz.mell  '!E18+'2.2.sz.mell  '!E17</f>
        <v>236210</v>
      </c>
      <c r="E13" s="157">
        <f t="shared" si="0"/>
        <v>0</v>
      </c>
    </row>
    <row r="14" spans="1:5" ht="12.75">
      <c r="A14" s="156" t="s">
        <v>270</v>
      </c>
      <c r="B14" s="157">
        <f>+'1.1.sz.mell.'!C143</f>
        <v>0</v>
      </c>
      <c r="C14" s="156" t="s">
        <v>468</v>
      </c>
      <c r="D14" s="159">
        <f>+'2.1.sz.mell  '!E27+'2.2.sz.mell  '!E30</f>
        <v>0</v>
      </c>
      <c r="E14" s="157">
        <f t="shared" si="0"/>
        <v>0</v>
      </c>
    </row>
    <row r="15" spans="1:5" ht="12.75">
      <c r="A15" s="156" t="s">
        <v>471</v>
      </c>
      <c r="B15" s="157">
        <f>+'1.1.sz.mell.'!C144</f>
        <v>236210</v>
      </c>
      <c r="C15" s="156" t="s">
        <v>467</v>
      </c>
      <c r="D15" s="159">
        <f>+'2.1.sz.mell  '!E28+'2.2.sz.mell  '!E31</f>
        <v>236210</v>
      </c>
      <c r="E15" s="157">
        <f t="shared" si="0"/>
        <v>0</v>
      </c>
    </row>
    <row r="16" spans="1:5" ht="12.75">
      <c r="A16" s="148"/>
      <c r="B16" s="148"/>
      <c r="C16" s="156"/>
      <c r="D16" s="159"/>
      <c r="E16" s="149"/>
    </row>
    <row r="17" spans="1:5" ht="12.75">
      <c r="A17" s="148"/>
      <c r="B17" s="148"/>
      <c r="C17" s="148"/>
      <c r="D17" s="148"/>
      <c r="E17" s="148"/>
    </row>
    <row r="18" spans="1:5" ht="12.75">
      <c r="A18" s="148"/>
      <c r="B18" s="148"/>
      <c r="C18" s="148"/>
      <c r="D18" s="148"/>
      <c r="E18" s="148"/>
    </row>
    <row r="19" spans="1:5" ht="12.75">
      <c r="A19" s="148"/>
      <c r="B19" s="148"/>
      <c r="C19" s="148"/>
      <c r="D19" s="148"/>
      <c r="E19" s="14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C3" sqref="C3:E3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92" t="s">
        <v>543</v>
      </c>
      <c r="B1" s="592"/>
      <c r="C1" s="592"/>
      <c r="D1" s="592"/>
      <c r="E1" s="592"/>
      <c r="F1" s="592"/>
    </row>
    <row r="2" spans="1:7" ht="15.75" customHeight="1" thickBot="1">
      <c r="A2" s="170"/>
      <c r="B2" s="170"/>
      <c r="C2" s="593"/>
      <c r="D2" s="593"/>
      <c r="E2" s="600" t="s">
        <v>57</v>
      </c>
      <c r="F2" s="600"/>
      <c r="G2" s="177"/>
    </row>
    <row r="3" spans="1:6" ht="63" customHeight="1">
      <c r="A3" s="596" t="s">
        <v>19</v>
      </c>
      <c r="B3" s="598" t="s">
        <v>205</v>
      </c>
      <c r="C3" s="598" t="s">
        <v>271</v>
      </c>
      <c r="D3" s="598"/>
      <c r="E3" s="598"/>
      <c r="F3" s="594" t="s">
        <v>266</v>
      </c>
    </row>
    <row r="4" spans="1:6" ht="15.75" thickBot="1">
      <c r="A4" s="597"/>
      <c r="B4" s="599"/>
      <c r="C4" s="172" t="s">
        <v>264</v>
      </c>
      <c r="D4" s="172" t="s">
        <v>265</v>
      </c>
      <c r="E4" s="172" t="s">
        <v>472</v>
      </c>
      <c r="F4" s="595"/>
    </row>
    <row r="5" spans="1:6" ht="15.75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6">
        <v>6</v>
      </c>
    </row>
    <row r="6" spans="1:6" ht="15">
      <c r="A6" s="173" t="s">
        <v>21</v>
      </c>
      <c r="B6" s="195"/>
      <c r="C6" s="196"/>
      <c r="D6" s="196"/>
      <c r="E6" s="196"/>
      <c r="F6" s="180">
        <f>SUM(C6:E6)</f>
        <v>0</v>
      </c>
    </row>
    <row r="7" spans="1:6" ht="15">
      <c r="A7" s="171" t="s">
        <v>22</v>
      </c>
      <c r="B7" s="197"/>
      <c r="C7" s="198"/>
      <c r="D7" s="198"/>
      <c r="E7" s="198"/>
      <c r="F7" s="181">
        <f>SUM(C7:E7)</f>
        <v>0</v>
      </c>
    </row>
    <row r="8" spans="1:6" ht="15">
      <c r="A8" s="171" t="s">
        <v>23</v>
      </c>
      <c r="B8" s="197"/>
      <c r="C8" s="198"/>
      <c r="D8" s="198"/>
      <c r="E8" s="198"/>
      <c r="F8" s="181">
        <f>SUM(C8:E8)</f>
        <v>0</v>
      </c>
    </row>
    <row r="9" spans="1:6" ht="15">
      <c r="A9" s="171" t="s">
        <v>24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25</v>
      </c>
      <c r="B10" s="199"/>
      <c r="C10" s="200"/>
      <c r="D10" s="200"/>
      <c r="E10" s="200"/>
      <c r="F10" s="181">
        <f>SUM(C10:E10)</f>
        <v>0</v>
      </c>
    </row>
    <row r="11" spans="1:6" s="508" customFormat="1" ht="15" thickBot="1">
      <c r="A11" s="505" t="s">
        <v>26</v>
      </c>
      <c r="B11" s="179" t="s">
        <v>207</v>
      </c>
      <c r="C11" s="506">
        <f>SUM(C6:C10)</f>
        <v>0</v>
      </c>
      <c r="D11" s="506">
        <f>SUM(D6:D10)</f>
        <v>0</v>
      </c>
      <c r="E11" s="506">
        <f>SUM(E6:E10)</f>
        <v>0</v>
      </c>
      <c r="F11" s="50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4" sqref="B14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92" t="s">
        <v>544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203</v>
      </c>
      <c r="C3" s="203" t="s">
        <v>272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392" t="s">
        <v>61</v>
      </c>
      <c r="C5" s="389">
        <v>55000</v>
      </c>
    </row>
    <row r="6" spans="1:3" ht="24.75">
      <c r="A6" s="208" t="s">
        <v>22</v>
      </c>
      <c r="B6" s="425" t="s">
        <v>267</v>
      </c>
      <c r="C6" s="390"/>
    </row>
    <row r="7" spans="1:3" ht="15">
      <c r="A7" s="208" t="s">
        <v>23</v>
      </c>
      <c r="B7" s="426" t="s">
        <v>529</v>
      </c>
      <c r="C7" s="390"/>
    </row>
    <row r="8" spans="1:3" ht="24.75">
      <c r="A8" s="208" t="s">
        <v>24</v>
      </c>
      <c r="B8" s="426" t="s">
        <v>269</v>
      </c>
      <c r="C8" s="390">
        <v>2700</v>
      </c>
    </row>
    <row r="9" spans="1:3" ht="15">
      <c r="A9" s="209" t="s">
        <v>25</v>
      </c>
      <c r="B9" s="426" t="s">
        <v>268</v>
      </c>
      <c r="C9" s="391"/>
    </row>
    <row r="10" spans="1:3" ht="15.75" thickBot="1">
      <c r="A10" s="208" t="s">
        <v>26</v>
      </c>
      <c r="B10" s="427" t="s">
        <v>204</v>
      </c>
      <c r="C10" s="390"/>
    </row>
    <row r="11" spans="1:3" ht="15.75" thickBot="1">
      <c r="A11" s="601" t="s">
        <v>208</v>
      </c>
      <c r="B11" s="602"/>
      <c r="C11" s="210">
        <f>SUM(C5:C10)</f>
        <v>57700</v>
      </c>
    </row>
    <row r="12" spans="1:3" ht="23.25" customHeight="1">
      <c r="A12" s="603" t="s">
        <v>239</v>
      </c>
      <c r="B12" s="603"/>
      <c r="C12" s="60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2014-02-27T10:37:47Z</cp:lastPrinted>
  <dcterms:created xsi:type="dcterms:W3CDTF">1999-10-30T10:30:45Z</dcterms:created>
  <dcterms:modified xsi:type="dcterms:W3CDTF">2014-02-27T10:39:37Z</dcterms:modified>
  <cp:category/>
  <cp:version/>
  <cp:contentType/>
  <cp:contentStatus/>
</cp:coreProperties>
</file>