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15. Hivatal\07. Márokföld\02. Rendeletek\2019\"/>
    </mc:Choice>
  </mc:AlternateContent>
  <bookViews>
    <workbookView xWindow="-120" yWindow="-120" windowWidth="19440" windowHeight="10440"/>
  </bookViews>
  <sheets>
    <sheet name="1. Mérlegszerű" sheetId="7" r:id="rId1"/>
    <sheet name="2,a Elemi bevételek" sheetId="8" r:id="rId2"/>
    <sheet name="2,b Elemi kiadások" sheetId="9" r:id="rId3"/>
    <sheet name="3. Állami tám." sheetId="11" r:id="rId4"/>
    <sheet name="4. Felhalmozás " sheetId="32" r:id="rId5"/>
    <sheet name="5.Tám.ért. kiadások" sheetId="21" r:id="rId6"/>
    <sheet name="6. Közvetett támogatás" sheetId="27" r:id="rId7"/>
    <sheet name="7. Többéves döntések" sheetId="26" r:id="rId8"/>
    <sheet name="8. Adósságot kel. ügyletek" sheetId="33" r:id="rId9"/>
    <sheet name="9.Pénzeszk.vált." sheetId="5" r:id="rId10"/>
    <sheet name="10. Maradvány" sheetId="25" r:id="rId11"/>
    <sheet name="11. Pénzforg.jelentés" sheetId="24" r:id="rId12"/>
    <sheet name="12,a Vagyonkimutatás(E)" sheetId="1" r:id="rId13"/>
    <sheet name="12,b Vagyonkimutatás (F)" sheetId="2" r:id="rId14"/>
    <sheet name="13 Eredménykimutatás" sheetId="34" r:id="rId15"/>
    <sheet name="14. Gazd.szerv.rész." sheetId="6" r:id="rId16"/>
  </sheets>
  <definedNames>
    <definedName name="_xlnm.Print_Titles" localSheetId="12">'12,a Vagyonkimutatás(E)'!$4:$7</definedName>
    <definedName name="_xlnm.Print_Area" localSheetId="0">'1. Mérlegszerű'!$A$1:$J$39</definedName>
    <definedName name="_xlnm.Print_Area" localSheetId="12">'12,a Vagyonkimutatás(E)'!$A$1:$D$45</definedName>
    <definedName name="_xlnm.Print_Area" localSheetId="13">'12,b Vagyonkimutatás (F)'!$A$1:$D$21</definedName>
    <definedName name="_xlnm.Print_Area" localSheetId="14">'13 Eredménykimutatás'!$A$1:$D$35</definedName>
    <definedName name="_xlnm.Print_Area" localSheetId="15">'14. Gazd.szerv.rész.'!$A$1:$F$26</definedName>
    <definedName name="_xlnm.Print_Area" localSheetId="1">'2,a Elemi bevételek'!$A$1:$H$51</definedName>
    <definedName name="_xlnm.Print_Area" localSheetId="2">'2,b Elemi kiadások'!$A$1:$H$68</definedName>
    <definedName name="_xlnm.Print_Area" localSheetId="3">'3. Állami tám.'!$A$1:$K$51</definedName>
    <definedName name="_xlnm.Print_Area" localSheetId="4">'4. Felhalmozás '!$A$1:$R$18</definedName>
    <definedName name="_xlnm.Print_Area" localSheetId="5">'5.Tám.ért. kiadások'!$A$1:$D$26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5" i="9" l="1"/>
  <c r="G59" i="9"/>
  <c r="F44" i="9"/>
  <c r="F59" i="9" s="1"/>
  <c r="F65" i="9" s="1"/>
  <c r="G44" i="9"/>
  <c r="H44" i="9"/>
  <c r="H59" i="9" s="1"/>
  <c r="H65" i="9" s="1"/>
  <c r="E60" i="9" l="1"/>
  <c r="E44" i="9"/>
  <c r="E21" i="9"/>
  <c r="E8" i="9"/>
  <c r="E47" i="8"/>
  <c r="E39" i="8"/>
  <c r="E28" i="8"/>
  <c r="E20" i="8"/>
  <c r="E8" i="8"/>
  <c r="E59" i="9" l="1"/>
  <c r="E65" i="9" s="1"/>
  <c r="E46" i="8"/>
  <c r="E51" i="8" s="1"/>
  <c r="C33" i="34"/>
  <c r="C31" i="34"/>
  <c r="C34" i="34" s="1"/>
  <c r="C26" i="34"/>
  <c r="C22" i="34"/>
  <c r="C17" i="34"/>
  <c r="C12" i="34"/>
  <c r="C18" i="2"/>
  <c r="C14" i="2"/>
  <c r="C21" i="2" s="1"/>
  <c r="C42" i="1"/>
  <c r="C38" i="1"/>
  <c r="C32" i="1"/>
  <c r="C26" i="1"/>
  <c r="C18" i="1"/>
  <c r="C12" i="1"/>
  <c r="C8" i="1"/>
  <c r="C12" i="25"/>
  <c r="C9" i="25"/>
  <c r="H15" i="26"/>
  <c r="F14" i="26"/>
  <c r="G14" i="26"/>
  <c r="E14" i="26"/>
  <c r="C29" i="1" l="1"/>
  <c r="C45" i="1" s="1"/>
  <c r="C29" i="34"/>
  <c r="C35" i="34" s="1"/>
  <c r="C13" i="25"/>
  <c r="C15" i="25" s="1"/>
  <c r="E18" i="32"/>
  <c r="F18" i="32"/>
  <c r="G18" i="32"/>
  <c r="H18" i="32"/>
  <c r="I18" i="32"/>
  <c r="J18" i="32"/>
  <c r="D18" i="32"/>
  <c r="K48" i="11"/>
  <c r="K26" i="11"/>
  <c r="K47" i="11" l="1"/>
  <c r="K49" i="11"/>
  <c r="K50" i="11"/>
  <c r="I51" i="11"/>
  <c r="J28" i="11"/>
  <c r="G28" i="11"/>
  <c r="H16" i="26"/>
  <c r="D22" i="34"/>
  <c r="D39" i="8" l="1"/>
  <c r="D21" i="21"/>
  <c r="D13" i="21"/>
  <c r="D33" i="34"/>
  <c r="D31" i="34"/>
  <c r="D26" i="34"/>
  <c r="D17" i="34"/>
  <c r="D12" i="34"/>
  <c r="K46" i="11"/>
  <c r="G40" i="11"/>
  <c r="G39" i="11"/>
  <c r="J40" i="11"/>
  <c r="D40" i="11"/>
  <c r="D21" i="33"/>
  <c r="E21" i="33"/>
  <c r="F21" i="33"/>
  <c r="C39" i="8"/>
  <c r="C28" i="8" s="1"/>
  <c r="G18" i="33"/>
  <c r="C21" i="33"/>
  <c r="H9" i="26"/>
  <c r="K25" i="11"/>
  <c r="K24" i="11"/>
  <c r="D28" i="11"/>
  <c r="D25" i="21"/>
  <c r="D9" i="25"/>
  <c r="D12" i="25" s="1"/>
  <c r="D13" i="25" s="1"/>
  <c r="D15" i="25" s="1"/>
  <c r="F9" i="25"/>
  <c r="D60" i="9"/>
  <c r="C26" i="27"/>
  <c r="D20" i="8"/>
  <c r="C20" i="8"/>
  <c r="I35" i="7"/>
  <c r="J35" i="7"/>
  <c r="H35" i="7"/>
  <c r="I28" i="7"/>
  <c r="J28" i="7"/>
  <c r="H28" i="7"/>
  <c r="D28" i="7"/>
  <c r="E28" i="7"/>
  <c r="C28" i="7"/>
  <c r="I15" i="7"/>
  <c r="I19" i="7" s="1"/>
  <c r="J15" i="7"/>
  <c r="J19" i="7" s="1"/>
  <c r="H15" i="7"/>
  <c r="H19" i="7" s="1"/>
  <c r="D15" i="7"/>
  <c r="D19" i="7" s="1"/>
  <c r="E15" i="7"/>
  <c r="E19" i="7" s="1"/>
  <c r="C15" i="7"/>
  <c r="C19" i="7" s="1"/>
  <c r="D38" i="24"/>
  <c r="E38" i="24"/>
  <c r="C38" i="24"/>
  <c r="D23" i="24"/>
  <c r="E23" i="24"/>
  <c r="C23" i="24"/>
  <c r="G33" i="33"/>
  <c r="G20" i="33"/>
  <c r="G19" i="33"/>
  <c r="F11" i="33"/>
  <c r="P18" i="32"/>
  <c r="N18" i="32"/>
  <c r="L18" i="32"/>
  <c r="Q18" i="32"/>
  <c r="R18" i="32"/>
  <c r="D35" i="7"/>
  <c r="C35" i="7"/>
  <c r="D14" i="2"/>
  <c r="C12" i="5"/>
  <c r="J8" i="11"/>
  <c r="J36" i="11"/>
  <c r="C60" i="9"/>
  <c r="C44" i="9"/>
  <c r="C8" i="9"/>
  <c r="C21" i="9"/>
  <c r="D8" i="8"/>
  <c r="D28" i="8"/>
  <c r="D47" i="8"/>
  <c r="C47" i="8"/>
  <c r="C8" i="8"/>
  <c r="E34" i="24"/>
  <c r="D34" i="24"/>
  <c r="D18" i="24"/>
  <c r="E18" i="24"/>
  <c r="C34" i="24"/>
  <c r="C18" i="24"/>
  <c r="D18" i="2"/>
  <c r="D18" i="1"/>
  <c r="D8" i="1"/>
  <c r="D12" i="1"/>
  <c r="D26" i="1"/>
  <c r="G12" i="25"/>
  <c r="G9" i="25"/>
  <c r="F12" i="25"/>
  <c r="D26" i="27"/>
  <c r="D10" i="26"/>
  <c r="E10" i="26"/>
  <c r="F10" i="26"/>
  <c r="G10" i="26"/>
  <c r="H11" i="26"/>
  <c r="D12" i="26"/>
  <c r="E12" i="26"/>
  <c r="F12" i="26"/>
  <c r="G12" i="26"/>
  <c r="H13" i="26"/>
  <c r="H17" i="26"/>
  <c r="H14" i="26" s="1"/>
  <c r="K44" i="11"/>
  <c r="K3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7" i="11"/>
  <c r="D8" i="11"/>
  <c r="J39" i="11"/>
  <c r="D44" i="9"/>
  <c r="E16" i="25"/>
  <c r="E18" i="25"/>
  <c r="E35" i="7"/>
  <c r="D39" i="11"/>
  <c r="D23" i="6"/>
  <c r="E23" i="6"/>
  <c r="C8" i="5"/>
  <c r="D32" i="1"/>
  <c r="D38" i="1"/>
  <c r="D42" i="1"/>
  <c r="D21" i="9"/>
  <c r="D8" i="9"/>
  <c r="D34" i="34" l="1"/>
  <c r="G43" i="11"/>
  <c r="D43" i="11"/>
  <c r="G45" i="11"/>
  <c r="G51" i="11" s="1"/>
  <c r="C24" i="24"/>
  <c r="C25" i="24" s="1"/>
  <c r="J43" i="11"/>
  <c r="J45" i="11" s="1"/>
  <c r="J51" i="11" s="1"/>
  <c r="G21" i="33"/>
  <c r="D29" i="34"/>
  <c r="D35" i="34" s="1"/>
  <c r="F18" i="26"/>
  <c r="G18" i="26"/>
  <c r="E18" i="26"/>
  <c r="G13" i="25"/>
  <c r="G15" i="25" s="1"/>
  <c r="E9" i="25"/>
  <c r="E13" i="25" s="1"/>
  <c r="E15" i="25" s="1"/>
  <c r="D18" i="26"/>
  <c r="H12" i="26"/>
  <c r="K8" i="11"/>
  <c r="D42" i="24"/>
  <c r="D39" i="24"/>
  <c r="D40" i="24" s="1"/>
  <c r="C39" i="24"/>
  <c r="C40" i="24" s="1"/>
  <c r="E24" i="24"/>
  <c r="E25" i="24" s="1"/>
  <c r="K28" i="11"/>
  <c r="K39" i="11"/>
  <c r="K43" i="11" s="1"/>
  <c r="D26" i="21"/>
  <c r="E39" i="24"/>
  <c r="E40" i="24" s="1"/>
  <c r="E42" i="24"/>
  <c r="D41" i="24"/>
  <c r="C42" i="24"/>
  <c r="D24" i="24"/>
  <c r="D25" i="24" s="1"/>
  <c r="C41" i="24"/>
  <c r="D29" i="1"/>
  <c r="D45" i="1" s="1"/>
  <c r="D21" i="2"/>
  <c r="C11" i="5"/>
  <c r="F13" i="25"/>
  <c r="F15" i="25" s="1"/>
  <c r="D46" i="8"/>
  <c r="D51" i="8" s="1"/>
  <c r="D59" i="9"/>
  <c r="D65" i="9" s="1"/>
  <c r="D37" i="7"/>
  <c r="D39" i="7" s="1"/>
  <c r="I37" i="7"/>
  <c r="I39" i="7" s="1"/>
  <c r="J37" i="7"/>
  <c r="J39" i="7" s="1"/>
  <c r="C37" i="7"/>
  <c r="C39" i="7" s="1"/>
  <c r="E37" i="7"/>
  <c r="E39" i="7" s="1"/>
  <c r="H37" i="7"/>
  <c r="H39" i="7" s="1"/>
  <c r="C46" i="8"/>
  <c r="C51" i="8" s="1"/>
  <c r="C59" i="9"/>
  <c r="C65" i="9" s="1"/>
  <c r="D36" i="11"/>
  <c r="D45" i="11" s="1"/>
  <c r="D51" i="11" s="1"/>
  <c r="H10" i="26"/>
  <c r="E41" i="24"/>
  <c r="H18" i="26" l="1"/>
  <c r="K51" i="11"/>
  <c r="E43" i="24"/>
  <c r="K36" i="11"/>
  <c r="K45" i="11" s="1"/>
</calcChain>
</file>

<file path=xl/sharedStrings.xml><?xml version="1.0" encoding="utf-8"?>
<sst xmlns="http://schemas.openxmlformats.org/spreadsheetml/2006/main" count="1092" uniqueCount="672">
  <si>
    <t>Költségvetési pénzforgalmi kiadások összesen (01+02+03+04+05+06+07+08 )</t>
  </si>
  <si>
    <t>Összesen</t>
  </si>
  <si>
    <t>Pénzeszközök változása év közben</t>
  </si>
  <si>
    <t>Alaptevékenység költségvetési egyenlege</t>
  </si>
  <si>
    <t>Összes maradvány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</si>
  <si>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</si>
  <si>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</si>
  <si>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</si>
  <si>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</si>
  <si>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</si>
  <si>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</si>
  <si>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</si>
  <si>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</si>
  <si>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</si>
  <si>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</si>
  <si>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</si>
  <si>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</si>
  <si>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</si>
  <si>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</si>
  <si>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</si>
  <si>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</si>
  <si>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</si>
  <si>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</si>
  <si>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</si>
  <si>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</si>
  <si>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</si>
  <si>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</si>
  <si>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</si>
  <si>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</si>
  <si>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</si>
  <si>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</si>
  <si>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</si>
  <si>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</si>
  <si>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</si>
  <si>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</si>
  <si>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</si>
  <si>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</si>
  <si>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</si>
  <si>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</si>
  <si>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</si>
  <si>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</si>
  <si>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</si>
  <si>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Kötelezettség jogcíme</t>
  </si>
  <si>
    <t>Köt. váll.
 éve</t>
  </si>
  <si>
    <t>Kiadás vonzata évenként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</si>
  <si>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</si>
  <si>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</si>
  <si>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</si>
  <si>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</si>
  <si>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</si>
  <si>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</si>
  <si>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</si>
  <si>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</si>
  <si>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</si>
  <si>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</si>
  <si>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</si>
  <si>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</si>
  <si>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</si>
  <si>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</si>
  <si>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</si>
  <si>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</si>
  <si>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Egyéb kölcsön elengedése</t>
  </si>
  <si>
    <t>Összesen:</t>
  </si>
  <si>
    <t>Támogatott neve</t>
  </si>
  <si>
    <t>Támogatás célja</t>
  </si>
  <si>
    <t>Működési célú támogatások államháztartáson kívülre</t>
  </si>
  <si>
    <t>Csesztregi Közös Önkormányzati Hivatal</t>
  </si>
  <si>
    <t>Működési célú támogatások államháztartáson belülre</t>
  </si>
  <si>
    <t>Ssz.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</si>
  <si>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</si>
  <si>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</si>
  <si>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</si>
  <si>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</si>
  <si>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</si>
  <si>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</si>
  <si>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t>Helyiségek hasznosítása utáni kedvezmény, mentesség</t>
  </si>
  <si>
    <t>Eszközök hasznosítása utáni kedvezmény, mentesség</t>
  </si>
  <si>
    <t>Tárgyév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</si>
  <si>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</si>
  <si>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</si>
  <si>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</si>
  <si>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</si>
  <si>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F</t>
  </si>
  <si>
    <t>G</t>
  </si>
  <si>
    <t>H</t>
  </si>
  <si>
    <t>EGYSZERŰSÍTETT PÉNZFORGALMI JELENTÉS</t>
  </si>
  <si>
    <t>Eredeti</t>
  </si>
  <si>
    <t>Módosított</t>
  </si>
  <si>
    <t>Teljesítés</t>
  </si>
  <si>
    <t>előirányzat</t>
  </si>
  <si>
    <t>Munkaadókat terhelő járulék</t>
  </si>
  <si>
    <t>Dologi és egyéb folyó  kiadások</t>
  </si>
  <si>
    <t>Előzetesen felszámított működési célú áfa</t>
  </si>
  <si>
    <t>fő</t>
  </si>
  <si>
    <t>Eltérés</t>
  </si>
  <si>
    <t>Járó támogatás - kapott támogatás</t>
  </si>
  <si>
    <t>1.1. Működési célú támogatás áht-n belülről</t>
  </si>
  <si>
    <t xml:space="preserve">1.6. Beruházások </t>
  </si>
  <si>
    <t>1.7. Felújítások</t>
  </si>
  <si>
    <t>1.8 Felhalm.célú pénzeszköz átadás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</si>
  <si>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</si>
  <si>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</si>
  <si>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</si>
  <si>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</si>
  <si>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</si>
  <si>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</si>
  <si>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</si>
  <si>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</si>
  <si>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</si>
  <si>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</si>
  <si>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</si>
  <si>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</si>
  <si>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</si>
  <si>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</si>
  <si>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</si>
  <si>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</si>
  <si>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</si>
  <si>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</si>
  <si>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</si>
  <si>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</si>
  <si>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</si>
  <si>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</si>
  <si>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</si>
  <si>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</si>
  <si>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</si>
  <si>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</si>
  <si>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</si>
  <si>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</si>
  <si>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</si>
  <si>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</si>
  <si>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</si>
  <si>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</si>
  <si>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</si>
  <si>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</si>
  <si>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</si>
  <si>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</si>
  <si>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</si>
  <si>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</si>
  <si>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</si>
  <si>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</si>
  <si>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</si>
  <si>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</si>
  <si>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</si>
  <si>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</si>
  <si>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</si>
  <si>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</si>
  <si>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</si>
  <si>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</si>
  <si>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</si>
  <si>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</si>
  <si>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</si>
  <si>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</si>
  <si>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</si>
  <si>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</si>
  <si>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</si>
  <si>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</si>
  <si>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</si>
  <si>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</si>
  <si>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</si>
  <si>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</si>
  <si>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</si>
  <si>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</si>
  <si>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</si>
  <si>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</si>
  <si>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</si>
  <si>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</si>
  <si>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</si>
  <si>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</si>
  <si>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</si>
  <si>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</si>
  <si>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</si>
  <si>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</si>
  <si>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</si>
  <si>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</si>
  <si>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</si>
  <si>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</si>
  <si>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</si>
  <si>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</si>
  <si>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</si>
  <si>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</si>
  <si>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</si>
  <si>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</si>
  <si>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</si>
  <si>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</si>
  <si>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</si>
  <si>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</si>
  <si>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 xml:space="preserve">Megnevezés </t>
  </si>
  <si>
    <t xml:space="preserve">MŰKÖDÉSI CÉLÚ BEVÉTELEK </t>
  </si>
  <si>
    <t>MŰKÖDÉSI CÉLÚ  KIADÁSOK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</si>
  <si>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</si>
  <si>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</si>
  <si>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</si>
  <si>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</si>
  <si>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</si>
  <si>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</si>
  <si>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</si>
  <si>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</si>
  <si>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 xml:space="preserve">Költségvetési működési bevételek összesen </t>
  </si>
  <si>
    <t xml:space="preserve">Költségvetési működési  célú kiadások </t>
  </si>
  <si>
    <t xml:space="preserve">Működési célú finanszírozási bevételek  </t>
  </si>
  <si>
    <t xml:space="preserve">Működési célú finanszírozási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</si>
  <si>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</si>
  <si>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</si>
  <si>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</si>
  <si>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</si>
  <si>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</si>
  <si>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</si>
  <si>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</si>
  <si>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</si>
  <si>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</si>
  <si>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</si>
  <si>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</si>
  <si>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bevételek </t>
  </si>
  <si>
    <t xml:space="preserve">Felhalmozási célú finanszírozási kiadások </t>
  </si>
  <si>
    <t>1.9. Előző évi költségvetési maradvány</t>
  </si>
  <si>
    <t xml:space="preserve">Felhalm. finanszírozási bevételek összesen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</si>
  <si>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</si>
  <si>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</si>
  <si>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</si>
  <si>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</si>
  <si>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</si>
  <si>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</si>
  <si>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</si>
  <si>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</si>
  <si>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</si>
  <si>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</si>
  <si>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</si>
  <si>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</si>
  <si>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</si>
  <si>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</si>
  <si>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</si>
  <si>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</si>
  <si>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</si>
  <si>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</si>
  <si>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</si>
  <si>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</si>
  <si>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B116.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</si>
  <si>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</si>
  <si>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</si>
  <si>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</si>
  <si>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</si>
  <si>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</si>
  <si>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>Felhalmozási önkormányzati támogatások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</si>
  <si>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</si>
  <si>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</si>
  <si>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</si>
  <si>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</si>
  <si>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</si>
  <si>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</si>
  <si>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</si>
  <si>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</si>
  <si>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</si>
  <si>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</si>
  <si>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</si>
  <si>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</si>
  <si>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</si>
  <si>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</si>
  <si>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</si>
  <si>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</si>
  <si>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</si>
  <si>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</si>
  <si>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</si>
  <si>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</si>
  <si>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</si>
  <si>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</si>
  <si>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</si>
  <si>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</si>
  <si>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</si>
  <si>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</si>
  <si>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</si>
  <si>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</si>
  <si>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</si>
  <si>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</si>
  <si>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</si>
  <si>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</si>
  <si>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</si>
  <si>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</si>
  <si>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</si>
  <si>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</si>
  <si>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</si>
  <si>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</si>
  <si>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</si>
  <si>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pénzeszközök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</si>
  <si>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</si>
  <si>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</si>
  <si>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</si>
  <si>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</si>
  <si>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</si>
  <si>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</si>
  <si>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Befektetési célú értékpapírok beváltása, értékesítése</t>
  </si>
  <si>
    <t>B813.</t>
  </si>
  <si>
    <t>Előző év költségvetési maradvány igénybevétele</t>
  </si>
  <si>
    <t>B814.</t>
  </si>
  <si>
    <t>Államháztartáson belüli megelőlegezések</t>
  </si>
  <si>
    <t>Bevételek összesen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</si>
  <si>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</si>
  <si>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</si>
  <si>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</si>
  <si>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</si>
  <si>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</si>
  <si>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</si>
  <si>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</si>
  <si>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</si>
  <si>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</si>
  <si>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</si>
  <si>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</si>
  <si>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</si>
  <si>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</si>
  <si>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</si>
  <si>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</si>
  <si>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</si>
  <si>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</si>
  <si>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</si>
  <si>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</si>
  <si>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</si>
  <si>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</si>
  <si>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</si>
  <si>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</si>
  <si>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</si>
  <si>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</si>
  <si>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</si>
  <si>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</si>
  <si>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</si>
  <si>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</si>
  <si>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</si>
  <si>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</si>
  <si>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</si>
  <si>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</si>
  <si>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</si>
  <si>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</si>
  <si>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</si>
  <si>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</si>
  <si>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</si>
  <si>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</si>
  <si>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</si>
  <si>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</si>
  <si>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</si>
  <si>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</si>
  <si>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</si>
  <si>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</si>
  <si>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</si>
  <si>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</si>
  <si>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</si>
  <si>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</si>
  <si>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</si>
  <si>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</si>
  <si>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</si>
  <si>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</si>
  <si>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</si>
  <si>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</si>
  <si>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</si>
  <si>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</si>
  <si>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</si>
  <si>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</si>
  <si>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</si>
  <si>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</si>
  <si>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</si>
  <si>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</si>
  <si>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</si>
  <si>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</si>
  <si>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</si>
  <si>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</si>
  <si>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</si>
  <si>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</si>
  <si>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</si>
  <si>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</si>
  <si>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</si>
  <si>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</si>
  <si>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</si>
  <si>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</si>
  <si>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</si>
  <si>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</si>
  <si>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</si>
  <si>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</si>
  <si>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</si>
  <si>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</si>
  <si>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</si>
  <si>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</si>
  <si>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</si>
  <si>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</si>
  <si>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</si>
  <si>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</si>
  <si>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</si>
  <si>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</si>
  <si>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</si>
  <si>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</si>
  <si>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</si>
  <si>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</si>
  <si>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</si>
  <si>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</si>
  <si>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</si>
  <si>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</si>
  <si>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</si>
  <si>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</si>
  <si>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</si>
  <si>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</si>
  <si>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</si>
  <si>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Kiadások összesen</t>
  </si>
  <si>
    <t>Központi, irányítószervi támogatás</t>
  </si>
  <si>
    <t>Hozzájárulás jogcíme</t>
  </si>
  <si>
    <t>mutató/  létszám</t>
  </si>
  <si>
    <t>Támogatás</t>
  </si>
  <si>
    <t>Hozzájárulás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</si>
  <si>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</si>
  <si>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</si>
  <si>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</si>
  <si>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</si>
  <si>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</si>
  <si>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</si>
  <si>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</si>
  <si>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</si>
  <si>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</si>
  <si>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</si>
  <si>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</si>
  <si>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</si>
  <si>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</si>
  <si>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</si>
  <si>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</si>
  <si>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</si>
  <si>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</si>
  <si>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</si>
  <si>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</si>
  <si>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</si>
  <si>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</si>
  <si>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</si>
  <si>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2. Óvodaműködtetési támogatás</t>
  </si>
  <si>
    <t>3. Társulás által fenntartott óvodákban bejáró gyermekek utaztatásának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</si>
  <si>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</si>
  <si>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</si>
  <si>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</si>
  <si>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</si>
  <si>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5. b, Gyermekétkeztetés üzemeltetési támogatása 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</si>
  <si>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</si>
  <si>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</si>
  <si>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</si>
  <si>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Felhalmozási és tőkejellegű bevételek és kiadások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</si>
  <si>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</si>
  <si>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</si>
  <si>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</si>
  <si>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</si>
  <si>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</si>
  <si>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</si>
  <si>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</si>
  <si>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</si>
  <si>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680001</t>
  </si>
  <si>
    <t>013350</t>
  </si>
  <si>
    <t>052020</t>
  </si>
  <si>
    <t>ÖSSZESEN: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</si>
  <si>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</si>
  <si>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>Sor-
szám</t>
  </si>
  <si>
    <t>Önkormányzatok működési támogatásai</t>
  </si>
  <si>
    <t>-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</si>
  <si>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</si>
  <si>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</si>
  <si>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</si>
  <si>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Előző évi maradvány igénybevétele</t>
  </si>
  <si>
    <t xml:space="preserve">Támogatás összege </t>
  </si>
  <si>
    <t>H=(D+E+F+G)</t>
  </si>
  <si>
    <t>Összesen (1+2+3+5+7)</t>
  </si>
  <si>
    <t xml:space="preserve">Összeg </t>
  </si>
  <si>
    <t>Tárgyidőszak</t>
  </si>
  <si>
    <t>2017.</t>
  </si>
  <si>
    <t>VAGYONKIMUTATÁS
a könyvviteli mérlegben értékkel kimutatott forrásokról</t>
  </si>
  <si>
    <t>B407.</t>
  </si>
  <si>
    <t>Általános forgalmi adó visszatérülése</t>
  </si>
  <si>
    <t>Készletértékesítés ellenértéke</t>
  </si>
  <si>
    <t>Biztosító által fizettt kártérítés</t>
  </si>
  <si>
    <t>B817.</t>
  </si>
  <si>
    <t>Lekötött bankbetétek megszüntetése</t>
  </si>
  <si>
    <t>Rovat</t>
  </si>
  <si>
    <t>Működési célú költségvetési támogatások és kiegészítő támogatások</t>
  </si>
  <si>
    <t>Elszámolásból származó bevételek</t>
  </si>
  <si>
    <t>Értékesítési forgalmi adók (iparűzési adó)</t>
  </si>
  <si>
    <t>K335.</t>
  </si>
  <si>
    <t>Közvetített szolgáltatások</t>
  </si>
  <si>
    <t>K513.</t>
  </si>
  <si>
    <t>Tartalékok</t>
  </si>
  <si>
    <t>B916.</t>
  </si>
  <si>
    <t>Pénzeszközök lekötött bankbetétként elhelyezése</t>
  </si>
  <si>
    <t>K61.</t>
  </si>
  <si>
    <t>Immateriális javak beszerzése, létesítése</t>
  </si>
  <si>
    <t>5. Kiegészítő támogatás az óvodapedagógusok minősítéséből adódó többletfeladatokhoz</t>
  </si>
  <si>
    <t>J) PASSZÍV IDŐBELI ELHATÁROLÁSOK</t>
  </si>
  <si>
    <t>1.10. Lekötött bankbetétek megszüntetése</t>
  </si>
  <si>
    <t>1.10. Pénzeszközök lekötött bankbetétként elhelyezése</t>
  </si>
  <si>
    <t>Működési célú  visszatérítendő támogatások államháztartáson kívülre</t>
  </si>
  <si>
    <t>Mindösszesen:</t>
  </si>
  <si>
    <t>Módosított előirányzat 05.31</t>
  </si>
  <si>
    <t>Módosítás 07.15.</t>
  </si>
  <si>
    <t>Módosított előirányzat 10.31.</t>
  </si>
  <si>
    <t>Módosítás 12.31.</t>
  </si>
  <si>
    <t>J</t>
  </si>
  <si>
    <t>I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</si>
  <si>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</si>
  <si>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</si>
  <si>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</si>
  <si>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</si>
  <si>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</si>
  <si>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</si>
  <si>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</si>
  <si>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2018.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</si>
  <si>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</si>
  <si>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</si>
  <si>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</si>
  <si>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</si>
  <si>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</si>
  <si>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</si>
  <si>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</si>
  <si>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</si>
  <si>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</si>
  <si>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</si>
  <si>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</si>
  <si>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Pénzeszközök lekötött betétként való elhelyezése</t>
  </si>
  <si>
    <t>Finanszírozási kiadások összesen (10+11+12+13)</t>
  </si>
  <si>
    <t>Pénzforgalmi kiadások (09+14)</t>
  </si>
  <si>
    <t>Kiadások összesen ( 15)</t>
  </si>
  <si>
    <t>Költségvetési pénzforgalmi bevételek összesen 
(17+18+19+20+21+22+23+24)</t>
  </si>
  <si>
    <t>Finanszírozási bevételek összesen (26+27+28)</t>
  </si>
  <si>
    <t>Pénzforgalmi bevételek (25+29)</t>
  </si>
  <si>
    <t>Bevételek összesen (30)</t>
  </si>
  <si>
    <t>Pénzforgalmi költségvetési bevételek és kiadások különbsége (25-09) [költségvetési hiány (-), költségvetési többlet (+)]</t>
  </si>
  <si>
    <t>Finanszírozási műveletek eredménye (29-12)</t>
  </si>
  <si>
    <t>Tárgyévi gazdálkodás eredménye (32+33)</t>
  </si>
  <si>
    <t>B401.</t>
  </si>
  <si>
    <t>B411.</t>
  </si>
  <si>
    <t>B1. - B8.</t>
  </si>
  <si>
    <t>K1.- K9.</t>
  </si>
  <si>
    <t>1. (3) Óvodapedagógusok pótlólagos bértámogatása</t>
  </si>
  <si>
    <t>5. a, Gyermekétkeztetés támogatása - finanszírozás szempontjából elismert dolgozók bértámogatása</t>
  </si>
  <si>
    <t>VAGYONKIMUTATÁS                                                                                                                                                           a könyvviteli mérlegben értékben kimutatott eszközökről</t>
  </si>
  <si>
    <t>B34.</t>
  </si>
  <si>
    <t>Vagyoni típusú adók</t>
  </si>
  <si>
    <t xml:space="preserve">    lásd: 4. melléklet</t>
  </si>
  <si>
    <t xml:space="preserve">   lásd: 4. melléklet</t>
  </si>
  <si>
    <t>Csesztreg Község Önkormányzata</t>
  </si>
  <si>
    <t xml:space="preserve">   ebből: tartós részesedések társulásban</t>
  </si>
  <si>
    <t xml:space="preserve">             egyéb tartós részesedés</t>
  </si>
  <si>
    <t>Veleméri Polgárőr Egyesület</t>
  </si>
  <si>
    <t>Szentgyörgyvölgy Község Önkormányzata</t>
  </si>
  <si>
    <t>3. e. (1) Falugondnoki szolgáltatás</t>
  </si>
  <si>
    <t xml:space="preserve">MÁROKFÖLD KÖZSÉG ÖNKORMÁNYZATA </t>
  </si>
  <si>
    <t xml:space="preserve">Márokföld Község Önkormányzatának elemi bevételei </t>
  </si>
  <si>
    <t>Márokföld Község Önkormányzatának elemi kiadásai</t>
  </si>
  <si>
    <t>Márokföld Község Önkormányzata</t>
  </si>
  <si>
    <t>Márokföld Község Önkormányzata többéves kihatással járó döntések számszerűsítése évenkénti bontásban és összesítve célok szerint</t>
  </si>
  <si>
    <t>MÁROKFÖLD KÖZSÉG ÖNKORMÁNYZATA</t>
  </si>
  <si>
    <t>Hitel-, kölcsöntörlesztés államháztartáson kívülre</t>
  </si>
  <si>
    <t>1.9. Hitel-, kölcsöntörlesztés Áht-n kívülre</t>
  </si>
  <si>
    <t>K911.</t>
  </si>
  <si>
    <t>Hitel-, kölcsöntörlesztés áht-n kívülre</t>
  </si>
  <si>
    <t>d.) lakott külterülettel kapcsolatos feladatk támogatása</t>
  </si>
  <si>
    <t xml:space="preserve">     lakott külterülettel kapcsolatos feladatok támogatása beszámítás után</t>
  </si>
  <si>
    <t>EGYSZERŰSÍTETT MARADVÁNY-KIMUTATÁS</t>
  </si>
  <si>
    <t xml:space="preserve">   - Kötelezettséggel terhelt maradvány</t>
  </si>
  <si>
    <t xml:space="preserve">   - Szabad maradvány</t>
  </si>
  <si>
    <t>Észak- Zalai Víz- és Csatornamű Zrt.</t>
  </si>
  <si>
    <t>Átlagos statisztikai állományi létszám (fő)</t>
  </si>
  <si>
    <t xml:space="preserve">   - ebből közfoglalkoztatottak létszáma (fő)</t>
  </si>
  <si>
    <t>Adatok Ft-ban</t>
  </si>
  <si>
    <t xml:space="preserve"> Ft/fő</t>
  </si>
  <si>
    <t>Ft</t>
  </si>
  <si>
    <t xml:space="preserve">    Adatok Ft-ban</t>
  </si>
  <si>
    <t xml:space="preserve"> Adatok Ft-ban</t>
  </si>
  <si>
    <t>2019.</t>
  </si>
  <si>
    <t>Adatok  Ft-ban</t>
  </si>
  <si>
    <t>Egyéb tárgyi eszközök értékesítése</t>
  </si>
  <si>
    <t>B53.</t>
  </si>
  <si>
    <t xml:space="preserve"> Fogorvosi szolgálat feladataihoz való hozzájárulás.</t>
  </si>
  <si>
    <t>Lenti Kistérség Többcélú Társulás</t>
  </si>
  <si>
    <t>Működési feladatokhoz való hozzájárulás.</t>
  </si>
  <si>
    <t>Szociális ágazati pótlék</t>
  </si>
  <si>
    <t>Októberi normatíva módosításkori várható állami támogatás</t>
  </si>
  <si>
    <t>EREDMÉNYKIMUTATÁS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</si>
  <si>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</si>
  <si>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</si>
  <si>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</si>
  <si>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</t>
  </si>
  <si>
    <t>06. Központi működési célú támogatások eredményszemléletű bevételei</t>
  </si>
  <si>
    <t>07. Egyéb működési célú támogatások eredményszeméletű bevételei</t>
  </si>
  <si>
    <t>08. Felhalmozási célú támogatások eredményszemléletű bevételei</t>
  </si>
  <si>
    <t>09. Különféle egyéb eredményszemléletű bevételek</t>
  </si>
  <si>
    <t>III. Egyéb eredményszemléletű bevételek</t>
  </si>
  <si>
    <t>10. Anyagköltség</t>
  </si>
  <si>
    <t>11. Igénybe vett szolgáltatások értéke</t>
  </si>
  <si>
    <t>13. Eladott (közvetített) szolgáltatások értéke</t>
  </si>
  <si>
    <t>IV. Anyagjellegű ráfordítások</t>
  </si>
  <si>
    <t>14. Bérköltség</t>
  </si>
  <si>
    <t>15. Személyi jellegű egyéb kifizetések</t>
  </si>
  <si>
    <t>16. Bérjárulékok</t>
  </si>
  <si>
    <t>V. Személyi jellegű ráfordítások</t>
  </si>
  <si>
    <t>VI. Értékcsökkenési leírás</t>
  </si>
  <si>
    <t>VII. Egyéb ráfordítások</t>
  </si>
  <si>
    <t>A) TEVÉKENYSÉGEK EREDMÉNYE (I+III-IV-V-VI-VII)</t>
  </si>
  <si>
    <t>20. Egyéb kapott (járó) kamatok és kamatjellegű eredményszemléletű bevételek</t>
  </si>
  <si>
    <t>VIII. Pénzügyi műveletek eredményszemléletű bevételei</t>
  </si>
  <si>
    <t>IX. Pénzügyi műveletek ráfordításai</t>
  </si>
  <si>
    <t>B) PÉNZÜGYI MŰVELETEK EREDMÉNYE (VIII-IX)</t>
  </si>
  <si>
    <t>C) MÉRLEG SZERINTI EREDMÉNY (A+-B)</t>
  </si>
  <si>
    <t>24 Fizetendő kamatok és kamatjellegű ráfordítások</t>
  </si>
  <si>
    <t>K512.</t>
  </si>
  <si>
    <t>12. Eladott áruk beszerzési értéke</t>
  </si>
  <si>
    <t>Dr. Hetés Ferenc Szakorvosi Rendelőintézet</t>
  </si>
  <si>
    <t>I.6. A településképi arculati kézikönyv elkészítésének támogatása</t>
  </si>
  <si>
    <t>Szociális célú tűzelőanyag vásárlásához kapcsolódó támogatás</t>
  </si>
  <si>
    <t>Önkormányzatok rendkívűli támogatása</t>
  </si>
  <si>
    <t>2018. ÉVI MŰKÖDÉSI ÉS FELHALMOZÁSI CÉLÚ BEVÉTELEI ÉS KIADÁSAI</t>
  </si>
  <si>
    <t>Eredeti előirányzat               2018.</t>
  </si>
  <si>
    <t>Módosított előirányzat                              2018.</t>
  </si>
  <si>
    <t>Teljesítés              2018.</t>
  </si>
  <si>
    <t xml:space="preserve">2018. </t>
  </si>
  <si>
    <t>Eredeti előirányzat        2018.</t>
  </si>
  <si>
    <t>Módosított előirányzat 2018.</t>
  </si>
  <si>
    <t>Teljesítés             2018.</t>
  </si>
  <si>
    <t>Eredeti előirányzat                                                                   2018. év</t>
  </si>
  <si>
    <t>MÁROKFÖLD KÖZSÉG ÖNKORMÁNYZATÁNAK ÁLLAMI HOZZÁJÁRULÁSA 2018. ÉVBEN</t>
  </si>
  <si>
    <t>Beszámolóban elszámolt teljesítés                   2018. év</t>
  </si>
  <si>
    <t>2017. évi szociális tüzelőanyag vásárláshoz kapcsolódó támogatás - kiegészítő</t>
  </si>
  <si>
    <t>Téli rezsicsökkentéshez kapcsolódó támogatás</t>
  </si>
  <si>
    <t>Eredeti előirányzat 2018.</t>
  </si>
  <si>
    <t>Teljesítés 2018.</t>
  </si>
  <si>
    <t xml:space="preserve">Faszerkezetű híd felújítási munkálatai </t>
  </si>
  <si>
    <t>Jurta tetőszerkezetének cseréje, tartályok a jurtához vízelvezetőnek.</t>
  </si>
  <si>
    <t>Magasnyomású mosó beszerzése.</t>
  </si>
  <si>
    <t>Trambulin beszerzése.</t>
  </si>
  <si>
    <t>Jurtába merülőszivattyú vásárlása.</t>
  </si>
  <si>
    <t>Jurtába fém falikút beszerzése.</t>
  </si>
  <si>
    <t>Sebességmérő készülék beszerzése, kamerákkal, radartáblával és tartozékaival.</t>
  </si>
  <si>
    <t>Mobiltelefonok és tartozékainak beszerzése.</t>
  </si>
  <si>
    <t>MÁROKFÖLD KÖZSÉG ÖNKORMÁNYZATA ÁLTAL NYÚJTOTT CÉLJELLEGŰ TÁMOGATÁSOK RÉSZLETEZÉSE A 2018. ÉVBEN</t>
  </si>
  <si>
    <t>Központi orvosi ügyelet feladatainak ellátásához, valamint új személygépkocsi beszerzéséhez való hozzájárulás.</t>
  </si>
  <si>
    <t>Védőnői szolgálat és a köztemető feladataihoz való hozzájárulás.</t>
  </si>
  <si>
    <t>AXION Aristos VX Plus digitális röntgenberendezés karbatartásához való hozzájárulás.</t>
  </si>
  <si>
    <t>Munka- és tűzvédelmi oktatás, információs-technológiai szaktanácsadás, települési helyi esélyegyenlőségi programok felülvizsgálata, hivatal működés, könyvelési program üzemeltetés, ingatlanvagyon-kataszter karbantartás, belső ellenőrzési feladatok ellátásához való hozzájárulás.</t>
  </si>
  <si>
    <t>Márokföld Község Önkormányzata által nyútjtott közvetett támogatások 2018. évben (kedvezmények)</t>
  </si>
  <si>
    <t>2018. előtti kifizetés</t>
  </si>
  <si>
    <t>2020.</t>
  </si>
  <si>
    <t>2021.</t>
  </si>
  <si>
    <t xml:space="preserve">   2014. évben jogtalanul igénybevett állami támogatás visszafizetése</t>
  </si>
  <si>
    <t>Szociáli célú tüzelőanyag beszerzése</t>
  </si>
  <si>
    <t>2017-2018.</t>
  </si>
  <si>
    <t>Márokföld Község Önkormányzata adósságot keletkeztető 2018. évi fejlesztési céljai, az ügyletekből és kezességvállalásokból fennálló kötelezettségei, valamint azok fedezetéül szolgáló saját bevételek</t>
  </si>
  <si>
    <t>1, 2018. évi adósságkeletkeztető fejlesztési célok</t>
  </si>
  <si>
    <t>2018. évi teljesítés</t>
  </si>
  <si>
    <t>PÉNZESZKÖZEINEK VÁLTOZÁSÁNAK LEVEZETÉSE 2018. ÉVBEN</t>
  </si>
  <si>
    <t>Nyitó pénzkészlet 2018. január 01-én: ebből:</t>
  </si>
  <si>
    <t>Záró pénzkészlet 2018. december 31-én: ebből:</t>
  </si>
  <si>
    <t>2018. ÉV</t>
  </si>
  <si>
    <t>2018. év</t>
  </si>
  <si>
    <t>Márokföld Község Önkormányzata tulajdonában álló gazdálkodó szervezetek működésében származó kötezettségek és részesedések alakulása  2018. évben</t>
  </si>
  <si>
    <t>Módosított előirányzat                2018.</t>
  </si>
  <si>
    <t>Város- és zöldterület gazdálkodással, turizmusfejlesztéssel kapcsolatos tárgyi eszközök beszerzése, létesítése.</t>
  </si>
  <si>
    <t>Turizmusfejlesztéssel kapcsolatos felújítás.</t>
  </si>
  <si>
    <t>7/2019. (V. 20.) önkormányzati rendelet 1. melléklete</t>
  </si>
  <si>
    <t>7/2019. (V. 20.) önkormányzati rendelet 14. melléklete</t>
  </si>
  <si>
    <t>7/2019. (V. 20.) önkormányzati rendelet 13. melléklete</t>
  </si>
  <si>
    <t>7/2019. (V. 20.) önkormányzati rendelet 12,b. melléklete</t>
  </si>
  <si>
    <t>7/2019. (V. 20.) önkormányzati rendelet 12,a. melléklete</t>
  </si>
  <si>
    <t>7/2019. (V. 20.) önkormányzati rendelet 11. melléklete</t>
  </si>
  <si>
    <t>7/2019. (V. 20.) önkormányzati rendelet 10. melléklete</t>
  </si>
  <si>
    <t>7/2019. (V. 20.) önkormányzati rendelet 9. melléklete</t>
  </si>
  <si>
    <t>7/2019. (V. 20.) önkormányzati rendelet 8. melléklete</t>
  </si>
  <si>
    <t>7/2019. (V. 20.) önkormányzati rendelet 7. melléklete</t>
  </si>
  <si>
    <t>7/2019. (V. 20.) önkormányzati rendelet 6. melléklete</t>
  </si>
  <si>
    <t>7/2019. (V. 20.) önkormányzati rendelet 5. melléklete</t>
  </si>
  <si>
    <t>7/2019. (V. 20.) önkormányzati rendelet 4. melléklete</t>
  </si>
  <si>
    <t>7/2019. (V. 20.) önkormányzati rendelet 3. melléklete</t>
  </si>
  <si>
    <t>7/2019. (V. 20.) önkormányzati rendelet 2,b. melléklete</t>
  </si>
  <si>
    <t>7/2019. (V. 20.) önkormányzati rendelet 2,a. melléklete</t>
  </si>
  <si>
    <t>Teljesítés 2018-ból</t>
  </si>
  <si>
    <t>Kötelező feladatok</t>
  </si>
  <si>
    <t>Önként vállalt feladatok</t>
  </si>
  <si>
    <t>Államigazgatási feladatok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</si>
</sst>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  <numFmt numFmtId="167" formatCode="00"/>
    <numFmt numFmtId="168" formatCode="#,###__"/>
    <numFmt numFmtId="169" formatCode="0&quot;.&quot;"/>
  </numFmts>
  <fonts count="125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CE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Garamond"/>
      <family val="1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indexed="48"/>
      <name val="Arial CE"/>
      <charset val="238"/>
    </font>
    <font>
      <sz val="8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4"/>
      <name val="Arial CE"/>
      <charset val="238"/>
    </font>
    <font>
      <sz val="11"/>
      <name val="Arial"/>
      <family val="2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i/>
      <sz val="8"/>
      <name val="Times New Roman CE"/>
      <charset val="238"/>
    </font>
    <font>
      <sz val="12"/>
      <name val="Arial CE"/>
      <charset val="238"/>
    </font>
    <font>
      <b/>
      <sz val="10"/>
      <name val="Arial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charset val="238"/>
    </font>
    <font>
      <b/>
      <sz val="11"/>
      <name val="Arial CE"/>
      <charset val="238"/>
    </font>
    <font>
      <sz val="14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Arial CE"/>
      <charset val="238"/>
    </font>
    <font>
      <sz val="8"/>
      <name val="Times New Roman"/>
      <family val="1"/>
    </font>
    <font>
      <sz val="11"/>
      <name val="Times New Roman CE"/>
      <family val="1"/>
      <charset val="238"/>
    </font>
    <font>
      <b/>
      <sz val="11"/>
      <name val="Times New Roman"/>
      <family val="1"/>
    </font>
    <font>
      <b/>
      <sz val="9"/>
      <name val="Arial CE"/>
      <charset val="238"/>
    </font>
    <font>
      <i/>
      <sz val="8"/>
      <color indexed="8"/>
      <name val="Times New Roman"/>
      <family val="1"/>
      <charset val="238"/>
    </font>
    <font>
      <i/>
      <sz val="8"/>
      <name val="Arial"/>
      <family val="2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b/>
      <sz val="9"/>
      <color indexed="8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5" borderId="0" applyNumberFormat="0" applyBorder="0" applyAlignment="0" applyProtection="0"/>
    <xf numFmtId="0" fontId="5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3" fillId="3" borderId="0" applyNumberFormat="0" applyBorder="0" applyAlignment="0" applyProtection="0"/>
    <xf numFmtId="0" fontId="53" fillId="13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22" borderId="0" applyNumberFormat="0" applyBorder="0" applyAlignment="0" applyProtection="0"/>
    <xf numFmtId="0" fontId="54" fillId="7" borderId="0" applyNumberFormat="0" applyBorder="0" applyAlignment="0" applyProtection="0"/>
    <xf numFmtId="0" fontId="4" fillId="11" borderId="1" applyNumberFormat="0" applyAlignment="0" applyProtection="0"/>
    <xf numFmtId="0" fontId="55" fillId="10" borderId="1" applyNumberFormat="0" applyAlignment="0" applyProtection="0"/>
    <xf numFmtId="0" fontId="56" fillId="23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2" applyNumberFormat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4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63" fillId="2" borderId="1" applyNumberFormat="0" applyAlignment="0" applyProtection="0"/>
    <xf numFmtId="0" fontId="1" fillId="4" borderId="9" applyNumberFormat="0" applyFont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6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1" fillId="0" borderId="0"/>
    <xf numFmtId="0" fontId="64" fillId="0" borderId="0"/>
    <xf numFmtId="0" fontId="58" fillId="0" borderId="0"/>
    <xf numFmtId="0" fontId="68" fillId="0" borderId="0"/>
    <xf numFmtId="0" fontId="120" fillId="0" borderId="0"/>
    <xf numFmtId="0" fontId="69" fillId="0" borderId="0"/>
    <xf numFmtId="0" fontId="67" fillId="0" borderId="0"/>
    <xf numFmtId="0" fontId="67" fillId="0" borderId="0"/>
    <xf numFmtId="0" fontId="64" fillId="0" borderId="0"/>
    <xf numFmtId="0" fontId="121" fillId="0" borderId="0"/>
    <xf numFmtId="0" fontId="1" fillId="0" borderId="0"/>
    <xf numFmtId="0" fontId="120" fillId="0" borderId="0"/>
    <xf numFmtId="0" fontId="64" fillId="0" borderId="0"/>
    <xf numFmtId="0" fontId="58" fillId="0" borderId="0"/>
    <xf numFmtId="0" fontId="68" fillId="0" borderId="0"/>
    <xf numFmtId="0" fontId="1" fillId="0" borderId="0"/>
    <xf numFmtId="0" fontId="15" fillId="0" borderId="0"/>
    <xf numFmtId="0" fontId="64" fillId="0" borderId="0"/>
    <xf numFmtId="0" fontId="52" fillId="4" borderId="9" applyNumberFormat="0" applyFont="0" applyAlignment="0" applyProtection="0"/>
    <xf numFmtId="0" fontId="70" fillId="10" borderId="10" applyNumberFormat="0" applyAlignment="0" applyProtection="0"/>
    <xf numFmtId="0" fontId="16" fillId="0" borderId="11" applyNumberFormat="0" applyFill="0" applyAlignment="0" applyProtection="0"/>
    <xf numFmtId="0" fontId="17" fillId="7" borderId="0" applyNumberFormat="0" applyBorder="0" applyAlignment="0" applyProtection="0"/>
    <xf numFmtId="0" fontId="18" fillId="11" borderId="0" applyNumberFormat="0" applyBorder="0" applyAlignment="0" applyProtection="0"/>
    <xf numFmtId="0" fontId="19" fillId="25" borderId="1" applyNumberFormat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58" fillId="0" borderId="0"/>
  </cellStyleXfs>
  <cellXfs count="1045">
    <xf numFmtId="0" fontId="0" fillId="0" borderId="0" xfId="0"/>
    <xf numFmtId="0" fontId="15" fillId="0" borderId="0" xfId="95" applyFill="1" applyProtection="1"/>
    <xf numFmtId="0" fontId="21" fillId="0" borderId="0" xfId="95" applyFont="1" applyFill="1" applyProtection="1"/>
    <xf numFmtId="0" fontId="15" fillId="0" borderId="0" xfId="95" applyFill="1" applyAlignment="1" applyProtection="1">
      <alignment horizontal="center" vertical="center"/>
    </xf>
    <xf numFmtId="0" fontId="15" fillId="0" borderId="0" xfId="95" applyFill="1" applyAlignment="1" applyProtection="1">
      <alignment vertical="center"/>
    </xf>
    <xf numFmtId="0" fontId="30" fillId="0" borderId="0" xfId="95" applyFont="1" applyFill="1" applyProtection="1"/>
    <xf numFmtId="3" fontId="15" fillId="0" borderId="0" xfId="95" applyNumberFormat="1" applyFont="1" applyFill="1" applyProtection="1"/>
    <xf numFmtId="0" fontId="15" fillId="0" borderId="0" xfId="95" applyFont="1" applyFill="1" applyProtection="1"/>
    <xf numFmtId="0" fontId="1" fillId="0" borderId="0" xfId="94" applyFill="1" applyAlignment="1" applyProtection="1">
      <alignment vertical="center"/>
    </xf>
    <xf numFmtId="0" fontId="1" fillId="0" borderId="0" xfId="94" applyFill="1" applyAlignment="1" applyProtection="1">
      <alignment vertical="center" wrapText="1"/>
    </xf>
    <xf numFmtId="0" fontId="1" fillId="0" borderId="0" xfId="94" applyFill="1" applyAlignment="1" applyProtection="1">
      <alignment horizontal="center" vertical="center"/>
    </xf>
    <xf numFmtId="49" fontId="35" fillId="0" borderId="0" xfId="94" applyNumberFormat="1" applyFont="1" applyFill="1" applyAlignment="1" applyProtection="1">
      <alignment horizontal="center" vertical="center"/>
    </xf>
    <xf numFmtId="0" fontId="35" fillId="0" borderId="0" xfId="94" applyFont="1" applyFill="1" applyAlignment="1" applyProtection="1">
      <alignment vertical="center"/>
    </xf>
    <xf numFmtId="0" fontId="15" fillId="0" borderId="0" xfId="95" applyFont="1" applyFill="1" applyAlignment="1" applyProtection="1"/>
    <xf numFmtId="0" fontId="36" fillId="0" borderId="0" xfId="94" applyFont="1" applyFill="1" applyAlignment="1" applyProtection="1">
      <alignment horizontal="center" vertical="center"/>
    </xf>
    <xf numFmtId="0" fontId="0" fillId="0" borderId="0" xfId="0" applyFill="1"/>
    <xf numFmtId="0" fontId="39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46" fillId="0" borderId="0" xfId="0" applyFont="1" applyAlignment="1" applyProtection="1">
      <alignment horizontal="right"/>
    </xf>
    <xf numFmtId="0" fontId="0" fillId="0" borderId="0" xfId="0" applyProtection="1"/>
    <xf numFmtId="0" fontId="49" fillId="0" borderId="0" xfId="0" applyFont="1" applyAlignment="1" applyProtection="1">
      <alignment horizontal="center"/>
    </xf>
    <xf numFmtId="0" fontId="74" fillId="0" borderId="0" xfId="96" applyFont="1" applyAlignment="1">
      <alignment horizontal="center"/>
    </xf>
    <xf numFmtId="0" fontId="64" fillId="0" borderId="0" xfId="96"/>
    <xf numFmtId="0" fontId="74" fillId="0" borderId="0" xfId="96" applyFont="1" applyAlignment="1">
      <alignment horizontal="right"/>
    </xf>
    <xf numFmtId="0" fontId="38" fillId="0" borderId="0" xfId="96" applyFont="1" applyAlignment="1">
      <alignment horizontal="right"/>
    </xf>
    <xf numFmtId="0" fontId="20" fillId="0" borderId="17" xfId="96" applyFont="1" applyBorder="1" applyAlignment="1">
      <alignment horizontal="center" vertical="center"/>
    </xf>
    <xf numFmtId="0" fontId="20" fillId="0" borderId="18" xfId="96" applyFont="1" applyBorder="1" applyAlignment="1">
      <alignment horizontal="left" vertical="center"/>
    </xf>
    <xf numFmtId="3" fontId="15" fillId="0" borderId="18" xfId="96" applyNumberFormat="1" applyFont="1" applyBorder="1" applyAlignment="1">
      <alignment vertical="center"/>
    </xf>
    <xf numFmtId="3" fontId="15" fillId="0" borderId="25" xfId="96" applyNumberFormat="1" applyFont="1" applyBorder="1" applyAlignment="1">
      <alignment vertical="center"/>
    </xf>
    <xf numFmtId="0" fontId="20" fillId="0" borderId="36" xfId="96" applyFont="1" applyBorder="1" applyAlignment="1">
      <alignment horizontal="center"/>
    </xf>
    <xf numFmtId="0" fontId="20" fillId="0" borderId="18" xfId="96" applyFont="1" applyFill="1" applyBorder="1"/>
    <xf numFmtId="0" fontId="15" fillId="0" borderId="18" xfId="96" applyFont="1" applyBorder="1" applyAlignment="1">
      <alignment horizontal="left" vertical="center"/>
    </xf>
    <xf numFmtId="3" fontId="15" fillId="0" borderId="18" xfId="85" applyNumberFormat="1" applyFont="1" applyBorder="1" applyAlignment="1">
      <alignment horizontal="right"/>
    </xf>
    <xf numFmtId="3" fontId="15" fillId="0" borderId="25" xfId="85" applyNumberFormat="1" applyFont="1" applyBorder="1" applyAlignment="1">
      <alignment horizontal="right"/>
    </xf>
    <xf numFmtId="0" fontId="76" fillId="0" borderId="36" xfId="85" applyFont="1" applyBorder="1" applyAlignment="1">
      <alignment horizontal="center"/>
    </xf>
    <xf numFmtId="0" fontId="15" fillId="0" borderId="18" xfId="85" applyFont="1" applyBorder="1" applyAlignment="1">
      <alignment horizontal="left"/>
    </xf>
    <xf numFmtId="3" fontId="15" fillId="0" borderId="18" xfId="96" applyNumberFormat="1" applyFont="1" applyBorder="1" applyAlignment="1">
      <alignment horizontal="right" vertical="center"/>
    </xf>
    <xf numFmtId="3" fontId="15" fillId="0" borderId="25" xfId="96" applyNumberFormat="1" applyFont="1" applyBorder="1" applyAlignment="1">
      <alignment horizontal="right" vertical="center"/>
    </xf>
    <xf numFmtId="0" fontId="15" fillId="0" borderId="37" xfId="96" applyFont="1" applyFill="1" applyBorder="1" applyAlignment="1">
      <alignment horizontal="left" vertical="center" wrapText="1"/>
    </xf>
    <xf numFmtId="3" fontId="76" fillId="0" borderId="18" xfId="96" applyNumberFormat="1" applyFont="1" applyBorder="1" applyAlignment="1">
      <alignment horizontal="right" vertical="center"/>
    </xf>
    <xf numFmtId="3" fontId="76" fillId="0" borderId="25" xfId="96" applyNumberFormat="1" applyFont="1" applyBorder="1" applyAlignment="1">
      <alignment horizontal="right" vertical="center"/>
    </xf>
    <xf numFmtId="0" fontId="20" fillId="0" borderId="36" xfId="96" applyFont="1" applyBorder="1" applyAlignment="1">
      <alignment horizontal="left" vertical="center"/>
    </xf>
    <xf numFmtId="3" fontId="76" fillId="0" borderId="18" xfId="96" applyNumberFormat="1" applyFont="1" applyBorder="1" applyAlignment="1">
      <alignment vertical="center"/>
    </xf>
    <xf numFmtId="3" fontId="76" fillId="0" borderId="25" xfId="96" applyNumberFormat="1" applyFont="1" applyBorder="1" applyAlignment="1">
      <alignment vertical="center"/>
    </xf>
    <xf numFmtId="0" fontId="76" fillId="0" borderId="38" xfId="96" applyFont="1" applyBorder="1" applyAlignment="1">
      <alignment horizontal="center" vertical="center"/>
    </xf>
    <xf numFmtId="0" fontId="76" fillId="0" borderId="36" xfId="96" applyFont="1" applyBorder="1" applyAlignment="1">
      <alignment horizontal="center" vertical="center"/>
    </xf>
    <xf numFmtId="3" fontId="20" fillId="0" borderId="18" xfId="96" applyNumberFormat="1" applyFont="1" applyBorder="1" applyAlignment="1">
      <alignment horizontal="right" vertical="center"/>
    </xf>
    <xf numFmtId="3" fontId="20" fillId="0" borderId="25" xfId="96" applyNumberFormat="1" applyFont="1" applyBorder="1" applyAlignment="1">
      <alignment horizontal="right" vertical="center"/>
    </xf>
    <xf numFmtId="0" fontId="20" fillId="0" borderId="35" xfId="96" applyFont="1" applyBorder="1" applyAlignment="1">
      <alignment horizontal="left"/>
    </xf>
    <xf numFmtId="0" fontId="20" fillId="0" borderId="36" xfId="96" applyFont="1" applyBorder="1" applyAlignment="1">
      <alignment horizontal="left"/>
    </xf>
    <xf numFmtId="3" fontId="20" fillId="0" borderId="18" xfId="96" applyNumberFormat="1" applyFont="1" applyBorder="1" applyAlignment="1">
      <alignment vertical="center"/>
    </xf>
    <xf numFmtId="3" fontId="20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left" vertical="center"/>
    </xf>
    <xf numFmtId="0" fontId="20" fillId="0" borderId="35" xfId="96" applyFont="1" applyBorder="1" applyAlignment="1">
      <alignment horizontal="left" vertical="center"/>
    </xf>
    <xf numFmtId="3" fontId="78" fillId="28" borderId="18" xfId="96" applyNumberFormat="1" applyFont="1" applyFill="1" applyBorder="1" applyAlignment="1">
      <alignment horizontal="right" vertical="center"/>
    </xf>
    <xf numFmtId="3" fontId="78" fillId="28" borderId="18" xfId="96" applyNumberFormat="1" applyFont="1" applyFill="1" applyBorder="1"/>
    <xf numFmtId="3" fontId="78" fillId="28" borderId="25" xfId="96" applyNumberFormat="1" applyFont="1" applyFill="1" applyBorder="1"/>
    <xf numFmtId="3" fontId="77" fillId="0" borderId="18" xfId="96" applyNumberFormat="1" applyFont="1" applyFill="1" applyBorder="1" applyAlignment="1">
      <alignment vertical="center"/>
    </xf>
    <xf numFmtId="3" fontId="77" fillId="0" borderId="25" xfId="96" applyNumberFormat="1" applyFont="1" applyFill="1" applyBorder="1" applyAlignment="1">
      <alignment vertical="center"/>
    </xf>
    <xf numFmtId="3" fontId="77" fillId="0" borderId="18" xfId="96" applyNumberFormat="1" applyFont="1" applyFill="1" applyBorder="1"/>
    <xf numFmtId="3" fontId="77" fillId="0" borderId="25" xfId="96" applyNumberFormat="1" applyFont="1" applyFill="1" applyBorder="1"/>
    <xf numFmtId="0" fontId="20" fillId="0" borderId="36" xfId="96" applyFont="1" applyBorder="1" applyAlignment="1">
      <alignment vertical="center"/>
    </xf>
    <xf numFmtId="0" fontId="20" fillId="0" borderId="36" xfId="96" applyFont="1" applyBorder="1" applyAlignment="1">
      <alignment horizontal="center" vertical="center"/>
    </xf>
    <xf numFmtId="0" fontId="15" fillId="0" borderId="17" xfId="96" applyFont="1" applyBorder="1" applyAlignment="1">
      <alignment horizontal="center" vertical="center"/>
    </xf>
    <xf numFmtId="0" fontId="15" fillId="0" borderId="36" xfId="96" applyFont="1" applyBorder="1" applyAlignment="1">
      <alignment horizontal="left" vertical="center"/>
    </xf>
    <xf numFmtId="0" fontId="15" fillId="0" borderId="18" xfId="96" applyFont="1" applyFill="1" applyBorder="1" applyAlignment="1">
      <alignment horizontal="left" vertical="center"/>
    </xf>
    <xf numFmtId="0" fontId="80" fillId="0" borderId="38" xfId="96" applyFont="1" applyBorder="1" applyAlignment="1">
      <alignment vertical="center"/>
    </xf>
    <xf numFmtId="0" fontId="80" fillId="0" borderId="36" xfId="96" applyFont="1" applyBorder="1" applyAlignment="1">
      <alignment vertical="center"/>
    </xf>
    <xf numFmtId="0" fontId="23" fillId="0" borderId="38" xfId="96" applyFont="1" applyBorder="1" applyAlignment="1">
      <alignment vertical="center"/>
    </xf>
    <xf numFmtId="0" fontId="23" fillId="0" borderId="36" xfId="96" applyFont="1" applyBorder="1" applyAlignment="1">
      <alignment vertical="center"/>
    </xf>
    <xf numFmtId="3" fontId="81" fillId="0" borderId="18" xfId="96" applyNumberFormat="1" applyFont="1" applyBorder="1" applyAlignment="1">
      <alignment vertical="center"/>
    </xf>
    <xf numFmtId="3" fontId="81" fillId="0" borderId="25" xfId="96" applyNumberFormat="1" applyFont="1" applyBorder="1" applyAlignment="1">
      <alignment vertical="center"/>
    </xf>
    <xf numFmtId="3" fontId="77" fillId="0" borderId="18" xfId="96" applyNumberFormat="1" applyFont="1" applyBorder="1" applyAlignment="1">
      <alignment vertical="center"/>
    </xf>
    <xf numFmtId="3" fontId="77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center" vertical="center"/>
    </xf>
    <xf numFmtId="0" fontId="20" fillId="0" borderId="35" xfId="96" applyFont="1" applyBorder="1" applyAlignment="1">
      <alignment horizontal="center" vertical="center"/>
    </xf>
    <xf numFmtId="3" fontId="82" fillId="28" borderId="18" xfId="96" applyNumberFormat="1" applyFont="1" applyFill="1" applyBorder="1" applyAlignment="1">
      <alignment vertical="center"/>
    </xf>
    <xf numFmtId="0" fontId="64" fillId="28" borderId="0" xfId="96" applyFill="1"/>
    <xf numFmtId="0" fontId="64" fillId="0" borderId="0" xfId="96" applyBorder="1"/>
    <xf numFmtId="0" fontId="58" fillId="0" borderId="0" xfId="92" applyBorder="1"/>
    <xf numFmtId="0" fontId="75" fillId="0" borderId="0" xfId="92" applyFont="1" applyBorder="1"/>
    <xf numFmtId="0" fontId="83" fillId="0" borderId="0" xfId="96" applyFont="1" applyBorder="1"/>
    <xf numFmtId="0" fontId="58" fillId="0" borderId="0" xfId="92"/>
    <xf numFmtId="0" fontId="86" fillId="0" borderId="0" xfId="92" applyFont="1" applyAlignment="1">
      <alignment horizontal="center" wrapText="1"/>
    </xf>
    <xf numFmtId="0" fontId="87" fillId="0" borderId="0" xfId="92" applyFont="1" applyAlignment="1">
      <alignment wrapText="1"/>
    </xf>
    <xf numFmtId="0" fontId="88" fillId="0" borderId="0" xfId="92" applyFont="1" applyAlignment="1">
      <alignment wrapText="1"/>
    </xf>
    <xf numFmtId="0" fontId="50" fillId="0" borderId="0" xfId="92" applyFont="1" applyAlignment="1">
      <alignment horizontal="center" wrapText="1"/>
    </xf>
    <xf numFmtId="0" fontId="58" fillId="0" borderId="0" xfId="92" applyFont="1"/>
    <xf numFmtId="0" fontId="91" fillId="0" borderId="0" xfId="92" applyFont="1"/>
    <xf numFmtId="0" fontId="16" fillId="0" borderId="0" xfId="92" applyFont="1" applyAlignment="1">
      <alignment wrapText="1"/>
    </xf>
    <xf numFmtId="0" fontId="81" fillId="0" borderId="0" xfId="92" applyFont="1"/>
    <xf numFmtId="0" fontId="75" fillId="0" borderId="0" xfId="92" applyFont="1"/>
    <xf numFmtId="0" fontId="93" fillId="0" borderId="0" xfId="92" applyFont="1"/>
    <xf numFmtId="0" fontId="94" fillId="0" borderId="0" xfId="92" applyFont="1" applyAlignment="1">
      <alignment wrapText="1"/>
    </xf>
    <xf numFmtId="0" fontId="20" fillId="0" borderId="0" xfId="96" applyFont="1" applyAlignment="1">
      <alignment horizontal="center"/>
    </xf>
    <xf numFmtId="0" fontId="96" fillId="0" borderId="0" xfId="96" applyFont="1"/>
    <xf numFmtId="0" fontId="26" fillId="0" borderId="0" xfId="96" applyFont="1" applyAlignment="1">
      <alignment horizontal="right"/>
    </xf>
    <xf numFmtId="0" fontId="81" fillId="0" borderId="0" xfId="96" applyFont="1"/>
    <xf numFmtId="0" fontId="96" fillId="0" borderId="0" xfId="96" applyFont="1" applyAlignment="1">
      <alignment wrapText="1"/>
    </xf>
    <xf numFmtId="4" fontId="23" fillId="0" borderId="46" xfId="84" applyNumberFormat="1" applyFont="1" applyFill="1" applyBorder="1"/>
    <xf numFmtId="3" fontId="23" fillId="0" borderId="46" xfId="84" applyNumberFormat="1" applyFont="1" applyFill="1" applyBorder="1"/>
    <xf numFmtId="3" fontId="80" fillId="0" borderId="46" xfId="84" applyNumberFormat="1" applyFont="1" applyFill="1" applyBorder="1"/>
    <xf numFmtId="3" fontId="81" fillId="0" borderId="46" xfId="82" applyNumberFormat="1" applyFont="1" applyFill="1" applyBorder="1" applyAlignment="1">
      <alignment horizontal="center" vertical="center"/>
    </xf>
    <xf numFmtId="4" fontId="81" fillId="0" borderId="46" xfId="82" applyNumberFormat="1" applyFont="1" applyFill="1" applyBorder="1" applyAlignment="1">
      <alignment vertical="center"/>
    </xf>
    <xf numFmtId="3" fontId="81" fillId="0" borderId="46" xfId="82" applyNumberFormat="1" applyFont="1" applyFill="1" applyBorder="1" applyAlignment="1">
      <alignment vertical="center"/>
    </xf>
    <xf numFmtId="3" fontId="23" fillId="0" borderId="46" xfId="82" applyNumberFormat="1" applyFont="1" applyFill="1" applyBorder="1" applyAlignment="1">
      <alignment vertical="center"/>
    </xf>
    <xf numFmtId="3" fontId="80" fillId="0" borderId="46" xfId="82" applyNumberFormat="1" applyFont="1" applyFill="1" applyBorder="1" applyAlignment="1">
      <alignment vertical="center"/>
    </xf>
    <xf numFmtId="3" fontId="23" fillId="30" borderId="46" xfId="84" applyNumberFormat="1" applyFont="1" applyFill="1" applyBorder="1"/>
    <xf numFmtId="166" fontId="81" fillId="0" borderId="46" xfId="84" applyNumberFormat="1" applyFont="1" applyFill="1" applyBorder="1"/>
    <xf numFmtId="3" fontId="81" fillId="0" borderId="46" xfId="84" applyNumberFormat="1" applyFont="1" applyFill="1" applyBorder="1"/>
    <xf numFmtId="3" fontId="81" fillId="0" borderId="47" xfId="82" applyNumberFormat="1" applyFont="1" applyFill="1" applyBorder="1" applyAlignment="1">
      <alignment vertical="center"/>
    </xf>
    <xf numFmtId="4" fontId="81" fillId="0" borderId="47" xfId="82" applyNumberFormat="1" applyFont="1" applyFill="1" applyBorder="1" applyAlignment="1">
      <alignment vertical="center"/>
    </xf>
    <xf numFmtId="3" fontId="81" fillId="0" borderId="47" xfId="84" applyNumberFormat="1" applyFont="1" applyFill="1" applyBorder="1"/>
    <xf numFmtId="3" fontId="81" fillId="0" borderId="18" xfId="82" applyNumberFormat="1" applyFont="1" applyFill="1" applyBorder="1" applyAlignment="1">
      <alignment vertical="center"/>
    </xf>
    <xf numFmtId="4" fontId="81" fillId="0" borderId="18" xfId="82" applyNumberFormat="1" applyFont="1" applyFill="1" applyBorder="1" applyAlignment="1">
      <alignment vertical="center"/>
    </xf>
    <xf numFmtId="3" fontId="81" fillId="0" borderId="18" xfId="84" applyNumberFormat="1" applyFont="1" applyFill="1" applyBorder="1"/>
    <xf numFmtId="3" fontId="23" fillId="30" borderId="18" xfId="84" applyNumberFormat="1" applyFont="1" applyFill="1" applyBorder="1"/>
    <xf numFmtId="3" fontId="23" fillId="0" borderId="19" xfId="84" applyNumberFormat="1" applyFont="1" applyFill="1" applyBorder="1"/>
    <xf numFmtId="166" fontId="81" fillId="0" borderId="48" xfId="82" applyNumberFormat="1" applyFont="1" applyBorder="1" applyAlignment="1">
      <alignment vertical="center"/>
    </xf>
    <xf numFmtId="4" fontId="81" fillId="0" borderId="48" xfId="82" applyNumberFormat="1" applyFont="1" applyFill="1" applyBorder="1" applyAlignment="1">
      <alignment vertical="center"/>
    </xf>
    <xf numFmtId="3" fontId="81" fillId="0" borderId="48" xfId="82" applyNumberFormat="1" applyFont="1" applyFill="1" applyBorder="1" applyAlignment="1">
      <alignment vertical="center"/>
    </xf>
    <xf numFmtId="4" fontId="81" fillId="0" borderId="29" xfId="84" applyNumberFormat="1" applyFont="1" applyFill="1" applyBorder="1"/>
    <xf numFmtId="0" fontId="81" fillId="0" borderId="29" xfId="87" applyFont="1" applyBorder="1"/>
    <xf numFmtId="166" fontId="23" fillId="30" borderId="18" xfId="84" applyNumberFormat="1" applyFont="1" applyFill="1" applyBorder="1"/>
    <xf numFmtId="0" fontId="23" fillId="30" borderId="18" xfId="87" applyFont="1" applyFill="1" applyBorder="1"/>
    <xf numFmtId="3" fontId="23" fillId="30" borderId="18" xfId="82" applyNumberFormat="1" applyFont="1" applyFill="1" applyBorder="1" applyAlignment="1">
      <alignment vertical="center"/>
    </xf>
    <xf numFmtId="0" fontId="96" fillId="29" borderId="0" xfId="96" applyFont="1" applyFill="1"/>
    <xf numFmtId="164" fontId="1" fillId="0" borderId="0" xfId="89" applyNumberFormat="1" applyFill="1" applyAlignment="1" applyProtection="1">
      <alignment vertical="center" wrapText="1"/>
    </xf>
    <xf numFmtId="164" fontId="1" fillId="0" borderId="0" xfId="89" applyNumberFormat="1" applyFill="1" applyAlignment="1" applyProtection="1">
      <alignment horizontal="center" vertical="center" wrapText="1"/>
    </xf>
    <xf numFmtId="0" fontId="67" fillId="0" borderId="0" xfId="86"/>
    <xf numFmtId="0" fontId="104" fillId="0" borderId="0" xfId="91" applyFont="1" applyFill="1"/>
    <xf numFmtId="0" fontId="64" fillId="0" borderId="0" xfId="91" applyFill="1"/>
    <xf numFmtId="0" fontId="105" fillId="0" borderId="0" xfId="91" applyFont="1" applyFill="1" applyAlignment="1">
      <alignment vertical="center"/>
    </xf>
    <xf numFmtId="0" fontId="35" fillId="0" borderId="0" xfId="91" applyFont="1" applyFill="1"/>
    <xf numFmtId="0" fontId="64" fillId="0" borderId="0" xfId="91" applyFont="1" applyFill="1"/>
    <xf numFmtId="0" fontId="105" fillId="0" borderId="0" xfId="91" applyFont="1" applyFill="1"/>
    <xf numFmtId="0" fontId="64" fillId="0" borderId="0" xfId="91" applyFill="1" applyAlignment="1">
      <alignment vertical="center"/>
    </xf>
    <xf numFmtId="0" fontId="109" fillId="0" borderId="0" xfId="91" applyFont="1" applyFill="1" applyAlignment="1">
      <alignment vertical="center"/>
    </xf>
    <xf numFmtId="0" fontId="110" fillId="0" borderId="0" xfId="91" applyFont="1" applyFill="1"/>
    <xf numFmtId="0" fontId="95" fillId="0" borderId="0" xfId="91" applyFont="1" applyFill="1"/>
    <xf numFmtId="0" fontId="102" fillId="0" borderId="33" xfId="91" applyFont="1" applyFill="1" applyBorder="1" applyAlignment="1">
      <alignment horizontal="center" vertical="center" wrapText="1"/>
    </xf>
    <xf numFmtId="0" fontId="105" fillId="0" borderId="0" xfId="91" applyFont="1" applyFill="1" applyBorder="1" applyAlignment="1">
      <alignment vertical="center"/>
    </xf>
    <xf numFmtId="0" fontId="64" fillId="0" borderId="0" xfId="91" applyFill="1" applyBorder="1" applyAlignment="1">
      <alignment vertical="center"/>
    </xf>
    <xf numFmtId="3" fontId="81" fillId="0" borderId="29" xfId="87" applyNumberFormat="1" applyFont="1" applyBorder="1"/>
    <xf numFmtId="3" fontId="82" fillId="28" borderId="25" xfId="96" applyNumberFormat="1" applyFont="1" applyFill="1" applyBorder="1" applyAlignment="1">
      <alignment vertical="center"/>
    </xf>
    <xf numFmtId="0" fontId="78" fillId="0" borderId="17" xfId="96" applyFont="1" applyFill="1" applyBorder="1" applyAlignment="1">
      <alignment horizontal="left" vertical="center"/>
    </xf>
    <xf numFmtId="0" fontId="78" fillId="0" borderId="18" xfId="96" applyFont="1" applyFill="1" applyBorder="1" applyAlignment="1">
      <alignment horizontal="left" vertical="center"/>
    </xf>
    <xf numFmtId="3" fontId="78" fillId="0" borderId="18" xfId="96" applyNumberFormat="1" applyFont="1" applyFill="1" applyBorder="1" applyAlignment="1">
      <alignment horizontal="right" vertical="center"/>
    </xf>
    <xf numFmtId="3" fontId="78" fillId="0" borderId="25" xfId="96" applyNumberFormat="1" applyFont="1" applyFill="1" applyBorder="1" applyAlignment="1">
      <alignment horizontal="right" vertical="center"/>
    </xf>
    <xf numFmtId="0" fontId="78" fillId="0" borderId="36" xfId="96" applyFont="1" applyFill="1" applyBorder="1" applyAlignment="1">
      <alignment horizontal="left" vertical="center"/>
    </xf>
    <xf numFmtId="3" fontId="78" fillId="0" borderId="18" xfId="96" applyNumberFormat="1" applyFont="1" applyFill="1" applyBorder="1"/>
    <xf numFmtId="3" fontId="78" fillId="0" borderId="25" xfId="96" applyNumberFormat="1" applyFont="1" applyFill="1" applyBorder="1"/>
    <xf numFmtId="0" fontId="15" fillId="0" borderId="18" xfId="96" applyFont="1" applyBorder="1" applyAlignment="1">
      <alignment vertical="center"/>
    </xf>
    <xf numFmtId="0" fontId="75" fillId="0" borderId="0" xfId="0" applyFont="1"/>
    <xf numFmtId="0" fontId="30" fillId="0" borderId="17" xfId="0" applyFont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indent="1"/>
      <protection locked="0"/>
    </xf>
    <xf numFmtId="3" fontId="30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6" xfId="0" applyFont="1" applyBorder="1" applyAlignment="1" applyProtection="1">
      <alignment horizontal="left" vertical="center" indent="1"/>
      <protection locked="0"/>
    </xf>
    <xf numFmtId="0" fontId="30" fillId="0" borderId="38" xfId="0" applyFont="1" applyBorder="1" applyAlignment="1">
      <alignment horizontal="right" vertical="center" indent="1"/>
    </xf>
    <xf numFmtId="164" fontId="75" fillId="31" borderId="55" xfId="0" applyNumberFormat="1" applyFont="1" applyFill="1" applyBorder="1" applyAlignment="1">
      <alignment horizontal="left" vertical="center" wrapText="1" indent="2"/>
    </xf>
    <xf numFmtId="3" fontId="38" fillId="0" borderId="22" xfId="0" applyNumberFormat="1" applyFont="1" applyFill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wrapText="1" indent="1"/>
      <protection locked="0"/>
    </xf>
    <xf numFmtId="0" fontId="26" fillId="0" borderId="56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26" fillId="0" borderId="14" xfId="0" applyFont="1" applyBorder="1" applyAlignment="1" applyProtection="1">
      <alignment horizontal="left" vertical="center" indent="1"/>
      <protection locked="0"/>
    </xf>
    <xf numFmtId="3" fontId="26" fillId="0" borderId="27" xfId="0" applyNumberFormat="1" applyFont="1" applyBorder="1" applyAlignment="1" applyProtection="1">
      <alignment horizontal="right" vertical="center" indent="1"/>
      <protection locked="0"/>
    </xf>
    <xf numFmtId="0" fontId="30" fillId="0" borderId="57" xfId="0" applyFont="1" applyBorder="1" applyAlignment="1">
      <alignment horizontal="right" vertical="center" indent="1"/>
    </xf>
    <xf numFmtId="0" fontId="30" fillId="0" borderId="45" xfId="0" applyFont="1" applyBorder="1" applyAlignment="1" applyProtection="1">
      <alignment horizontal="left" vertical="center" indent="1"/>
      <protection locked="0"/>
    </xf>
    <xf numFmtId="0" fontId="30" fillId="0" borderId="29" xfId="0" applyFont="1" applyBorder="1" applyAlignment="1" applyProtection="1">
      <alignment horizontal="left" vertical="center" wrapText="1" indent="1"/>
      <protection locked="0"/>
    </xf>
    <xf numFmtId="3" fontId="30" fillId="0" borderId="30" xfId="0" applyNumberFormat="1" applyFont="1" applyBorder="1" applyAlignment="1" applyProtection="1">
      <alignment horizontal="right" vertical="center" indent="1"/>
      <protection locked="0"/>
    </xf>
    <xf numFmtId="0" fontId="1" fillId="0" borderId="0" xfId="89" applyFont="1" applyFill="1" applyAlignment="1">
      <alignment horizontal="center" vertical="center" wrapText="1"/>
    </xf>
    <xf numFmtId="0" fontId="20" fillId="0" borderId="0" xfId="89" applyFont="1" applyAlignment="1">
      <alignment horizontal="center" wrapText="1"/>
    </xf>
    <xf numFmtId="0" fontId="1" fillId="0" borderId="0" xfId="89" applyFill="1" applyAlignment="1">
      <alignment vertical="center" wrapText="1"/>
    </xf>
    <xf numFmtId="0" fontId="26" fillId="0" borderId="0" xfId="89" applyFont="1" applyAlignment="1">
      <alignment wrapText="1"/>
    </xf>
    <xf numFmtId="164" fontId="112" fillId="0" borderId="0" xfId="89" applyNumberFormat="1" applyFont="1" applyFill="1" applyAlignment="1">
      <alignment horizontal="center" vertical="center" wrapText="1"/>
    </xf>
    <xf numFmtId="0" fontId="38" fillId="0" borderId="0" xfId="89" applyFont="1" applyAlignment="1">
      <alignment horizontal="center" wrapText="1"/>
    </xf>
    <xf numFmtId="164" fontId="112" fillId="0" borderId="0" xfId="89" applyNumberFormat="1" applyFont="1" applyFill="1" applyAlignment="1">
      <alignment vertical="center" wrapText="1"/>
    </xf>
    <xf numFmtId="164" fontId="101" fillId="0" borderId="0" xfId="89" applyNumberFormat="1" applyFont="1" applyFill="1" applyAlignment="1">
      <alignment horizontal="center" vertical="center"/>
    </xf>
    <xf numFmtId="164" fontId="106" fillId="0" borderId="0" xfId="89" applyNumberFormat="1" applyFont="1" applyFill="1" applyAlignment="1">
      <alignment vertical="center" wrapText="1"/>
    </xf>
    <xf numFmtId="164" fontId="40" fillId="0" borderId="0" xfId="89" applyNumberFormat="1" applyFont="1" applyFill="1" applyAlignment="1" applyProtection="1">
      <alignment vertical="center"/>
    </xf>
    <xf numFmtId="164" fontId="40" fillId="0" borderId="0" xfId="89" applyNumberFormat="1" applyFont="1" applyFill="1" applyAlignment="1" applyProtection="1">
      <alignment horizontal="center" vertical="center"/>
    </xf>
    <xf numFmtId="164" fontId="40" fillId="0" borderId="0" xfId="89" applyNumberFormat="1" applyFont="1" applyFill="1" applyAlignment="1" applyProtection="1">
      <alignment horizontal="center" vertical="center" wrapText="1"/>
    </xf>
    <xf numFmtId="164" fontId="107" fillId="0" borderId="0" xfId="89" applyNumberFormat="1" applyFont="1" applyFill="1" applyAlignment="1" applyProtection="1">
      <alignment vertical="center" wrapText="1"/>
    </xf>
    <xf numFmtId="0" fontId="42" fillId="0" borderId="20" xfId="89" applyFont="1" applyFill="1" applyBorder="1" applyAlignment="1">
      <alignment horizontal="center" vertical="center" wrapText="1"/>
    </xf>
    <xf numFmtId="0" fontId="42" fillId="0" borderId="21" xfId="89" applyFont="1" applyFill="1" applyBorder="1" applyAlignment="1" applyProtection="1">
      <alignment horizontal="center" vertical="center" wrapText="1"/>
    </xf>
    <xf numFmtId="0" fontId="42" fillId="0" borderId="22" xfId="89" applyFont="1" applyFill="1" applyBorder="1" applyAlignment="1" applyProtection="1">
      <alignment horizontal="center" vertical="center" wrapText="1"/>
    </xf>
    <xf numFmtId="0" fontId="42" fillId="0" borderId="0" xfId="89" applyFont="1" applyFill="1" applyAlignment="1">
      <alignment horizontal="center" vertical="center" wrapText="1"/>
    </xf>
    <xf numFmtId="0" fontId="1" fillId="0" borderId="15" xfId="89" applyFont="1" applyFill="1" applyBorder="1" applyAlignment="1">
      <alignment horizontal="center" vertical="center" wrapText="1"/>
    </xf>
    <xf numFmtId="0" fontId="75" fillId="0" borderId="42" xfId="89" applyFont="1" applyFill="1" applyBorder="1" applyAlignment="1" applyProtection="1">
      <alignment horizontal="left" vertical="center" wrapText="1" indent="1"/>
    </xf>
    <xf numFmtId="165" fontId="1" fillId="0" borderId="42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7" xfId="89" applyFont="1" applyFill="1" applyBorder="1" applyAlignment="1">
      <alignment horizontal="center" vertical="center" wrapText="1"/>
    </xf>
    <xf numFmtId="0" fontId="75" fillId="0" borderId="36" xfId="89" applyFont="1" applyFill="1" applyBorder="1" applyAlignment="1" applyProtection="1">
      <alignment horizontal="left" vertical="center" wrapText="1" indent="1"/>
    </xf>
    <xf numFmtId="165" fontId="1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0" fontId="75" fillId="0" borderId="36" xfId="89" applyFont="1" applyFill="1" applyBorder="1" applyAlignment="1" applyProtection="1">
      <alignment horizontal="left" vertical="center" wrapText="1" indent="8"/>
    </xf>
    <xf numFmtId="0" fontId="1" fillId="0" borderId="19" xfId="89" applyFont="1" applyFill="1" applyBorder="1" applyAlignment="1" applyProtection="1">
      <alignment vertical="center" wrapText="1"/>
      <protection locked="0"/>
    </xf>
    <xf numFmtId="164" fontId="1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5" xfId="89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8" xfId="89" applyFont="1" applyFill="1" applyBorder="1" applyAlignment="1" applyProtection="1">
      <alignment vertical="center" wrapText="1"/>
      <protection locked="0"/>
    </xf>
    <xf numFmtId="0" fontId="1" fillId="0" borderId="0" xfId="89" applyFont="1" applyFill="1" applyAlignment="1">
      <alignment horizontal="right" vertical="center" wrapText="1"/>
    </xf>
    <xf numFmtId="0" fontId="1" fillId="0" borderId="0" xfId="89" applyFont="1" applyFill="1" applyAlignment="1">
      <alignment vertical="center" wrapText="1"/>
    </xf>
    <xf numFmtId="0" fontId="1" fillId="0" borderId="0" xfId="89" applyFill="1" applyAlignment="1">
      <alignment horizontal="center" vertical="center" wrapText="1"/>
    </xf>
    <xf numFmtId="0" fontId="42" fillId="0" borderId="51" xfId="89" applyFont="1" applyFill="1" applyBorder="1" applyAlignment="1">
      <alignment horizontal="center" vertical="center" wrapText="1"/>
    </xf>
    <xf numFmtId="0" fontId="42" fillId="0" borderId="32" xfId="89" applyFont="1" applyFill="1" applyBorder="1" applyAlignment="1" applyProtection="1">
      <alignment horizontal="center" vertical="center" wrapText="1"/>
    </xf>
    <xf numFmtId="0" fontId="42" fillId="0" borderId="33" xfId="89" applyFont="1" applyFill="1" applyBorder="1" applyAlignment="1" applyProtection="1">
      <alignment horizontal="center" vertical="center" wrapText="1"/>
    </xf>
    <xf numFmtId="0" fontId="42" fillId="0" borderId="49" xfId="89" applyFont="1" applyFill="1" applyBorder="1" applyAlignment="1">
      <alignment horizontal="center" vertical="center" wrapText="1"/>
    </xf>
    <xf numFmtId="0" fontId="42" fillId="0" borderId="50" xfId="89" applyFont="1" applyFill="1" applyBorder="1" applyAlignment="1" applyProtection="1">
      <alignment horizontal="center" vertical="center" wrapText="1"/>
    </xf>
    <xf numFmtId="0" fontId="42" fillId="0" borderId="58" xfId="89" applyFont="1" applyFill="1" applyBorder="1" applyAlignment="1" applyProtection="1">
      <alignment horizontal="center" vertical="center" wrapText="1"/>
    </xf>
    <xf numFmtId="0" fontId="113" fillId="0" borderId="0" xfId="91" applyFont="1" applyFill="1" applyBorder="1" applyAlignment="1">
      <alignment vertical="center"/>
    </xf>
    <xf numFmtId="0" fontId="113" fillId="0" borderId="0" xfId="91" applyFont="1" applyFill="1" applyAlignment="1">
      <alignment vertical="center"/>
    </xf>
    <xf numFmtId="3" fontId="27" fillId="0" borderId="16" xfId="91" applyNumberFormat="1" applyFont="1" applyFill="1" applyBorder="1" applyAlignment="1">
      <alignment horizontal="right" vertical="center"/>
    </xf>
    <xf numFmtId="3" fontId="27" fillId="0" borderId="18" xfId="91" applyNumberFormat="1" applyFont="1" applyFill="1" applyBorder="1" applyAlignment="1">
      <alignment horizontal="right" vertical="center"/>
    </xf>
    <xf numFmtId="3" fontId="103" fillId="0" borderId="21" xfId="91" applyNumberFormat="1" applyFont="1" applyFill="1" applyBorder="1" applyAlignment="1" applyProtection="1">
      <alignment horizontal="right" vertical="center"/>
    </xf>
    <xf numFmtId="3" fontId="27" fillId="0" borderId="19" xfId="91" applyNumberFormat="1" applyFont="1" applyFill="1" applyBorder="1" applyAlignment="1">
      <alignment horizontal="right" vertical="center"/>
    </xf>
    <xf numFmtId="3" fontId="27" fillId="0" borderId="29" xfId="91" applyNumberFormat="1" applyFont="1" applyFill="1" applyBorder="1" applyAlignment="1">
      <alignment horizontal="right" vertical="center"/>
    </xf>
    <xf numFmtId="3" fontId="99" fillId="0" borderId="16" xfId="91" applyNumberFormat="1" applyFont="1" applyFill="1" applyBorder="1" applyAlignment="1" applyProtection="1">
      <alignment horizontal="right" vertical="center"/>
      <protection locked="0"/>
    </xf>
    <xf numFmtId="3" fontId="99" fillId="0" borderId="37" xfId="91" applyNumberFormat="1" applyFont="1" applyFill="1" applyBorder="1" applyAlignment="1">
      <alignment horizontal="right" vertical="center"/>
    </xf>
    <xf numFmtId="3" fontId="27" fillId="0" borderId="14" xfId="91" applyNumberFormat="1" applyFont="1" applyFill="1" applyBorder="1" applyAlignment="1">
      <alignment horizontal="right" vertical="center"/>
    </xf>
    <xf numFmtId="3" fontId="33" fillId="0" borderId="21" xfId="91" applyNumberFormat="1" applyFont="1" applyFill="1" applyBorder="1" applyAlignment="1">
      <alignment horizontal="right" vertical="center"/>
    </xf>
    <xf numFmtId="0" fontId="15" fillId="0" borderId="0" xfId="95" applyFont="1" applyFill="1" applyAlignment="1" applyProtection="1">
      <alignment vertical="center"/>
    </xf>
    <xf numFmtId="0" fontId="20" fillId="0" borderId="0" xfId="95" applyFont="1" applyFill="1" applyAlignment="1" applyProtection="1">
      <alignment vertical="center"/>
    </xf>
    <xf numFmtId="0" fontId="97" fillId="0" borderId="0" xfId="95" applyFont="1" applyFill="1" applyAlignment="1" applyProtection="1">
      <alignment vertical="center"/>
    </xf>
    <xf numFmtId="0" fontId="81" fillId="0" borderId="0" xfId="95" applyFont="1" applyFill="1" applyAlignment="1" applyProtection="1">
      <alignment vertical="center"/>
    </xf>
    <xf numFmtId="0" fontId="45" fillId="0" borderId="0" xfId="94" applyFont="1" applyFill="1" applyAlignment="1" applyProtection="1">
      <alignment vertical="center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100" fillId="0" borderId="0" xfId="91" applyFont="1" applyFill="1" applyAlignment="1" applyProtection="1">
      <alignment horizontal="center" vertical="center"/>
      <protection locked="0"/>
    </xf>
    <xf numFmtId="0" fontId="20" fillId="0" borderId="0" xfId="95" applyFont="1" applyFill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0" fontId="117" fillId="0" borderId="0" xfId="91" applyFont="1" applyFill="1" applyAlignment="1">
      <alignment vertical="center"/>
    </xf>
    <xf numFmtId="0" fontId="64" fillId="0" borderId="0" xfId="91" applyFont="1" applyFill="1" applyAlignment="1">
      <alignment vertical="center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23" fillId="0" borderId="0" xfId="95" applyFont="1" applyFill="1" applyAlignment="1" applyProtection="1">
      <alignment horizontal="right" vertical="center"/>
    </xf>
    <xf numFmtId="0" fontId="86" fillId="0" borderId="0" xfId="0" applyFont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 horizontal="right"/>
    </xf>
    <xf numFmtId="0" fontId="119" fillId="0" borderId="0" xfId="92" applyFont="1"/>
    <xf numFmtId="0" fontId="81" fillId="0" borderId="0" xfId="0" applyFont="1"/>
    <xf numFmtId="0" fontId="94" fillId="0" borderId="0" xfId="92" applyFont="1" applyBorder="1" applyAlignment="1">
      <alignment wrapText="1"/>
    </xf>
    <xf numFmtId="3" fontId="88" fillId="0" borderId="0" xfId="0" applyNumberFormat="1" applyFont="1" applyBorder="1" applyAlignment="1">
      <alignment horizontal="right" wrapText="1"/>
    </xf>
    <xf numFmtId="0" fontId="15" fillId="0" borderId="36" xfId="96" applyFont="1" applyBorder="1" applyAlignment="1">
      <alignment vertical="center"/>
    </xf>
    <xf numFmtId="0" fontId="15" fillId="0" borderId="18" xfId="96" applyFont="1" applyBorder="1" applyAlignment="1">
      <alignment vertical="center" wrapText="1"/>
    </xf>
    <xf numFmtId="0" fontId="120" fillId="0" borderId="0" xfId="83"/>
    <xf numFmtId="0" fontId="98" fillId="0" borderId="0" xfId="83" applyFont="1" applyAlignment="1">
      <alignment horizontal="center"/>
    </xf>
    <xf numFmtId="0" fontId="31" fillId="0" borderId="0" xfId="83" applyFont="1" applyAlignment="1">
      <alignment horizontal="right"/>
    </xf>
    <xf numFmtId="0" fontId="120" fillId="0" borderId="0" xfId="83" applyFont="1" applyBorder="1" applyAlignment="1">
      <alignment horizontal="center"/>
    </xf>
    <xf numFmtId="0" fontId="120" fillId="0" borderId="0" xfId="83" applyFont="1" applyBorder="1" applyAlignment="1">
      <alignment horizontal="right"/>
    </xf>
    <xf numFmtId="0" fontId="31" fillId="0" borderId="15" xfId="83" applyFont="1" applyBorder="1" applyAlignment="1">
      <alignment vertical="center" wrapText="1"/>
    </xf>
    <xf numFmtId="0" fontId="99" fillId="0" borderId="17" xfId="83" applyFont="1" applyBorder="1" applyAlignment="1">
      <alignment horizontal="center"/>
    </xf>
    <xf numFmtId="0" fontId="99" fillId="0" borderId="0" xfId="83" applyFont="1"/>
    <xf numFmtId="49" fontId="120" fillId="0" borderId="17" xfId="83" applyNumberFormat="1" applyFont="1" applyBorder="1" applyAlignment="1">
      <alignment horizontal="right"/>
    </xf>
    <xf numFmtId="3" fontId="120" fillId="34" borderId="18" xfId="83" applyNumberFormat="1" applyFont="1" applyFill="1" applyBorder="1"/>
    <xf numFmtId="3" fontId="120" fillId="0" borderId="18" xfId="83" applyNumberFormat="1" applyFont="1" applyBorder="1"/>
    <xf numFmtId="3" fontId="120" fillId="34" borderId="29" xfId="83" applyNumberFormat="1" applyFont="1" applyFill="1" applyBorder="1"/>
    <xf numFmtId="3" fontId="120" fillId="0" borderId="18" xfId="83" applyNumberFormat="1" applyFont="1" applyFill="1" applyBorder="1" applyAlignment="1" applyProtection="1">
      <alignment vertical="center" wrapText="1"/>
      <protection locked="0"/>
    </xf>
    <xf numFmtId="3" fontId="120" fillId="34" borderId="18" xfId="83" applyNumberFormat="1" applyFont="1" applyFill="1" applyBorder="1" applyAlignment="1" applyProtection="1">
      <alignment vertical="center" wrapText="1"/>
      <protection locked="0"/>
    </xf>
    <xf numFmtId="49" fontId="120" fillId="0" borderId="28" xfId="83" applyNumberFormat="1" applyFont="1" applyBorder="1" applyAlignment="1">
      <alignment horizontal="right"/>
    </xf>
    <xf numFmtId="3" fontId="120" fillId="0" borderId="29" xfId="83" applyNumberFormat="1" applyFont="1" applyBorder="1"/>
    <xf numFmtId="49" fontId="120" fillId="0" borderId="28" xfId="83" applyNumberFormat="1" applyBorder="1"/>
    <xf numFmtId="49" fontId="120" fillId="0" borderId="29" xfId="83" applyNumberFormat="1" applyBorder="1"/>
    <xf numFmtId="0" fontId="31" fillId="0" borderId="14" xfId="83" applyFont="1" applyBorder="1" applyAlignment="1">
      <alignment horizontal="left"/>
    </xf>
    <xf numFmtId="0" fontId="31" fillId="0" borderId="13" xfId="83" applyFont="1" applyBorder="1" applyAlignment="1">
      <alignment horizontal="left"/>
    </xf>
    <xf numFmtId="0" fontId="122" fillId="0" borderId="0" xfId="88" applyFont="1" applyFill="1"/>
    <xf numFmtId="0" fontId="20" fillId="0" borderId="0" xfId="90" applyFont="1" applyAlignment="1">
      <alignment horizontal="center" wrapText="1"/>
    </xf>
    <xf numFmtId="0" fontId="37" fillId="0" borderId="0" xfId="90" applyFont="1" applyAlignment="1">
      <alignment horizontal="right" wrapText="1"/>
    </xf>
    <xf numFmtId="0" fontId="120" fillId="0" borderId="0" xfId="90" applyFill="1" applyAlignment="1">
      <alignment vertical="center" wrapText="1"/>
    </xf>
    <xf numFmtId="0" fontId="26" fillId="0" borderId="0" xfId="90" applyFont="1" applyAlignment="1">
      <alignment wrapText="1"/>
    </xf>
    <xf numFmtId="164" fontId="112" fillId="0" borderId="0" xfId="90" applyNumberFormat="1" applyFont="1" applyFill="1" applyAlignment="1">
      <alignment horizontal="center" vertical="center" wrapText="1"/>
    </xf>
    <xf numFmtId="0" fontId="38" fillId="0" borderId="0" xfId="90" applyFont="1" applyAlignment="1">
      <alignment horizontal="center" wrapText="1"/>
    </xf>
    <xf numFmtId="164" fontId="112" fillId="0" borderId="0" xfId="90" applyNumberFormat="1" applyFont="1" applyFill="1" applyAlignment="1">
      <alignment vertical="center" wrapText="1"/>
    </xf>
    <xf numFmtId="164" fontId="101" fillId="0" borderId="0" xfId="90" applyNumberFormat="1" applyFont="1" applyFill="1" applyAlignment="1">
      <alignment horizontal="center" vertical="center"/>
    </xf>
    <xf numFmtId="164" fontId="101" fillId="0" borderId="0" xfId="90" applyNumberFormat="1" applyFont="1" applyFill="1" applyBorder="1" applyAlignment="1">
      <alignment horizontal="center" vertical="center" wrapText="1"/>
    </xf>
    <xf numFmtId="164" fontId="106" fillId="0" borderId="0" xfId="90" applyNumberFormat="1" applyFont="1" applyFill="1" applyAlignment="1">
      <alignment vertical="center" wrapText="1"/>
    </xf>
    <xf numFmtId="0" fontId="24" fillId="0" borderId="0" xfId="90" applyFont="1" applyFill="1" applyBorder="1" applyAlignment="1" applyProtection="1">
      <alignment horizontal="right"/>
    </xf>
    <xf numFmtId="0" fontId="39" fillId="0" borderId="0" xfId="90" applyFont="1" applyFill="1" applyBorder="1" applyAlignment="1" applyProtection="1"/>
    <xf numFmtId="0" fontId="115" fillId="0" borderId="0" xfId="88" applyFont="1" applyFill="1"/>
    <xf numFmtId="164" fontId="40" fillId="0" borderId="0" xfId="88" applyNumberFormat="1" applyFont="1" applyFill="1" applyBorder="1" applyAlignment="1" applyProtection="1">
      <alignment horizontal="centerContinuous" vertical="center"/>
    </xf>
    <xf numFmtId="0" fontId="39" fillId="0" borderId="0" xfId="90" applyFont="1" applyFill="1" applyBorder="1" applyAlignment="1" applyProtection="1">
      <alignment horizontal="right"/>
    </xf>
    <xf numFmtId="0" fontId="99" fillId="0" borderId="0" xfId="88" applyFont="1" applyFill="1" applyBorder="1" applyAlignment="1" applyProtection="1">
      <alignment horizontal="center" vertical="center"/>
    </xf>
    <xf numFmtId="0" fontId="99" fillId="0" borderId="0" xfId="88" applyFont="1" applyFill="1" applyBorder="1" applyAlignment="1" applyProtection="1">
      <alignment horizontal="center" vertical="center" wrapText="1"/>
    </xf>
    <xf numFmtId="165" fontId="99" fillId="0" borderId="0" xfId="57" applyNumberFormat="1" applyFont="1" applyFill="1" applyBorder="1" applyAlignment="1" applyProtection="1">
      <alignment horizontal="center"/>
    </xf>
    <xf numFmtId="0" fontId="123" fillId="0" borderId="0" xfId="88" applyFont="1" applyFill="1"/>
    <xf numFmtId="0" fontId="31" fillId="0" borderId="0" xfId="88" applyFont="1" applyFill="1" applyBorder="1" applyAlignment="1">
      <alignment horizontal="center" vertical="center"/>
    </xf>
    <xf numFmtId="0" fontId="31" fillId="0" borderId="0" xfId="88" applyFont="1" applyFill="1" applyBorder="1"/>
    <xf numFmtId="165" fontId="31" fillId="0" borderId="0" xfId="88" applyNumberFormat="1" applyFont="1" applyFill="1" applyBorder="1"/>
    <xf numFmtId="0" fontId="115" fillId="0" borderId="0" xfId="88" applyFont="1" applyFill="1" applyAlignment="1">
      <alignment wrapText="1"/>
    </xf>
    <xf numFmtId="0" fontId="101" fillId="0" borderId="63" xfId="88" applyFont="1" applyFill="1" applyBorder="1" applyAlignment="1" applyProtection="1">
      <alignment horizontal="center" vertical="center"/>
    </xf>
    <xf numFmtId="165" fontId="101" fillId="0" borderId="63" xfId="57" applyNumberFormat="1" applyFont="1" applyFill="1" applyBorder="1" applyProtection="1">
      <protection locked="0"/>
    </xf>
    <xf numFmtId="0" fontId="101" fillId="0" borderId="64" xfId="88" applyFont="1" applyFill="1" applyBorder="1" applyAlignment="1" applyProtection="1">
      <alignment horizontal="center" vertical="center"/>
    </xf>
    <xf numFmtId="0" fontId="43" fillId="0" borderId="49" xfId="88" applyFont="1" applyFill="1" applyBorder="1" applyAlignment="1" applyProtection="1"/>
    <xf numFmtId="0" fontId="67" fillId="0" borderId="0" xfId="92" applyFont="1"/>
    <xf numFmtId="0" fontId="42" fillId="0" borderId="0" xfId="91" applyFont="1" applyFill="1" applyAlignment="1" applyProtection="1">
      <alignment horizontal="right" vertical="center"/>
      <protection locked="0"/>
    </xf>
    <xf numFmtId="4" fontId="81" fillId="0" borderId="44" xfId="82" applyNumberFormat="1" applyFont="1" applyFill="1" applyBorder="1" applyAlignment="1">
      <alignment vertical="center"/>
    </xf>
    <xf numFmtId="4" fontId="81" fillId="0" borderId="76" xfId="82" applyNumberFormat="1" applyFont="1" applyFill="1" applyBorder="1" applyAlignment="1">
      <alignment vertical="center"/>
    </xf>
    <xf numFmtId="166" fontId="81" fillId="0" borderId="18" xfId="82" applyNumberFormat="1" applyFont="1" applyBorder="1" applyAlignment="1">
      <alignment vertical="center"/>
    </xf>
    <xf numFmtId="0" fontId="99" fillId="0" borderId="55" xfId="88" applyFont="1" applyFill="1" applyBorder="1" applyAlignment="1" applyProtection="1">
      <alignment horizontal="center" vertical="center" wrapText="1"/>
    </xf>
    <xf numFmtId="0" fontId="23" fillId="0" borderId="15" xfId="92" applyFont="1" applyBorder="1" applyAlignment="1"/>
    <xf numFmtId="0" fontId="23" fillId="0" borderId="13" xfId="92" applyFont="1" applyBorder="1" applyAlignment="1"/>
    <xf numFmtId="0" fontId="20" fillId="27" borderId="68" xfId="96" applyFont="1" applyFill="1" applyBorder="1" applyAlignment="1">
      <alignment horizontal="center" vertical="center"/>
    </xf>
    <xf numFmtId="0" fontId="20" fillId="27" borderId="21" xfId="96" applyFont="1" applyFill="1" applyBorder="1" applyAlignment="1">
      <alignment horizontal="center" vertical="center"/>
    </xf>
    <xf numFmtId="0" fontId="20" fillId="27" borderId="21" xfId="96" applyFont="1" applyFill="1" applyBorder="1" applyAlignment="1">
      <alignment horizontal="center" vertical="center" wrapText="1"/>
    </xf>
    <xf numFmtId="0" fontId="20" fillId="27" borderId="22" xfId="96" applyFont="1" applyFill="1" applyBorder="1" applyAlignment="1">
      <alignment horizontal="center" vertical="center" wrapText="1"/>
    </xf>
    <xf numFmtId="0" fontId="20" fillId="27" borderId="79" xfId="96" applyFont="1" applyFill="1" applyBorder="1" applyAlignment="1">
      <alignment horizontal="center" vertical="center"/>
    </xf>
    <xf numFmtId="0" fontId="20" fillId="0" borderId="57" xfId="96" applyFont="1" applyBorder="1" applyAlignment="1">
      <alignment horizontal="center" vertical="center"/>
    </xf>
    <xf numFmtId="0" fontId="20" fillId="0" borderId="45" xfId="96" applyFont="1" applyBorder="1" applyAlignment="1">
      <alignment horizontal="center" vertical="center"/>
    </xf>
    <xf numFmtId="3" fontId="20" fillId="0" borderId="29" xfId="96" applyNumberFormat="1" applyFont="1" applyBorder="1" applyAlignment="1">
      <alignment horizontal="right" vertical="center"/>
    </xf>
    <xf numFmtId="3" fontId="20" fillId="0" borderId="30" xfId="96" applyNumberFormat="1" applyFont="1" applyBorder="1" applyAlignment="1">
      <alignment horizontal="right" vertical="center"/>
    </xf>
    <xf numFmtId="0" fontId="20" fillId="0" borderId="44" xfId="96" applyFont="1" applyBorder="1" applyAlignment="1">
      <alignment horizontal="center" vertical="center"/>
    </xf>
    <xf numFmtId="3" fontId="20" fillId="0" borderId="29" xfId="96" applyNumberFormat="1" applyFont="1" applyBorder="1" applyAlignment="1">
      <alignment vertical="center"/>
    </xf>
    <xf numFmtId="3" fontId="20" fillId="0" borderId="30" xfId="96" applyNumberFormat="1" applyFont="1" applyBorder="1" applyAlignment="1">
      <alignment vertical="center"/>
    </xf>
    <xf numFmtId="3" fontId="74" fillId="27" borderId="21" xfId="96" applyNumberFormat="1" applyFont="1" applyFill="1" applyBorder="1" applyAlignment="1">
      <alignment vertical="center"/>
    </xf>
    <xf numFmtId="3" fontId="74" fillId="27" borderId="22" xfId="96" applyNumberFormat="1" applyFont="1" applyFill="1" applyBorder="1" applyAlignment="1">
      <alignment vertical="center"/>
    </xf>
    <xf numFmtId="0" fontId="74" fillId="27" borderId="41" xfId="96" applyFont="1" applyFill="1" applyBorder="1" applyAlignment="1">
      <alignment horizontal="left" vertical="center"/>
    </xf>
    <xf numFmtId="3" fontId="49" fillId="0" borderId="80" xfId="0" applyNumberFormat="1" applyFont="1" applyBorder="1" applyAlignment="1">
      <alignment horizontal="right" wrapText="1"/>
    </xf>
    <xf numFmtId="0" fontId="90" fillId="0" borderId="68" xfId="92" applyFont="1" applyBorder="1" applyAlignment="1">
      <alignment horizontal="center" wrapText="1"/>
    </xf>
    <xf numFmtId="0" fontId="86" fillId="0" borderId="77" xfId="92" applyFont="1" applyBorder="1" applyAlignment="1">
      <alignment wrapText="1"/>
    </xf>
    <xf numFmtId="0" fontId="88" fillId="0" borderId="38" xfId="92" applyFont="1" applyBorder="1" applyAlignment="1">
      <alignment wrapText="1"/>
    </xf>
    <xf numFmtId="0" fontId="86" fillId="0" borderId="38" xfId="92" applyFont="1" applyBorder="1" applyAlignment="1">
      <alignment wrapText="1"/>
    </xf>
    <xf numFmtId="0" fontId="118" fillId="0" borderId="38" xfId="92" applyFont="1" applyBorder="1" applyAlignment="1">
      <alignment wrapText="1"/>
    </xf>
    <xf numFmtId="0" fontId="90" fillId="0" borderId="55" xfId="92" applyFont="1" applyBorder="1" applyAlignment="1">
      <alignment horizontal="center" wrapText="1"/>
    </xf>
    <xf numFmtId="0" fontId="86" fillId="0" borderId="81" xfId="92" applyFont="1" applyBorder="1" applyAlignment="1">
      <alignment wrapText="1"/>
    </xf>
    <xf numFmtId="0" fontId="88" fillId="0" borderId="63" xfId="92" applyFont="1" applyBorder="1" applyAlignment="1">
      <alignment wrapText="1"/>
    </xf>
    <xf numFmtId="0" fontId="75" fillId="0" borderId="63" xfId="92" applyFont="1" applyBorder="1" applyAlignment="1">
      <alignment wrapText="1"/>
    </xf>
    <xf numFmtId="0" fontId="86" fillId="0" borderId="63" xfId="92" applyFont="1" applyBorder="1" applyAlignment="1">
      <alignment wrapText="1"/>
    </xf>
    <xf numFmtId="0" fontId="118" fillId="0" borderId="63" xfId="92" applyFont="1" applyBorder="1" applyAlignment="1">
      <alignment wrapText="1"/>
    </xf>
    <xf numFmtId="0" fontId="90" fillId="0" borderId="79" xfId="92" applyFont="1" applyBorder="1" applyAlignment="1">
      <alignment horizontal="center" wrapText="1"/>
    </xf>
    <xf numFmtId="3" fontId="86" fillId="0" borderId="52" xfId="0" applyNumberFormat="1" applyFont="1" applyBorder="1" applyAlignment="1">
      <alignment horizontal="right" wrapText="1"/>
    </xf>
    <xf numFmtId="3" fontId="88" fillId="0" borderId="35" xfId="0" applyNumberFormat="1" applyFont="1" applyBorder="1" applyAlignment="1">
      <alignment horizontal="right" wrapText="1"/>
    </xf>
    <xf numFmtId="3" fontId="75" fillId="0" borderId="35" xfId="0" applyNumberFormat="1" applyFont="1" applyBorder="1" applyAlignment="1">
      <alignment horizontal="right" wrapText="1"/>
    </xf>
    <xf numFmtId="0" fontId="75" fillId="0" borderId="35" xfId="0" applyFont="1" applyBorder="1" applyAlignment="1">
      <alignment wrapText="1"/>
    </xf>
    <xf numFmtId="3" fontId="86" fillId="0" borderId="35" xfId="0" applyNumberFormat="1" applyFont="1" applyBorder="1" applyAlignment="1">
      <alignment horizontal="right" wrapText="1"/>
    </xf>
    <xf numFmtId="3" fontId="118" fillId="0" borderId="35" xfId="0" applyNumberFormat="1" applyFont="1" applyBorder="1" applyAlignment="1">
      <alignment horizontal="right" wrapText="1"/>
    </xf>
    <xf numFmtId="3" fontId="88" fillId="0" borderId="35" xfId="92" applyNumberFormat="1" applyFont="1" applyBorder="1" applyAlignment="1">
      <alignment horizontal="right" wrapText="1"/>
    </xf>
    <xf numFmtId="0" fontId="88" fillId="0" borderId="35" xfId="0" applyFont="1" applyBorder="1" applyAlignment="1">
      <alignment horizontal="right" wrapText="1"/>
    </xf>
    <xf numFmtId="0" fontId="88" fillId="0" borderId="35" xfId="0" applyFont="1" applyBorder="1" applyAlignment="1">
      <alignment wrapText="1"/>
    </xf>
    <xf numFmtId="3" fontId="49" fillId="0" borderId="35" xfId="0" applyNumberFormat="1" applyFont="1" applyBorder="1" applyAlignment="1">
      <alignment horizontal="right" wrapText="1"/>
    </xf>
    <xf numFmtId="0" fontId="90" fillId="0" borderId="54" xfId="92" applyFont="1" applyBorder="1" applyAlignment="1">
      <alignment horizontal="center" wrapText="1"/>
    </xf>
    <xf numFmtId="3" fontId="86" fillId="0" borderId="78" xfId="0" applyNumberFormat="1" applyFont="1" applyBorder="1" applyAlignment="1">
      <alignment horizontal="right" wrapText="1"/>
    </xf>
    <xf numFmtId="3" fontId="88" fillId="0" borderId="67" xfId="0" applyNumberFormat="1" applyFont="1" applyBorder="1" applyAlignment="1">
      <alignment horizontal="right" wrapText="1"/>
    </xf>
    <xf numFmtId="3" fontId="86" fillId="0" borderId="67" xfId="0" applyNumberFormat="1" applyFont="1" applyBorder="1" applyAlignment="1">
      <alignment horizontal="right" wrapText="1"/>
    </xf>
    <xf numFmtId="3" fontId="118" fillId="0" borderId="67" xfId="0" applyNumberFormat="1" applyFont="1" applyBorder="1" applyAlignment="1">
      <alignment horizontal="right" wrapText="1"/>
    </xf>
    <xf numFmtId="3" fontId="88" fillId="0" borderId="67" xfId="92" applyNumberFormat="1" applyFont="1" applyBorder="1" applyAlignment="1">
      <alignment horizontal="right" wrapText="1"/>
    </xf>
    <xf numFmtId="0" fontId="88" fillId="0" borderId="67" xfId="0" applyFont="1" applyBorder="1" applyAlignment="1">
      <alignment horizontal="right" wrapText="1"/>
    </xf>
    <xf numFmtId="3" fontId="49" fillId="0" borderId="67" xfId="0" applyNumberFormat="1" applyFont="1" applyBorder="1" applyAlignment="1">
      <alignment horizontal="right" wrapText="1"/>
    </xf>
    <xf numFmtId="3" fontId="86" fillId="0" borderId="81" xfId="0" applyNumberFormat="1" applyFont="1" applyBorder="1" applyAlignment="1">
      <alignment horizontal="right" wrapText="1"/>
    </xf>
    <xf numFmtId="3" fontId="88" fillId="0" borderId="63" xfId="92" applyNumberFormat="1" applyFont="1" applyBorder="1" applyAlignment="1">
      <alignment horizontal="right" wrapText="1"/>
    </xf>
    <xf numFmtId="3" fontId="75" fillId="0" borderId="63" xfId="92" applyNumberFormat="1" applyFont="1" applyBorder="1" applyAlignment="1">
      <alignment horizontal="right" wrapText="1"/>
    </xf>
    <xf numFmtId="3" fontId="75" fillId="0" borderId="63" xfId="92" applyNumberFormat="1" applyFont="1" applyBorder="1" applyAlignment="1">
      <alignment wrapText="1"/>
    </xf>
    <xf numFmtId="3" fontId="86" fillId="0" borderId="63" xfId="0" applyNumberFormat="1" applyFont="1" applyBorder="1" applyAlignment="1">
      <alignment horizontal="right" wrapText="1"/>
    </xf>
    <xf numFmtId="3" fontId="118" fillId="0" borderId="63" xfId="92" applyNumberFormat="1" applyFont="1" applyBorder="1" applyAlignment="1">
      <alignment horizontal="right" wrapText="1"/>
    </xf>
    <xf numFmtId="3" fontId="88" fillId="0" borderId="63" xfId="0" applyNumberFormat="1" applyFont="1" applyBorder="1" applyAlignment="1">
      <alignment horizontal="right" wrapText="1"/>
    </xf>
    <xf numFmtId="3" fontId="88" fillId="0" borderId="63" xfId="92" applyNumberFormat="1" applyFont="1" applyBorder="1" applyAlignment="1">
      <alignment wrapText="1"/>
    </xf>
    <xf numFmtId="0" fontId="88" fillId="0" borderId="63" xfId="0" applyFont="1" applyBorder="1" applyAlignment="1">
      <alignment wrapText="1"/>
    </xf>
    <xf numFmtId="3" fontId="49" fillId="0" borderId="63" xfId="0" applyNumberFormat="1" applyFont="1" applyBorder="1" applyAlignment="1">
      <alignment horizontal="right" wrapText="1"/>
    </xf>
    <xf numFmtId="0" fontId="86" fillId="0" borderId="57" xfId="92" applyFont="1" applyBorder="1" applyAlignment="1">
      <alignment wrapText="1"/>
    </xf>
    <xf numFmtId="0" fontId="86" fillId="0" borderId="83" xfId="92" applyFont="1" applyBorder="1" applyAlignment="1">
      <alignment wrapText="1"/>
    </xf>
    <xf numFmtId="0" fontId="86" fillId="0" borderId="44" xfId="0" applyFont="1" applyBorder="1" applyAlignment="1">
      <alignment wrapText="1"/>
    </xf>
    <xf numFmtId="0" fontId="86" fillId="0" borderId="83" xfId="0" applyFont="1" applyBorder="1" applyAlignment="1">
      <alignment wrapText="1"/>
    </xf>
    <xf numFmtId="0" fontId="86" fillId="0" borderId="84" xfId="0" applyFont="1" applyBorder="1" applyAlignment="1">
      <alignment wrapText="1"/>
    </xf>
    <xf numFmtId="0" fontId="49" fillId="0" borderId="68" xfId="92" applyFont="1" applyBorder="1" applyAlignment="1">
      <alignment wrapText="1"/>
    </xf>
    <xf numFmtId="0" fontId="49" fillId="0" borderId="55" xfId="92" applyFont="1" applyBorder="1" applyAlignment="1">
      <alignment wrapText="1"/>
    </xf>
    <xf numFmtId="3" fontId="49" fillId="0" borderId="79" xfId="0" applyNumberFormat="1" applyFont="1" applyBorder="1" applyAlignment="1">
      <alignment horizontal="right" wrapText="1"/>
    </xf>
    <xf numFmtId="3" fontId="49" fillId="0" borderId="55" xfId="0" applyNumberFormat="1" applyFont="1" applyBorder="1" applyAlignment="1">
      <alignment horizontal="right" wrapText="1"/>
    </xf>
    <xf numFmtId="3" fontId="49" fillId="0" borderId="54" xfId="0" applyNumberFormat="1" applyFont="1" applyBorder="1" applyAlignment="1">
      <alignment horizontal="right" wrapText="1"/>
    </xf>
    <xf numFmtId="0" fontId="88" fillId="0" borderId="77" xfId="92" applyFont="1" applyBorder="1" applyAlignment="1">
      <alignment wrapText="1"/>
    </xf>
    <xf numFmtId="0" fontId="88" fillId="0" borderId="81" xfId="92" applyFont="1" applyBorder="1" applyAlignment="1">
      <alignment wrapText="1"/>
    </xf>
    <xf numFmtId="3" fontId="88" fillId="0" borderId="52" xfId="0" applyNumberFormat="1" applyFont="1" applyBorder="1" applyAlignment="1">
      <alignment horizontal="right" wrapText="1"/>
    </xf>
    <xf numFmtId="3" fontId="88" fillId="0" borderId="81" xfId="92" applyNumberFormat="1" applyFont="1" applyBorder="1" applyAlignment="1">
      <alignment horizontal="right" wrapText="1"/>
    </xf>
    <xf numFmtId="3" fontId="88" fillId="0" borderId="78" xfId="0" applyNumberFormat="1" applyFont="1" applyBorder="1" applyAlignment="1">
      <alignment horizontal="right" wrapText="1"/>
    </xf>
    <xf numFmtId="0" fontId="86" fillId="0" borderId="68" xfId="92" applyFont="1" applyBorder="1" applyAlignment="1">
      <alignment wrapText="1"/>
    </xf>
    <xf numFmtId="0" fontId="86" fillId="0" borderId="55" xfId="92" applyFont="1" applyBorder="1" applyAlignment="1">
      <alignment wrapText="1"/>
    </xf>
    <xf numFmtId="3" fontId="86" fillId="0" borderId="79" xfId="0" applyNumberFormat="1" applyFont="1" applyBorder="1" applyAlignment="1">
      <alignment horizontal="right" wrapText="1"/>
    </xf>
    <xf numFmtId="3" fontId="86" fillId="0" borderId="55" xfId="0" applyNumberFormat="1" applyFont="1" applyBorder="1" applyAlignment="1">
      <alignment horizontal="right" wrapText="1"/>
    </xf>
    <xf numFmtId="3" fontId="86" fillId="0" borderId="54" xfId="0" applyNumberFormat="1" applyFont="1" applyBorder="1" applyAlignment="1">
      <alignment horizontal="right" wrapText="1"/>
    </xf>
    <xf numFmtId="0" fontId="88" fillId="0" borderId="57" xfId="92" applyFont="1" applyBorder="1" applyAlignment="1">
      <alignment wrapText="1"/>
    </xf>
    <xf numFmtId="0" fontId="88" fillId="0" borderId="83" xfId="92" applyFont="1" applyBorder="1" applyAlignment="1">
      <alignment wrapText="1"/>
    </xf>
    <xf numFmtId="3" fontId="88" fillId="0" borderId="44" xfId="0" applyNumberFormat="1" applyFont="1" applyBorder="1" applyAlignment="1">
      <alignment horizontal="right" wrapText="1"/>
    </xf>
    <xf numFmtId="3" fontId="88" fillId="0" borderId="83" xfId="92" applyNumberFormat="1" applyFont="1" applyBorder="1" applyAlignment="1">
      <alignment horizontal="right" wrapText="1"/>
    </xf>
    <xf numFmtId="3" fontId="88" fillId="0" borderId="84" xfId="0" applyNumberFormat="1" applyFont="1" applyBorder="1" applyAlignment="1">
      <alignment horizontal="right" wrapText="1"/>
    </xf>
    <xf numFmtId="0" fontId="88" fillId="0" borderId="38" xfId="0" applyFont="1" applyBorder="1" applyAlignment="1">
      <alignment wrapText="1"/>
    </xf>
    <xf numFmtId="0" fontId="23" fillId="0" borderId="63" xfId="92" applyFont="1" applyBorder="1" applyAlignment="1">
      <alignment wrapText="1"/>
    </xf>
    <xf numFmtId="165" fontId="88" fillId="0" borderId="35" xfId="54" applyNumberFormat="1" applyFont="1" applyBorder="1" applyAlignment="1">
      <alignment horizontal="right" wrapText="1"/>
    </xf>
    <xf numFmtId="165" fontId="88" fillId="0" borderId="67" xfId="54" applyNumberFormat="1" applyFont="1" applyBorder="1" applyAlignment="1">
      <alignment horizontal="right" wrapText="1"/>
    </xf>
    <xf numFmtId="3" fontId="86" fillId="0" borderId="81" xfId="92" applyNumberFormat="1" applyFont="1" applyBorder="1" applyAlignment="1">
      <alignment horizontal="right" wrapText="1"/>
    </xf>
    <xf numFmtId="3" fontId="86" fillId="0" borderId="63" xfId="92" applyNumberFormat="1" applyFont="1" applyBorder="1" applyAlignment="1">
      <alignment horizontal="right" wrapText="1"/>
    </xf>
    <xf numFmtId="3" fontId="49" fillId="0" borderId="63" xfId="92" applyNumberFormat="1" applyFont="1" applyBorder="1" applyAlignment="1">
      <alignment horizontal="right" wrapText="1"/>
    </xf>
    <xf numFmtId="0" fontId="88" fillId="0" borderId="57" xfId="0" applyFont="1" applyBorder="1" applyAlignment="1">
      <alignment wrapText="1"/>
    </xf>
    <xf numFmtId="0" fontId="88" fillId="0" borderId="83" xfId="0" applyFont="1" applyBorder="1" applyAlignment="1">
      <alignment wrapText="1"/>
    </xf>
    <xf numFmtId="3" fontId="88" fillId="0" borderId="83" xfId="0" applyNumberFormat="1" applyFont="1" applyBorder="1" applyAlignment="1">
      <alignment horizontal="right" wrapText="1"/>
    </xf>
    <xf numFmtId="0" fontId="92" fillId="0" borderId="68" xfId="92" applyFont="1" applyBorder="1" applyAlignment="1">
      <alignment wrapText="1"/>
    </xf>
    <xf numFmtId="0" fontId="92" fillId="0" borderId="55" xfId="92" applyFont="1" applyBorder="1" applyAlignment="1">
      <alignment wrapText="1"/>
    </xf>
    <xf numFmtId="3" fontId="48" fillId="0" borderId="79" xfId="0" applyNumberFormat="1" applyFont="1" applyBorder="1" applyAlignment="1">
      <alignment horizontal="right" wrapText="1"/>
    </xf>
    <xf numFmtId="3" fontId="48" fillId="0" borderId="55" xfId="92" applyNumberFormat="1" applyFont="1" applyBorder="1" applyAlignment="1">
      <alignment horizontal="right" wrapText="1"/>
    </xf>
    <xf numFmtId="3" fontId="48" fillId="0" borderId="54" xfId="0" applyNumberFormat="1" applyFont="1" applyBorder="1" applyAlignment="1">
      <alignment horizontal="right" wrapText="1"/>
    </xf>
    <xf numFmtId="0" fontId="88" fillId="0" borderId="77" xfId="0" applyFont="1" applyBorder="1" applyAlignment="1">
      <alignment wrapText="1"/>
    </xf>
    <xf numFmtId="0" fontId="88" fillId="0" borderId="81" xfId="0" applyFont="1" applyBorder="1" applyAlignment="1">
      <alignment wrapText="1"/>
    </xf>
    <xf numFmtId="3" fontId="88" fillId="0" borderId="81" xfId="0" applyNumberFormat="1" applyFont="1" applyBorder="1" applyAlignment="1">
      <alignment horizontal="right" wrapText="1"/>
    </xf>
    <xf numFmtId="3" fontId="86" fillId="0" borderId="44" xfId="0" applyNumberFormat="1" applyFont="1" applyBorder="1" applyAlignment="1">
      <alignment horizontal="right" wrapText="1"/>
    </xf>
    <xf numFmtId="3" fontId="86" fillId="0" borderId="83" xfId="92" applyNumberFormat="1" applyFont="1" applyBorder="1" applyAlignment="1">
      <alignment horizontal="right" wrapText="1"/>
    </xf>
    <xf numFmtId="3" fontId="86" fillId="0" borderId="84" xfId="0" applyNumberFormat="1" applyFont="1" applyBorder="1" applyAlignment="1">
      <alignment horizontal="right" wrapText="1"/>
    </xf>
    <xf numFmtId="0" fontId="23" fillId="0" borderId="72" xfId="0" applyFont="1" applyBorder="1" applyAlignment="1"/>
    <xf numFmtId="0" fontId="23" fillId="0" borderId="59" xfId="0" applyFont="1" applyBorder="1" applyAlignment="1"/>
    <xf numFmtId="0" fontId="123" fillId="0" borderId="62" xfId="0" applyFont="1" applyBorder="1" applyAlignment="1"/>
    <xf numFmtId="0" fontId="123" fillId="0" borderId="64" xfId="0" applyFont="1" applyBorder="1" applyAlignment="1"/>
    <xf numFmtId="0" fontId="123" fillId="0" borderId="71" xfId="0" applyFont="1" applyBorder="1" applyAlignment="1"/>
    <xf numFmtId="0" fontId="123" fillId="0" borderId="82" xfId="0" applyFont="1" applyBorder="1" applyAlignment="1"/>
    <xf numFmtId="3" fontId="23" fillId="30" borderId="29" xfId="84" applyNumberFormat="1" applyFont="1" applyFill="1" applyBorder="1"/>
    <xf numFmtId="0" fontId="23" fillId="30" borderId="29" xfId="87" applyFont="1" applyFill="1" applyBorder="1"/>
    <xf numFmtId="3" fontId="23" fillId="30" borderId="29" xfId="82" applyNumberFormat="1" applyFont="1" applyFill="1" applyBorder="1" applyAlignment="1">
      <alignment vertical="center"/>
    </xf>
    <xf numFmtId="0" fontId="82" fillId="27" borderId="20" xfId="84" applyFont="1" applyFill="1" applyBorder="1" applyAlignment="1">
      <alignment wrapText="1"/>
    </xf>
    <xf numFmtId="3" fontId="82" fillId="27" borderId="21" xfId="84" applyNumberFormat="1" applyFont="1" applyFill="1" applyBorder="1"/>
    <xf numFmtId="0" fontId="82" fillId="27" borderId="21" xfId="87" applyFont="1" applyFill="1" applyBorder="1"/>
    <xf numFmtId="3" fontId="82" fillId="27" borderId="21" xfId="82" applyNumberFormat="1" applyFont="1" applyFill="1" applyBorder="1" applyAlignment="1">
      <alignment vertical="center"/>
    </xf>
    <xf numFmtId="3" fontId="82" fillId="27" borderId="22" xfId="82" applyNumberFormat="1" applyFont="1" applyFill="1" applyBorder="1" applyAlignment="1">
      <alignment vertical="center"/>
    </xf>
    <xf numFmtId="0" fontId="38" fillId="0" borderId="85" xfId="82" applyFont="1" applyBorder="1" applyAlignment="1">
      <alignment vertical="center" wrapText="1"/>
    </xf>
    <xf numFmtId="3" fontId="23" fillId="0" borderId="86" xfId="84" applyNumberFormat="1" applyFont="1" applyFill="1" applyBorder="1"/>
    <xf numFmtId="3" fontId="80" fillId="0" borderId="86" xfId="84" applyNumberFormat="1" applyFont="1" applyFill="1" applyBorder="1"/>
    <xf numFmtId="0" fontId="75" fillId="0" borderId="85" xfId="82" applyFont="1" applyBorder="1" applyAlignment="1">
      <alignment vertical="center" wrapText="1"/>
    </xf>
    <xf numFmtId="3" fontId="81" fillId="0" borderId="86" xfId="84" applyNumberFormat="1" applyFont="1" applyFill="1" applyBorder="1"/>
    <xf numFmtId="0" fontId="23" fillId="30" borderId="85" xfId="82" applyFont="1" applyFill="1" applyBorder="1" applyAlignment="1">
      <alignment vertical="center" wrapText="1"/>
    </xf>
    <xf numFmtId="3" fontId="23" fillId="30" borderId="86" xfId="84" applyNumberFormat="1" applyFont="1" applyFill="1" applyBorder="1"/>
    <xf numFmtId="0" fontId="75" fillId="0" borderId="87" xfId="82" applyFont="1" applyBorder="1" applyAlignment="1">
      <alignment vertical="center" wrapText="1"/>
    </xf>
    <xf numFmtId="0" fontId="75" fillId="0" borderId="17" xfId="82" applyFont="1" applyBorder="1" applyAlignment="1">
      <alignment vertical="center" wrapText="1"/>
    </xf>
    <xf numFmtId="0" fontId="23" fillId="30" borderId="17" xfId="82" applyFont="1" applyFill="1" applyBorder="1" applyAlignment="1">
      <alignment vertical="center" wrapText="1"/>
    </xf>
    <xf numFmtId="3" fontId="23" fillId="30" borderId="25" xfId="84" applyNumberFormat="1" applyFont="1" applyFill="1" applyBorder="1"/>
    <xf numFmtId="0" fontId="38" fillId="0" borderId="88" xfId="82" applyFont="1" applyBorder="1" applyAlignment="1">
      <alignment vertical="center" wrapText="1"/>
    </xf>
    <xf numFmtId="3" fontId="23" fillId="0" borderId="24" xfId="84" applyNumberFormat="1" applyFont="1" applyFill="1" applyBorder="1"/>
    <xf numFmtId="3" fontId="81" fillId="0" borderId="25" xfId="84" applyNumberFormat="1" applyFont="1" applyFill="1" applyBorder="1"/>
    <xf numFmtId="0" fontId="75" fillId="0" borderId="73" xfId="82" applyFont="1" applyBorder="1" applyAlignment="1">
      <alignment vertical="center" wrapText="1"/>
    </xf>
    <xf numFmtId="3" fontId="23" fillId="30" borderId="25" xfId="82" applyNumberFormat="1" applyFont="1" applyFill="1" applyBorder="1" applyAlignment="1">
      <alignment vertical="center"/>
    </xf>
    <xf numFmtId="0" fontId="23" fillId="30" borderId="28" xfId="82" applyFont="1" applyFill="1" applyBorder="1" applyAlignment="1">
      <alignment vertical="center" wrapText="1"/>
    </xf>
    <xf numFmtId="3" fontId="23" fillId="30" borderId="30" xfId="82" applyNumberFormat="1" applyFont="1" applyFill="1" applyBorder="1" applyAlignment="1">
      <alignment vertical="center"/>
    </xf>
    <xf numFmtId="3" fontId="23" fillId="0" borderId="53" xfId="84" applyNumberFormat="1" applyFont="1" applyFill="1" applyBorder="1"/>
    <xf numFmtId="3" fontId="23" fillId="0" borderId="91" xfId="84" applyNumberFormat="1" applyFont="1" applyFill="1" applyBorder="1"/>
    <xf numFmtId="0" fontId="23" fillId="27" borderId="68" xfId="84" applyFont="1" applyFill="1" applyBorder="1" applyAlignment="1">
      <alignment horizontal="center" vertical="center"/>
    </xf>
    <xf numFmtId="0" fontId="23" fillId="27" borderId="79" xfId="84" applyFont="1" applyFill="1" applyBorder="1" applyAlignment="1">
      <alignment horizontal="center" vertical="center"/>
    </xf>
    <xf numFmtId="0" fontId="23" fillId="27" borderId="41" xfId="84" applyFont="1" applyFill="1" applyBorder="1" applyAlignment="1">
      <alignment horizontal="center" vertical="center"/>
    </xf>
    <xf numFmtId="0" fontId="23" fillId="27" borderId="54" xfId="84" applyFont="1" applyFill="1" applyBorder="1" applyAlignment="1">
      <alignment horizontal="center" vertical="center"/>
    </xf>
    <xf numFmtId="0" fontId="23" fillId="27" borderId="20" xfId="84" applyFont="1" applyFill="1" applyBorder="1" applyAlignment="1">
      <alignment horizontal="center" vertical="center" wrapText="1"/>
    </xf>
    <xf numFmtId="0" fontId="23" fillId="27" borderId="21" xfId="84" applyFont="1" applyFill="1" applyBorder="1" applyAlignment="1">
      <alignment horizontal="center" vertical="center" wrapText="1"/>
    </xf>
    <xf numFmtId="0" fontId="23" fillId="27" borderId="54" xfId="84" applyFont="1" applyFill="1" applyBorder="1" applyAlignment="1">
      <alignment horizontal="right" vertical="center" wrapText="1"/>
    </xf>
    <xf numFmtId="0" fontId="26" fillId="27" borderId="55" xfId="84" applyFont="1" applyFill="1" applyBorder="1" applyAlignment="1">
      <alignment horizontal="center" vertical="center" wrapText="1"/>
    </xf>
    <xf numFmtId="0" fontId="23" fillId="27" borderId="54" xfId="84" applyFont="1" applyFill="1" applyBorder="1" applyAlignment="1">
      <alignment horizontal="center" vertical="center" wrapText="1"/>
    </xf>
    <xf numFmtId="0" fontId="0" fillId="0" borderId="0" xfId="83" applyFont="1" applyBorder="1" applyAlignment="1">
      <alignment horizontal="right"/>
    </xf>
    <xf numFmtId="0" fontId="31" fillId="0" borderId="72" xfId="83" applyFont="1" applyBorder="1" applyAlignment="1">
      <alignment horizontal="center" vertical="center" wrapText="1"/>
    </xf>
    <xf numFmtId="0" fontId="31" fillId="0" borderId="21" xfId="83" applyFont="1" applyBorder="1" applyAlignment="1">
      <alignment horizontal="center" vertical="center" wrapText="1"/>
    </xf>
    <xf numFmtId="0" fontId="99" fillId="0" borderId="40" xfId="83" applyFont="1" applyBorder="1" applyAlignment="1">
      <alignment horizontal="center"/>
    </xf>
    <xf numFmtId="3" fontId="120" fillId="34" borderId="19" xfId="83" applyNumberFormat="1" applyFont="1" applyFill="1" applyBorder="1"/>
    <xf numFmtId="3" fontId="120" fillId="0" borderId="19" xfId="83" applyNumberFormat="1" applyFont="1" applyBorder="1"/>
    <xf numFmtId="0" fontId="99" fillId="0" borderId="21" xfId="83" applyFont="1" applyBorder="1" applyAlignment="1">
      <alignment horizontal="center"/>
    </xf>
    <xf numFmtId="0" fontId="99" fillId="0" borderId="41" xfId="83" applyFont="1" applyBorder="1" applyAlignment="1">
      <alignment horizontal="center"/>
    </xf>
    <xf numFmtId="49" fontId="120" fillId="0" borderId="40" xfId="83" applyNumberFormat="1" applyFont="1" applyBorder="1" applyAlignment="1">
      <alignment horizontal="right"/>
    </xf>
    <xf numFmtId="49" fontId="120" fillId="0" borderId="75" xfId="83" applyNumberFormat="1" applyFont="1" applyBorder="1" applyAlignment="1">
      <alignment horizontal="right"/>
    </xf>
    <xf numFmtId="49" fontId="120" fillId="0" borderId="75" xfId="83" applyNumberFormat="1" applyBorder="1"/>
    <xf numFmtId="3" fontId="31" fillId="0" borderId="21" xfId="83" applyNumberFormat="1" applyFont="1" applyBorder="1"/>
    <xf numFmtId="0" fontId="31" fillId="0" borderId="68" xfId="83" applyFont="1" applyBorder="1" applyAlignment="1">
      <alignment vertical="center" wrapText="1"/>
    </xf>
    <xf numFmtId="0" fontId="99" fillId="0" borderId="68" xfId="83" applyFont="1" applyBorder="1" applyAlignment="1">
      <alignment horizontal="center"/>
    </xf>
    <xf numFmtId="164" fontId="35" fillId="34" borderId="77" xfId="83" applyNumberFormat="1" applyFont="1" applyFill="1" applyBorder="1" applyAlignment="1" applyProtection="1">
      <alignment horizontal="left" vertical="center" wrapText="1"/>
      <protection locked="0"/>
    </xf>
    <xf numFmtId="164" fontId="35" fillId="34" borderId="38" xfId="83" applyNumberFormat="1" applyFont="1" applyFill="1" applyBorder="1" applyAlignment="1" applyProtection="1">
      <alignment horizontal="left" vertical="center" wrapText="1"/>
      <protection locked="0"/>
    </xf>
    <xf numFmtId="0" fontId="0" fillId="34" borderId="38" xfId="83" applyFont="1" applyFill="1" applyBorder="1" applyAlignment="1">
      <alignment horizontal="left" wrapText="1"/>
    </xf>
    <xf numFmtId="0" fontId="31" fillId="0" borderId="68" xfId="83" applyFont="1" applyBorder="1" applyAlignment="1">
      <alignment horizontal="left"/>
    </xf>
    <xf numFmtId="0" fontId="31" fillId="0" borderId="41" xfId="83" applyFont="1" applyBorder="1" applyAlignment="1">
      <alignment horizontal="center" vertical="center" wrapText="1"/>
    </xf>
    <xf numFmtId="3" fontId="120" fillId="34" borderId="42" xfId="83" applyNumberFormat="1" applyFont="1" applyFill="1" applyBorder="1"/>
    <xf numFmtId="3" fontId="120" fillId="34" borderId="36" xfId="83" applyNumberFormat="1" applyFont="1" applyFill="1" applyBorder="1"/>
    <xf numFmtId="3" fontId="120" fillId="34" borderId="45" xfId="83" applyNumberFormat="1" applyFont="1" applyFill="1" applyBorder="1"/>
    <xf numFmtId="3" fontId="120" fillId="34" borderId="36" xfId="83" applyNumberFormat="1" applyFont="1" applyFill="1" applyBorder="1" applyAlignment="1" applyProtection="1">
      <alignment vertical="center" wrapText="1"/>
      <protection locked="0"/>
    </xf>
    <xf numFmtId="3" fontId="31" fillId="0" borderId="41" xfId="83" applyNumberFormat="1" applyFont="1" applyBorder="1"/>
    <xf numFmtId="0" fontId="31" fillId="0" borderId="55" xfId="83" applyFont="1" applyBorder="1" applyAlignment="1">
      <alignment horizontal="center" vertical="center" wrapText="1"/>
    </xf>
    <xf numFmtId="0" fontId="99" fillId="0" borderId="55" xfId="83" applyFont="1" applyBorder="1" applyAlignment="1">
      <alignment horizontal="center"/>
    </xf>
    <xf numFmtId="3" fontId="120" fillId="34" borderId="81" xfId="83" applyNumberFormat="1" applyFont="1" applyFill="1" applyBorder="1"/>
    <xf numFmtId="3" fontId="120" fillId="34" borderId="63" xfId="83" applyNumberFormat="1" applyFont="1" applyFill="1" applyBorder="1"/>
    <xf numFmtId="3" fontId="120" fillId="34" borderId="83" xfId="83" applyNumberFormat="1" applyFont="1" applyFill="1" applyBorder="1"/>
    <xf numFmtId="3" fontId="120" fillId="34" borderId="63" xfId="83" applyNumberFormat="1" applyFont="1" applyFill="1" applyBorder="1" applyAlignment="1" applyProtection="1">
      <alignment vertical="center" wrapText="1"/>
      <protection locked="0"/>
    </xf>
    <xf numFmtId="3" fontId="31" fillId="0" borderId="55" xfId="83" applyNumberFormat="1" applyFont="1" applyBorder="1"/>
    <xf numFmtId="0" fontId="31" fillId="0" borderId="93" xfId="83" applyFont="1" applyBorder="1" applyAlignment="1">
      <alignment horizontal="center" vertical="center" wrapText="1"/>
    </xf>
    <xf numFmtId="0" fontId="99" fillId="0" borderId="93" xfId="83" applyFont="1" applyBorder="1" applyAlignment="1">
      <alignment horizontal="center"/>
    </xf>
    <xf numFmtId="3" fontId="120" fillId="34" borderId="43" xfId="83" applyNumberFormat="1" applyFont="1" applyFill="1" applyBorder="1"/>
    <xf numFmtId="3" fontId="120" fillId="34" borderId="40" xfId="83" applyNumberFormat="1" applyFont="1" applyFill="1" applyBorder="1"/>
    <xf numFmtId="3" fontId="120" fillId="34" borderId="40" xfId="83" applyNumberFormat="1" applyFont="1" applyFill="1" applyBorder="1" applyAlignment="1">
      <alignment vertical="center"/>
    </xf>
    <xf numFmtId="3" fontId="31" fillId="0" borderId="93" xfId="83" applyNumberFormat="1" applyFont="1" applyBorder="1"/>
    <xf numFmtId="3" fontId="120" fillId="34" borderId="63" xfId="83" applyNumberFormat="1" applyFont="1" applyFill="1" applyBorder="1" applyAlignment="1">
      <alignment vertical="center"/>
    </xf>
    <xf numFmtId="0" fontId="31" fillId="0" borderId="79" xfId="83" applyFont="1" applyBorder="1" applyAlignment="1">
      <alignment vertical="center" wrapText="1"/>
    </xf>
    <xf numFmtId="0" fontId="99" fillId="0" borderId="79" xfId="83" applyFont="1" applyBorder="1" applyAlignment="1">
      <alignment horizontal="center"/>
    </xf>
    <xf numFmtId="0" fontId="120" fillId="0" borderId="52" xfId="83" applyFont="1" applyBorder="1" applyAlignment="1">
      <alignment horizontal="left" wrapText="1"/>
    </xf>
    <xf numFmtId="0" fontId="0" fillId="0" borderId="35" xfId="83" applyFont="1" applyBorder="1" applyAlignment="1">
      <alignment horizontal="left" wrapText="1"/>
    </xf>
    <xf numFmtId="0" fontId="120" fillId="0" borderId="35" xfId="83" applyFont="1" applyBorder="1" applyAlignment="1">
      <alignment wrapText="1"/>
    </xf>
    <xf numFmtId="0" fontId="120" fillId="0" borderId="44" xfId="83" applyFont="1" applyBorder="1"/>
    <xf numFmtId="0" fontId="31" fillId="0" borderId="79" xfId="83" applyFont="1" applyBorder="1" applyAlignment="1">
      <alignment horizontal="left"/>
    </xf>
    <xf numFmtId="3" fontId="120" fillId="0" borderId="42" xfId="83" applyNumberFormat="1" applyFont="1" applyBorder="1"/>
    <xf numFmtId="3" fontId="120" fillId="0" borderId="36" xfId="83" applyNumberFormat="1" applyFont="1" applyBorder="1"/>
    <xf numFmtId="3" fontId="120" fillId="0" borderId="36" xfId="83" applyNumberFormat="1" applyFont="1" applyFill="1" applyBorder="1" applyAlignment="1" applyProtection="1">
      <alignment vertical="center" wrapText="1"/>
      <protection locked="0"/>
    </xf>
    <xf numFmtId="3" fontId="120" fillId="0" borderId="45" xfId="83" applyNumberFormat="1" applyFont="1" applyBorder="1"/>
    <xf numFmtId="3" fontId="120" fillId="0" borderId="81" xfId="83" applyNumberFormat="1" applyFont="1" applyBorder="1"/>
    <xf numFmtId="3" fontId="120" fillId="0" borderId="63" xfId="83" applyNumberFormat="1" applyFont="1" applyBorder="1"/>
    <xf numFmtId="3" fontId="120" fillId="0" borderId="63" xfId="83" applyNumberFormat="1" applyFont="1" applyFill="1" applyBorder="1" applyAlignment="1" applyProtection="1">
      <alignment vertical="center" wrapText="1"/>
      <protection locked="0"/>
    </xf>
    <xf numFmtId="3" fontId="120" fillId="0" borderId="83" xfId="83" applyNumberFormat="1" applyFont="1" applyBorder="1"/>
    <xf numFmtId="3" fontId="120" fillId="0" borderId="43" xfId="83" applyNumberFormat="1" applyFont="1" applyBorder="1"/>
    <xf numFmtId="3" fontId="120" fillId="0" borderId="40" xfId="83" applyNumberFormat="1" applyFont="1" applyBorder="1"/>
    <xf numFmtId="3" fontId="120" fillId="0" borderId="75" xfId="83" applyNumberFormat="1" applyFont="1" applyBorder="1"/>
    <xf numFmtId="0" fontId="99" fillId="0" borderId="54" xfId="83" applyFont="1" applyBorder="1" applyAlignment="1">
      <alignment horizontal="center"/>
    </xf>
    <xf numFmtId="3" fontId="120" fillId="0" borderId="78" xfId="83" applyNumberFormat="1" applyFont="1" applyBorder="1"/>
    <xf numFmtId="3" fontId="120" fillId="0" borderId="67" xfId="83" applyNumberFormat="1" applyFont="1" applyBorder="1"/>
    <xf numFmtId="3" fontId="120" fillId="0" borderId="84" xfId="83" applyNumberFormat="1" applyFont="1" applyBorder="1"/>
    <xf numFmtId="3" fontId="31" fillId="0" borderId="54" xfId="83" applyNumberFormat="1" applyFont="1" applyBorder="1"/>
    <xf numFmtId="3" fontId="26" fillId="0" borderId="22" xfId="0" applyNumberFormat="1" applyFont="1" applyBorder="1" applyAlignment="1" applyProtection="1">
      <alignment horizontal="right" vertical="center" indent="1"/>
      <protection locked="0"/>
    </xf>
    <xf numFmtId="0" fontId="26" fillId="0" borderId="68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26" fillId="0" borderId="21" xfId="0" applyFont="1" applyBorder="1" applyAlignment="1" applyProtection="1">
      <alignment horizontal="left" vertical="center" indent="1"/>
      <protection locked="0"/>
    </xf>
    <xf numFmtId="164" fontId="101" fillId="0" borderId="0" xfId="89" applyNumberFormat="1" applyFont="1" applyFill="1" applyAlignment="1">
      <alignment horizontal="right" vertical="center"/>
    </xf>
    <xf numFmtId="0" fontId="1" fillId="0" borderId="28" xfId="89" applyFont="1" applyFill="1" applyBorder="1" applyAlignment="1">
      <alignment horizontal="center" vertical="center" wrapText="1"/>
    </xf>
    <xf numFmtId="0" fontId="1" fillId="0" borderId="29" xfId="89" applyFont="1" applyFill="1" applyBorder="1" applyAlignment="1" applyProtection="1">
      <alignment vertical="center" wrapText="1"/>
      <protection locked="0"/>
    </xf>
    <xf numFmtId="164" fontId="1" fillId="0" borderId="29" xfId="89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89" applyFont="1" applyFill="1" applyBorder="1" applyAlignment="1">
      <alignment horizontal="center" vertical="center" wrapText="1"/>
    </xf>
    <xf numFmtId="0" fontId="31" fillId="0" borderId="21" xfId="89" applyFont="1" applyFill="1" applyBorder="1" applyAlignment="1" applyProtection="1">
      <alignment vertical="center" wrapText="1"/>
    </xf>
    <xf numFmtId="164" fontId="31" fillId="0" borderId="22" xfId="89" applyNumberFormat="1" applyFont="1" applyFill="1" applyBorder="1" applyAlignment="1" applyProtection="1">
      <alignment vertical="center" wrapText="1"/>
    </xf>
    <xf numFmtId="164" fontId="1" fillId="0" borderId="30" xfId="89" applyNumberFormat="1" applyFont="1" applyFill="1" applyBorder="1" applyAlignment="1" applyProtection="1">
      <alignment horizontal="right" vertical="center" wrapText="1" indent="1"/>
      <protection locked="0"/>
    </xf>
    <xf numFmtId="1" fontId="31" fillId="0" borderId="54" xfId="89" applyNumberFormat="1" applyFont="1" applyFill="1" applyBorder="1" applyAlignment="1" applyProtection="1">
      <alignment vertical="center" wrapText="1"/>
    </xf>
    <xf numFmtId="164" fontId="34" fillId="0" borderId="63" xfId="89" applyNumberFormat="1" applyFont="1" applyFill="1" applyBorder="1" applyAlignment="1" applyProtection="1">
      <alignment horizontal="left" vertical="center" wrapText="1" indent="1"/>
    </xf>
    <xf numFmtId="164" fontId="27" fillId="0" borderId="63" xfId="89" applyNumberFormat="1" applyFont="1" applyFill="1" applyBorder="1" applyAlignment="1" applyProtection="1">
      <alignment horizontal="left" vertical="center" wrapText="1" indent="1"/>
      <protection locked="0"/>
    </xf>
    <xf numFmtId="164" fontId="99" fillId="0" borderId="63" xfId="89" applyNumberFormat="1" applyFont="1" applyFill="1" applyBorder="1" applyAlignment="1" applyProtection="1">
      <alignment horizontal="left" vertical="center" wrapText="1" indent="1"/>
    </xf>
    <xf numFmtId="164" fontId="27" fillId="0" borderId="64" xfId="89" applyNumberFormat="1" applyFont="1" applyFill="1" applyBorder="1" applyAlignment="1" applyProtection="1">
      <alignment horizontal="left" vertical="center" wrapText="1" indent="1"/>
      <protection locked="0"/>
    </xf>
    <xf numFmtId="165" fontId="31" fillId="0" borderId="35" xfId="54" applyNumberFormat="1" applyFont="1" applyFill="1" applyBorder="1" applyAlignment="1" applyProtection="1">
      <alignment horizontal="center" vertical="center" wrapText="1"/>
      <protection locked="0"/>
    </xf>
    <xf numFmtId="165" fontId="107" fillId="32" borderId="93" xfId="54" applyNumberFormat="1" applyFont="1" applyFill="1" applyBorder="1" applyAlignment="1" applyProtection="1">
      <alignment horizontal="left" vertical="center" wrapText="1" indent="2"/>
    </xf>
    <xf numFmtId="165" fontId="27" fillId="0" borderId="63" xfId="54" applyNumberFormat="1" applyFont="1" applyFill="1" applyBorder="1" applyAlignment="1" applyProtection="1">
      <alignment vertical="center" wrapText="1"/>
    </xf>
    <xf numFmtId="165" fontId="99" fillId="0" borderId="63" xfId="54" applyNumberFormat="1" applyFont="1" applyFill="1" applyBorder="1" applyAlignment="1" applyProtection="1">
      <alignment vertical="center" wrapText="1"/>
    </xf>
    <xf numFmtId="165" fontId="27" fillId="0" borderId="63" xfId="54" applyNumberFormat="1" applyFont="1" applyFill="1" applyBorder="1" applyAlignment="1" applyProtection="1">
      <alignment vertical="center" wrapText="1"/>
      <protection locked="0"/>
    </xf>
    <xf numFmtId="165" fontId="101" fillId="0" borderId="83" xfId="54" applyNumberFormat="1" applyFont="1" applyFill="1" applyBorder="1" applyAlignment="1" applyProtection="1">
      <alignment vertical="center" wrapText="1"/>
    </xf>
    <xf numFmtId="165" fontId="107" fillId="0" borderId="55" xfId="54" applyNumberFormat="1" applyFont="1" applyFill="1" applyBorder="1" applyAlignment="1" applyProtection="1">
      <alignment vertical="center" wrapText="1"/>
    </xf>
    <xf numFmtId="165" fontId="99" fillId="0" borderId="63" xfId="54" applyNumberFormat="1" applyFont="1" applyFill="1" applyBorder="1" applyAlignment="1" applyProtection="1">
      <alignment vertical="center" wrapText="1"/>
      <protection locked="0"/>
    </xf>
    <xf numFmtId="165" fontId="27" fillId="0" borderId="83" xfId="54" applyNumberFormat="1" applyFont="1" applyFill="1" applyBorder="1" applyAlignment="1" applyProtection="1">
      <alignment vertical="center" wrapText="1"/>
      <protection locked="0"/>
    </xf>
    <xf numFmtId="164" fontId="102" fillId="0" borderId="95" xfId="89" applyNumberFormat="1" applyFont="1" applyFill="1" applyBorder="1" applyAlignment="1" applyProtection="1">
      <alignment horizontal="center" vertical="center"/>
    </xf>
    <xf numFmtId="164" fontId="34" fillId="0" borderId="77" xfId="89" applyNumberFormat="1" applyFont="1" applyFill="1" applyBorder="1" applyAlignment="1" applyProtection="1">
      <alignment horizontal="center" vertical="center" wrapText="1"/>
    </xf>
    <xf numFmtId="164" fontId="34" fillId="0" borderId="81" xfId="89" applyNumberFormat="1" applyFont="1" applyFill="1" applyBorder="1" applyAlignment="1" applyProtection="1">
      <alignment horizontal="left" vertical="center" wrapText="1" indent="1"/>
    </xf>
    <xf numFmtId="165" fontId="27" fillId="0" borderId="52" xfId="54" applyNumberFormat="1" applyFont="1" applyFill="1" applyBorder="1" applyAlignment="1" applyProtection="1">
      <alignment horizontal="center" vertical="center" wrapText="1"/>
      <protection locked="0"/>
    </xf>
    <xf numFmtId="165" fontId="27" fillId="0" borderId="81" xfId="54" applyNumberFormat="1" applyFont="1" applyFill="1" applyBorder="1" applyAlignment="1" applyProtection="1">
      <alignment vertical="center" wrapText="1"/>
    </xf>
    <xf numFmtId="164" fontId="34" fillId="0" borderId="68" xfId="89" applyNumberFormat="1" applyFont="1" applyFill="1" applyBorder="1" applyAlignment="1" applyProtection="1">
      <alignment horizontal="center" vertical="center" wrapText="1"/>
    </xf>
    <xf numFmtId="164" fontId="34" fillId="0" borderId="55" xfId="89" applyNumberFormat="1" applyFont="1" applyFill="1" applyBorder="1" applyAlignment="1" applyProtection="1">
      <alignment horizontal="center" vertical="center" wrapText="1"/>
    </xf>
    <xf numFmtId="164" fontId="34" fillId="0" borderId="79" xfId="89" applyNumberFormat="1" applyFont="1" applyFill="1" applyBorder="1" applyAlignment="1" applyProtection="1">
      <alignment horizontal="center" vertical="center" wrapText="1"/>
    </xf>
    <xf numFmtId="0" fontId="101" fillId="0" borderId="38" xfId="88" applyFont="1" applyFill="1" applyBorder="1" applyAlignment="1" applyProtection="1">
      <alignment horizontal="center" vertical="center"/>
    </xf>
    <xf numFmtId="0" fontId="101" fillId="0" borderId="57" xfId="88" applyFont="1" applyFill="1" applyBorder="1" applyAlignment="1" applyProtection="1">
      <alignment horizontal="center" vertical="center"/>
    </xf>
    <xf numFmtId="0" fontId="99" fillId="0" borderId="68" xfId="88" applyFont="1" applyFill="1" applyBorder="1" applyAlignment="1" applyProtection="1">
      <alignment horizontal="center" vertical="center"/>
    </xf>
    <xf numFmtId="0" fontId="99" fillId="0" borderId="31" xfId="88" applyFont="1" applyFill="1" applyBorder="1" applyAlignment="1" applyProtection="1">
      <alignment horizontal="center" vertical="center" wrapText="1"/>
    </xf>
    <xf numFmtId="0" fontId="101" fillId="0" borderId="77" xfId="88" applyFont="1" applyFill="1" applyBorder="1" applyAlignment="1" applyProtection="1">
      <alignment horizontal="center" vertical="center"/>
    </xf>
    <xf numFmtId="0" fontId="31" fillId="0" borderId="68" xfId="88" applyFont="1" applyFill="1" applyBorder="1" applyAlignment="1">
      <alignment horizontal="center" vertical="center"/>
    </xf>
    <xf numFmtId="0" fontId="35" fillId="0" borderId="77" xfId="88" applyFont="1" applyFill="1" applyBorder="1" applyAlignment="1">
      <alignment horizontal="center" vertical="center"/>
    </xf>
    <xf numFmtId="0" fontId="35" fillId="0" borderId="38" xfId="88" applyFont="1" applyFill="1" applyBorder="1" applyAlignment="1">
      <alignment horizontal="center" vertical="center"/>
    </xf>
    <xf numFmtId="0" fontId="31" fillId="0" borderId="55" xfId="88" applyFont="1" applyFill="1" applyBorder="1" applyAlignment="1">
      <alignment horizontal="center" vertical="center"/>
    </xf>
    <xf numFmtId="0" fontId="35" fillId="0" borderId="81" xfId="88" applyFont="1" applyFill="1" applyBorder="1" applyProtection="1">
      <protection locked="0"/>
    </xf>
    <xf numFmtId="0" fontId="35" fillId="0" borderId="63" xfId="88" applyFont="1" applyFill="1" applyBorder="1" applyProtection="1">
      <protection locked="0"/>
    </xf>
    <xf numFmtId="0" fontId="31" fillId="0" borderId="55" xfId="88" applyFont="1" applyFill="1" applyBorder="1"/>
    <xf numFmtId="0" fontId="31" fillId="0" borderId="79" xfId="88" applyFont="1" applyFill="1" applyBorder="1" applyAlignment="1">
      <alignment horizontal="center" vertical="center"/>
    </xf>
    <xf numFmtId="0" fontId="35" fillId="0" borderId="52" xfId="88" applyFont="1" applyFill="1" applyBorder="1" applyProtection="1">
      <protection locked="0"/>
    </xf>
    <xf numFmtId="0" fontId="35" fillId="0" borderId="35" xfId="88" applyFont="1" applyFill="1" applyBorder="1" applyProtection="1">
      <protection locked="0"/>
    </xf>
    <xf numFmtId="0" fontId="31" fillId="0" borderId="79" xfId="88" applyFont="1" applyFill="1" applyBorder="1"/>
    <xf numFmtId="169" fontId="31" fillId="0" borderId="95" xfId="88" applyNumberFormat="1" applyFont="1" applyFill="1" applyBorder="1" applyAlignment="1">
      <alignment horizontal="center" vertical="center" wrapText="1"/>
    </xf>
    <xf numFmtId="165" fontId="35" fillId="0" borderId="81" xfId="57" applyNumberFormat="1" applyFont="1" applyFill="1" applyBorder="1" applyProtection="1">
      <protection locked="0"/>
    </xf>
    <xf numFmtId="165" fontId="35" fillId="0" borderId="63" xfId="57" applyNumberFormat="1" applyFont="1" applyFill="1" applyBorder="1" applyProtection="1">
      <protection locked="0"/>
    </xf>
    <xf numFmtId="0" fontId="31" fillId="0" borderId="54" xfId="88" applyFont="1" applyFill="1" applyBorder="1" applyAlignment="1">
      <alignment horizontal="center" vertical="center"/>
    </xf>
    <xf numFmtId="165" fontId="35" fillId="0" borderId="78" xfId="57" applyNumberFormat="1" applyFont="1" applyFill="1" applyBorder="1"/>
    <xf numFmtId="165" fontId="35" fillId="0" borderId="67" xfId="57" applyNumberFormat="1" applyFont="1" applyFill="1" applyBorder="1"/>
    <xf numFmtId="0" fontId="31" fillId="0" borderId="55" xfId="88" applyFont="1" applyFill="1" applyBorder="1" applyAlignment="1">
      <alignment horizontal="center" vertical="center" wrapText="1"/>
    </xf>
    <xf numFmtId="0" fontId="101" fillId="0" borderId="81" xfId="88" applyFont="1" applyFill="1" applyBorder="1" applyAlignment="1" applyProtection="1">
      <alignment horizontal="center" vertical="center"/>
    </xf>
    <xf numFmtId="0" fontId="99" fillId="0" borderId="55" xfId="88" applyFont="1" applyFill="1" applyBorder="1" applyAlignment="1" applyProtection="1">
      <alignment horizontal="center" vertical="center"/>
    </xf>
    <xf numFmtId="0" fontId="43" fillId="0" borderId="96" xfId="88" applyFont="1" applyFill="1" applyBorder="1" applyAlignment="1" applyProtection="1"/>
    <xf numFmtId="0" fontId="43" fillId="0" borderId="66" xfId="88" applyFont="1" applyFill="1" applyBorder="1" applyAlignment="1" applyProtection="1"/>
    <xf numFmtId="165" fontId="99" fillId="0" borderId="97" xfId="57" applyNumberFormat="1" applyFont="1" applyFill="1" applyBorder="1" applyProtection="1"/>
    <xf numFmtId="165" fontId="101" fillId="0" borderId="62" xfId="57" applyNumberFormat="1" applyFont="1" applyFill="1" applyBorder="1" applyProtection="1">
      <protection locked="0"/>
    </xf>
    <xf numFmtId="165" fontId="101" fillId="0" borderId="64" xfId="57" applyNumberFormat="1" applyFont="1" applyFill="1" applyBorder="1" applyProtection="1">
      <protection locked="0"/>
    </xf>
    <xf numFmtId="0" fontId="42" fillId="0" borderId="68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 wrapText="1"/>
    </xf>
    <xf numFmtId="168" fontId="43" fillId="0" borderId="78" xfId="0" applyNumberFormat="1" applyFont="1" applyFill="1" applyBorder="1" applyAlignment="1" applyProtection="1">
      <alignment horizontal="right" vertical="center"/>
    </xf>
    <xf numFmtId="168" fontId="45" fillId="0" borderId="67" xfId="0" applyNumberFormat="1" applyFont="1" applyFill="1" applyBorder="1" applyAlignment="1" applyProtection="1">
      <alignment horizontal="right" vertical="center"/>
      <protection locked="0"/>
    </xf>
    <xf numFmtId="168" fontId="43" fillId="0" borderId="71" xfId="0" applyNumberFormat="1" applyFont="1" applyFill="1" applyBorder="1" applyAlignment="1" applyProtection="1">
      <alignment horizontal="right" vertical="center"/>
    </xf>
    <xf numFmtId="168" fontId="45" fillId="0" borderId="82" xfId="0" applyNumberFormat="1" applyFont="1" applyFill="1" applyBorder="1" applyAlignment="1" applyProtection="1">
      <alignment horizontal="right" vertical="center"/>
      <protection locked="0"/>
    </xf>
    <xf numFmtId="0" fontId="40" fillId="0" borderId="55" xfId="0" applyFont="1" applyFill="1" applyBorder="1" applyAlignment="1">
      <alignment horizontal="center" vertical="center"/>
    </xf>
    <xf numFmtId="0" fontId="0" fillId="0" borderId="81" xfId="0" applyFill="1" applyBorder="1" applyAlignment="1" applyProtection="1">
      <alignment horizontal="left" vertical="center" wrapText="1" indent="1"/>
      <protection locked="0"/>
    </xf>
    <xf numFmtId="0" fontId="44" fillId="0" borderId="63" xfId="0" applyFont="1" applyFill="1" applyBorder="1" applyAlignment="1">
      <alignment horizontal="left" vertical="center" indent="5"/>
    </xf>
    <xf numFmtId="0" fontId="1" fillId="0" borderId="63" xfId="0" applyFont="1" applyFill="1" applyBorder="1" applyAlignment="1">
      <alignment horizontal="left" vertical="center" indent="1"/>
    </xf>
    <xf numFmtId="0" fontId="0" fillId="0" borderId="62" xfId="0" applyFill="1" applyBorder="1" applyAlignment="1" applyProtection="1">
      <alignment horizontal="left" vertical="center" wrapText="1" indent="1"/>
      <protection locked="0"/>
    </xf>
    <xf numFmtId="0" fontId="44" fillId="0" borderId="64" xfId="0" applyFont="1" applyFill="1" applyBorder="1" applyAlignment="1">
      <alignment horizontal="left" vertical="center" indent="5"/>
    </xf>
    <xf numFmtId="0" fontId="102" fillId="0" borderId="92" xfId="91" applyFont="1" applyFill="1" applyBorder="1" applyAlignment="1">
      <alignment horizontal="center" vertical="center" wrapText="1"/>
    </xf>
    <xf numFmtId="3" fontId="27" fillId="0" borderId="61" xfId="55" applyNumberFormat="1" applyFont="1" applyFill="1" applyBorder="1" applyAlignment="1" applyProtection="1">
      <alignment horizontal="right" vertical="center"/>
      <protection locked="0"/>
    </xf>
    <xf numFmtId="3" fontId="27" fillId="0" borderId="36" xfId="55" applyNumberFormat="1" applyFont="1" applyFill="1" applyBorder="1" applyAlignment="1" applyProtection="1">
      <alignment horizontal="right" vertical="center"/>
      <protection locked="0"/>
    </xf>
    <xf numFmtId="3" fontId="103" fillId="0" borderId="41" xfId="91" applyNumberFormat="1" applyFont="1" applyFill="1" applyBorder="1" applyAlignment="1" applyProtection="1">
      <alignment horizontal="right" vertical="center"/>
    </xf>
    <xf numFmtId="3" fontId="27" fillId="0" borderId="42" xfId="55" applyNumberFormat="1" applyFont="1" applyFill="1" applyBorder="1" applyAlignment="1" applyProtection="1">
      <alignment horizontal="right" vertical="center"/>
      <protection locked="0"/>
    </xf>
    <xf numFmtId="3" fontId="27" fillId="0" borderId="45" xfId="55" applyNumberFormat="1" applyFont="1" applyFill="1" applyBorder="1" applyAlignment="1" applyProtection="1">
      <alignment horizontal="right" vertical="center"/>
      <protection locked="0"/>
    </xf>
    <xf numFmtId="3" fontId="99" fillId="0" borderId="61" xfId="91" applyNumberFormat="1" applyFont="1" applyFill="1" applyBorder="1" applyAlignment="1" applyProtection="1">
      <alignment horizontal="right" vertical="center"/>
      <protection locked="0"/>
    </xf>
    <xf numFmtId="3" fontId="99" fillId="0" borderId="89" xfId="55" applyNumberFormat="1" applyFont="1" applyFill="1" applyBorder="1" applyAlignment="1" applyProtection="1">
      <alignment horizontal="right" vertical="center"/>
      <protection locked="0"/>
    </xf>
    <xf numFmtId="3" fontId="33" fillId="0" borderId="41" xfId="91" applyNumberFormat="1" applyFont="1" applyFill="1" applyBorder="1" applyAlignment="1">
      <alignment horizontal="right" vertical="center"/>
    </xf>
    <xf numFmtId="3" fontId="27" fillId="0" borderId="39" xfId="55" applyNumberFormat="1" applyFont="1" applyFill="1" applyBorder="1" applyAlignment="1" applyProtection="1">
      <alignment horizontal="right" vertical="center"/>
      <protection locked="0"/>
    </xf>
    <xf numFmtId="3" fontId="27" fillId="0" borderId="26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25" xfId="55" quotePrefix="1" applyNumberFormat="1" applyFont="1" applyFill="1" applyBorder="1" applyAlignment="1" applyProtection="1">
      <alignment horizontal="right" vertical="center"/>
      <protection locked="0"/>
    </xf>
    <xf numFmtId="3" fontId="103" fillId="0" borderId="22" xfId="91" applyNumberFormat="1" applyFont="1" applyFill="1" applyBorder="1" applyAlignment="1" applyProtection="1">
      <alignment horizontal="right" vertical="center"/>
    </xf>
    <xf numFmtId="3" fontId="27" fillId="0" borderId="24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30" xfId="55" quotePrefix="1" applyNumberFormat="1" applyFont="1" applyFill="1" applyBorder="1" applyAlignment="1" applyProtection="1">
      <alignment horizontal="right" vertical="center"/>
      <protection locked="0"/>
    </xf>
    <xf numFmtId="3" fontId="99" fillId="0" borderId="26" xfId="91" applyNumberFormat="1" applyFont="1" applyFill="1" applyBorder="1" applyAlignment="1" applyProtection="1">
      <alignment horizontal="right" vertical="center"/>
      <protection locked="0"/>
    </xf>
    <xf numFmtId="3" fontId="99" fillId="0" borderId="60" xfId="55" quotePrefix="1" applyNumberFormat="1" applyFont="1" applyFill="1" applyBorder="1" applyAlignment="1" applyProtection="1">
      <alignment horizontal="right" vertical="center"/>
      <protection locked="0"/>
    </xf>
    <xf numFmtId="3" fontId="33" fillId="0" borderId="22" xfId="91" applyNumberFormat="1" applyFont="1" applyFill="1" applyBorder="1" applyAlignment="1">
      <alignment horizontal="right" vertical="center"/>
    </xf>
    <xf numFmtId="3" fontId="27" fillId="0" borderId="27" xfId="55" quotePrefix="1" applyNumberFormat="1" applyFont="1" applyFill="1" applyBorder="1" applyAlignment="1" applyProtection="1">
      <alignment horizontal="right" vertical="center"/>
      <protection locked="0"/>
    </xf>
    <xf numFmtId="0" fontId="102" fillId="0" borderId="31" xfId="91" quotePrefix="1" applyFont="1" applyFill="1" applyBorder="1" applyAlignment="1">
      <alignment horizontal="center" vertical="center" wrapText="1"/>
    </xf>
    <xf numFmtId="167" fontId="27" fillId="0" borderId="74" xfId="91" applyNumberFormat="1" applyFont="1" applyFill="1" applyBorder="1" applyAlignment="1">
      <alignment horizontal="center" vertical="center"/>
    </xf>
    <xf numFmtId="167" fontId="27" fillId="0" borderId="38" xfId="91" applyNumberFormat="1" applyFont="1" applyFill="1" applyBorder="1" applyAlignment="1">
      <alignment horizontal="center" vertical="center"/>
    </xf>
    <xf numFmtId="167" fontId="103" fillId="0" borderId="68" xfId="91" applyNumberFormat="1" applyFont="1" applyFill="1" applyBorder="1" applyAlignment="1">
      <alignment horizontal="center" vertical="center"/>
    </xf>
    <xf numFmtId="167" fontId="27" fillId="0" borderId="77" xfId="91" applyNumberFormat="1" applyFont="1" applyFill="1" applyBorder="1" applyAlignment="1">
      <alignment horizontal="center" vertical="center"/>
    </xf>
    <xf numFmtId="167" fontId="27" fillId="0" borderId="57" xfId="91" applyNumberFormat="1" applyFont="1" applyFill="1" applyBorder="1" applyAlignment="1">
      <alignment horizontal="center" vertical="center"/>
    </xf>
    <xf numFmtId="167" fontId="99" fillId="0" borderId="74" xfId="91" applyNumberFormat="1" applyFont="1" applyFill="1" applyBorder="1" applyAlignment="1">
      <alignment horizontal="center" vertical="center"/>
    </xf>
    <xf numFmtId="167" fontId="99" fillId="0" borderId="73" xfId="91" applyNumberFormat="1" applyFont="1" applyFill="1" applyBorder="1" applyAlignment="1">
      <alignment horizontal="center" vertical="center"/>
    </xf>
    <xf numFmtId="167" fontId="33" fillId="0" borderId="68" xfId="91" applyNumberFormat="1" applyFont="1" applyFill="1" applyBorder="1" applyAlignment="1">
      <alignment horizontal="center" vertical="center"/>
    </xf>
    <xf numFmtId="167" fontId="27" fillId="0" borderId="56" xfId="91" applyNumberFormat="1" applyFont="1" applyFill="1" applyBorder="1" applyAlignment="1">
      <alignment horizontal="center" vertical="center"/>
    </xf>
    <xf numFmtId="0" fontId="102" fillId="0" borderId="95" xfId="91" applyFont="1" applyFill="1" applyBorder="1" applyAlignment="1">
      <alignment horizontal="center" vertical="center"/>
    </xf>
    <xf numFmtId="0" fontId="27" fillId="0" borderId="62" xfId="91" applyFont="1" applyFill="1" applyBorder="1" applyAlignment="1">
      <alignment horizontal="left" vertical="center" wrapText="1" indent="1"/>
    </xf>
    <xf numFmtId="0" fontId="27" fillId="0" borderId="63" xfId="91" applyFont="1" applyFill="1" applyBorder="1" applyAlignment="1">
      <alignment horizontal="left" vertical="center" wrapText="1" indent="1"/>
    </xf>
    <xf numFmtId="0" fontId="103" fillId="0" borderId="55" xfId="91" applyFont="1" applyFill="1" applyBorder="1" applyAlignment="1">
      <alignment horizontal="left" vertical="center" wrapText="1" indent="1"/>
    </xf>
    <xf numFmtId="0" fontId="27" fillId="0" borderId="81" xfId="91" applyFont="1" applyFill="1" applyBorder="1" applyAlignment="1">
      <alignment horizontal="left" vertical="center" wrapText="1" indent="1"/>
    </xf>
    <xf numFmtId="0" fontId="27" fillId="0" borderId="83" xfId="91" applyFont="1" applyFill="1" applyBorder="1" applyAlignment="1">
      <alignment horizontal="left" vertical="center" wrapText="1" indent="1"/>
    </xf>
    <xf numFmtId="0" fontId="99" fillId="0" borderId="62" xfId="91" applyFont="1" applyFill="1" applyBorder="1" applyAlignment="1">
      <alignment horizontal="left" vertical="center" wrapText="1" indent="1"/>
    </xf>
    <xf numFmtId="0" fontId="99" fillId="0" borderId="98" xfId="91" applyFont="1" applyFill="1" applyBorder="1" applyAlignment="1">
      <alignment horizontal="left" vertical="center" wrapText="1" indent="1"/>
    </xf>
    <xf numFmtId="0" fontId="33" fillId="0" borderId="55" xfId="91" applyFont="1" applyFill="1" applyBorder="1" applyAlignment="1">
      <alignment horizontal="left" vertical="center" wrapText="1" indent="1"/>
    </xf>
    <xf numFmtId="0" fontId="102" fillId="0" borderId="95" xfId="91" applyFont="1" applyFill="1" applyBorder="1" applyAlignment="1">
      <alignment horizontal="center" vertical="center" wrapText="1"/>
    </xf>
    <xf numFmtId="3" fontId="27" fillId="0" borderId="62" xfId="91" applyNumberFormat="1" applyFont="1" applyFill="1" applyBorder="1" applyAlignment="1" applyProtection="1">
      <alignment horizontal="right" vertical="center"/>
      <protection locked="0"/>
    </xf>
    <xf numFmtId="3" fontId="27" fillId="0" borderId="63" xfId="91" applyNumberFormat="1" applyFont="1" applyFill="1" applyBorder="1" applyAlignment="1" applyProtection="1">
      <alignment horizontal="right" vertical="center"/>
      <protection locked="0"/>
    </xf>
    <xf numFmtId="3" fontId="27" fillId="0" borderId="83" xfId="91" applyNumberFormat="1" applyFont="1" applyFill="1" applyBorder="1" applyAlignment="1" applyProtection="1">
      <alignment horizontal="right" vertical="center"/>
      <protection locked="0"/>
    </xf>
    <xf numFmtId="0" fontId="27" fillId="0" borderId="38" xfId="91" quotePrefix="1" applyFont="1" applyFill="1" applyBorder="1" applyAlignment="1">
      <alignment horizontal="left" vertical="center" wrapText="1" indent="1"/>
    </xf>
    <xf numFmtId="0" fontId="27" fillId="0" borderId="77" xfId="91" applyFont="1" applyFill="1" applyBorder="1" applyAlignment="1">
      <alignment horizontal="left" vertical="center" wrapText="1" indent="1"/>
    </xf>
    <xf numFmtId="0" fontId="27" fillId="0" borderId="56" xfId="91" quotePrefix="1" applyFont="1" applyFill="1" applyBorder="1" applyAlignment="1">
      <alignment horizontal="left" vertical="center" wrapText="1" indent="1"/>
    </xf>
    <xf numFmtId="0" fontId="42" fillId="0" borderId="22" xfId="91" applyFont="1" applyFill="1" applyBorder="1" applyAlignment="1">
      <alignment horizontal="center" vertical="center"/>
    </xf>
    <xf numFmtId="0" fontId="42" fillId="0" borderId="41" xfId="91" applyFont="1" applyFill="1" applyBorder="1" applyAlignment="1">
      <alignment horizontal="center" vertical="center"/>
    </xf>
    <xf numFmtId="0" fontId="108" fillId="0" borderId="49" xfId="91" applyNumberFormat="1" applyFont="1" applyFill="1" applyBorder="1" applyAlignment="1" applyProtection="1">
      <alignment horizontal="center" vertical="center"/>
    </xf>
    <xf numFmtId="0" fontId="108" fillId="0" borderId="50" xfId="91" applyNumberFormat="1" applyFont="1" applyFill="1" applyBorder="1" applyAlignment="1" applyProtection="1">
      <alignment horizontal="center" vertical="center"/>
    </xf>
    <xf numFmtId="0" fontId="108" fillId="0" borderId="96" xfId="91" applyNumberFormat="1" applyFont="1" applyFill="1" applyBorder="1" applyAlignment="1" applyProtection="1">
      <alignment horizontal="center" vertical="center"/>
    </xf>
    <xf numFmtId="0" fontId="108" fillId="0" borderId="55" xfId="91" applyNumberFormat="1" applyFont="1" applyFill="1" applyBorder="1" applyAlignment="1" applyProtection="1">
      <alignment horizontal="center" vertical="center"/>
    </xf>
    <xf numFmtId="0" fontId="25" fillId="0" borderId="55" xfId="95" applyFont="1" applyFill="1" applyBorder="1" applyAlignment="1" applyProtection="1">
      <alignment horizontal="center" vertical="center" wrapText="1"/>
    </xf>
    <xf numFmtId="0" fontId="26" fillId="0" borderId="62" xfId="95" applyFont="1" applyFill="1" applyBorder="1" applyAlignment="1" applyProtection="1">
      <alignment vertical="center" wrapText="1"/>
    </xf>
    <xf numFmtId="0" fontId="30" fillId="0" borderId="81" xfId="95" applyFont="1" applyFill="1" applyBorder="1" applyAlignment="1" applyProtection="1">
      <alignment vertical="center" wrapText="1"/>
    </xf>
    <xf numFmtId="0" fontId="26" fillId="0" borderId="63" xfId="95" applyFont="1" applyFill="1" applyBorder="1" applyAlignment="1" applyProtection="1">
      <alignment vertical="center" wrapText="1"/>
    </xf>
    <xf numFmtId="0" fontId="30" fillId="0" borderId="63" xfId="95" applyFont="1" applyFill="1" applyBorder="1" applyAlignment="1" applyProtection="1">
      <alignment vertical="center" wrapText="1"/>
    </xf>
    <xf numFmtId="0" fontId="29" fillId="0" borderId="63" xfId="95" applyFont="1" applyFill="1" applyBorder="1" applyAlignment="1" applyProtection="1">
      <alignment horizontal="left" vertical="center" wrapText="1" indent="1"/>
    </xf>
    <xf numFmtId="0" fontId="37" fillId="0" borderId="63" xfId="95" applyFont="1" applyFill="1" applyBorder="1" applyAlignment="1" applyProtection="1">
      <alignment vertical="center" wrapText="1"/>
    </xf>
    <xf numFmtId="0" fontId="37" fillId="0" borderId="83" xfId="95" applyFont="1" applyFill="1" applyBorder="1" applyAlignment="1" applyProtection="1">
      <alignment vertical="center" wrapText="1"/>
    </xf>
    <xf numFmtId="0" fontId="23" fillId="0" borderId="55" xfId="95" applyFont="1" applyFill="1" applyBorder="1" applyAlignment="1" applyProtection="1">
      <alignment vertical="center" wrapText="1"/>
    </xf>
    <xf numFmtId="0" fontId="25" fillId="0" borderId="79" xfId="95" applyFont="1" applyFill="1" applyBorder="1" applyAlignment="1" applyProtection="1">
      <alignment horizontal="center" vertical="center" wrapText="1"/>
    </xf>
    <xf numFmtId="167" fontId="27" fillId="0" borderId="70" xfId="94" applyNumberFormat="1" applyFont="1" applyFill="1" applyBorder="1" applyAlignment="1" applyProtection="1">
      <alignment horizontal="center" vertical="center"/>
    </xf>
    <xf numFmtId="167" fontId="27" fillId="0" borderId="52" xfId="94" applyNumberFormat="1" applyFont="1" applyFill="1" applyBorder="1" applyAlignment="1" applyProtection="1">
      <alignment horizontal="center" vertical="center"/>
    </xf>
    <xf numFmtId="167" fontId="101" fillId="0" borderId="52" xfId="94" applyNumberFormat="1" applyFont="1" applyFill="1" applyBorder="1" applyAlignment="1" applyProtection="1">
      <alignment horizontal="center" vertical="center"/>
    </xf>
    <xf numFmtId="167" fontId="45" fillId="0" borderId="0" xfId="94" applyNumberFormat="1" applyFont="1" applyFill="1" applyBorder="1" applyAlignment="1" applyProtection="1">
      <alignment horizontal="center" vertical="center"/>
    </xf>
    <xf numFmtId="167" fontId="115" fillId="0" borderId="79" xfId="94" applyNumberFormat="1" applyFont="1" applyFill="1" applyBorder="1" applyAlignment="1" applyProtection="1">
      <alignment horizontal="center" vertical="center"/>
    </xf>
    <xf numFmtId="0" fontId="25" fillId="0" borderId="54" xfId="95" applyFont="1" applyFill="1" applyBorder="1" applyAlignment="1" applyProtection="1">
      <alignment horizontal="center" vertical="center" wrapText="1"/>
    </xf>
    <xf numFmtId="3" fontId="28" fillId="0" borderId="71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78" xfId="95" applyNumberFormat="1" applyFont="1" applyFill="1" applyBorder="1" applyAlignment="1" applyProtection="1">
      <alignment horizontal="right" vertical="center" wrapText="1"/>
      <protection locked="0"/>
    </xf>
    <xf numFmtId="3" fontId="28" fillId="0" borderId="67" xfId="95" applyNumberFormat="1" applyFont="1" applyFill="1" applyBorder="1" applyAlignment="1" applyProtection="1">
      <alignment horizontal="right" vertical="center" wrapText="1"/>
    </xf>
    <xf numFmtId="3" fontId="114" fillId="0" borderId="67" xfId="95" applyNumberFormat="1" applyFont="1" applyFill="1" applyBorder="1" applyAlignment="1" applyProtection="1">
      <alignment horizontal="right" vertical="center" wrapText="1"/>
    </xf>
    <xf numFmtId="3" fontId="30" fillId="0" borderId="67" xfId="95" applyNumberFormat="1" applyFont="1" applyFill="1" applyBorder="1" applyAlignment="1" applyProtection="1">
      <alignment horizontal="right" vertical="center" wrapText="1"/>
    </xf>
    <xf numFmtId="3" fontId="26" fillId="0" borderId="67" xfId="95" applyNumberFormat="1" applyFont="1" applyFill="1" applyBorder="1" applyAlignment="1" applyProtection="1">
      <alignment horizontal="right" vertical="center" wrapText="1"/>
    </xf>
    <xf numFmtId="3" fontId="30" fillId="0" borderId="67" xfId="95" applyNumberFormat="1" applyFont="1" applyFill="1" applyBorder="1" applyAlignment="1" applyProtection="1">
      <alignment horizontal="right" vertical="center" wrapText="1"/>
      <protection locked="0"/>
    </xf>
    <xf numFmtId="3" fontId="26" fillId="0" borderId="67" xfId="95" applyNumberFormat="1" applyFont="1" applyFill="1" applyBorder="1" applyAlignment="1" applyProtection="1">
      <alignment horizontal="right" vertical="center" wrapText="1"/>
      <protection locked="0"/>
    </xf>
    <xf numFmtId="3" fontId="37" fillId="0" borderId="67" xfId="95" applyNumberFormat="1" applyFont="1" applyFill="1" applyBorder="1" applyAlignment="1" applyProtection="1">
      <alignment horizontal="right" vertical="center" wrapText="1"/>
    </xf>
    <xf numFmtId="3" fontId="37" fillId="0" borderId="84" xfId="95" applyNumberFormat="1" applyFont="1" applyFill="1" applyBorder="1" applyAlignment="1" applyProtection="1">
      <alignment horizontal="right" vertical="center" wrapText="1"/>
      <protection locked="0"/>
    </xf>
    <xf numFmtId="3" fontId="116" fillId="0" borderId="54" xfId="95" applyNumberFormat="1" applyFont="1" applyFill="1" applyBorder="1" applyAlignment="1" applyProtection="1">
      <alignment horizontal="right" vertical="center" wrapText="1"/>
    </xf>
    <xf numFmtId="3" fontId="28" fillId="0" borderId="62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81" xfId="95" applyNumberFormat="1" applyFont="1" applyFill="1" applyBorder="1" applyAlignment="1" applyProtection="1">
      <alignment horizontal="right" vertical="center" wrapText="1"/>
      <protection locked="0"/>
    </xf>
    <xf numFmtId="3" fontId="28" fillId="0" borderId="63" xfId="95" applyNumberFormat="1" applyFont="1" applyFill="1" applyBorder="1" applyAlignment="1" applyProtection="1">
      <alignment horizontal="right" vertical="center" wrapText="1"/>
    </xf>
    <xf numFmtId="3" fontId="114" fillId="0" borderId="63" xfId="95" applyNumberFormat="1" applyFont="1" applyFill="1" applyBorder="1" applyAlignment="1" applyProtection="1">
      <alignment horizontal="right" vertical="center" wrapText="1"/>
    </xf>
    <xf numFmtId="3" fontId="30" fillId="0" borderId="63" xfId="95" applyNumberFormat="1" applyFont="1" applyFill="1" applyBorder="1" applyAlignment="1" applyProtection="1">
      <alignment horizontal="right" vertical="center" wrapText="1"/>
    </xf>
    <xf numFmtId="3" fontId="26" fillId="0" borderId="63" xfId="95" applyNumberFormat="1" applyFont="1" applyFill="1" applyBorder="1" applyAlignment="1" applyProtection="1">
      <alignment horizontal="right" vertical="center" wrapText="1"/>
    </xf>
    <xf numFmtId="3" fontId="30" fillId="0" borderId="63" xfId="95" applyNumberFormat="1" applyFont="1" applyFill="1" applyBorder="1" applyAlignment="1" applyProtection="1">
      <alignment horizontal="right" vertical="center" wrapText="1"/>
      <protection locked="0"/>
    </xf>
    <xf numFmtId="3" fontId="26" fillId="0" borderId="63" xfId="95" applyNumberFormat="1" applyFont="1" applyFill="1" applyBorder="1" applyAlignment="1" applyProtection="1">
      <alignment horizontal="right" vertical="center" wrapText="1"/>
      <protection locked="0"/>
    </xf>
    <xf numFmtId="3" fontId="37" fillId="0" borderId="63" xfId="95" applyNumberFormat="1" applyFont="1" applyFill="1" applyBorder="1" applyAlignment="1" applyProtection="1">
      <alignment horizontal="right" vertical="center" wrapText="1"/>
    </xf>
    <xf numFmtId="3" fontId="37" fillId="0" borderId="83" xfId="95" applyNumberFormat="1" applyFont="1" applyFill="1" applyBorder="1" applyAlignment="1" applyProtection="1">
      <alignment horizontal="right" vertical="center" wrapText="1"/>
      <protection locked="0"/>
    </xf>
    <xf numFmtId="3" fontId="116" fillId="0" borderId="55" xfId="95" applyNumberFormat="1" applyFont="1" applyFill="1" applyBorder="1" applyAlignment="1" applyProtection="1">
      <alignment horizontal="right" vertical="center" wrapText="1"/>
    </xf>
    <xf numFmtId="167" fontId="34" fillId="0" borderId="68" xfId="91" applyNumberFormat="1" applyFont="1" applyFill="1" applyBorder="1" applyAlignment="1">
      <alignment horizontal="center" vertical="center"/>
    </xf>
    <xf numFmtId="167" fontId="102" fillId="0" borderId="68" xfId="91" applyNumberFormat="1" applyFont="1" applyFill="1" applyBorder="1" applyAlignment="1">
      <alignment horizontal="center" vertical="center"/>
    </xf>
    <xf numFmtId="167" fontId="34" fillId="0" borderId="99" xfId="91" applyNumberFormat="1" applyFont="1" applyFill="1" applyBorder="1" applyAlignment="1">
      <alignment horizontal="center" vertical="center"/>
    </xf>
    <xf numFmtId="167" fontId="102" fillId="0" borderId="31" xfId="91" applyNumberFormat="1" applyFont="1" applyFill="1" applyBorder="1" applyAlignment="1">
      <alignment horizontal="center" vertical="center"/>
    </xf>
    <xf numFmtId="167" fontId="99" fillId="0" borderId="68" xfId="91" applyNumberFormat="1" applyFont="1" applyFill="1" applyBorder="1" applyAlignment="1">
      <alignment horizontal="center" vertical="center"/>
    </xf>
    <xf numFmtId="167" fontId="31" fillId="0" borderId="68" xfId="91" applyNumberFormat="1" applyFont="1" applyFill="1" applyBorder="1" applyAlignment="1">
      <alignment horizontal="center" vertical="center"/>
    </xf>
    <xf numFmtId="0" fontId="27" fillId="0" borderId="62" xfId="91" applyFont="1" applyFill="1" applyBorder="1" applyAlignment="1">
      <alignment horizontal="left" vertical="center" wrapText="1"/>
    </xf>
    <xf numFmtId="0" fontId="27" fillId="0" borderId="63" xfId="91" applyFont="1" applyFill="1" applyBorder="1" applyAlignment="1">
      <alignment horizontal="left" vertical="center" wrapText="1"/>
    </xf>
    <xf numFmtId="0" fontId="27" fillId="0" borderId="83" xfId="91" applyFont="1" applyFill="1" applyBorder="1" applyAlignment="1">
      <alignment horizontal="left" vertical="center" wrapText="1"/>
    </xf>
    <xf numFmtId="0" fontId="34" fillId="0" borderId="55" xfId="91" applyFont="1" applyFill="1" applyBorder="1" applyAlignment="1">
      <alignment horizontal="left" vertical="center" wrapText="1"/>
    </xf>
    <xf numFmtId="0" fontId="102" fillId="0" borderId="55" xfId="91" applyFont="1" applyFill="1" applyBorder="1" applyAlignment="1">
      <alignment horizontal="left" vertical="center" wrapText="1"/>
    </xf>
    <xf numFmtId="0" fontId="27" fillId="0" borderId="81" xfId="91" applyFont="1" applyFill="1" applyBorder="1" applyAlignment="1">
      <alignment horizontal="left" vertical="center" wrapText="1"/>
    </xf>
    <xf numFmtId="0" fontId="34" fillId="0" borderId="97" xfId="91" applyFont="1" applyFill="1" applyBorder="1" applyAlignment="1">
      <alignment horizontal="left" vertical="center" wrapText="1"/>
    </xf>
    <xf numFmtId="0" fontId="102" fillId="0" borderId="95" xfId="91" applyFont="1" applyFill="1" applyBorder="1" applyAlignment="1">
      <alignment horizontal="left" vertical="center" wrapText="1"/>
    </xf>
    <xf numFmtId="0" fontId="42" fillId="0" borderId="55" xfId="91" applyFont="1" applyFill="1" applyBorder="1" applyAlignment="1">
      <alignment horizontal="left" vertical="center" wrapText="1"/>
    </xf>
    <xf numFmtId="3" fontId="27" fillId="0" borderId="52" xfId="91" applyNumberFormat="1" applyFont="1" applyFill="1" applyBorder="1" applyAlignment="1" applyProtection="1">
      <alignment horizontal="right" vertical="center"/>
      <protection locked="0"/>
    </xf>
    <xf numFmtId="3" fontId="27" fillId="0" borderId="35" xfId="91" applyNumberFormat="1" applyFont="1" applyFill="1" applyBorder="1" applyAlignment="1" applyProtection="1">
      <alignment horizontal="right" vertical="center"/>
      <protection locked="0"/>
    </xf>
    <xf numFmtId="3" fontId="27" fillId="0" borderId="44" xfId="91" applyNumberFormat="1" applyFont="1" applyFill="1" applyBorder="1" applyAlignment="1" applyProtection="1">
      <alignment horizontal="right" vertical="center"/>
      <protection locked="0"/>
    </xf>
    <xf numFmtId="3" fontId="41" fillId="0" borderId="79" xfId="91" applyNumberFormat="1" applyFont="1" applyFill="1" applyBorder="1" applyAlignment="1">
      <alignment vertical="center"/>
    </xf>
    <xf numFmtId="3" fontId="27" fillId="0" borderId="44" xfId="91" applyNumberFormat="1" applyFont="1" applyFill="1" applyBorder="1" applyAlignment="1" applyProtection="1">
      <alignment vertical="center"/>
      <protection locked="0"/>
    </xf>
    <xf numFmtId="3" fontId="24" fillId="0" borderId="79" xfId="91" applyNumberFormat="1" applyFont="1" applyFill="1" applyBorder="1" applyAlignment="1">
      <alignment vertical="center"/>
    </xf>
    <xf numFmtId="3" fontId="27" fillId="0" borderId="52" xfId="91" applyNumberFormat="1" applyFont="1" applyFill="1" applyBorder="1" applyAlignment="1" applyProtection="1">
      <alignment vertical="center"/>
      <protection locked="0"/>
    </xf>
    <xf numFmtId="3" fontId="27" fillId="0" borderId="35" xfId="91" applyNumberFormat="1" applyFont="1" applyFill="1" applyBorder="1" applyAlignment="1" applyProtection="1">
      <alignment vertical="center"/>
      <protection locked="0"/>
    </xf>
    <xf numFmtId="3" fontId="41" fillId="0" borderId="79" xfId="91" applyNumberFormat="1" applyFont="1" applyFill="1" applyBorder="1" applyAlignment="1" applyProtection="1">
      <alignment vertical="center"/>
    </xf>
    <xf numFmtId="3" fontId="41" fillId="0" borderId="66" xfId="91" applyNumberFormat="1" applyFont="1" applyFill="1" applyBorder="1" applyAlignment="1" applyProtection="1">
      <alignment vertical="center"/>
    </xf>
    <xf numFmtId="3" fontId="24" fillId="0" borderId="79" xfId="91" applyNumberFormat="1" applyFont="1" applyFill="1" applyBorder="1" applyAlignment="1" applyProtection="1">
      <alignment vertical="center"/>
    </xf>
    <xf numFmtId="3" fontId="33" fillId="33" borderId="79" xfId="91" applyNumberFormat="1" applyFont="1" applyFill="1" applyBorder="1" applyAlignment="1" applyProtection="1">
      <alignment vertical="center"/>
    </xf>
    <xf numFmtId="3" fontId="27" fillId="0" borderId="78" xfId="91" applyNumberFormat="1" applyFont="1" applyFill="1" applyBorder="1" applyAlignment="1" applyProtection="1">
      <alignment horizontal="right" vertical="center"/>
      <protection locked="0"/>
    </xf>
    <xf numFmtId="3" fontId="27" fillId="0" borderId="67" xfId="91" applyNumberFormat="1" applyFont="1" applyFill="1" applyBorder="1" applyAlignment="1" applyProtection="1">
      <alignment horizontal="right" vertical="center"/>
      <protection locked="0"/>
    </xf>
    <xf numFmtId="3" fontId="27" fillId="0" borderId="84" xfId="91" applyNumberFormat="1" applyFont="1" applyFill="1" applyBorder="1" applyAlignment="1" applyProtection="1">
      <alignment horizontal="right" vertical="center"/>
      <protection locked="0"/>
    </xf>
    <xf numFmtId="3" fontId="41" fillId="0" borderId="54" xfId="91" applyNumberFormat="1" applyFont="1" applyFill="1" applyBorder="1" applyAlignment="1">
      <alignment vertical="center"/>
    </xf>
    <xf numFmtId="3" fontId="27" fillId="0" borderId="84" xfId="91" applyNumberFormat="1" applyFont="1" applyFill="1" applyBorder="1" applyAlignment="1" applyProtection="1">
      <alignment vertical="center"/>
      <protection locked="0"/>
    </xf>
    <xf numFmtId="3" fontId="24" fillId="0" borderId="54" xfId="91" applyNumberFormat="1" applyFont="1" applyFill="1" applyBorder="1" applyAlignment="1">
      <alignment vertical="center"/>
    </xf>
    <xf numFmtId="3" fontId="27" fillId="0" borderId="78" xfId="91" applyNumberFormat="1" applyFont="1" applyFill="1" applyBorder="1" applyAlignment="1" applyProtection="1">
      <alignment vertical="center"/>
      <protection locked="0"/>
    </xf>
    <xf numFmtId="3" fontId="27" fillId="0" borderId="67" xfId="91" applyNumberFormat="1" applyFont="1" applyFill="1" applyBorder="1" applyAlignment="1" applyProtection="1">
      <alignment vertical="center"/>
      <protection locked="0"/>
    </xf>
    <xf numFmtId="3" fontId="41" fillId="0" borderId="54" xfId="91" applyNumberFormat="1" applyFont="1" applyFill="1" applyBorder="1" applyAlignment="1" applyProtection="1">
      <alignment vertical="center"/>
    </xf>
    <xf numFmtId="3" fontId="41" fillId="0" borderId="94" xfId="91" applyNumberFormat="1" applyFont="1" applyFill="1" applyBorder="1" applyAlignment="1" applyProtection="1">
      <alignment vertical="center"/>
    </xf>
    <xf numFmtId="3" fontId="24" fillId="0" borderId="54" xfId="91" applyNumberFormat="1" applyFont="1" applyFill="1" applyBorder="1" applyAlignment="1" applyProtection="1">
      <alignment vertical="center"/>
    </xf>
    <xf numFmtId="3" fontId="33" fillId="0" borderId="54" xfId="91" applyNumberFormat="1" applyFont="1" applyFill="1" applyBorder="1" applyAlignment="1" applyProtection="1">
      <alignment vertical="center"/>
    </xf>
    <xf numFmtId="3" fontId="41" fillId="0" borderId="55" xfId="91" applyNumberFormat="1" applyFont="1" applyFill="1" applyBorder="1" applyAlignment="1">
      <alignment vertical="center"/>
    </xf>
    <xf numFmtId="3" fontId="27" fillId="0" borderId="83" xfId="91" applyNumberFormat="1" applyFont="1" applyFill="1" applyBorder="1" applyAlignment="1" applyProtection="1">
      <alignment vertical="center"/>
      <protection locked="0"/>
    </xf>
    <xf numFmtId="3" fontId="24" fillId="0" borderId="55" xfId="91" applyNumberFormat="1" applyFont="1" applyFill="1" applyBorder="1" applyAlignment="1">
      <alignment vertical="center"/>
    </xf>
    <xf numFmtId="3" fontId="27" fillId="0" borderId="81" xfId="91" applyNumberFormat="1" applyFont="1" applyFill="1" applyBorder="1" applyAlignment="1" applyProtection="1">
      <alignment vertical="center"/>
      <protection locked="0"/>
    </xf>
    <xf numFmtId="3" fontId="27" fillId="0" borderId="63" xfId="91" applyNumberFormat="1" applyFont="1" applyFill="1" applyBorder="1" applyAlignment="1" applyProtection="1">
      <alignment vertical="center"/>
      <protection locked="0"/>
    </xf>
    <xf numFmtId="3" fontId="41" fillId="0" borderId="55" xfId="91" applyNumberFormat="1" applyFont="1" applyFill="1" applyBorder="1" applyAlignment="1" applyProtection="1">
      <alignment vertical="center"/>
    </xf>
    <xf numFmtId="3" fontId="41" fillId="0" borderId="97" xfId="91" applyNumberFormat="1" applyFont="1" applyFill="1" applyBorder="1" applyAlignment="1" applyProtection="1">
      <alignment vertical="center"/>
    </xf>
    <xf numFmtId="3" fontId="24" fillId="0" borderId="55" xfId="91" applyNumberFormat="1" applyFont="1" applyFill="1" applyBorder="1" applyAlignment="1" applyProtection="1">
      <alignment vertical="center"/>
    </xf>
    <xf numFmtId="3" fontId="33" fillId="33" borderId="55" xfId="91" applyNumberFormat="1" applyFont="1" applyFill="1" applyBorder="1" applyAlignment="1" applyProtection="1">
      <alignment vertical="center"/>
    </xf>
    <xf numFmtId="49" fontId="34" fillId="0" borderId="55" xfId="94" applyNumberFormat="1" applyFont="1" applyFill="1" applyBorder="1" applyAlignment="1" applyProtection="1">
      <alignment horizontal="center" vertical="center" wrapText="1"/>
    </xf>
    <xf numFmtId="0" fontId="26" fillId="0" borderId="81" xfId="95" applyFont="1" applyFill="1" applyBorder="1" applyAlignment="1" applyProtection="1">
      <alignment vertical="center" wrapText="1"/>
    </xf>
    <xf numFmtId="49" fontId="34" fillId="0" borderId="79" xfId="94" applyNumberFormat="1" applyFont="1" applyFill="1" applyBorder="1" applyAlignment="1" applyProtection="1">
      <alignment horizontal="center" vertical="center"/>
    </xf>
    <xf numFmtId="167" fontId="27" fillId="0" borderId="35" xfId="94" applyNumberFormat="1" applyFont="1" applyFill="1" applyBorder="1" applyAlignment="1" applyProtection="1">
      <alignment horizontal="center" vertical="center"/>
    </xf>
    <xf numFmtId="167" fontId="36" fillId="0" borderId="35" xfId="94" applyNumberFormat="1" applyFont="1" applyFill="1" applyBorder="1" applyAlignment="1" applyProtection="1">
      <alignment horizontal="center" vertical="center"/>
    </xf>
    <xf numFmtId="49" fontId="34" fillId="0" borderId="54" xfId="94" applyNumberFormat="1" applyFont="1" applyFill="1" applyBorder="1" applyAlignment="1" applyProtection="1">
      <alignment horizontal="center" vertical="center"/>
    </xf>
    <xf numFmtId="3" fontId="27" fillId="0" borderId="78" xfId="94" applyNumberFormat="1" applyFont="1" applyFill="1" applyBorder="1" applyAlignment="1" applyProtection="1">
      <alignment vertical="center"/>
      <protection locked="0"/>
    </xf>
    <xf numFmtId="3" fontId="27" fillId="0" borderId="67" xfId="94" applyNumberFormat="1" applyFont="1" applyFill="1" applyBorder="1" applyAlignment="1" applyProtection="1">
      <alignment vertical="center"/>
      <protection locked="0"/>
    </xf>
    <xf numFmtId="3" fontId="102" fillId="0" borderId="67" xfId="94" applyNumberFormat="1" applyFont="1" applyFill="1" applyBorder="1" applyAlignment="1" applyProtection="1">
      <alignment vertical="center"/>
    </xf>
    <xf numFmtId="3" fontId="101" fillId="0" borderId="67" xfId="94" applyNumberFormat="1" applyFont="1" applyFill="1" applyBorder="1" applyAlignment="1" applyProtection="1">
      <alignment vertical="center"/>
      <protection locked="0"/>
    </xf>
    <xf numFmtId="3" fontId="43" fillId="0" borderId="67" xfId="94" applyNumberFormat="1" applyFont="1" applyFill="1" applyBorder="1" applyAlignment="1" applyProtection="1">
      <alignment vertical="center"/>
    </xf>
    <xf numFmtId="49" fontId="34" fillId="0" borderId="55" xfId="94" applyNumberFormat="1" applyFont="1" applyFill="1" applyBorder="1" applyAlignment="1" applyProtection="1">
      <alignment horizontal="center" vertical="center"/>
    </xf>
    <xf numFmtId="3" fontId="27" fillId="0" borderId="63" xfId="94" applyNumberFormat="1" applyFont="1" applyFill="1" applyBorder="1" applyAlignment="1" applyProtection="1">
      <alignment vertical="center"/>
      <protection locked="0"/>
    </xf>
    <xf numFmtId="3" fontId="102" fillId="0" borderId="63" xfId="94" applyNumberFormat="1" applyFont="1" applyFill="1" applyBorder="1" applyAlignment="1" applyProtection="1">
      <alignment vertical="center"/>
    </xf>
    <xf numFmtId="3" fontId="101" fillId="0" borderId="63" xfId="94" applyNumberFormat="1" applyFont="1" applyFill="1" applyBorder="1" applyAlignment="1" applyProtection="1">
      <alignment vertical="center"/>
      <protection locked="0"/>
    </xf>
    <xf numFmtId="3" fontId="43" fillId="0" borderId="63" xfId="94" applyNumberFormat="1" applyFont="1" applyFill="1" applyBorder="1" applyAlignment="1" applyProtection="1">
      <alignment vertical="center"/>
    </xf>
    <xf numFmtId="167" fontId="36" fillId="0" borderId="44" xfId="94" applyNumberFormat="1" applyFont="1" applyFill="1" applyBorder="1" applyAlignment="1" applyProtection="1">
      <alignment horizontal="center" vertical="center"/>
    </xf>
    <xf numFmtId="3" fontId="43" fillId="0" borderId="83" xfId="94" applyNumberFormat="1" applyFont="1" applyFill="1" applyBorder="1" applyAlignment="1" applyProtection="1">
      <alignment vertical="center"/>
      <protection locked="0"/>
    </xf>
    <xf numFmtId="3" fontId="43" fillId="0" borderId="84" xfId="94" applyNumberFormat="1" applyFont="1" applyFill="1" applyBorder="1" applyAlignment="1" applyProtection="1">
      <alignment vertical="center"/>
      <protection locked="0"/>
    </xf>
    <xf numFmtId="0" fontId="42" fillId="0" borderId="55" xfId="94" applyFont="1" applyFill="1" applyBorder="1" applyAlignment="1" applyProtection="1">
      <alignment horizontal="left" vertical="center" wrapText="1"/>
    </xf>
    <xf numFmtId="167" fontId="35" fillId="0" borderId="79" xfId="94" applyNumberFormat="1" applyFont="1" applyFill="1" applyBorder="1" applyAlignment="1" applyProtection="1">
      <alignment horizontal="center" vertical="center"/>
    </xf>
    <xf numFmtId="3" fontId="42" fillId="0" borderId="55" xfId="94" applyNumberFormat="1" applyFont="1" applyFill="1" applyBorder="1" applyAlignment="1" applyProtection="1">
      <alignment vertical="center"/>
    </xf>
    <xf numFmtId="3" fontId="42" fillId="0" borderId="54" xfId="94" applyNumberFormat="1" applyFont="1" applyFill="1" applyBorder="1" applyAlignment="1" applyProtection="1">
      <alignment vertical="center"/>
    </xf>
    <xf numFmtId="0" fontId="50" fillId="0" borderId="68" xfId="0" applyFont="1" applyBorder="1" applyAlignment="1" applyProtection="1">
      <alignment horizontal="center" vertical="center" wrapText="1"/>
    </xf>
    <xf numFmtId="0" fontId="49" fillId="0" borderId="77" xfId="0" applyFont="1" applyBorder="1" applyAlignment="1" applyProtection="1">
      <alignment horizontal="center" vertical="top" wrapText="1"/>
    </xf>
    <xf numFmtId="0" fontId="49" fillId="0" borderId="38" xfId="0" applyFont="1" applyBorder="1" applyAlignment="1" applyProtection="1">
      <alignment horizontal="center" vertical="top" wrapText="1"/>
    </xf>
    <xf numFmtId="0" fontId="49" fillId="0" borderId="57" xfId="0" applyFont="1" applyBorder="1" applyAlignment="1" applyProtection="1">
      <alignment horizontal="center" vertical="top" wrapText="1"/>
    </xf>
    <xf numFmtId="0" fontId="49" fillId="0" borderId="55" xfId="0" applyFont="1" applyBorder="1" applyAlignment="1" applyProtection="1">
      <alignment horizontal="center" vertical="center" wrapText="1"/>
    </xf>
    <xf numFmtId="0" fontId="51" fillId="0" borderId="81" xfId="0" applyFont="1" applyBorder="1" applyAlignment="1" applyProtection="1">
      <alignment horizontal="left" vertical="top" wrapText="1"/>
      <protection locked="0"/>
    </xf>
    <xf numFmtId="0" fontId="51" fillId="0" borderId="63" xfId="0" applyFont="1" applyBorder="1" applyAlignment="1" applyProtection="1">
      <alignment horizontal="left" vertical="top" wrapText="1"/>
      <protection locked="0"/>
    </xf>
    <xf numFmtId="0" fontId="51" fillId="0" borderId="64" xfId="0" applyFont="1" applyBorder="1" applyAlignment="1" applyProtection="1">
      <alignment horizontal="left" vertical="top" wrapText="1"/>
      <protection locked="0"/>
    </xf>
    <xf numFmtId="0" fontId="49" fillId="0" borderId="79" xfId="0" applyFont="1" applyBorder="1" applyAlignment="1" applyProtection="1">
      <alignment horizontal="center" vertical="center" wrapText="1"/>
    </xf>
    <xf numFmtId="9" fontId="51" fillId="0" borderId="52" xfId="103" applyFont="1" applyFill="1" applyBorder="1" applyAlignment="1" applyProtection="1">
      <alignment horizontal="center" vertical="center" wrapText="1"/>
      <protection locked="0"/>
    </xf>
    <xf numFmtId="9" fontId="51" fillId="0" borderId="35" xfId="103" applyFont="1" applyBorder="1" applyAlignment="1" applyProtection="1">
      <alignment horizontal="center" vertical="center" wrapText="1"/>
      <protection locked="0"/>
    </xf>
    <xf numFmtId="9" fontId="51" fillId="0" borderId="44" xfId="103" applyFont="1" applyBorder="1" applyAlignment="1" applyProtection="1">
      <alignment horizontal="center" vertical="center" wrapText="1"/>
      <protection locked="0"/>
    </xf>
    <xf numFmtId="0" fontId="49" fillId="0" borderId="54" xfId="0" applyFont="1" applyBorder="1" applyAlignment="1" applyProtection="1">
      <alignment horizontal="center" vertical="center" wrapText="1"/>
    </xf>
    <xf numFmtId="165" fontId="51" fillId="0" borderId="78" xfId="54" applyNumberFormat="1" applyFont="1" applyBorder="1" applyAlignment="1" applyProtection="1">
      <alignment horizontal="center" vertical="top" wrapText="1"/>
      <protection locked="0"/>
    </xf>
    <xf numFmtId="165" fontId="51" fillId="0" borderId="67" xfId="54" applyNumberFormat="1" applyFont="1" applyBorder="1" applyAlignment="1" applyProtection="1">
      <alignment horizontal="center" vertical="top" wrapText="1"/>
      <protection locked="0"/>
    </xf>
    <xf numFmtId="165" fontId="51" fillId="0" borderId="84" xfId="54" applyNumberFormat="1" applyFont="1" applyBorder="1" applyAlignment="1" applyProtection="1">
      <alignment horizontal="center" vertical="top" wrapText="1"/>
      <protection locked="0"/>
    </xf>
    <xf numFmtId="165" fontId="51" fillId="0" borderId="81" xfId="54" applyNumberFormat="1" applyFont="1" applyBorder="1" applyAlignment="1" applyProtection="1">
      <alignment horizontal="center" vertical="center" wrapText="1"/>
      <protection locked="0"/>
    </xf>
    <xf numFmtId="165" fontId="51" fillId="0" borderId="63" xfId="54" applyNumberFormat="1" applyFont="1" applyBorder="1" applyAlignment="1" applyProtection="1">
      <alignment horizontal="center" vertical="center" wrapText="1"/>
      <protection locked="0"/>
    </xf>
    <xf numFmtId="165" fontId="51" fillId="0" borderId="64" xfId="54" applyNumberFormat="1" applyFont="1" applyBorder="1" applyAlignment="1" applyProtection="1">
      <alignment horizontal="center" vertical="center" wrapText="1"/>
      <protection locked="0"/>
    </xf>
    <xf numFmtId="0" fontId="49" fillId="26" borderId="93" xfId="0" applyFont="1" applyFill="1" applyBorder="1" applyAlignment="1" applyProtection="1">
      <alignment horizontal="center" vertical="top" wrapText="1"/>
    </xf>
    <xf numFmtId="165" fontId="51" fillId="0" borderId="54" xfId="54" applyNumberFormat="1" applyFont="1" applyBorder="1" applyAlignment="1" applyProtection="1">
      <alignment horizontal="center" vertical="top" wrapText="1"/>
    </xf>
    <xf numFmtId="165" fontId="51" fillId="0" borderId="55" xfId="54" applyNumberFormat="1" applyFont="1" applyBorder="1" applyAlignment="1" applyProtection="1">
      <alignment horizontal="center" vertical="center" wrapText="1"/>
    </xf>
    <xf numFmtId="0" fontId="76" fillId="0" borderId="36" xfId="96" applyFont="1" applyBorder="1" applyAlignment="1">
      <alignment horizontal="left" vertical="center"/>
    </xf>
    <xf numFmtId="0" fontId="74" fillId="27" borderId="21" xfId="96" applyFont="1" applyFill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76" fillId="0" borderId="35" xfId="96" applyFont="1" applyBorder="1" applyAlignment="1">
      <alignment horizontal="left" vertical="center"/>
    </xf>
    <xf numFmtId="3" fontId="78" fillId="28" borderId="25" xfId="96" applyNumberFormat="1" applyFont="1" applyFill="1" applyBorder="1" applyAlignment="1">
      <alignment horizontal="right" vertical="center"/>
    </xf>
    <xf numFmtId="0" fontId="88" fillId="0" borderId="83" xfId="0" applyFont="1" applyBorder="1" applyAlignment="1">
      <alignment horizontal="right" wrapText="1"/>
    </xf>
    <xf numFmtId="0" fontId="86" fillId="0" borderId="98" xfId="0" applyFont="1" applyBorder="1" applyAlignment="1">
      <alignment horizontal="right" wrapText="1"/>
    </xf>
    <xf numFmtId="3" fontId="86" fillId="0" borderId="98" xfId="0" applyNumberFormat="1" applyFont="1" applyBorder="1" applyAlignment="1">
      <alignment horizontal="right" wrapText="1"/>
    </xf>
    <xf numFmtId="0" fontId="31" fillId="0" borderId="54" xfId="88" applyFont="1" applyFill="1" applyBorder="1"/>
    <xf numFmtId="0" fontId="0" fillId="34" borderId="57" xfId="83" applyFont="1" applyFill="1" applyBorder="1" applyAlignment="1">
      <alignment horizontal="left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74" fillId="0" borderId="0" xfId="96" applyFont="1" applyAlignment="1">
      <alignment horizontal="center"/>
    </xf>
    <xf numFmtId="0" fontId="97" fillId="0" borderId="0" xfId="96" applyFont="1" applyBorder="1" applyAlignment="1">
      <alignment horizontal="center"/>
    </xf>
    <xf numFmtId="3" fontId="82" fillId="27" borderId="93" xfId="82" applyNumberFormat="1" applyFont="1" applyFill="1" applyBorder="1" applyAlignment="1">
      <alignment vertical="center"/>
    </xf>
    <xf numFmtId="3" fontId="23" fillId="35" borderId="55" xfId="84" applyNumberFormat="1" applyFont="1" applyFill="1" applyBorder="1"/>
    <xf numFmtId="3" fontId="81" fillId="0" borderId="29" xfId="82" applyNumberFormat="1" applyFont="1" applyFill="1" applyBorder="1" applyAlignment="1">
      <alignment vertical="center"/>
    </xf>
    <xf numFmtId="3" fontId="81" fillId="0" borderId="100" xfId="82" applyNumberFormat="1" applyFont="1" applyFill="1" applyBorder="1" applyAlignment="1">
      <alignment vertical="center"/>
    </xf>
    <xf numFmtId="166" fontId="81" fillId="0" borderId="101" xfId="82" applyNumberFormat="1" applyFont="1" applyBorder="1" applyAlignment="1">
      <alignment vertical="center"/>
    </xf>
    <xf numFmtId="166" fontId="81" fillId="0" borderId="36" xfId="82" applyNumberFormat="1" applyFont="1" applyBorder="1" applyAlignment="1">
      <alignment vertical="center"/>
    </xf>
    <xf numFmtId="4" fontId="81" fillId="0" borderId="45" xfId="84" applyNumberFormat="1" applyFont="1" applyFill="1" applyBorder="1"/>
    <xf numFmtId="164" fontId="102" fillId="0" borderId="31" xfId="89" applyNumberFormat="1" applyFont="1" applyFill="1" applyBorder="1" applyAlignment="1" applyProtection="1">
      <alignment horizontal="center" vertical="center"/>
    </xf>
    <xf numFmtId="165" fontId="27" fillId="0" borderId="77" xfId="54" applyNumberFormat="1" applyFont="1" applyFill="1" applyBorder="1" applyAlignment="1" applyProtection="1">
      <alignment vertical="center" wrapText="1"/>
    </xf>
    <xf numFmtId="165" fontId="27" fillId="0" borderId="38" xfId="54" applyNumberFormat="1" applyFont="1" applyFill="1" applyBorder="1" applyAlignment="1" applyProtection="1">
      <alignment vertical="center" wrapText="1"/>
    </xf>
    <xf numFmtId="165" fontId="99" fillId="0" borderId="38" xfId="54" applyNumberFormat="1" applyFont="1" applyFill="1" applyBorder="1" applyAlignment="1" applyProtection="1">
      <alignment vertical="center" wrapText="1"/>
    </xf>
    <xf numFmtId="165" fontId="27" fillId="0" borderId="38" xfId="54" applyNumberFormat="1" applyFont="1" applyFill="1" applyBorder="1" applyAlignment="1" applyProtection="1">
      <alignment vertical="center" wrapText="1"/>
      <protection locked="0"/>
    </xf>
    <xf numFmtId="165" fontId="27" fillId="0" borderId="57" xfId="54" applyNumberFormat="1" applyFont="1" applyFill="1" applyBorder="1" applyAlignment="1" applyProtection="1">
      <alignment vertical="center" wrapText="1"/>
      <protection locked="0"/>
    </xf>
    <xf numFmtId="165" fontId="107" fillId="0" borderId="68" xfId="54" applyNumberFormat="1" applyFont="1" applyFill="1" applyBorder="1" applyAlignment="1" applyProtection="1">
      <alignment vertical="center" wrapText="1"/>
    </xf>
    <xf numFmtId="164" fontId="34" fillId="0" borderId="63" xfId="89" applyNumberFormat="1" applyFont="1" applyFill="1" applyBorder="1" applyAlignment="1" applyProtection="1">
      <alignment horizontal="center" vertical="center" wrapText="1"/>
    </xf>
    <xf numFmtId="165" fontId="27" fillId="0" borderId="83" xfId="54" applyNumberFormat="1" applyFont="1" applyFill="1" applyBorder="1" applyAlignment="1" applyProtection="1">
      <alignment vertical="center" wrapText="1"/>
    </xf>
    <xf numFmtId="0" fontId="20" fillId="0" borderId="0" xfId="95" applyFont="1" applyFill="1" applyAlignment="1" applyProtection="1">
      <alignment horizontal="center" vertical="center"/>
    </xf>
    <xf numFmtId="4" fontId="81" fillId="0" borderId="100" xfId="82" applyNumberFormat="1" applyFont="1" applyFill="1" applyBorder="1" applyAlignment="1">
      <alignment vertical="center"/>
    </xf>
    <xf numFmtId="0" fontId="25" fillId="0" borderId="13" xfId="95" applyFont="1" applyFill="1" applyBorder="1" applyAlignment="1" applyProtection="1">
      <alignment horizontal="center" vertical="center" wrapText="1"/>
    </xf>
    <xf numFmtId="0" fontId="25" fillId="0" borderId="14" xfId="95" applyFont="1" applyFill="1" applyBorder="1" applyAlignment="1" applyProtection="1">
      <alignment horizontal="center" vertical="center" wrapText="1"/>
    </xf>
    <xf numFmtId="0" fontId="30" fillId="0" borderId="15" xfId="95" applyFont="1" applyFill="1" applyBorder="1" applyAlignment="1" applyProtection="1">
      <alignment vertical="center" wrapText="1"/>
    </xf>
    <xf numFmtId="167" fontId="27" fillId="0" borderId="16" xfId="94" applyNumberFormat="1" applyFont="1" applyFill="1" applyBorder="1" applyAlignment="1" applyProtection="1">
      <alignment horizontal="center" vertical="center"/>
    </xf>
    <xf numFmtId="3" fontId="30" fillId="0" borderId="16" xfId="95" applyNumberFormat="1" applyFont="1" applyFill="1" applyBorder="1" applyAlignment="1" applyProtection="1">
      <alignment horizontal="right" vertical="center" wrapText="1"/>
      <protection locked="0"/>
    </xf>
    <xf numFmtId="0" fontId="30" fillId="0" borderId="23" xfId="95" applyFont="1" applyFill="1" applyBorder="1" applyAlignment="1" applyProtection="1">
      <alignment vertical="center" wrapText="1"/>
    </xf>
    <xf numFmtId="167" fontId="27" fillId="0" borderId="19" xfId="94" applyNumberFormat="1" applyFont="1" applyFill="1" applyBorder="1" applyAlignment="1" applyProtection="1">
      <alignment horizontal="center" vertical="center"/>
    </xf>
    <xf numFmtId="3" fontId="30" fillId="0" borderId="19" xfId="95" applyNumberFormat="1" applyFont="1" applyFill="1" applyBorder="1" applyAlignment="1" applyProtection="1">
      <alignment horizontal="right" vertical="center" wrapText="1"/>
      <protection locked="0"/>
    </xf>
    <xf numFmtId="0" fontId="26" fillId="0" borderId="23" xfId="95" applyFont="1" applyFill="1" applyBorder="1" applyAlignment="1" applyProtection="1">
      <alignment vertical="center" wrapText="1"/>
    </xf>
    <xf numFmtId="167" fontId="34" fillId="0" borderId="19" xfId="94" applyNumberFormat="1" applyFont="1" applyFill="1" applyBorder="1" applyAlignment="1" applyProtection="1">
      <alignment horizontal="center" vertical="center"/>
    </xf>
    <xf numFmtId="3" fontId="26" fillId="0" borderId="19" xfId="95" applyNumberFormat="1" applyFont="1" applyFill="1" applyBorder="1" applyAlignment="1" applyProtection="1">
      <alignment horizontal="right" vertical="center" wrapText="1"/>
      <protection locked="0"/>
    </xf>
    <xf numFmtId="0" fontId="30" fillId="0" borderId="17" xfId="95" applyFont="1" applyFill="1" applyBorder="1" applyAlignment="1" applyProtection="1">
      <alignment vertical="center" wrapText="1"/>
    </xf>
    <xf numFmtId="3" fontId="30" fillId="0" borderId="18" xfId="95" applyNumberFormat="1" applyFont="1" applyFill="1" applyBorder="1" applyAlignment="1" applyProtection="1">
      <alignment horizontal="right" vertical="center" wrapText="1"/>
    </xf>
    <xf numFmtId="0" fontId="26" fillId="0" borderId="17" xfId="95" applyFont="1" applyFill="1" applyBorder="1" applyAlignment="1" applyProtection="1">
      <alignment vertical="center" wrapText="1"/>
    </xf>
    <xf numFmtId="3" fontId="26" fillId="0" borderId="18" xfId="95" applyNumberFormat="1" applyFont="1" applyFill="1" applyBorder="1" applyAlignment="1" applyProtection="1">
      <alignment horizontal="right" vertical="center" wrapText="1"/>
    </xf>
    <xf numFmtId="167" fontId="101" fillId="0" borderId="19" xfId="94" applyNumberFormat="1" applyFont="1" applyFill="1" applyBorder="1" applyAlignment="1" applyProtection="1">
      <alignment horizontal="center" vertical="center"/>
    </xf>
    <xf numFmtId="0" fontId="37" fillId="0" borderId="17" xfId="95" applyFont="1" applyFill="1" applyBorder="1" applyAlignment="1" applyProtection="1">
      <alignment vertical="center" wrapText="1"/>
    </xf>
    <xf numFmtId="3" fontId="37" fillId="0" borderId="18" xfId="95" applyNumberFormat="1" applyFont="1" applyFill="1" applyBorder="1" applyAlignment="1" applyProtection="1">
      <alignment horizontal="right" vertical="center" wrapText="1"/>
    </xf>
    <xf numFmtId="0" fontId="37" fillId="0" borderId="0" xfId="95" applyFont="1" applyFill="1" applyAlignment="1" applyProtection="1">
      <alignment vertical="center"/>
    </xf>
    <xf numFmtId="3" fontId="30" fillId="0" borderId="18" xfId="95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95" applyFont="1" applyFill="1" applyAlignment="1" applyProtection="1">
      <alignment vertical="center"/>
    </xf>
    <xf numFmtId="0" fontId="37" fillId="0" borderId="103" xfId="95" applyFont="1" applyFill="1" applyBorder="1" applyAlignment="1" applyProtection="1">
      <alignment vertical="center" wrapText="1"/>
    </xf>
    <xf numFmtId="3" fontId="37" fillId="0" borderId="37" xfId="95" applyNumberFormat="1" applyFont="1" applyFill="1" applyBorder="1" applyAlignment="1" applyProtection="1">
      <alignment horizontal="right" vertical="center" wrapText="1"/>
      <protection locked="0"/>
    </xf>
    <xf numFmtId="3" fontId="38" fillId="0" borderId="22" xfId="95" applyNumberFormat="1" applyFont="1" applyFill="1" applyBorder="1" applyAlignment="1" applyProtection="1">
      <alignment horizontal="right" vertical="center" wrapText="1"/>
    </xf>
    <xf numFmtId="0" fontId="99" fillId="0" borderId="55" xfId="88" applyFont="1" applyFill="1" applyBorder="1" applyAlignment="1" applyProtection="1">
      <alignment horizontal="center" vertical="center" wrapText="1"/>
    </xf>
    <xf numFmtId="167" fontId="99" fillId="0" borderId="19" xfId="94" applyNumberFormat="1" applyFont="1" applyFill="1" applyBorder="1" applyAlignment="1" applyProtection="1">
      <alignment horizontal="center" vertical="center"/>
    </xf>
    <xf numFmtId="165" fontId="99" fillId="0" borderId="83" xfId="54" applyNumberFormat="1" applyFont="1" applyFill="1" applyBorder="1" applyAlignment="1" applyProtection="1">
      <alignment vertical="center" wrapText="1"/>
    </xf>
    <xf numFmtId="165" fontId="99" fillId="0" borderId="57" xfId="54" applyNumberFormat="1" applyFont="1" applyFill="1" applyBorder="1" applyAlignment="1" applyProtection="1">
      <alignment vertical="center" wrapText="1"/>
      <protection locked="0"/>
    </xf>
    <xf numFmtId="164" fontId="101" fillId="0" borderId="83" xfId="89" applyNumberFormat="1" applyFont="1" applyFill="1" applyBorder="1" applyAlignment="1" applyProtection="1">
      <alignment horizontal="left" vertical="center" wrapText="1" indent="1"/>
    </xf>
    <xf numFmtId="165" fontId="101" fillId="0" borderId="83" xfId="54" applyNumberFormat="1" applyFont="1" applyFill="1" applyBorder="1" applyAlignment="1" applyProtection="1">
      <alignment vertical="center" wrapText="1"/>
      <protection locked="0"/>
    </xf>
    <xf numFmtId="3" fontId="120" fillId="34" borderId="63" xfId="83" applyNumberFormat="1" applyFont="1" applyFill="1" applyBorder="1" applyAlignment="1" applyProtection="1">
      <alignment wrapText="1"/>
      <protection locked="0"/>
    </xf>
    <xf numFmtId="0" fontId="23" fillId="27" borderId="20" xfId="84" applyFont="1" applyFill="1" applyBorder="1" applyAlignment="1">
      <alignment wrapText="1"/>
    </xf>
    <xf numFmtId="165" fontId="99" fillId="0" borderId="83" xfId="54" applyNumberFormat="1" applyFont="1" applyFill="1" applyBorder="1" applyAlignment="1" applyProtection="1">
      <alignment vertical="center" wrapText="1"/>
      <protection locked="0"/>
    </xf>
    <xf numFmtId="165" fontId="0" fillId="0" borderId="35" xfId="54" applyNumberFormat="1" applyFont="1" applyFill="1" applyBorder="1" applyAlignment="1" applyProtection="1">
      <alignment horizontal="center" vertical="center" wrapText="1"/>
      <protection locked="0"/>
    </xf>
    <xf numFmtId="3" fontId="27" fillId="0" borderId="62" xfId="94" applyNumberFormat="1" applyFont="1" applyFill="1" applyBorder="1" applyAlignment="1" applyProtection="1">
      <alignment vertical="center"/>
      <protection locked="0"/>
    </xf>
    <xf numFmtId="0" fontId="38" fillId="0" borderId="68" xfId="95" applyFont="1" applyFill="1" applyBorder="1" applyAlignment="1" applyProtection="1">
      <alignment vertical="center" wrapText="1"/>
    </xf>
    <xf numFmtId="3" fontId="38" fillId="0" borderId="54" xfId="95" applyNumberFormat="1" applyFont="1" applyFill="1" applyBorder="1" applyAlignment="1" applyProtection="1">
      <alignment horizontal="right" vertical="center" wrapText="1"/>
    </xf>
    <xf numFmtId="167" fontId="99" fillId="0" borderId="37" xfId="94" applyNumberFormat="1" applyFont="1" applyFill="1" applyBorder="1" applyAlignment="1" applyProtection="1">
      <alignment horizontal="center" vertical="center"/>
    </xf>
    <xf numFmtId="167" fontId="99" fillId="0" borderId="55" xfId="94" applyNumberFormat="1" applyFont="1" applyFill="1" applyBorder="1" applyAlignment="1" applyProtection="1">
      <alignment horizontal="center" vertical="center"/>
    </xf>
    <xf numFmtId="0" fontId="15" fillId="0" borderId="0" xfId="96" applyFont="1" applyAlignment="1">
      <alignment horizontal="left"/>
    </xf>
    <xf numFmtId="3" fontId="75" fillId="0" borderId="67" xfId="92" applyNumberFormat="1" applyFont="1" applyBorder="1" applyAlignment="1">
      <alignment horizontal="right" wrapText="1"/>
    </xf>
    <xf numFmtId="3" fontId="75" fillId="0" borderId="67" xfId="92" applyNumberFormat="1" applyFont="1" applyBorder="1" applyAlignment="1">
      <alignment wrapText="1"/>
    </xf>
    <xf numFmtId="3" fontId="118" fillId="0" borderId="67" xfId="92" applyNumberFormat="1" applyFont="1" applyBorder="1" applyAlignment="1">
      <alignment horizontal="right" wrapText="1"/>
    </xf>
    <xf numFmtId="3" fontId="88" fillId="0" borderId="67" xfId="92" applyNumberFormat="1" applyFont="1" applyBorder="1" applyAlignment="1">
      <alignment wrapText="1"/>
    </xf>
    <xf numFmtId="0" fontId="88" fillId="0" borderId="84" xfId="0" applyFont="1" applyBorder="1" applyAlignment="1">
      <alignment horizontal="right" wrapText="1"/>
    </xf>
    <xf numFmtId="3" fontId="88" fillId="0" borderId="78" xfId="92" applyNumberFormat="1" applyFont="1" applyBorder="1" applyAlignment="1">
      <alignment horizontal="right" wrapText="1"/>
    </xf>
    <xf numFmtId="3" fontId="88" fillId="0" borderId="84" xfId="92" applyNumberFormat="1" applyFont="1" applyBorder="1" applyAlignment="1">
      <alignment horizontal="right" wrapText="1"/>
    </xf>
    <xf numFmtId="0" fontId="124" fillId="0" borderId="55" xfId="108" applyFont="1" applyBorder="1" applyAlignment="1">
      <alignment horizontal="center" wrapText="1"/>
    </xf>
    <xf numFmtId="3" fontId="86" fillId="0" borderId="78" xfId="92" applyNumberFormat="1" applyFont="1" applyBorder="1" applyAlignment="1">
      <alignment horizontal="right" wrapText="1"/>
    </xf>
    <xf numFmtId="3" fontId="86" fillId="0" borderId="67" xfId="92" applyNumberFormat="1" applyFont="1" applyBorder="1" applyAlignment="1">
      <alignment horizontal="right" wrapText="1"/>
    </xf>
    <xf numFmtId="3" fontId="49" fillId="0" borderId="67" xfId="92" applyNumberFormat="1" applyFont="1" applyBorder="1" applyAlignment="1">
      <alignment horizontal="right" wrapText="1"/>
    </xf>
    <xf numFmtId="3" fontId="86" fillId="0" borderId="84" xfId="92" applyNumberFormat="1" applyFont="1" applyBorder="1" applyAlignment="1">
      <alignment horizontal="right" wrapText="1"/>
    </xf>
    <xf numFmtId="0" fontId="76" fillId="0" borderId="38" xfId="96" applyFont="1" applyBorder="1" applyAlignment="1">
      <alignment horizontal="left" vertical="center"/>
    </xf>
    <xf numFmtId="0" fontId="76" fillId="0" borderId="36" xfId="96" applyFont="1" applyBorder="1" applyAlignment="1">
      <alignment horizontal="left" vertical="center"/>
    </xf>
    <xf numFmtId="0" fontId="76" fillId="0" borderId="35" xfId="96" applyFont="1" applyBorder="1" applyAlignment="1">
      <alignment horizontal="left"/>
    </xf>
    <xf numFmtId="0" fontId="76" fillId="0" borderId="36" xfId="96" applyFont="1" applyBorder="1" applyAlignment="1">
      <alignment horizontal="left"/>
    </xf>
    <xf numFmtId="0" fontId="74" fillId="0" borderId="0" xfId="96" applyFont="1" applyAlignment="1">
      <alignment horizontal="center"/>
    </xf>
    <xf numFmtId="0" fontId="75" fillId="0" borderId="66" xfId="96" applyFont="1" applyBorder="1" applyAlignment="1">
      <alignment horizontal="right"/>
    </xf>
    <xf numFmtId="0" fontId="23" fillId="0" borderId="77" xfId="96" applyFont="1" applyFill="1" applyBorder="1" applyAlignment="1">
      <alignment horizontal="left" vertical="center" indent="1"/>
    </xf>
    <xf numFmtId="0" fontId="23" fillId="0" borderId="52" xfId="96" applyFont="1" applyFill="1" applyBorder="1" applyAlignment="1">
      <alignment horizontal="left" vertical="center" indent="1"/>
    </xf>
    <xf numFmtId="0" fontId="23" fillId="0" borderId="78" xfId="96" applyFont="1" applyFill="1" applyBorder="1" applyAlignment="1">
      <alignment horizontal="left" vertical="center" indent="1"/>
    </xf>
    <xf numFmtId="0" fontId="23" fillId="0" borderId="52" xfId="96" applyFont="1" applyFill="1" applyBorder="1" applyAlignment="1">
      <alignment horizontal="left" vertical="center"/>
    </xf>
    <xf numFmtId="0" fontId="23" fillId="0" borderId="78" xfId="96" applyFont="1" applyFill="1" applyBorder="1" applyAlignment="1">
      <alignment horizontal="left" vertical="center"/>
    </xf>
    <xf numFmtId="0" fontId="74" fillId="27" borderId="20" xfId="96" applyFont="1" applyFill="1" applyBorder="1" applyAlignment="1">
      <alignment horizontal="left" vertical="center"/>
    </xf>
    <xf numFmtId="0" fontId="74" fillId="27" borderId="21" xfId="96" applyFont="1" applyFill="1" applyBorder="1" applyAlignment="1">
      <alignment horizontal="left" vertical="center"/>
    </xf>
    <xf numFmtId="0" fontId="78" fillId="28" borderId="38" xfId="96" applyFont="1" applyFill="1" applyBorder="1" applyAlignment="1">
      <alignment horizontal="left" vertical="center"/>
    </xf>
    <xf numFmtId="0" fontId="78" fillId="28" borderId="36" xfId="96" applyFont="1" applyFill="1" applyBorder="1" applyAlignment="1">
      <alignment horizontal="left" vertical="center"/>
    </xf>
    <xf numFmtId="0" fontId="78" fillId="28" borderId="17" xfId="96" applyFont="1" applyFill="1" applyBorder="1" applyAlignment="1">
      <alignment horizontal="left" vertical="center"/>
    </xf>
    <xf numFmtId="0" fontId="78" fillId="28" borderId="18" xfId="96" applyFont="1" applyFill="1" applyBorder="1" applyAlignment="1">
      <alignment horizontal="left" vertical="center"/>
    </xf>
    <xf numFmtId="0" fontId="23" fillId="0" borderId="17" xfId="96" applyFont="1" applyFill="1" applyBorder="1" applyAlignment="1">
      <alignment horizontal="left" vertical="center"/>
    </xf>
    <xf numFmtId="0" fontId="23" fillId="0" borderId="18" xfId="96" applyFont="1" applyFill="1" applyBorder="1" applyAlignment="1">
      <alignment horizontal="left" vertical="center"/>
    </xf>
    <xf numFmtId="0" fontId="80" fillId="0" borderId="36" xfId="96" applyFont="1" applyFill="1" applyBorder="1" applyAlignment="1">
      <alignment horizontal="left" vertical="center"/>
    </xf>
    <xf numFmtId="0" fontId="80" fillId="0" borderId="18" xfId="96" applyFont="1" applyFill="1" applyBorder="1" applyAlignment="1">
      <alignment horizontal="left" vertical="center"/>
    </xf>
    <xf numFmtId="0" fontId="79" fillId="0" borderId="18" xfId="96" applyFont="1" applyFill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78" fillId="28" borderId="35" xfId="96" applyFont="1" applyFill="1" applyBorder="1" applyAlignment="1">
      <alignment horizontal="left" vertical="center"/>
    </xf>
    <xf numFmtId="0" fontId="76" fillId="0" borderId="35" xfId="96" applyFont="1" applyBorder="1" applyAlignment="1">
      <alignment horizontal="left" vertical="center"/>
    </xf>
    <xf numFmtId="0" fontId="85" fillId="0" borderId="0" xfId="92" applyFont="1" applyAlignment="1">
      <alignment horizontal="center" wrapText="1"/>
    </xf>
    <xf numFmtId="0" fontId="86" fillId="0" borderId="0" xfId="92" applyFont="1" applyAlignment="1">
      <alignment horizontal="center" wrapText="1"/>
    </xf>
    <xf numFmtId="0" fontId="86" fillId="0" borderId="0" xfId="92" applyFont="1" applyAlignment="1">
      <alignment horizontal="right" wrapText="1"/>
    </xf>
    <xf numFmtId="0" fontId="88" fillId="0" borderId="0" xfId="92" applyFont="1" applyBorder="1" applyAlignment="1">
      <alignment horizontal="right" wrapText="1"/>
    </xf>
    <xf numFmtId="0" fontId="124" fillId="0" borderId="20" xfId="92" applyFont="1" applyBorder="1" applyAlignment="1">
      <alignment horizontal="center" wrapText="1"/>
    </xf>
    <xf numFmtId="0" fontId="124" fillId="0" borderId="21" xfId="92" applyFont="1" applyBorder="1" applyAlignment="1">
      <alignment horizontal="center" wrapText="1"/>
    </xf>
    <xf numFmtId="0" fontId="124" fillId="0" borderId="22" xfId="92" applyFont="1" applyBorder="1" applyAlignment="1">
      <alignment horizontal="center" wrapText="1"/>
    </xf>
    <xf numFmtId="0" fontId="89" fillId="0" borderId="95" xfId="92" applyFont="1" applyBorder="1" applyAlignment="1">
      <alignment horizontal="center" wrapText="1"/>
    </xf>
    <xf numFmtId="0" fontId="0" fillId="0" borderId="97" xfId="0" applyBorder="1" applyAlignment="1">
      <alignment wrapText="1"/>
    </xf>
    <xf numFmtId="0" fontId="86" fillId="0" borderId="95" xfId="92" applyFont="1" applyBorder="1" applyAlignment="1">
      <alignment horizontal="center" wrapText="1"/>
    </xf>
    <xf numFmtId="0" fontId="50" fillId="0" borderId="95" xfId="92" applyFont="1" applyBorder="1" applyAlignment="1">
      <alignment horizontal="center" wrapText="1"/>
    </xf>
    <xf numFmtId="0" fontId="0" fillId="0" borderId="97" xfId="0" applyBorder="1" applyAlignment="1">
      <alignment horizontal="center" wrapText="1"/>
    </xf>
    <xf numFmtId="0" fontId="23" fillId="27" borderId="93" xfId="84" applyFont="1" applyFill="1" applyBorder="1" applyAlignment="1">
      <alignment horizontal="center" vertical="center" wrapText="1"/>
    </xf>
    <xf numFmtId="0" fontId="23" fillId="27" borderId="79" xfId="84" applyFont="1" applyFill="1" applyBorder="1" applyAlignment="1">
      <alignment horizontal="center" vertical="center" wrapText="1"/>
    </xf>
    <xf numFmtId="0" fontId="23" fillId="27" borderId="41" xfId="84" applyFont="1" applyFill="1" applyBorder="1" applyAlignment="1">
      <alignment horizontal="center" vertical="center" wrapText="1"/>
    </xf>
    <xf numFmtId="0" fontId="97" fillId="0" borderId="0" xfId="96" applyFont="1" applyBorder="1" applyAlignment="1">
      <alignment horizontal="right"/>
    </xf>
    <xf numFmtId="0" fontId="20" fillId="0" borderId="0" xfId="96" applyFont="1" applyAlignment="1">
      <alignment horizontal="center"/>
    </xf>
    <xf numFmtId="0" fontId="23" fillId="27" borderId="31" xfId="84" applyFont="1" applyFill="1" applyBorder="1" applyAlignment="1">
      <alignment horizontal="center" vertical="center"/>
    </xf>
    <xf numFmtId="0" fontId="23" fillId="27" borderId="73" xfId="84" applyFont="1" applyFill="1" applyBorder="1" applyAlignment="1">
      <alignment horizontal="center" vertical="center"/>
    </xf>
    <xf numFmtId="0" fontId="23" fillId="27" borderId="68" xfId="84" applyFont="1" applyFill="1" applyBorder="1" applyAlignment="1">
      <alignment horizontal="center" vertical="center" wrapText="1"/>
    </xf>
    <xf numFmtId="0" fontId="97" fillId="0" borderId="0" xfId="96" applyFont="1" applyBorder="1" applyAlignment="1">
      <alignment horizontal="center"/>
    </xf>
    <xf numFmtId="0" fontId="98" fillId="0" borderId="0" xfId="83" applyFont="1" applyAlignment="1">
      <alignment horizontal="center"/>
    </xf>
    <xf numFmtId="0" fontId="20" fillId="0" borderId="0" xfId="0" applyFont="1" applyAlignment="1">
      <alignment horizontal="center" wrapText="1"/>
    </xf>
    <xf numFmtId="0" fontId="75" fillId="0" borderId="0" xfId="0" applyFont="1" applyBorder="1" applyAlignment="1">
      <alignment horizontal="center"/>
    </xf>
    <xf numFmtId="0" fontId="37" fillId="0" borderId="68" xfId="0" applyFont="1" applyBorder="1" applyAlignment="1">
      <alignment horizontal="left" vertical="center" indent="2"/>
    </xf>
    <xf numFmtId="0" fontId="37" fillId="0" borderId="41" xfId="0" applyFont="1" applyBorder="1" applyAlignment="1">
      <alignment horizontal="left" vertical="center" indent="2"/>
    </xf>
    <xf numFmtId="0" fontId="38" fillId="0" borderId="31" xfId="0" applyFont="1" applyBorder="1" applyAlignment="1">
      <alignment horizontal="left" vertical="center" wrapText="1"/>
    </xf>
    <xf numFmtId="0" fontId="38" fillId="0" borderId="34" xfId="0" applyFont="1" applyBorder="1" applyAlignment="1">
      <alignment horizontal="left" vertical="center" wrapText="1"/>
    </xf>
    <xf numFmtId="0" fontId="38" fillId="0" borderId="69" xfId="0" applyFont="1" applyBorder="1" applyAlignment="1">
      <alignment horizontal="left" vertical="center" wrapText="1"/>
    </xf>
    <xf numFmtId="0" fontId="38" fillId="0" borderId="77" xfId="0" applyFont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38" fillId="0" borderId="78" xfId="0" applyFont="1" applyBorder="1" applyAlignment="1">
      <alignment vertical="center"/>
    </xf>
    <xf numFmtId="0" fontId="26" fillId="0" borderId="68" xfId="0" applyFont="1" applyBorder="1" applyAlignment="1">
      <alignment horizontal="left" vertical="center"/>
    </xf>
    <xf numFmtId="0" fontId="26" fillId="0" borderId="79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30" fillId="0" borderId="66" xfId="86" applyFont="1" applyBorder="1" applyAlignment="1">
      <alignment horizontal="right"/>
    </xf>
    <xf numFmtId="0" fontId="15" fillId="0" borderId="0" xfId="96" applyFont="1" applyAlignment="1">
      <alignment horizontal="left"/>
    </xf>
    <xf numFmtId="0" fontId="0" fillId="0" borderId="0" xfId="0" applyAlignment="1"/>
    <xf numFmtId="0" fontId="1" fillId="0" borderId="34" xfId="89" applyFont="1" applyFill="1" applyBorder="1" applyAlignment="1">
      <alignment horizontal="justify" vertical="center" wrapText="1"/>
    </xf>
    <xf numFmtId="0" fontId="26" fillId="0" borderId="0" xfId="89" applyFont="1" applyAlignment="1">
      <alignment horizontal="right" wrapText="1"/>
    </xf>
    <xf numFmtId="0" fontId="20" fillId="0" borderId="0" xfId="89" applyFont="1" applyAlignment="1">
      <alignment horizontal="center" wrapText="1"/>
    </xf>
    <xf numFmtId="164" fontId="47" fillId="0" borderId="73" xfId="89" applyNumberFormat="1" applyFont="1" applyFill="1" applyBorder="1" applyAlignment="1" applyProtection="1">
      <alignment horizontal="center" textRotation="180" wrapText="1"/>
    </xf>
    <xf numFmtId="164" fontId="111" fillId="0" borderId="0" xfId="89" applyNumberFormat="1" applyFont="1" applyFill="1" applyAlignment="1" applyProtection="1">
      <alignment horizontal="center" vertical="center" wrapText="1"/>
    </xf>
    <xf numFmtId="164" fontId="107" fillId="0" borderId="20" xfId="89" applyNumberFormat="1" applyFont="1" applyFill="1" applyBorder="1" applyAlignment="1" applyProtection="1">
      <alignment horizontal="left" vertical="center" wrapText="1" indent="2"/>
    </xf>
    <xf numFmtId="164" fontId="107" fillId="0" borderId="21" xfId="89" applyNumberFormat="1" applyFont="1" applyFill="1" applyBorder="1" applyAlignment="1" applyProtection="1">
      <alignment horizontal="left" vertical="center" wrapText="1" indent="2"/>
    </xf>
    <xf numFmtId="164" fontId="102" fillId="0" borderId="62" xfId="89" applyNumberFormat="1" applyFont="1" applyFill="1" applyBorder="1" applyAlignment="1" applyProtection="1">
      <alignment horizontal="center" vertical="center"/>
    </xf>
    <xf numFmtId="164" fontId="102" fillId="0" borderId="63" xfId="89" applyNumberFormat="1" applyFont="1" applyFill="1" applyBorder="1" applyAlignment="1" applyProtection="1">
      <alignment horizontal="center" vertical="center"/>
    </xf>
    <xf numFmtId="164" fontId="102" fillId="0" borderId="92" xfId="89" applyNumberFormat="1" applyFont="1" applyFill="1" applyBorder="1" applyAlignment="1" applyProtection="1">
      <alignment horizontal="center" vertical="center"/>
    </xf>
    <xf numFmtId="164" fontId="102" fillId="0" borderId="32" xfId="89" applyNumberFormat="1" applyFont="1" applyFill="1" applyBorder="1" applyAlignment="1" applyProtection="1">
      <alignment horizontal="center" vertical="center"/>
    </xf>
    <xf numFmtId="164" fontId="102" fillId="0" borderId="102" xfId="89" applyNumberFormat="1" applyFont="1" applyFill="1" applyBorder="1" applyAlignment="1" applyProtection="1">
      <alignment horizontal="center" vertical="center"/>
    </xf>
    <xf numFmtId="164" fontId="102" fillId="0" borderId="74" xfId="89" applyNumberFormat="1" applyFont="1" applyFill="1" applyBorder="1" applyAlignment="1" applyProtection="1">
      <alignment horizontal="center" vertical="center" wrapText="1"/>
    </xf>
    <xf numFmtId="164" fontId="102" fillId="0" borderId="57" xfId="89" applyNumberFormat="1" applyFont="1" applyFill="1" applyBorder="1" applyAlignment="1" applyProtection="1">
      <alignment horizontal="center" vertical="center" wrapText="1"/>
    </xf>
    <xf numFmtId="164" fontId="102" fillId="0" borderId="83" xfId="89" applyNumberFormat="1" applyFont="1" applyFill="1" applyBorder="1" applyAlignment="1" applyProtection="1">
      <alignment horizontal="center" vertical="center"/>
    </xf>
    <xf numFmtId="164" fontId="102" fillId="0" borderId="70" xfId="89" applyNumberFormat="1" applyFont="1" applyFill="1" applyBorder="1" applyAlignment="1" applyProtection="1">
      <alignment horizontal="center" vertical="center" wrapText="1"/>
    </xf>
    <xf numFmtId="164" fontId="102" fillId="0" borderId="44" xfId="89" applyNumberFormat="1" applyFont="1" applyFill="1" applyBorder="1" applyAlignment="1" applyProtection="1">
      <alignment horizontal="center" vertical="center"/>
    </xf>
    <xf numFmtId="164" fontId="102" fillId="0" borderId="62" xfId="89" applyNumberFormat="1" applyFont="1" applyFill="1" applyBorder="1" applyAlignment="1" applyProtection="1">
      <alignment horizontal="center" vertical="center" wrapText="1"/>
    </xf>
    <xf numFmtId="164" fontId="102" fillId="0" borderId="83" xfId="89" applyNumberFormat="1" applyFont="1" applyFill="1" applyBorder="1" applyAlignment="1" applyProtection="1">
      <alignment horizontal="center" vertical="center" wrapText="1"/>
    </xf>
    <xf numFmtId="164" fontId="101" fillId="0" borderId="66" xfId="89" applyNumberFormat="1" applyFont="1" applyFill="1" applyBorder="1" applyAlignment="1">
      <alignment horizontal="right" vertical="center" wrapText="1"/>
    </xf>
    <xf numFmtId="0" fontId="37" fillId="0" borderId="0" xfId="89" applyFont="1" applyAlignment="1">
      <alignment horizontal="right" wrapText="1"/>
    </xf>
    <xf numFmtId="0" fontId="97" fillId="0" borderId="17" xfId="90" applyFont="1" applyBorder="1" applyAlignment="1">
      <alignment horizontal="left" wrapText="1"/>
    </xf>
    <xf numFmtId="0" fontId="97" fillId="0" borderId="36" xfId="90" applyFont="1" applyBorder="1" applyAlignment="1">
      <alignment horizontal="left" wrapText="1"/>
    </xf>
    <xf numFmtId="0" fontId="97" fillId="0" borderId="18" xfId="90" applyFont="1" applyBorder="1" applyAlignment="1">
      <alignment horizontal="left" wrapText="1"/>
    </xf>
    <xf numFmtId="0" fontId="97" fillId="0" borderId="25" xfId="90" applyFont="1" applyBorder="1" applyAlignment="1">
      <alignment horizontal="left" wrapText="1"/>
    </xf>
    <xf numFmtId="0" fontId="97" fillId="0" borderId="56" xfId="90" applyFont="1" applyBorder="1" applyAlignment="1">
      <alignment horizontal="left" wrapText="1"/>
    </xf>
    <xf numFmtId="0" fontId="97" fillId="0" borderId="65" xfId="90" applyFont="1" applyBorder="1" applyAlignment="1">
      <alignment horizontal="left" wrapText="1"/>
    </xf>
    <xf numFmtId="0" fontId="97" fillId="0" borderId="82" xfId="90" applyFont="1" applyBorder="1" applyAlignment="1">
      <alignment horizontal="left" wrapText="1"/>
    </xf>
    <xf numFmtId="0" fontId="27" fillId="0" borderId="34" xfId="88" applyFont="1" applyFill="1" applyBorder="1" applyAlignment="1">
      <alignment horizontal="center" vertical="center" wrapText="1"/>
    </xf>
    <xf numFmtId="0" fontId="107" fillId="0" borderId="0" xfId="88" applyFont="1" applyFill="1" applyAlignment="1">
      <alignment horizontal="left" wrapText="1"/>
    </xf>
    <xf numFmtId="0" fontId="99" fillId="0" borderId="54" xfId="88" applyFont="1" applyFill="1" applyBorder="1" applyAlignment="1" applyProtection="1">
      <alignment horizontal="center" vertical="center" wrapText="1"/>
    </xf>
    <xf numFmtId="0" fontId="99" fillId="0" borderId="55" xfId="88" applyFont="1" applyFill="1" applyBorder="1" applyAlignment="1" applyProtection="1">
      <alignment horizontal="center" vertical="center" wrapText="1"/>
    </xf>
    <xf numFmtId="0" fontId="99" fillId="0" borderId="54" xfId="88" applyFont="1" applyFill="1" applyBorder="1" applyAlignment="1" applyProtection="1">
      <alignment horizontal="center" vertical="center"/>
    </xf>
    <xf numFmtId="0" fontId="99" fillId="0" borderId="55" xfId="88" applyFont="1" applyFill="1" applyBorder="1" applyAlignment="1" applyProtection="1">
      <alignment horizontal="center" vertical="center"/>
    </xf>
    <xf numFmtId="0" fontId="99" fillId="0" borderId="68" xfId="88" applyFont="1" applyFill="1" applyBorder="1" applyAlignment="1" applyProtection="1">
      <alignment horizontal="center" vertical="center"/>
    </xf>
    <xf numFmtId="0" fontId="101" fillId="0" borderId="74" xfId="88" applyFont="1" applyFill="1" applyBorder="1" applyAlignment="1" applyProtection="1">
      <alignment horizontal="left"/>
    </xf>
    <xf numFmtId="0" fontId="101" fillId="0" borderId="70" xfId="88" applyFont="1" applyFill="1" applyBorder="1" applyAlignment="1" applyProtection="1">
      <alignment horizontal="left"/>
    </xf>
    <xf numFmtId="0" fontId="101" fillId="0" borderId="71" xfId="88" applyFont="1" applyFill="1" applyBorder="1" applyAlignment="1" applyProtection="1">
      <alignment horizontal="left"/>
    </xf>
    <xf numFmtId="0" fontId="31" fillId="0" borderId="74" xfId="88" applyFont="1" applyFill="1" applyBorder="1" applyAlignment="1">
      <alignment horizontal="center" vertical="center" wrapText="1"/>
    </xf>
    <xf numFmtId="0" fontId="31" fillId="0" borderId="57" xfId="88" applyFont="1" applyFill="1" applyBorder="1" applyAlignment="1">
      <alignment horizontal="center" vertical="center" wrapText="1"/>
    </xf>
    <xf numFmtId="0" fontId="31" fillId="0" borderId="62" xfId="88" applyFont="1" applyFill="1" applyBorder="1" applyAlignment="1">
      <alignment horizontal="center" vertical="center" wrapText="1"/>
    </xf>
    <xf numFmtId="0" fontId="31" fillId="0" borderId="83" xfId="88" applyFont="1" applyFill="1" applyBorder="1" applyAlignment="1">
      <alignment horizontal="center" vertical="center" wrapText="1"/>
    </xf>
    <xf numFmtId="0" fontId="31" fillId="0" borderId="34" xfId="88" applyFont="1" applyFill="1" applyBorder="1" applyAlignment="1">
      <alignment horizontal="center" vertical="center" wrapText="1"/>
    </xf>
    <xf numFmtId="0" fontId="31" fillId="0" borderId="92" xfId="88" applyFont="1" applyFill="1" applyBorder="1" applyAlignment="1">
      <alignment horizontal="center" vertical="center" wrapText="1"/>
    </xf>
    <xf numFmtId="0" fontId="31" fillId="0" borderId="26" xfId="88" applyFont="1" applyFill="1" applyBorder="1" applyAlignment="1">
      <alignment horizontal="center" vertical="center" wrapText="1"/>
    </xf>
    <xf numFmtId="0" fontId="31" fillId="0" borderId="84" xfId="88" applyFont="1" applyFill="1" applyBorder="1" applyAlignment="1">
      <alignment horizontal="center" vertical="center" wrapText="1"/>
    </xf>
    <xf numFmtId="0" fontId="99" fillId="0" borderId="20" xfId="88" applyFont="1" applyFill="1" applyBorder="1" applyAlignment="1" applyProtection="1">
      <alignment horizontal="center" vertical="center"/>
    </xf>
    <xf numFmtId="0" fontId="99" fillId="0" borderId="21" xfId="88" applyFont="1" applyFill="1" applyBorder="1" applyAlignment="1" applyProtection="1">
      <alignment horizontal="center" vertical="center"/>
    </xf>
    <xf numFmtId="0" fontId="99" fillId="0" borderId="22" xfId="88" applyFont="1" applyFill="1" applyBorder="1" applyAlignment="1" applyProtection="1">
      <alignment horizontal="center" vertical="center"/>
    </xf>
    <xf numFmtId="0" fontId="99" fillId="0" borderId="41" xfId="88" applyFont="1" applyFill="1" applyBorder="1" applyAlignment="1" applyProtection="1">
      <alignment horizontal="center" vertical="center"/>
    </xf>
    <xf numFmtId="0" fontId="101" fillId="0" borderId="23" xfId="88" applyFont="1" applyFill="1" applyBorder="1" applyAlignment="1" applyProtection="1">
      <alignment horizontal="center"/>
      <protection locked="0"/>
    </xf>
    <xf numFmtId="0" fontId="101" fillId="0" borderId="19" xfId="88" applyFont="1" applyFill="1" applyBorder="1" applyAlignment="1" applyProtection="1">
      <alignment horizontal="center"/>
      <protection locked="0"/>
    </xf>
    <xf numFmtId="0" fontId="101" fillId="0" borderId="24" xfId="88" applyFont="1" applyFill="1" applyBorder="1" applyAlignment="1" applyProtection="1">
      <alignment horizontal="center"/>
      <protection locked="0"/>
    </xf>
    <xf numFmtId="165" fontId="101" fillId="0" borderId="42" xfId="57" applyNumberFormat="1" applyFont="1" applyFill="1" applyBorder="1" applyAlignment="1" applyProtection="1">
      <alignment horizontal="center"/>
      <protection locked="0"/>
    </xf>
    <xf numFmtId="165" fontId="101" fillId="0" borderId="24" xfId="57" applyNumberFormat="1" applyFont="1" applyFill="1" applyBorder="1" applyAlignment="1" applyProtection="1">
      <alignment horizontal="center"/>
      <protection locked="0"/>
    </xf>
    <xf numFmtId="0" fontId="101" fillId="0" borderId="17" xfId="88" applyFont="1" applyFill="1" applyBorder="1" applyAlignment="1" applyProtection="1">
      <alignment horizontal="center"/>
      <protection locked="0"/>
    </xf>
    <xf numFmtId="0" fontId="101" fillId="0" borderId="18" xfId="88" applyFont="1" applyFill="1" applyBorder="1" applyAlignment="1" applyProtection="1">
      <alignment horizontal="center"/>
      <protection locked="0"/>
    </xf>
    <xf numFmtId="0" fontId="101" fillId="0" borderId="25" xfId="88" applyFont="1" applyFill="1" applyBorder="1" applyAlignment="1" applyProtection="1">
      <alignment horizontal="center"/>
      <protection locked="0"/>
    </xf>
    <xf numFmtId="165" fontId="101" fillId="0" borderId="36" xfId="57" applyNumberFormat="1" applyFont="1" applyFill="1" applyBorder="1" applyAlignment="1" applyProtection="1">
      <alignment horizontal="center"/>
      <protection locked="0"/>
    </xf>
    <xf numFmtId="165" fontId="101" fillId="0" borderId="25" xfId="57" applyNumberFormat="1" applyFont="1" applyFill="1" applyBorder="1" applyAlignment="1" applyProtection="1">
      <alignment horizontal="center"/>
      <protection locked="0"/>
    </xf>
    <xf numFmtId="0" fontId="101" fillId="0" borderId="28" xfId="88" applyFont="1" applyFill="1" applyBorder="1" applyAlignment="1" applyProtection="1">
      <alignment horizontal="center"/>
      <protection locked="0"/>
    </xf>
    <xf numFmtId="0" fontId="101" fillId="0" borderId="29" xfId="88" applyFont="1" applyFill="1" applyBorder="1" applyAlignment="1" applyProtection="1">
      <alignment horizontal="center"/>
      <protection locked="0"/>
    </xf>
    <xf numFmtId="0" fontId="101" fillId="0" borderId="30" xfId="88" applyFont="1" applyFill="1" applyBorder="1" applyAlignment="1" applyProtection="1">
      <alignment horizontal="center"/>
      <protection locked="0"/>
    </xf>
    <xf numFmtId="165" fontId="101" fillId="0" borderId="45" xfId="57" applyNumberFormat="1" applyFont="1" applyFill="1" applyBorder="1" applyAlignment="1" applyProtection="1">
      <alignment horizontal="center"/>
      <protection locked="0"/>
    </xf>
    <xf numFmtId="165" fontId="101" fillId="0" borderId="30" xfId="57" applyNumberFormat="1" applyFont="1" applyFill="1" applyBorder="1" applyAlignment="1" applyProtection="1">
      <alignment horizontal="center"/>
      <protection locked="0"/>
    </xf>
    <xf numFmtId="0" fontId="99" fillId="0" borderId="20" xfId="88" applyFont="1" applyFill="1" applyBorder="1" applyAlignment="1" applyProtection="1">
      <alignment horizontal="center" vertical="center" wrapText="1"/>
    </xf>
    <xf numFmtId="0" fontId="99" fillId="0" borderId="21" xfId="88" applyFont="1" applyFill="1" applyBorder="1" applyAlignment="1" applyProtection="1">
      <alignment horizontal="center" vertical="center" wrapText="1"/>
    </xf>
    <xf numFmtId="0" fontId="99" fillId="0" borderId="22" xfId="88" applyFont="1" applyFill="1" applyBorder="1" applyAlignment="1" applyProtection="1">
      <alignment horizontal="center" vertical="center" wrapText="1"/>
    </xf>
    <xf numFmtId="165" fontId="99" fillId="0" borderId="41" xfId="57" applyNumberFormat="1" applyFont="1" applyFill="1" applyBorder="1" applyAlignment="1" applyProtection="1">
      <alignment horizontal="center"/>
    </xf>
    <xf numFmtId="165" fontId="99" fillId="0" borderId="22" xfId="57" applyNumberFormat="1" applyFont="1" applyFill="1" applyBorder="1" applyAlignment="1" applyProtection="1">
      <alignment horizontal="center"/>
    </xf>
    <xf numFmtId="164" fontId="107" fillId="0" borderId="0" xfId="88" applyNumberFormat="1" applyFont="1" applyFill="1" applyBorder="1" applyAlignment="1" applyProtection="1">
      <alignment horizontal="left" vertical="center"/>
    </xf>
    <xf numFmtId="0" fontId="31" fillId="0" borderId="51" xfId="88" applyFont="1" applyFill="1" applyBorder="1" applyAlignment="1" applyProtection="1">
      <alignment horizontal="center" vertical="center" wrapText="1"/>
    </xf>
    <xf numFmtId="0" fontId="31" fillId="0" borderId="32" xfId="88" applyFont="1" applyFill="1" applyBorder="1" applyAlignment="1" applyProtection="1">
      <alignment horizontal="center" vertical="center" wrapText="1"/>
    </xf>
    <xf numFmtId="0" fontId="31" fillId="0" borderId="33" xfId="88" applyFont="1" applyFill="1" applyBorder="1" applyAlignment="1" applyProtection="1">
      <alignment horizontal="center" vertical="center" wrapText="1"/>
    </xf>
    <xf numFmtId="0" fontId="99" fillId="0" borderId="92" xfId="88" applyFont="1" applyFill="1" applyBorder="1" applyAlignment="1" applyProtection="1">
      <alignment horizontal="center" vertical="center" wrapText="1"/>
    </xf>
    <xf numFmtId="0" fontId="99" fillId="0" borderId="33" xfId="88" applyFont="1" applyFill="1" applyBorder="1" applyAlignment="1" applyProtection="1">
      <alignment horizontal="center" vertical="center" wrapText="1"/>
    </xf>
    <xf numFmtId="164" fontId="100" fillId="0" borderId="0" xfId="88" applyNumberFormat="1" applyFont="1" applyFill="1" applyBorder="1" applyAlignment="1" applyProtection="1">
      <alignment horizontal="center" vertical="center" wrapText="1"/>
    </xf>
    <xf numFmtId="0" fontId="26" fillId="0" borderId="0" xfId="90" applyFont="1" applyAlignment="1">
      <alignment horizontal="right" wrapText="1"/>
    </xf>
    <xf numFmtId="0" fontId="37" fillId="0" borderId="0" xfId="90" applyFont="1" applyAlignment="1">
      <alignment horizontal="right" wrapText="1"/>
    </xf>
    <xf numFmtId="164" fontId="101" fillId="0" borderId="0" xfId="9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40" fillId="0" borderId="0" xfId="0" applyFont="1" applyFill="1" applyAlignment="1">
      <alignment horizontal="center"/>
    </xf>
    <xf numFmtId="0" fontId="32" fillId="0" borderId="0" xfId="91" applyFont="1" applyFill="1" applyAlignment="1" applyProtection="1">
      <alignment horizontal="center" vertical="center"/>
      <protection locked="0"/>
    </xf>
    <xf numFmtId="0" fontId="100" fillId="0" borderId="0" xfId="91" applyFont="1" applyFill="1" applyAlignment="1">
      <alignment horizontal="center"/>
    </xf>
    <xf numFmtId="0" fontId="100" fillId="0" borderId="0" xfId="91" applyFont="1" applyFill="1" applyAlignment="1" applyProtection="1">
      <alignment horizontal="center" vertical="center"/>
      <protection locked="0"/>
    </xf>
    <xf numFmtId="0" fontId="45" fillId="0" borderId="0" xfId="91" applyFont="1" applyFill="1" applyBorder="1" applyAlignment="1">
      <alignment horizontal="right"/>
    </xf>
    <xf numFmtId="0" fontId="42" fillId="0" borderId="51" xfId="91" quotePrefix="1" applyFont="1" applyFill="1" applyBorder="1" applyAlignment="1">
      <alignment horizontal="center" vertical="center" wrapText="1"/>
    </xf>
    <xf numFmtId="0" fontId="42" fillId="0" borderId="49" xfId="91" quotePrefix="1" applyFont="1" applyFill="1" applyBorder="1" applyAlignment="1">
      <alignment horizontal="center" vertical="center" wrapText="1"/>
    </xf>
    <xf numFmtId="0" fontId="42" fillId="0" borderId="33" xfId="91" applyFont="1" applyFill="1" applyBorder="1" applyAlignment="1">
      <alignment horizontal="center" vertical="center"/>
    </xf>
    <xf numFmtId="0" fontId="42" fillId="0" borderId="58" xfId="91" applyFont="1" applyFill="1" applyBorder="1" applyAlignment="1">
      <alignment horizontal="center" vertical="center"/>
    </xf>
    <xf numFmtId="0" fontId="42" fillId="0" borderId="69" xfId="91" applyFont="1" applyFill="1" applyBorder="1" applyAlignment="1">
      <alignment horizontal="center" vertical="center"/>
    </xf>
    <xf numFmtId="0" fontId="42" fillId="0" borderId="90" xfId="91" applyFont="1" applyFill="1" applyBorder="1" applyAlignment="1">
      <alignment horizontal="center" vertical="center"/>
    </xf>
    <xf numFmtId="0" fontId="42" fillId="0" borderId="68" xfId="91" applyFont="1" applyFill="1" applyBorder="1" applyAlignment="1">
      <alignment horizontal="center" vertical="center"/>
    </xf>
    <xf numFmtId="0" fontId="42" fillId="0" borderId="54" xfId="91" applyFont="1" applyFill="1" applyBorder="1" applyAlignment="1">
      <alignment horizontal="center" vertical="center"/>
    </xf>
    <xf numFmtId="0" fontId="45" fillId="0" borderId="66" xfId="91" applyFont="1" applyFill="1" applyBorder="1" applyAlignment="1">
      <alignment horizontal="right"/>
    </xf>
    <xf numFmtId="0" fontId="40" fillId="0" borderId="0" xfId="91" applyFont="1" applyFill="1" applyAlignment="1" applyProtection="1">
      <alignment horizontal="right" vertical="center"/>
      <protection locked="0"/>
    </xf>
    <xf numFmtId="0" fontId="15" fillId="0" borderId="0" xfId="95" applyFont="1" applyFill="1" applyAlignment="1" applyProtection="1">
      <alignment horizontal="left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30" fillId="0" borderId="0" xfId="95" applyFont="1" applyFill="1" applyBorder="1" applyAlignment="1" applyProtection="1">
      <alignment horizontal="right"/>
    </xf>
    <xf numFmtId="0" fontId="23" fillId="0" borderId="95" xfId="95" applyFont="1" applyFill="1" applyBorder="1" applyAlignment="1" applyProtection="1">
      <alignment horizontal="center" vertical="center" wrapText="1"/>
    </xf>
    <xf numFmtId="0" fontId="23" fillId="0" borderId="98" xfId="95" applyFont="1" applyFill="1" applyBorder="1" applyAlignment="1" applyProtection="1">
      <alignment horizontal="center" vertical="center" wrapText="1"/>
    </xf>
    <xf numFmtId="0" fontId="24" fillId="0" borderId="34" xfId="94" applyFont="1" applyFill="1" applyBorder="1" applyAlignment="1" applyProtection="1">
      <alignment horizontal="center" vertical="center" textRotation="90"/>
    </xf>
    <xf numFmtId="0" fontId="24" fillId="0" borderId="0" xfId="94" applyFont="1" applyFill="1" applyBorder="1" applyAlignment="1" applyProtection="1">
      <alignment horizontal="center" vertical="center" textRotation="90"/>
    </xf>
    <xf numFmtId="0" fontId="22" fillId="0" borderId="62" xfId="95" applyFont="1" applyFill="1" applyBorder="1" applyAlignment="1" applyProtection="1">
      <alignment horizontal="center" vertical="center" wrapText="1"/>
    </xf>
    <xf numFmtId="0" fontId="22" fillId="0" borderId="83" xfId="95" applyFont="1" applyFill="1" applyBorder="1" applyAlignment="1" applyProtection="1">
      <alignment horizontal="center" vertical="center" wrapText="1"/>
    </xf>
    <xf numFmtId="0" fontId="22" fillId="0" borderId="71" xfId="95" applyFont="1" applyFill="1" applyBorder="1" applyAlignment="1" applyProtection="1">
      <alignment horizontal="center" vertical="center" wrapText="1"/>
    </xf>
    <xf numFmtId="0" fontId="22" fillId="0" borderId="84" xfId="95" applyFont="1" applyFill="1" applyBorder="1" applyAlignment="1" applyProtection="1">
      <alignment horizontal="center" vertical="center" wrapText="1"/>
    </xf>
    <xf numFmtId="0" fontId="15" fillId="0" borderId="0" xfId="95" applyFont="1" applyFill="1" applyAlignment="1" applyProtection="1">
      <alignment horizontal="center"/>
    </xf>
    <xf numFmtId="0" fontId="32" fillId="0" borderId="62" xfId="94" applyFont="1" applyFill="1" applyBorder="1" applyAlignment="1" applyProtection="1">
      <alignment horizontal="center" vertical="center" wrapText="1"/>
    </xf>
    <xf numFmtId="0" fontId="32" fillId="0" borderId="83" xfId="94" applyFont="1" applyFill="1" applyBorder="1" applyAlignment="1" applyProtection="1">
      <alignment horizontal="center" vertical="center" wrapText="1"/>
    </xf>
    <xf numFmtId="0" fontId="24" fillId="0" borderId="70" xfId="94" applyFont="1" applyFill="1" applyBorder="1" applyAlignment="1" applyProtection="1">
      <alignment horizontal="center" vertical="center" textRotation="90"/>
    </xf>
    <xf numFmtId="0" fontId="24" fillId="0" borderId="44" xfId="94" applyFont="1" applyFill="1" applyBorder="1" applyAlignment="1" applyProtection="1">
      <alignment horizontal="center" vertical="center" textRotation="90"/>
    </xf>
    <xf numFmtId="0" fontId="33" fillId="0" borderId="62" xfId="94" applyFont="1" applyFill="1" applyBorder="1" applyAlignment="1" applyProtection="1">
      <alignment horizontal="center" vertical="center" wrapText="1"/>
    </xf>
    <xf numFmtId="0" fontId="33" fillId="0" borderId="83" xfId="94" applyFont="1" applyFill="1" applyBorder="1" applyAlignment="1" applyProtection="1">
      <alignment horizontal="center" vertical="center" wrapText="1"/>
    </xf>
    <xf numFmtId="0" fontId="31" fillId="0" borderId="0" xfId="94" applyFont="1" applyFill="1" applyAlignment="1" applyProtection="1">
      <alignment horizontal="center" vertical="center" wrapText="1"/>
    </xf>
    <xf numFmtId="0" fontId="32" fillId="0" borderId="0" xfId="94" applyFont="1" applyFill="1" applyAlignment="1" applyProtection="1">
      <alignment horizontal="center" vertical="center" wrapText="1"/>
    </xf>
    <xf numFmtId="0" fontId="33" fillId="0" borderId="71" xfId="94" applyFont="1" applyFill="1" applyBorder="1" applyAlignment="1" applyProtection="1">
      <alignment horizontal="center" vertical="center" wrapText="1"/>
    </xf>
    <xf numFmtId="0" fontId="33" fillId="0" borderId="84" xfId="94" applyFont="1" applyFill="1" applyBorder="1" applyAlignment="1" applyProtection="1">
      <alignment horizontal="center" vertical="center" wrapText="1"/>
    </xf>
    <xf numFmtId="0" fontId="23" fillId="0" borderId="51" xfId="95" applyFont="1" applyFill="1" applyBorder="1" applyAlignment="1" applyProtection="1">
      <alignment horizontal="center" vertical="center" wrapText="1"/>
    </xf>
    <xf numFmtId="0" fontId="23" fillId="0" borderId="103" xfId="95" applyFont="1" applyFill="1" applyBorder="1" applyAlignment="1" applyProtection="1">
      <alignment horizontal="center" vertical="center" wrapText="1"/>
    </xf>
    <xf numFmtId="0" fontId="24" fillId="0" borderId="32" xfId="94" applyFont="1" applyFill="1" applyBorder="1" applyAlignment="1" applyProtection="1">
      <alignment horizontal="center" vertical="center" textRotation="90"/>
    </xf>
    <xf numFmtId="0" fontId="24" fillId="0" borderId="37" xfId="94" applyFont="1" applyFill="1" applyBorder="1" applyAlignment="1" applyProtection="1">
      <alignment horizontal="center" vertical="center" textRotation="90"/>
    </xf>
    <xf numFmtId="0" fontId="22" fillId="0" borderId="16" xfId="95" applyFont="1" applyFill="1" applyBorder="1" applyAlignment="1" applyProtection="1">
      <alignment horizontal="center" vertical="center" wrapText="1"/>
    </xf>
    <xf numFmtId="0" fontId="22" fillId="0" borderId="18" xfId="95" applyFont="1" applyFill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wrapText="1"/>
    </xf>
    <xf numFmtId="0" fontId="49" fillId="0" borderId="21" xfId="0" applyFont="1" applyBorder="1" applyAlignment="1" applyProtection="1">
      <alignment wrapText="1"/>
    </xf>
    <xf numFmtId="0" fontId="47" fillId="0" borderId="0" xfId="0" applyFont="1" applyAlignment="1" applyProtection="1">
      <alignment horizontal="center" textRotation="180"/>
    </xf>
  </cellXfs>
  <cellStyles count="109">
    <cellStyle name="1. jelölőszín" xfId="67" builtinId="29" customBuiltin="1"/>
    <cellStyle name="2. jelölőszín" xfId="68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69" builtinId="37" customBuiltin="1"/>
    <cellStyle name="4. jelölőszín" xfId="70" builtinId="41" customBuiltin="1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5. jelölőszín" xfId="71" builtinId="45" customBuiltin="1"/>
    <cellStyle name="6. jelölőszín" xfId="72" builtinId="49" customBuiltin="1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Ezres 4" xfId="57"/>
    <cellStyle name="Figyelmeztetés" xfId="58" builtinId="11" customBuiltin="1"/>
    <cellStyle name="Good" xfId="59"/>
    <cellStyle name="Heading 1" xfId="60"/>
    <cellStyle name="Heading 2" xfId="61"/>
    <cellStyle name="Heading 3" xfId="62"/>
    <cellStyle name="Heading 4" xfId="63"/>
    <cellStyle name="Hivatkozott cella" xfId="64" builtinId="24" customBuiltin="1"/>
    <cellStyle name="Input" xfId="65"/>
    <cellStyle name="Jegyzet" xfId="66" builtinId="10" customBuiltin="1"/>
    <cellStyle name="Jó" xfId="73" builtinId="26" customBuiltin="1"/>
    <cellStyle name="Kimenet" xfId="74" builtinId="21" customBuiltin="1"/>
    <cellStyle name="Linked Cell" xfId="75"/>
    <cellStyle name="Magyarázó szöveg" xfId="76" builtinId="53" customBuiltin="1"/>
    <cellStyle name="Neutral" xfId="77"/>
    <cellStyle name="Normál" xfId="0" builtinId="0"/>
    <cellStyle name="Normál 2" xfId="78"/>
    <cellStyle name="Normál 2 2" xfId="108"/>
    <cellStyle name="Normál 3" xfId="79"/>
    <cellStyle name="Normál 4" xfId="80"/>
    <cellStyle name="Normál 5" xfId="81"/>
    <cellStyle name="Normál_  3   _2010.évi állami" xfId="82"/>
    <cellStyle name="Normál_12.sz.mell.2013.évi fejlesztés 2" xfId="83"/>
    <cellStyle name="Normál_2004.évi normatívák" xfId="84"/>
    <cellStyle name="Normál_3aszm" xfId="85"/>
    <cellStyle name="Normál_6szm" xfId="86"/>
    <cellStyle name="Normál_költségvetés módosítás I." xfId="87"/>
    <cellStyle name="Normál_KVRENMUNKA" xfId="88"/>
    <cellStyle name="Normál_Másolat eredetijeKVIREND" xfId="89"/>
    <cellStyle name="Normál_Másolat eredetijeKVIREND 2" xfId="90"/>
    <cellStyle name="Normál_minta" xfId="91"/>
    <cellStyle name="Normál_Táblák (saját, bővebb)" xfId="92"/>
    <cellStyle name="Normal_tanusitv" xfId="93"/>
    <cellStyle name="Normál_VAGYONK" xfId="94"/>
    <cellStyle name="Normál_VAGYONKIM" xfId="95"/>
    <cellStyle name="Normál_Zalakaros" xfId="96"/>
    <cellStyle name="Note" xfId="97"/>
    <cellStyle name="Output" xfId="98"/>
    <cellStyle name="Összesen" xfId="99" builtinId="25" customBuiltin="1"/>
    <cellStyle name="Rossz" xfId="100" builtinId="27" customBuiltin="1"/>
    <cellStyle name="Semleges" xfId="101" builtinId="28" customBuiltin="1"/>
    <cellStyle name="Számítás" xfId="102" builtinId="22" customBuiltin="1"/>
    <cellStyle name="Százalék" xfId="103" builtinId="5"/>
    <cellStyle name="Százalék 2" xfId="104"/>
    <cellStyle name="Title" xfId="105"/>
    <cellStyle name="Total" xfId="106"/>
    <cellStyle name="Warning Text" xfId="107"/>
  </cellStyles>
  <dxfs count="2">
    <dxf>
      <font>
        <condense val="0"/>
        <extend val="0"/>
        <color indexed="10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0"/>
    <pageSetUpPr fitToPage="1"/>
  </sheetPr>
  <dimension ref="A1:IV211"/>
  <sheetViews>
    <sheetView tabSelected="1" zoomScaleSheetLayoutView="100" workbookViewId="0">
      <selection sqref="A1:J1"/>
    </sheetView>
  </sheetViews>
  <sheetFormatPr defaultColWidth="10.6640625" defaultRowHeight="12.75" x14ac:dyDescent="0.2"/>
  <cols>
    <col min="1" max="1" width="5.33203125" style="22" customWidth="1"/>
    <col min="2" max="2" width="50.6640625" style="22" customWidth="1"/>
    <col min="3" max="3" width="18.1640625" style="22" customWidth="1"/>
    <col min="4" max="4" width="18.6640625" style="22" customWidth="1"/>
    <col min="5" max="5" width="16.5" style="22" customWidth="1"/>
    <col min="6" max="6" width="6.6640625" style="22" customWidth="1"/>
    <col min="7" max="7" width="50" style="22" customWidth="1"/>
    <col min="8" max="8" width="16.1640625" style="22" customWidth="1"/>
    <col min="9" max="9" width="16.6640625" style="22" customWidth="1"/>
    <col min="10" max="10" width="16.83203125" style="22" customWidth="1"/>
    <col min="11" max="16384" width="10.6640625" style="22"/>
  </cols>
  <sheetData>
    <row r="1" spans="1:10" ht="18.75" x14ac:dyDescent="0.3">
      <c r="A1" s="856" t="s">
        <v>540</v>
      </c>
      <c r="B1" s="856"/>
      <c r="C1" s="856"/>
      <c r="D1" s="856"/>
      <c r="E1" s="856"/>
      <c r="F1" s="856"/>
      <c r="G1" s="856"/>
      <c r="H1" s="856"/>
      <c r="I1" s="856"/>
      <c r="J1" s="856"/>
    </row>
    <row r="2" spans="1:10" ht="18.75" x14ac:dyDescent="0.3">
      <c r="A2" s="856" t="s">
        <v>605</v>
      </c>
      <c r="B2" s="856"/>
      <c r="C2" s="856"/>
      <c r="D2" s="856"/>
      <c r="E2" s="856"/>
      <c r="F2" s="856"/>
      <c r="G2" s="856"/>
      <c r="H2" s="856"/>
      <c r="I2" s="856"/>
      <c r="J2" s="856"/>
    </row>
    <row r="3" spans="1:10" ht="18.75" x14ac:dyDescent="0.3">
      <c r="A3" s="780"/>
      <c r="B3" s="780"/>
      <c r="C3" s="780"/>
      <c r="D3" s="780"/>
      <c r="E3" s="780"/>
      <c r="F3" s="780"/>
      <c r="G3" s="780"/>
      <c r="H3" s="780"/>
      <c r="I3" s="780"/>
      <c r="J3" s="780"/>
    </row>
    <row r="4" spans="1:10" ht="18.75" x14ac:dyDescent="0.3">
      <c r="A4" s="780"/>
      <c r="B4" s="780"/>
      <c r="C4" s="780"/>
      <c r="D4" s="780"/>
      <c r="E4" s="780"/>
      <c r="F4" s="780"/>
      <c r="G4" s="780"/>
      <c r="H4" s="780"/>
      <c r="I4" s="780"/>
      <c r="J4" s="780"/>
    </row>
    <row r="5" spans="1:10" ht="14.25" customHeight="1" x14ac:dyDescent="0.3">
      <c r="A5" s="839" t="s">
        <v>652</v>
      </c>
      <c r="B5" s="21"/>
      <c r="C5" s="21"/>
      <c r="D5" s="21"/>
      <c r="E5" s="21"/>
      <c r="F5" s="21"/>
      <c r="G5" s="21"/>
      <c r="H5" s="21"/>
      <c r="I5" s="23"/>
      <c r="J5" s="24"/>
    </row>
    <row r="6" spans="1:10" ht="13.5" thickBot="1" x14ac:dyDescent="0.25">
      <c r="I6" s="857" t="s">
        <v>558</v>
      </c>
      <c r="J6" s="857"/>
    </row>
    <row r="7" spans="1:10" ht="45" customHeight="1" thickBot="1" x14ac:dyDescent="0.25">
      <c r="A7" s="298"/>
      <c r="B7" s="299" t="s">
        <v>186</v>
      </c>
      <c r="C7" s="300" t="s">
        <v>606</v>
      </c>
      <c r="D7" s="300" t="s">
        <v>607</v>
      </c>
      <c r="E7" s="301" t="s">
        <v>608</v>
      </c>
      <c r="F7" s="302"/>
      <c r="G7" s="299" t="s">
        <v>186</v>
      </c>
      <c r="H7" s="300" t="s">
        <v>606</v>
      </c>
      <c r="I7" s="300" t="s">
        <v>607</v>
      </c>
      <c r="J7" s="301" t="s">
        <v>608</v>
      </c>
    </row>
    <row r="8" spans="1:10" ht="15" customHeight="1" x14ac:dyDescent="0.2">
      <c r="A8" s="858" t="s">
        <v>187</v>
      </c>
      <c r="B8" s="859"/>
      <c r="C8" s="859"/>
      <c r="D8" s="859"/>
      <c r="E8" s="860"/>
      <c r="F8" s="861" t="s">
        <v>188</v>
      </c>
      <c r="G8" s="861"/>
      <c r="H8" s="861"/>
      <c r="I8" s="861"/>
      <c r="J8" s="862"/>
    </row>
    <row r="9" spans="1:10" ht="15" customHeight="1" x14ac:dyDescent="0.25">
      <c r="A9" s="25"/>
      <c r="B9" s="26"/>
      <c r="C9" s="27"/>
      <c r="D9" s="27"/>
      <c r="E9" s="28"/>
      <c r="F9" s="29"/>
      <c r="G9" s="30"/>
      <c r="H9" s="27"/>
      <c r="I9" s="27"/>
      <c r="J9" s="28"/>
    </row>
    <row r="10" spans="1:10" ht="15" customHeight="1" x14ac:dyDescent="0.25">
      <c r="A10" s="25"/>
      <c r="B10" s="31" t="s">
        <v>96</v>
      </c>
      <c r="C10" s="32">
        <v>15361486</v>
      </c>
      <c r="D10" s="32">
        <v>16968185</v>
      </c>
      <c r="E10" s="33">
        <v>16968185</v>
      </c>
      <c r="F10" s="34"/>
      <c r="G10" s="31" t="s">
        <v>189</v>
      </c>
      <c r="H10" s="27">
        <v>13533000</v>
      </c>
      <c r="I10" s="27">
        <v>16762000</v>
      </c>
      <c r="J10" s="28">
        <v>15253182</v>
      </c>
    </row>
    <row r="11" spans="1:10" ht="32.25" customHeight="1" x14ac:dyDescent="0.25">
      <c r="A11" s="25"/>
      <c r="B11" s="35" t="s">
        <v>190</v>
      </c>
      <c r="C11" s="36">
        <v>11631000</v>
      </c>
      <c r="D11" s="36">
        <v>9390309</v>
      </c>
      <c r="E11" s="37">
        <v>9390309</v>
      </c>
      <c r="F11" s="29"/>
      <c r="G11" s="38" t="s">
        <v>191</v>
      </c>
      <c r="H11" s="27">
        <v>2702000</v>
      </c>
      <c r="I11" s="27">
        <v>3333816</v>
      </c>
      <c r="J11" s="28">
        <v>3037755</v>
      </c>
    </row>
    <row r="12" spans="1:10" ht="15" customHeight="1" x14ac:dyDescent="0.25">
      <c r="A12" s="25"/>
      <c r="B12" s="31" t="s">
        <v>192</v>
      </c>
      <c r="C12" s="36">
        <v>4554500</v>
      </c>
      <c r="D12" s="36">
        <v>3866171</v>
      </c>
      <c r="E12" s="37">
        <v>3866171</v>
      </c>
      <c r="F12" s="29"/>
      <c r="G12" s="31" t="s">
        <v>193</v>
      </c>
      <c r="H12" s="27">
        <v>14134751</v>
      </c>
      <c r="I12" s="27">
        <v>11517751</v>
      </c>
      <c r="J12" s="28">
        <v>8321354</v>
      </c>
    </row>
    <row r="13" spans="1:10" ht="15" customHeight="1" x14ac:dyDescent="0.25">
      <c r="A13" s="25"/>
      <c r="B13" s="31" t="s">
        <v>194</v>
      </c>
      <c r="C13" s="36">
        <v>0</v>
      </c>
      <c r="D13" s="36">
        <v>0</v>
      </c>
      <c r="E13" s="37">
        <v>0</v>
      </c>
      <c r="F13" s="29"/>
      <c r="G13" s="31" t="s">
        <v>195</v>
      </c>
      <c r="H13" s="27">
        <v>880000</v>
      </c>
      <c r="I13" s="27">
        <v>1166680</v>
      </c>
      <c r="J13" s="28">
        <v>740007</v>
      </c>
    </row>
    <row r="14" spans="1:10" ht="15" customHeight="1" x14ac:dyDescent="0.25">
      <c r="A14" s="25"/>
      <c r="B14" s="766"/>
      <c r="C14" s="39"/>
      <c r="D14" s="39"/>
      <c r="E14" s="40"/>
      <c r="F14" s="29"/>
      <c r="G14" s="31" t="s">
        <v>196</v>
      </c>
      <c r="H14" s="27">
        <v>3136000</v>
      </c>
      <c r="I14" s="27">
        <v>3136000</v>
      </c>
      <c r="J14" s="28">
        <v>2401388</v>
      </c>
    </row>
    <row r="15" spans="1:10" ht="15" customHeight="1" x14ac:dyDescent="0.25">
      <c r="A15" s="852" t="s">
        <v>197</v>
      </c>
      <c r="B15" s="853"/>
      <c r="C15" s="39">
        <f>SUM(C10:C14)</f>
        <v>31546986</v>
      </c>
      <c r="D15" s="39">
        <f>SUM(D10:D14)</f>
        <v>30224665</v>
      </c>
      <c r="E15" s="40">
        <f>SUM(E10:E14)</f>
        <v>30224665</v>
      </c>
      <c r="F15" s="854" t="s">
        <v>198</v>
      </c>
      <c r="G15" s="855"/>
      <c r="H15" s="42">
        <f>SUM(H10:H14)</f>
        <v>34385751</v>
      </c>
      <c r="I15" s="42">
        <f>SUM(I10:I14)</f>
        <v>35916247</v>
      </c>
      <c r="J15" s="43">
        <f>SUM(J10:J14)</f>
        <v>29753686</v>
      </c>
    </row>
    <row r="16" spans="1:10" ht="15" customHeight="1" x14ac:dyDescent="0.25">
      <c r="A16" s="44"/>
      <c r="B16" s="45"/>
      <c r="C16" s="46"/>
      <c r="D16" s="46"/>
      <c r="E16" s="47"/>
      <c r="F16" s="48"/>
      <c r="G16" s="49"/>
      <c r="H16" s="50"/>
      <c r="I16" s="50"/>
      <c r="J16" s="51"/>
    </row>
    <row r="17" spans="1:10" ht="15" customHeight="1" x14ac:dyDescent="0.2">
      <c r="A17" s="852" t="s">
        <v>199</v>
      </c>
      <c r="B17" s="853"/>
      <c r="C17" s="39">
        <v>0</v>
      </c>
      <c r="D17" s="39">
        <v>612126</v>
      </c>
      <c r="E17" s="40">
        <v>612126</v>
      </c>
      <c r="F17" s="770" t="s">
        <v>200</v>
      </c>
      <c r="G17" s="766"/>
      <c r="H17" s="42">
        <v>612460</v>
      </c>
      <c r="I17" s="42">
        <v>612460</v>
      </c>
      <c r="J17" s="43">
        <v>612460</v>
      </c>
    </row>
    <row r="18" spans="1:10" ht="15" customHeight="1" x14ac:dyDescent="0.2">
      <c r="A18" s="52"/>
      <c r="B18" s="41"/>
      <c r="C18" s="36"/>
      <c r="D18" s="36"/>
      <c r="E18" s="37"/>
      <c r="F18" s="53"/>
      <c r="G18" s="41"/>
      <c r="H18" s="50"/>
      <c r="I18" s="50"/>
      <c r="J18" s="51"/>
    </row>
    <row r="19" spans="1:10" ht="15" customHeight="1" x14ac:dyDescent="0.3">
      <c r="A19" s="867" t="s">
        <v>201</v>
      </c>
      <c r="B19" s="868"/>
      <c r="C19" s="54">
        <f>C15+C17</f>
        <v>31546986</v>
      </c>
      <c r="D19" s="54">
        <f>D15+D17</f>
        <v>30836791</v>
      </c>
      <c r="E19" s="771">
        <f>E15+E17</f>
        <v>30836791</v>
      </c>
      <c r="F19" s="866" t="s">
        <v>202</v>
      </c>
      <c r="G19" s="868" t="s">
        <v>202</v>
      </c>
      <c r="H19" s="55">
        <f>H15+H17</f>
        <v>34998211</v>
      </c>
      <c r="I19" s="55">
        <f>I15+I17</f>
        <v>36528707</v>
      </c>
      <c r="J19" s="56">
        <f>J15+J17</f>
        <v>30366146</v>
      </c>
    </row>
    <row r="20" spans="1:10" ht="15" customHeight="1" x14ac:dyDescent="0.3">
      <c r="A20" s="145"/>
      <c r="B20" s="146"/>
      <c r="C20" s="147"/>
      <c r="D20" s="147"/>
      <c r="E20" s="148"/>
      <c r="F20" s="149"/>
      <c r="G20" s="146"/>
      <c r="H20" s="150"/>
      <c r="I20" s="150"/>
      <c r="J20" s="151"/>
    </row>
    <row r="21" spans="1:10" ht="15" customHeight="1" x14ac:dyDescent="0.25">
      <c r="A21" s="869" t="s">
        <v>203</v>
      </c>
      <c r="B21" s="873"/>
      <c r="C21" s="57"/>
      <c r="D21" s="57"/>
      <c r="E21" s="58"/>
      <c r="F21" s="874" t="s">
        <v>448</v>
      </c>
      <c r="G21" s="873"/>
      <c r="H21" s="59"/>
      <c r="I21" s="59"/>
      <c r="J21" s="60"/>
    </row>
    <row r="22" spans="1:10" ht="15" customHeight="1" x14ac:dyDescent="0.25">
      <c r="A22" s="869" t="s">
        <v>204</v>
      </c>
      <c r="B22" s="870"/>
      <c r="C22" s="57"/>
      <c r="D22" s="57"/>
      <c r="E22" s="58"/>
      <c r="F22" s="874" t="s">
        <v>205</v>
      </c>
      <c r="G22" s="870"/>
      <c r="H22" s="59"/>
      <c r="I22" s="59"/>
      <c r="J22" s="60"/>
    </row>
    <row r="23" spans="1:10" ht="15" customHeight="1" x14ac:dyDescent="0.25">
      <c r="A23" s="25"/>
      <c r="B23" s="61"/>
      <c r="C23" s="27"/>
      <c r="D23" s="27"/>
      <c r="E23" s="28"/>
      <c r="F23" s="62"/>
      <c r="G23" s="30"/>
      <c r="H23" s="27"/>
      <c r="I23" s="27"/>
      <c r="J23" s="28"/>
    </row>
    <row r="24" spans="1:10" ht="15" customHeight="1" x14ac:dyDescent="0.2">
      <c r="A24" s="63"/>
      <c r="B24" s="64" t="s">
        <v>206</v>
      </c>
      <c r="C24" s="27">
        <v>0</v>
      </c>
      <c r="D24" s="27">
        <v>0</v>
      </c>
      <c r="E24" s="28">
        <v>0</v>
      </c>
      <c r="F24" s="62"/>
      <c r="G24" s="31" t="s">
        <v>97</v>
      </c>
      <c r="H24" s="27">
        <v>3279000</v>
      </c>
      <c r="I24" s="27">
        <v>3279000</v>
      </c>
      <c r="J24" s="28">
        <v>2634187</v>
      </c>
    </row>
    <row r="25" spans="1:10" ht="15" customHeight="1" x14ac:dyDescent="0.2">
      <c r="A25" s="63"/>
      <c r="B25" s="64" t="s">
        <v>207</v>
      </c>
      <c r="C25" s="27">
        <v>0</v>
      </c>
      <c r="D25" s="27">
        <v>0</v>
      </c>
      <c r="E25" s="28">
        <v>0</v>
      </c>
      <c r="F25" s="62"/>
      <c r="G25" s="65" t="s">
        <v>98</v>
      </c>
      <c r="H25" s="27">
        <v>4445918</v>
      </c>
      <c r="I25" s="27">
        <v>2205227</v>
      </c>
      <c r="J25" s="28">
        <v>1411732</v>
      </c>
    </row>
    <row r="26" spans="1:10" ht="15" customHeight="1" x14ac:dyDescent="0.2">
      <c r="A26" s="63"/>
      <c r="B26" s="64" t="s">
        <v>208</v>
      </c>
      <c r="C26" s="27">
        <v>0</v>
      </c>
      <c r="D26" s="27">
        <v>0</v>
      </c>
      <c r="E26" s="28">
        <v>0</v>
      </c>
      <c r="F26" s="62"/>
      <c r="G26" s="65" t="s">
        <v>99</v>
      </c>
      <c r="H26" s="27">
        <v>0</v>
      </c>
      <c r="I26" s="27">
        <v>0</v>
      </c>
      <c r="J26" s="28">
        <v>0</v>
      </c>
    </row>
    <row r="27" spans="1:10" ht="15" customHeight="1" x14ac:dyDescent="0.2">
      <c r="A27" s="63"/>
      <c r="B27" s="64" t="s">
        <v>209</v>
      </c>
      <c r="C27" s="27">
        <v>0</v>
      </c>
      <c r="D27" s="27">
        <v>0</v>
      </c>
      <c r="E27" s="28">
        <v>0</v>
      </c>
      <c r="F27" s="62"/>
      <c r="G27" s="31"/>
      <c r="H27" s="27"/>
      <c r="I27" s="27"/>
      <c r="J27" s="28"/>
    </row>
    <row r="28" spans="1:10" ht="15" customHeight="1" x14ac:dyDescent="0.2">
      <c r="A28" s="66" t="s">
        <v>210</v>
      </c>
      <c r="B28" s="67"/>
      <c r="C28" s="39">
        <f>SUM(C24:C27)</f>
        <v>0</v>
      </c>
      <c r="D28" s="39">
        <f t="shared" ref="D28:E28" si="0">SUM(D24:D27)</f>
        <v>0</v>
      </c>
      <c r="E28" s="40">
        <f t="shared" si="0"/>
        <v>0</v>
      </c>
      <c r="F28" s="871" t="s">
        <v>211</v>
      </c>
      <c r="G28" s="872"/>
      <c r="H28" s="42">
        <f>SUM(H24:H27)</f>
        <v>7724918</v>
      </c>
      <c r="I28" s="42">
        <f t="shared" ref="I28:J28" si="1">SUM(I24:I27)</f>
        <v>5484227</v>
      </c>
      <c r="J28" s="43">
        <f t="shared" si="1"/>
        <v>4045919</v>
      </c>
    </row>
    <row r="29" spans="1:10" ht="15" customHeight="1" x14ac:dyDescent="0.2">
      <c r="A29" s="68"/>
      <c r="B29" s="69"/>
      <c r="C29" s="46"/>
      <c r="D29" s="46"/>
      <c r="E29" s="47"/>
      <c r="F29" s="769"/>
      <c r="G29" s="768"/>
      <c r="H29" s="50"/>
      <c r="I29" s="50"/>
      <c r="J29" s="51"/>
    </row>
    <row r="30" spans="1:10" ht="15" customHeight="1" x14ac:dyDescent="0.2">
      <c r="A30" s="66" t="s">
        <v>212</v>
      </c>
      <c r="B30" s="69"/>
      <c r="C30" s="46"/>
      <c r="D30" s="46"/>
      <c r="E30" s="47"/>
      <c r="F30" s="875" t="s">
        <v>213</v>
      </c>
      <c r="G30" s="874"/>
      <c r="H30" s="50"/>
      <c r="I30" s="50"/>
      <c r="J30" s="51"/>
    </row>
    <row r="31" spans="1:10" ht="15" customHeight="1" x14ac:dyDescent="0.2">
      <c r="A31" s="25"/>
      <c r="B31" s="61"/>
      <c r="C31" s="46"/>
      <c r="D31" s="46"/>
      <c r="E31" s="47"/>
      <c r="F31" s="62"/>
      <c r="G31" s="61"/>
      <c r="H31" s="27"/>
      <c r="I31" s="27"/>
      <c r="J31" s="28"/>
    </row>
    <row r="32" spans="1:10" ht="33.75" customHeight="1" x14ac:dyDescent="0.2">
      <c r="A32" s="63"/>
      <c r="B32" s="152" t="s">
        <v>214</v>
      </c>
      <c r="C32" s="70">
        <v>11176143</v>
      </c>
      <c r="D32" s="70">
        <v>11176143</v>
      </c>
      <c r="E32" s="71">
        <v>11176143</v>
      </c>
      <c r="F32" s="62"/>
      <c r="G32" s="241" t="s">
        <v>547</v>
      </c>
      <c r="H32" s="70">
        <v>0</v>
      </c>
      <c r="I32" s="70">
        <v>0</v>
      </c>
      <c r="J32" s="71">
        <v>0</v>
      </c>
    </row>
    <row r="33" spans="1:256" ht="34.5" customHeight="1" x14ac:dyDescent="0.2">
      <c r="A33" s="63"/>
      <c r="B33" s="240" t="s">
        <v>483</v>
      </c>
      <c r="C33" s="70">
        <v>0</v>
      </c>
      <c r="D33" s="70">
        <v>0</v>
      </c>
      <c r="E33" s="71">
        <v>0</v>
      </c>
      <c r="F33" s="62"/>
      <c r="G33" s="241" t="s">
        <v>484</v>
      </c>
      <c r="H33" s="70">
        <v>0</v>
      </c>
      <c r="I33" s="70">
        <v>0</v>
      </c>
      <c r="J33" s="71">
        <v>0</v>
      </c>
    </row>
    <row r="34" spans="1:256" ht="15" customHeight="1" x14ac:dyDescent="0.2">
      <c r="A34" s="63"/>
      <c r="B34" s="240"/>
      <c r="C34" s="70"/>
      <c r="D34" s="70"/>
      <c r="E34" s="71"/>
      <c r="F34" s="62"/>
      <c r="G34" s="41"/>
      <c r="H34" s="72"/>
      <c r="I34" s="72"/>
      <c r="J34" s="73"/>
    </row>
    <row r="35" spans="1:256" ht="15" customHeight="1" x14ac:dyDescent="0.2">
      <c r="A35" s="852" t="s">
        <v>215</v>
      </c>
      <c r="B35" s="853"/>
      <c r="C35" s="39">
        <f>SUM(C32:C34)</f>
        <v>11176143</v>
      </c>
      <c r="D35" s="39">
        <f>SUM(D32:D34)</f>
        <v>11176143</v>
      </c>
      <c r="E35" s="40">
        <f>SUM(E32:E34)</f>
        <v>11176143</v>
      </c>
      <c r="F35" s="877" t="s">
        <v>213</v>
      </c>
      <c r="G35" s="853"/>
      <c r="H35" s="42">
        <f>SUM(H32:H34)</f>
        <v>0</v>
      </c>
      <c r="I35" s="42">
        <f t="shared" ref="I35:J35" si="2">SUM(I32:I34)</f>
        <v>0</v>
      </c>
      <c r="J35" s="43">
        <f t="shared" si="2"/>
        <v>0</v>
      </c>
    </row>
    <row r="36" spans="1:256" ht="9.75" customHeight="1" x14ac:dyDescent="0.2">
      <c r="A36" s="74"/>
      <c r="B36" s="62"/>
      <c r="C36" s="46"/>
      <c r="D36" s="46"/>
      <c r="E36" s="47"/>
      <c r="F36" s="75"/>
      <c r="G36" s="75"/>
      <c r="H36" s="50"/>
      <c r="I36" s="50"/>
      <c r="J36" s="51"/>
    </row>
    <row r="37" spans="1:256" s="77" customFormat="1" ht="15" customHeight="1" x14ac:dyDescent="0.3">
      <c r="A37" s="865" t="s">
        <v>216</v>
      </c>
      <c r="B37" s="866"/>
      <c r="C37" s="76">
        <f>C28+C35</f>
        <v>11176143</v>
      </c>
      <c r="D37" s="76">
        <f>D28+D35</f>
        <v>11176143</v>
      </c>
      <c r="E37" s="144">
        <f>E28+E35</f>
        <v>11176143</v>
      </c>
      <c r="F37" s="876" t="s">
        <v>217</v>
      </c>
      <c r="G37" s="866"/>
      <c r="H37" s="55">
        <f>H28+H35</f>
        <v>7724918</v>
      </c>
      <c r="I37" s="55">
        <f>I28+I35</f>
        <v>5484227</v>
      </c>
      <c r="J37" s="56">
        <f>J28+J35</f>
        <v>4045919</v>
      </c>
    </row>
    <row r="38" spans="1:256" ht="10.5" customHeight="1" thickBot="1" x14ac:dyDescent="0.25">
      <c r="A38" s="303"/>
      <c r="B38" s="304"/>
      <c r="C38" s="305"/>
      <c r="D38" s="305"/>
      <c r="E38" s="306"/>
      <c r="F38" s="307"/>
      <c r="G38" s="307"/>
      <c r="H38" s="308"/>
      <c r="I38" s="308"/>
      <c r="J38" s="309"/>
    </row>
    <row r="39" spans="1:256" ht="15" customHeight="1" thickBot="1" x14ac:dyDescent="0.25">
      <c r="A39" s="863" t="s">
        <v>218</v>
      </c>
      <c r="B39" s="864"/>
      <c r="C39" s="310">
        <f>C19+C37</f>
        <v>42723129</v>
      </c>
      <c r="D39" s="310">
        <f>D19+D37</f>
        <v>42012934</v>
      </c>
      <c r="E39" s="311">
        <f>E19+E37</f>
        <v>42012934</v>
      </c>
      <c r="F39" s="312"/>
      <c r="G39" s="767" t="s">
        <v>219</v>
      </c>
      <c r="H39" s="310">
        <f>H19+H37</f>
        <v>42723129</v>
      </c>
      <c r="I39" s="310">
        <f>I19+I37</f>
        <v>42012934</v>
      </c>
      <c r="J39" s="311">
        <f>J19+J37</f>
        <v>34412065</v>
      </c>
    </row>
    <row r="40" spans="1:256" s="78" customFormat="1" x14ac:dyDescent="0.2"/>
    <row r="41" spans="1:256" ht="15" customHeight="1" x14ac:dyDescent="0.2">
      <c r="A41" s="79"/>
      <c r="B41" s="80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 t="s">
        <v>220</v>
      </c>
      <c r="DB41" s="79" t="s">
        <v>220</v>
      </c>
      <c r="DC41" s="79" t="s">
        <v>220</v>
      </c>
      <c r="DD41" s="79" t="s">
        <v>220</v>
      </c>
      <c r="DE41" s="79" t="s">
        <v>220</v>
      </c>
      <c r="DF41" s="79" t="s">
        <v>220</v>
      </c>
      <c r="DG41" s="79" t="s">
        <v>220</v>
      </c>
      <c r="DH41" s="79" t="s">
        <v>220</v>
      </c>
      <c r="DI41" s="79" t="s">
        <v>220</v>
      </c>
      <c r="DJ41" s="79" t="s">
        <v>220</v>
      </c>
      <c r="DK41" s="79" t="s">
        <v>220</v>
      </c>
      <c r="DL41" s="79" t="s">
        <v>220</v>
      </c>
      <c r="DM41" s="79" t="s">
        <v>220</v>
      </c>
      <c r="DN41" s="79" t="s">
        <v>220</v>
      </c>
      <c r="DO41" s="79" t="s">
        <v>220</v>
      </c>
      <c r="DP41" s="79" t="s">
        <v>220</v>
      </c>
      <c r="DQ41" s="79" t="s">
        <v>220</v>
      </c>
      <c r="DR41" s="79" t="s">
        <v>220</v>
      </c>
      <c r="DS41" s="79" t="s">
        <v>220</v>
      </c>
      <c r="DT41" s="79" t="s">
        <v>220</v>
      </c>
      <c r="DU41" s="79" t="s">
        <v>220</v>
      </c>
      <c r="DV41" s="79" t="s">
        <v>220</v>
      </c>
      <c r="DW41" s="79" t="s">
        <v>220</v>
      </c>
      <c r="DX41" s="79" t="s">
        <v>220</v>
      </c>
      <c r="DY41" s="79" t="s">
        <v>220</v>
      </c>
      <c r="DZ41" s="79" t="s">
        <v>220</v>
      </c>
      <c r="EA41" s="79" t="s">
        <v>220</v>
      </c>
      <c r="EB41" s="79" t="s">
        <v>220</v>
      </c>
      <c r="EC41" s="79" t="s">
        <v>220</v>
      </c>
      <c r="ED41" s="79" t="s">
        <v>220</v>
      </c>
      <c r="EE41" s="79" t="s">
        <v>220</v>
      </c>
      <c r="EF41" s="79" t="s">
        <v>220</v>
      </c>
      <c r="EG41" s="79" t="s">
        <v>220</v>
      </c>
      <c r="EH41" s="79" t="s">
        <v>220</v>
      </c>
      <c r="EI41" s="79" t="s">
        <v>220</v>
      </c>
      <c r="EJ41" s="79" t="s">
        <v>220</v>
      </c>
      <c r="EK41" s="79" t="s">
        <v>220</v>
      </c>
      <c r="EL41" s="79" t="s">
        <v>220</v>
      </c>
      <c r="EM41" s="79" t="s">
        <v>220</v>
      </c>
      <c r="EN41" s="79" t="s">
        <v>220</v>
      </c>
      <c r="EO41" s="79" t="s">
        <v>220</v>
      </c>
      <c r="EP41" s="79" t="s">
        <v>220</v>
      </c>
      <c r="EQ41" s="79" t="s">
        <v>220</v>
      </c>
      <c r="ER41" s="79" t="s">
        <v>220</v>
      </c>
      <c r="ES41" s="79" t="s">
        <v>220</v>
      </c>
      <c r="ET41" s="79" t="s">
        <v>220</v>
      </c>
      <c r="EU41" s="79" t="s">
        <v>220</v>
      </c>
      <c r="EV41" s="79" t="s">
        <v>220</v>
      </c>
      <c r="EW41" s="79" t="s">
        <v>220</v>
      </c>
      <c r="EX41" s="79" t="s">
        <v>220</v>
      </c>
      <c r="EY41" s="79" t="s">
        <v>220</v>
      </c>
      <c r="EZ41" s="79" t="s">
        <v>220</v>
      </c>
      <c r="FA41" s="79" t="s">
        <v>220</v>
      </c>
      <c r="FB41" s="79" t="s">
        <v>220</v>
      </c>
      <c r="FC41" s="79" t="s">
        <v>220</v>
      </c>
      <c r="FD41" s="79" t="s">
        <v>220</v>
      </c>
      <c r="FE41" s="79" t="s">
        <v>220</v>
      </c>
      <c r="FF41" s="79" t="s">
        <v>220</v>
      </c>
      <c r="FG41" s="79" t="s">
        <v>220</v>
      </c>
      <c r="FH41" s="79" t="s">
        <v>220</v>
      </c>
      <c r="FI41" s="79" t="s">
        <v>220</v>
      </c>
      <c r="FJ41" s="79" t="s">
        <v>220</v>
      </c>
      <c r="FK41" s="79" t="s">
        <v>220</v>
      </c>
      <c r="FL41" s="79" t="s">
        <v>220</v>
      </c>
      <c r="FM41" s="79" t="s">
        <v>220</v>
      </c>
      <c r="FN41" s="79" t="s">
        <v>220</v>
      </c>
      <c r="FO41" s="79" t="s">
        <v>220</v>
      </c>
      <c r="FP41" s="79" t="s">
        <v>220</v>
      </c>
      <c r="FQ41" s="79" t="s">
        <v>220</v>
      </c>
      <c r="FR41" s="79" t="s">
        <v>220</v>
      </c>
      <c r="FS41" s="79" t="s">
        <v>220</v>
      </c>
      <c r="FT41" s="79" t="s">
        <v>220</v>
      </c>
      <c r="FU41" s="79" t="s">
        <v>220</v>
      </c>
      <c r="FV41" s="79" t="s">
        <v>220</v>
      </c>
      <c r="FW41" s="79" t="s">
        <v>220</v>
      </c>
      <c r="FX41" s="79" t="s">
        <v>220</v>
      </c>
      <c r="FY41" s="79" t="s">
        <v>220</v>
      </c>
      <c r="FZ41" s="79" t="s">
        <v>220</v>
      </c>
      <c r="GA41" s="79" t="s">
        <v>220</v>
      </c>
      <c r="GB41" s="79" t="s">
        <v>220</v>
      </c>
      <c r="GC41" s="79" t="s">
        <v>220</v>
      </c>
      <c r="GD41" s="79" t="s">
        <v>220</v>
      </c>
      <c r="GE41" s="79" t="s">
        <v>220</v>
      </c>
      <c r="GF41" s="79" t="s">
        <v>220</v>
      </c>
      <c r="GG41" s="79" t="s">
        <v>220</v>
      </c>
      <c r="GH41" s="79" t="s">
        <v>220</v>
      </c>
      <c r="GI41" s="79" t="s">
        <v>220</v>
      </c>
      <c r="GJ41" s="79" t="s">
        <v>220</v>
      </c>
      <c r="GK41" s="79" t="s">
        <v>220</v>
      </c>
      <c r="GL41" s="79" t="s">
        <v>220</v>
      </c>
      <c r="GM41" s="79" t="s">
        <v>220</v>
      </c>
      <c r="GN41" s="79" t="s">
        <v>220</v>
      </c>
      <c r="GO41" s="79" t="s">
        <v>220</v>
      </c>
      <c r="GP41" s="79" t="s">
        <v>220</v>
      </c>
      <c r="GQ41" s="79" t="s">
        <v>220</v>
      </c>
      <c r="GR41" s="79" t="s">
        <v>220</v>
      </c>
      <c r="GS41" s="79" t="s">
        <v>220</v>
      </c>
      <c r="GT41" s="79" t="s">
        <v>220</v>
      </c>
      <c r="GU41" s="79" t="s">
        <v>220</v>
      </c>
      <c r="GV41" s="79" t="s">
        <v>220</v>
      </c>
      <c r="GW41" s="79" t="s">
        <v>220</v>
      </c>
      <c r="GX41" s="79" t="s">
        <v>220</v>
      </c>
      <c r="GY41" s="79" t="s">
        <v>220</v>
      </c>
      <c r="GZ41" s="79" t="s">
        <v>220</v>
      </c>
      <c r="HA41" s="79" t="s">
        <v>220</v>
      </c>
      <c r="HB41" s="79" t="s">
        <v>220</v>
      </c>
      <c r="HC41" s="79" t="s">
        <v>220</v>
      </c>
      <c r="HD41" s="79" t="s">
        <v>220</v>
      </c>
      <c r="HE41" s="79" t="s">
        <v>220</v>
      </c>
      <c r="HF41" s="79" t="s">
        <v>220</v>
      </c>
      <c r="HG41" s="79" t="s">
        <v>220</v>
      </c>
      <c r="HH41" s="79" t="s">
        <v>220</v>
      </c>
      <c r="HI41" s="79" t="s">
        <v>220</v>
      </c>
      <c r="HJ41" s="79" t="s">
        <v>220</v>
      </c>
      <c r="HK41" s="79" t="s">
        <v>220</v>
      </c>
      <c r="HL41" s="79" t="s">
        <v>220</v>
      </c>
      <c r="HM41" s="79" t="s">
        <v>220</v>
      </c>
      <c r="HN41" s="79" t="s">
        <v>220</v>
      </c>
      <c r="HO41" s="79" t="s">
        <v>220</v>
      </c>
      <c r="HP41" s="79" t="s">
        <v>220</v>
      </c>
      <c r="HQ41" s="79" t="s">
        <v>220</v>
      </c>
      <c r="HR41" s="79" t="s">
        <v>220</v>
      </c>
      <c r="HS41" s="79" t="s">
        <v>220</v>
      </c>
      <c r="HT41" s="79" t="s">
        <v>220</v>
      </c>
      <c r="HU41" s="79" t="s">
        <v>220</v>
      </c>
      <c r="HV41" s="79" t="s">
        <v>220</v>
      </c>
      <c r="HW41" s="79" t="s">
        <v>220</v>
      </c>
      <c r="HX41" s="79" t="s">
        <v>220</v>
      </c>
      <c r="HY41" s="79" t="s">
        <v>220</v>
      </c>
      <c r="HZ41" s="79" t="s">
        <v>220</v>
      </c>
      <c r="IA41" s="79" t="s">
        <v>220</v>
      </c>
      <c r="IB41" s="79" t="s">
        <v>220</v>
      </c>
      <c r="IC41" s="79" t="s">
        <v>220</v>
      </c>
      <c r="ID41" s="79" t="s">
        <v>220</v>
      </c>
      <c r="IE41" s="79" t="s">
        <v>220</v>
      </c>
      <c r="IF41" s="79" t="s">
        <v>220</v>
      </c>
      <c r="IG41" s="79" t="s">
        <v>220</v>
      </c>
      <c r="IH41" s="79" t="s">
        <v>220</v>
      </c>
      <c r="II41" s="79" t="s">
        <v>220</v>
      </c>
      <c r="IJ41" s="79" t="s">
        <v>220</v>
      </c>
      <c r="IK41" s="79" t="s">
        <v>220</v>
      </c>
      <c r="IL41" s="79" t="s">
        <v>220</v>
      </c>
      <c r="IM41" s="79" t="s">
        <v>220</v>
      </c>
      <c r="IN41" s="79" t="s">
        <v>220</v>
      </c>
      <c r="IO41" s="79" t="s">
        <v>220</v>
      </c>
      <c r="IP41" s="79" t="s">
        <v>220</v>
      </c>
      <c r="IQ41" s="79" t="s">
        <v>220</v>
      </c>
      <c r="IR41" s="79" t="s">
        <v>220</v>
      </c>
      <c r="IS41" s="79" t="s">
        <v>220</v>
      </c>
      <c r="IT41" s="79" t="s">
        <v>220</v>
      </c>
      <c r="IU41" s="79" t="s">
        <v>220</v>
      </c>
      <c r="IV41" s="79" t="s">
        <v>220</v>
      </c>
    </row>
    <row r="42" spans="1:256" s="78" customFormat="1" x14ac:dyDescent="0.2"/>
    <row r="43" spans="1:256" s="78" customFormat="1" x14ac:dyDescent="0.2"/>
    <row r="44" spans="1:256" s="78" customFormat="1" x14ac:dyDescent="0.2"/>
    <row r="45" spans="1:256" s="78" customFormat="1" x14ac:dyDescent="0.2"/>
    <row r="46" spans="1:256" s="78" customFormat="1" x14ac:dyDescent="0.2">
      <c r="G46" s="81"/>
    </row>
    <row r="47" spans="1:256" s="78" customFormat="1" x14ac:dyDescent="0.2"/>
    <row r="48" spans="1:256" s="78" customFormat="1" x14ac:dyDescent="0.2"/>
    <row r="49" s="78" customFormat="1" x14ac:dyDescent="0.2"/>
    <row r="50" s="78" customFormat="1" x14ac:dyDescent="0.2"/>
    <row r="51" s="78" customFormat="1" x14ac:dyDescent="0.2"/>
    <row r="52" s="78" customFormat="1" x14ac:dyDescent="0.2"/>
    <row r="53" s="78" customFormat="1" x14ac:dyDescent="0.2"/>
    <row r="54" s="78" customFormat="1" x14ac:dyDescent="0.2"/>
    <row r="55" s="78" customFormat="1" x14ac:dyDescent="0.2"/>
    <row r="56" s="78" customFormat="1" x14ac:dyDescent="0.2"/>
    <row r="57" s="78" customFormat="1" x14ac:dyDescent="0.2"/>
    <row r="58" s="78" customFormat="1" x14ac:dyDescent="0.2"/>
    <row r="59" s="78" customFormat="1" x14ac:dyDescent="0.2"/>
    <row r="60" s="78" customFormat="1" x14ac:dyDescent="0.2"/>
    <row r="61" s="78" customFormat="1" x14ac:dyDescent="0.2"/>
    <row r="62" s="78" customFormat="1" x14ac:dyDescent="0.2"/>
    <row r="63" s="78" customFormat="1" x14ac:dyDescent="0.2"/>
    <row r="64" s="78" customFormat="1" x14ac:dyDescent="0.2"/>
    <row r="65" s="78" customFormat="1" x14ac:dyDescent="0.2"/>
    <row r="66" s="78" customFormat="1" x14ac:dyDescent="0.2"/>
    <row r="67" s="78" customFormat="1" x14ac:dyDescent="0.2"/>
    <row r="68" s="78" customFormat="1" x14ac:dyDescent="0.2"/>
    <row r="69" s="78" customFormat="1" x14ac:dyDescent="0.2"/>
    <row r="70" s="78" customFormat="1" x14ac:dyDescent="0.2"/>
    <row r="71" s="78" customFormat="1" x14ac:dyDescent="0.2"/>
    <row r="72" s="78" customFormat="1" x14ac:dyDescent="0.2"/>
    <row r="73" s="78" customFormat="1" x14ac:dyDescent="0.2"/>
    <row r="74" s="78" customFormat="1" x14ac:dyDescent="0.2"/>
    <row r="75" s="78" customFormat="1" x14ac:dyDescent="0.2"/>
    <row r="76" s="78" customFormat="1" x14ac:dyDescent="0.2"/>
    <row r="77" s="78" customFormat="1" x14ac:dyDescent="0.2"/>
    <row r="78" s="78" customFormat="1" x14ac:dyDescent="0.2"/>
    <row r="79" s="78" customFormat="1" x14ac:dyDescent="0.2"/>
    <row r="80" s="78" customFormat="1" x14ac:dyDescent="0.2"/>
    <row r="81" s="78" customFormat="1" x14ac:dyDescent="0.2"/>
    <row r="82" s="78" customFormat="1" x14ac:dyDescent="0.2"/>
    <row r="83" s="78" customFormat="1" x14ac:dyDescent="0.2"/>
    <row r="84" s="78" customFormat="1" x14ac:dyDescent="0.2"/>
    <row r="85" s="78" customFormat="1" x14ac:dyDescent="0.2"/>
    <row r="86" s="78" customFormat="1" x14ac:dyDescent="0.2"/>
    <row r="87" s="78" customFormat="1" x14ac:dyDescent="0.2"/>
    <row r="88" s="78" customFormat="1" x14ac:dyDescent="0.2"/>
    <row r="89" s="78" customFormat="1" x14ac:dyDescent="0.2"/>
    <row r="90" s="78" customFormat="1" x14ac:dyDescent="0.2"/>
    <row r="91" s="78" customFormat="1" x14ac:dyDescent="0.2"/>
    <row r="92" s="78" customFormat="1" x14ac:dyDescent="0.2"/>
    <row r="93" s="78" customFormat="1" x14ac:dyDescent="0.2"/>
    <row r="94" s="78" customFormat="1" x14ac:dyDescent="0.2"/>
    <row r="95" s="78" customFormat="1" x14ac:dyDescent="0.2"/>
    <row r="96" s="78" customFormat="1" x14ac:dyDescent="0.2"/>
    <row r="97" s="78" customFormat="1" x14ac:dyDescent="0.2"/>
    <row r="98" s="78" customFormat="1" x14ac:dyDescent="0.2"/>
    <row r="99" s="78" customFormat="1" x14ac:dyDescent="0.2"/>
    <row r="100" s="78" customFormat="1" x14ac:dyDescent="0.2"/>
    <row r="101" s="78" customFormat="1" x14ac:dyDescent="0.2"/>
    <row r="102" s="78" customFormat="1" x14ac:dyDescent="0.2"/>
    <row r="103" s="78" customFormat="1" x14ac:dyDescent="0.2"/>
    <row r="104" s="78" customFormat="1" x14ac:dyDescent="0.2"/>
    <row r="105" s="78" customFormat="1" x14ac:dyDescent="0.2"/>
    <row r="106" s="78" customFormat="1" x14ac:dyDescent="0.2"/>
    <row r="107" s="78" customFormat="1" x14ac:dyDescent="0.2"/>
    <row r="108" s="78" customFormat="1" x14ac:dyDescent="0.2"/>
    <row r="109" s="78" customFormat="1" x14ac:dyDescent="0.2"/>
    <row r="110" s="78" customFormat="1" x14ac:dyDescent="0.2"/>
    <row r="111" s="78" customFormat="1" x14ac:dyDescent="0.2"/>
    <row r="112" s="78" customFormat="1" x14ac:dyDescent="0.2"/>
    <row r="113" s="78" customFormat="1" x14ac:dyDescent="0.2"/>
    <row r="114" s="78" customFormat="1" x14ac:dyDescent="0.2"/>
    <row r="115" s="78" customFormat="1" x14ac:dyDescent="0.2"/>
    <row r="116" s="78" customFormat="1" x14ac:dyDescent="0.2"/>
    <row r="117" s="78" customFormat="1" x14ac:dyDescent="0.2"/>
    <row r="118" s="78" customFormat="1" x14ac:dyDescent="0.2"/>
    <row r="119" s="78" customFormat="1" x14ac:dyDescent="0.2"/>
    <row r="120" s="78" customFormat="1" x14ac:dyDescent="0.2"/>
    <row r="121" s="78" customFormat="1" x14ac:dyDescent="0.2"/>
    <row r="122" s="78" customFormat="1" x14ac:dyDescent="0.2"/>
    <row r="123" s="78" customFormat="1" x14ac:dyDescent="0.2"/>
    <row r="124" s="78" customFormat="1" x14ac:dyDescent="0.2"/>
    <row r="125" s="78" customFormat="1" x14ac:dyDescent="0.2"/>
    <row r="126" s="78" customFormat="1" x14ac:dyDescent="0.2"/>
    <row r="127" s="78" customFormat="1" x14ac:dyDescent="0.2"/>
    <row r="128" s="78" customFormat="1" x14ac:dyDescent="0.2"/>
    <row r="129" s="78" customFormat="1" x14ac:dyDescent="0.2"/>
    <row r="130" s="78" customFormat="1" x14ac:dyDescent="0.2"/>
    <row r="131" s="78" customFormat="1" x14ac:dyDescent="0.2"/>
    <row r="132" s="78" customFormat="1" x14ac:dyDescent="0.2"/>
    <row r="133" s="78" customFormat="1" x14ac:dyDescent="0.2"/>
    <row r="134" s="78" customFormat="1" x14ac:dyDescent="0.2"/>
    <row r="135" s="78" customFormat="1" x14ac:dyDescent="0.2"/>
    <row r="136" s="78" customFormat="1" x14ac:dyDescent="0.2"/>
    <row r="137" s="78" customFormat="1" x14ac:dyDescent="0.2"/>
    <row r="138" s="78" customFormat="1" x14ac:dyDescent="0.2"/>
    <row r="139" s="78" customFormat="1" x14ac:dyDescent="0.2"/>
    <row r="140" s="78" customFormat="1" x14ac:dyDescent="0.2"/>
    <row r="141" s="78" customFormat="1" x14ac:dyDescent="0.2"/>
    <row r="142" s="78" customFormat="1" x14ac:dyDescent="0.2"/>
    <row r="143" s="78" customFormat="1" x14ac:dyDescent="0.2"/>
    <row r="144" s="78" customFormat="1" x14ac:dyDescent="0.2"/>
    <row r="145" s="78" customFormat="1" x14ac:dyDescent="0.2"/>
    <row r="146" s="78" customFormat="1" x14ac:dyDescent="0.2"/>
    <row r="147" s="78" customFormat="1" x14ac:dyDescent="0.2"/>
    <row r="148" s="78" customFormat="1" x14ac:dyDescent="0.2"/>
    <row r="149" s="78" customFormat="1" x14ac:dyDescent="0.2"/>
    <row r="150" s="78" customFormat="1" x14ac:dyDescent="0.2"/>
    <row r="151" s="78" customFormat="1" x14ac:dyDescent="0.2"/>
    <row r="152" s="78" customFormat="1" x14ac:dyDescent="0.2"/>
    <row r="153" s="78" customFormat="1" x14ac:dyDescent="0.2"/>
    <row r="154" s="78" customFormat="1" x14ac:dyDescent="0.2"/>
    <row r="155" s="78" customFormat="1" x14ac:dyDescent="0.2"/>
    <row r="156" s="78" customFormat="1" x14ac:dyDescent="0.2"/>
    <row r="157" s="78" customFormat="1" x14ac:dyDescent="0.2"/>
    <row r="158" s="78" customFormat="1" x14ac:dyDescent="0.2"/>
    <row r="159" s="78" customFormat="1" x14ac:dyDescent="0.2"/>
    <row r="160" s="78" customFormat="1" x14ac:dyDescent="0.2"/>
    <row r="161" s="78" customFormat="1" x14ac:dyDescent="0.2"/>
    <row r="162" s="78" customFormat="1" x14ac:dyDescent="0.2"/>
    <row r="163" s="78" customFormat="1" x14ac:dyDescent="0.2"/>
    <row r="164" s="78" customFormat="1" x14ac:dyDescent="0.2"/>
    <row r="165" s="78" customFormat="1" x14ac:dyDescent="0.2"/>
    <row r="166" s="78" customFormat="1" x14ac:dyDescent="0.2"/>
    <row r="167" s="78" customFormat="1" x14ac:dyDescent="0.2"/>
    <row r="168" s="78" customFormat="1" x14ac:dyDescent="0.2"/>
    <row r="169" s="78" customFormat="1" x14ac:dyDescent="0.2"/>
    <row r="170" s="78" customFormat="1" x14ac:dyDescent="0.2"/>
    <row r="171" s="78" customFormat="1" x14ac:dyDescent="0.2"/>
    <row r="172" s="78" customFormat="1" x14ac:dyDescent="0.2"/>
    <row r="173" s="78" customFormat="1" x14ac:dyDescent="0.2"/>
    <row r="174" s="78" customFormat="1" x14ac:dyDescent="0.2"/>
    <row r="175" s="78" customFormat="1" x14ac:dyDescent="0.2"/>
    <row r="176" s="78" customFormat="1" x14ac:dyDescent="0.2"/>
    <row r="177" s="78" customFormat="1" x14ac:dyDescent="0.2"/>
    <row r="178" s="78" customFormat="1" x14ac:dyDescent="0.2"/>
    <row r="179" s="78" customFormat="1" x14ac:dyDescent="0.2"/>
    <row r="180" s="78" customFormat="1" x14ac:dyDescent="0.2"/>
    <row r="181" s="78" customFormat="1" x14ac:dyDescent="0.2"/>
    <row r="182" s="78" customFormat="1" x14ac:dyDescent="0.2"/>
    <row r="183" s="78" customFormat="1" x14ac:dyDescent="0.2"/>
    <row r="184" s="78" customFormat="1" x14ac:dyDescent="0.2"/>
    <row r="185" s="78" customFormat="1" x14ac:dyDescent="0.2"/>
    <row r="186" s="78" customFormat="1" x14ac:dyDescent="0.2"/>
    <row r="187" s="78" customFormat="1" x14ac:dyDescent="0.2"/>
    <row r="188" s="78" customFormat="1" x14ac:dyDescent="0.2"/>
    <row r="189" s="78" customFormat="1" x14ac:dyDescent="0.2"/>
    <row r="190" s="78" customFormat="1" x14ac:dyDescent="0.2"/>
    <row r="191" s="78" customFormat="1" x14ac:dyDescent="0.2"/>
    <row r="192" s="78" customFormat="1" x14ac:dyDescent="0.2"/>
    <row r="193" s="78" customFormat="1" x14ac:dyDescent="0.2"/>
    <row r="194" s="78" customFormat="1" x14ac:dyDescent="0.2"/>
    <row r="195" s="78" customFormat="1" x14ac:dyDescent="0.2"/>
    <row r="196" s="78" customFormat="1" x14ac:dyDescent="0.2"/>
    <row r="197" s="78" customFormat="1" x14ac:dyDescent="0.2"/>
    <row r="198" s="78" customFormat="1" x14ac:dyDescent="0.2"/>
    <row r="199" s="78" customFormat="1" x14ac:dyDescent="0.2"/>
    <row r="200" s="78" customFormat="1" x14ac:dyDescent="0.2"/>
    <row r="201" s="78" customFormat="1" x14ac:dyDescent="0.2"/>
    <row r="202" s="78" customFormat="1" x14ac:dyDescent="0.2"/>
    <row r="203" s="78" customFormat="1" x14ac:dyDescent="0.2"/>
    <row r="204" s="78" customFormat="1" x14ac:dyDescent="0.2"/>
    <row r="205" s="78" customFormat="1" x14ac:dyDescent="0.2"/>
    <row r="206" s="78" customFormat="1" x14ac:dyDescent="0.2"/>
    <row r="207" s="78" customFormat="1" x14ac:dyDescent="0.2"/>
    <row r="208" s="78" customFormat="1" x14ac:dyDescent="0.2"/>
    <row r="209" s="78" customFormat="1" x14ac:dyDescent="0.2"/>
    <row r="210" s="78" customFormat="1" x14ac:dyDescent="0.2"/>
    <row r="211" s="78" customFormat="1" x14ac:dyDescent="0.2"/>
  </sheetData>
  <mergeCells count="21">
    <mergeCell ref="A39:B39"/>
    <mergeCell ref="A37:B37"/>
    <mergeCell ref="A19:B19"/>
    <mergeCell ref="F19:G19"/>
    <mergeCell ref="A22:B22"/>
    <mergeCell ref="F28:G28"/>
    <mergeCell ref="A35:B35"/>
    <mergeCell ref="A21:B21"/>
    <mergeCell ref="F21:G21"/>
    <mergeCell ref="F30:G30"/>
    <mergeCell ref="F37:G37"/>
    <mergeCell ref="F35:G35"/>
    <mergeCell ref="F22:G22"/>
    <mergeCell ref="A15:B15"/>
    <mergeCell ref="A17:B17"/>
    <mergeCell ref="F15:G15"/>
    <mergeCell ref="A1:J1"/>
    <mergeCell ref="A2:J2"/>
    <mergeCell ref="I6:J6"/>
    <mergeCell ref="A8:E8"/>
    <mergeCell ref="F8:J8"/>
  </mergeCells>
  <phoneticPr fontId="64" type="noConversion"/>
  <printOptions horizontalCentered="1"/>
  <pageMargins left="0.23622047244094491" right="0.23622047244094491" top="0" bottom="0" header="0.21" footer="0.17"/>
  <pageSetup paperSize="9" scale="74" orientation="landscape" r:id="rId1"/>
  <headerFooter alignWithMargins="0"/>
  <rowBreaks count="1" manualBreakCount="1">
    <brk id="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C14"/>
  <sheetViews>
    <sheetView workbookViewId="0">
      <selection activeCell="A6" sqref="A6"/>
    </sheetView>
  </sheetViews>
  <sheetFormatPr defaultRowHeight="12.75" x14ac:dyDescent="0.2"/>
  <cols>
    <col min="1" max="1" width="7.6640625" style="15" customWidth="1"/>
    <col min="2" max="2" width="60.83203125" style="15" customWidth="1"/>
    <col min="3" max="3" width="25.6640625" style="15" customWidth="1"/>
    <col min="4" max="16384" width="9.33203125" style="15"/>
  </cols>
  <sheetData>
    <row r="1" spans="1:3" ht="15" x14ac:dyDescent="0.25">
      <c r="C1" s="16"/>
    </row>
    <row r="2" spans="1:3" ht="27" customHeight="1" x14ac:dyDescent="0.2">
      <c r="A2" s="997" t="s">
        <v>545</v>
      </c>
      <c r="B2" s="997"/>
      <c r="C2" s="997"/>
    </row>
    <row r="3" spans="1:3" ht="24" customHeight="1" x14ac:dyDescent="0.2">
      <c r="A3" s="996" t="s">
        <v>643</v>
      </c>
      <c r="B3" s="996"/>
      <c r="C3" s="996"/>
    </row>
    <row r="4" spans="1:3" ht="24" customHeight="1" x14ac:dyDescent="0.2">
      <c r="A4" s="225"/>
      <c r="B4" s="225"/>
      <c r="C4" s="225"/>
    </row>
    <row r="5" spans="1:3" ht="24" customHeight="1" x14ac:dyDescent="0.25">
      <c r="A5" s="839" t="s">
        <v>659</v>
      </c>
      <c r="B5" s="225"/>
      <c r="C5" s="232"/>
    </row>
    <row r="6" spans="1:3" ht="15.75" customHeight="1" thickBot="1" x14ac:dyDescent="0.25">
      <c r="A6" s="225"/>
      <c r="B6" s="225"/>
      <c r="C6" s="231" t="s">
        <v>558</v>
      </c>
    </row>
    <row r="7" spans="1:3" s="17" customFormat="1" ht="43.5" customHeight="1" thickBot="1" x14ac:dyDescent="0.25">
      <c r="A7" s="568" t="s">
        <v>178</v>
      </c>
      <c r="B7" s="578" t="s">
        <v>168</v>
      </c>
      <c r="C7" s="573" t="s">
        <v>459</v>
      </c>
    </row>
    <row r="8" spans="1:3" ht="28.5" customHeight="1" x14ac:dyDescent="0.2">
      <c r="A8" s="569" t="s">
        <v>169</v>
      </c>
      <c r="B8" s="579" t="s">
        <v>644</v>
      </c>
      <c r="C8" s="574">
        <f>C9+C10</f>
        <v>10866638</v>
      </c>
    </row>
    <row r="9" spans="1:3" ht="18" customHeight="1" x14ac:dyDescent="0.2">
      <c r="A9" s="570" t="s">
        <v>170</v>
      </c>
      <c r="B9" s="580" t="s">
        <v>179</v>
      </c>
      <c r="C9" s="575">
        <v>10622848</v>
      </c>
    </row>
    <row r="10" spans="1:3" ht="18" customHeight="1" x14ac:dyDescent="0.2">
      <c r="A10" s="570" t="s">
        <v>171</v>
      </c>
      <c r="B10" s="580" t="s">
        <v>180</v>
      </c>
      <c r="C10" s="575">
        <v>243790</v>
      </c>
    </row>
    <row r="11" spans="1:3" ht="18" customHeight="1" thickBot="1" x14ac:dyDescent="0.25">
      <c r="A11" s="570" t="s">
        <v>172</v>
      </c>
      <c r="B11" s="581" t="s">
        <v>2</v>
      </c>
      <c r="C11" s="575">
        <f>C12-C8</f>
        <v>-1216876</v>
      </c>
    </row>
    <row r="12" spans="1:3" ht="25.5" customHeight="1" x14ac:dyDescent="0.2">
      <c r="A12" s="571" t="s">
        <v>173</v>
      </c>
      <c r="B12" s="582" t="s">
        <v>645</v>
      </c>
      <c r="C12" s="576">
        <f>C13+C14</f>
        <v>9649762</v>
      </c>
    </row>
    <row r="13" spans="1:3" ht="18" customHeight="1" x14ac:dyDescent="0.2">
      <c r="A13" s="570" t="s">
        <v>174</v>
      </c>
      <c r="B13" s="580" t="s">
        <v>179</v>
      </c>
      <c r="C13" s="575">
        <v>9187672</v>
      </c>
    </row>
    <row r="14" spans="1:3" ht="18" customHeight="1" thickBot="1" x14ac:dyDescent="0.25">
      <c r="A14" s="572" t="s">
        <v>175</v>
      </c>
      <c r="B14" s="583" t="s">
        <v>180</v>
      </c>
      <c r="C14" s="577">
        <v>462090</v>
      </c>
    </row>
  </sheetData>
  <mergeCells count="2">
    <mergeCell ref="A3:C3"/>
    <mergeCell ref="A2:C2"/>
  </mergeCells>
  <phoneticPr fontId="0" type="noConversion"/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H27"/>
  <sheetViews>
    <sheetView workbookViewId="0">
      <selection activeCell="A5" sqref="A5:G5"/>
    </sheetView>
  </sheetViews>
  <sheetFormatPr defaultRowHeight="12.75" x14ac:dyDescent="0.2"/>
  <cols>
    <col min="1" max="1" width="6.5" style="131" customWidth="1"/>
    <col min="2" max="2" width="54" style="133" customWidth="1"/>
    <col min="3" max="3" width="21.5" style="131" customWidth="1"/>
    <col min="4" max="4" width="14.83203125" style="131" hidden="1" customWidth="1"/>
    <col min="5" max="5" width="1" style="131" hidden="1" customWidth="1"/>
    <col min="6" max="6" width="22.1640625" style="131" customWidth="1"/>
    <col min="7" max="7" width="14" style="131" hidden="1" customWidth="1"/>
    <col min="8" max="16384" width="9.33203125" style="131"/>
  </cols>
  <sheetData>
    <row r="1" spans="1:8" s="138" customFormat="1" ht="25.5" customHeight="1" x14ac:dyDescent="0.3">
      <c r="A1" s="998" t="s">
        <v>545</v>
      </c>
      <c r="B1" s="998"/>
      <c r="C1" s="998"/>
      <c r="D1" s="998"/>
      <c r="E1" s="998"/>
      <c r="F1" s="998"/>
      <c r="G1" s="998"/>
    </row>
    <row r="2" spans="1:8" s="139" customFormat="1" ht="18" customHeight="1" x14ac:dyDescent="0.25">
      <c r="A2" s="999" t="s">
        <v>552</v>
      </c>
      <c r="B2" s="999"/>
      <c r="C2" s="999"/>
      <c r="D2" s="999"/>
      <c r="E2" s="999"/>
      <c r="F2" s="999"/>
      <c r="G2" s="999"/>
    </row>
    <row r="3" spans="1:8" s="138" customFormat="1" ht="16.5" customHeight="1" x14ac:dyDescent="0.3">
      <c r="A3" s="1000" t="s">
        <v>646</v>
      </c>
      <c r="B3" s="1000"/>
      <c r="C3" s="1000"/>
      <c r="D3" s="1000"/>
      <c r="E3" s="1000"/>
      <c r="F3" s="1000"/>
      <c r="G3" s="1000"/>
    </row>
    <row r="4" spans="1:8" s="138" customFormat="1" ht="16.5" customHeight="1" x14ac:dyDescent="0.3">
      <c r="A4" s="839" t="s">
        <v>658</v>
      </c>
      <c r="B4" s="226"/>
      <c r="C4" s="226"/>
      <c r="D4" s="226"/>
      <c r="E4" s="226"/>
      <c r="F4" s="291"/>
      <c r="G4" s="226"/>
    </row>
    <row r="5" spans="1:8" s="133" customFormat="1" ht="13.5" customHeight="1" thickBot="1" x14ac:dyDescent="0.25">
      <c r="A5" s="1001" t="s">
        <v>558</v>
      </c>
      <c r="B5" s="1001"/>
      <c r="C5" s="1001"/>
      <c r="D5" s="1001"/>
      <c r="E5" s="1001"/>
      <c r="F5" s="1001"/>
      <c r="G5" s="1001"/>
    </row>
    <row r="6" spans="1:8" ht="54" customHeight="1" thickBot="1" x14ac:dyDescent="0.25">
      <c r="A6" s="603" t="s">
        <v>178</v>
      </c>
      <c r="B6" s="613" t="s">
        <v>168</v>
      </c>
      <c r="C6" s="622" t="s">
        <v>78</v>
      </c>
      <c r="D6" s="584" t="s">
        <v>79</v>
      </c>
      <c r="E6" s="140" t="s">
        <v>80</v>
      </c>
      <c r="F6" s="140" t="s">
        <v>81</v>
      </c>
      <c r="G6" s="584" t="s">
        <v>79</v>
      </c>
    </row>
    <row r="7" spans="1:8" s="136" customFormat="1" ht="18" customHeight="1" x14ac:dyDescent="0.2">
      <c r="A7" s="604">
        <v>1</v>
      </c>
      <c r="B7" s="614" t="s">
        <v>5</v>
      </c>
      <c r="C7" s="594">
        <v>36396546</v>
      </c>
      <c r="D7" s="585"/>
      <c r="E7" s="211"/>
      <c r="F7" s="594">
        <v>30224665</v>
      </c>
      <c r="G7" s="585"/>
    </row>
    <row r="8" spans="1:8" s="136" customFormat="1" ht="25.5" customHeight="1" thickBot="1" x14ac:dyDescent="0.25">
      <c r="A8" s="605">
        <v>2</v>
      </c>
      <c r="B8" s="615" t="s">
        <v>6</v>
      </c>
      <c r="C8" s="595">
        <v>30612147</v>
      </c>
      <c r="D8" s="586"/>
      <c r="E8" s="212"/>
      <c r="F8" s="595">
        <v>33799605</v>
      </c>
      <c r="G8" s="586"/>
    </row>
    <row r="9" spans="1:8" s="132" customFormat="1" ht="18" customHeight="1" thickBot="1" x14ac:dyDescent="0.25">
      <c r="A9" s="606">
        <v>3</v>
      </c>
      <c r="B9" s="616" t="s">
        <v>3</v>
      </c>
      <c r="C9" s="596">
        <f t="shared" ref="C9" si="0">C7-C8</f>
        <v>5784399</v>
      </c>
      <c r="D9" s="587">
        <f t="shared" ref="D9:F9" si="1">D7-D8</f>
        <v>0</v>
      </c>
      <c r="E9" s="213">
        <f t="shared" si="1"/>
        <v>0</v>
      </c>
      <c r="F9" s="596">
        <f t="shared" si="1"/>
        <v>-3574940</v>
      </c>
      <c r="G9" s="587">
        <f>+G7-G8</f>
        <v>0</v>
      </c>
      <c r="H9" s="141"/>
    </row>
    <row r="10" spans="1:8" s="136" customFormat="1" ht="18" customHeight="1" x14ac:dyDescent="0.2">
      <c r="A10" s="607">
        <v>4</v>
      </c>
      <c r="B10" s="617" t="s">
        <v>7</v>
      </c>
      <c r="C10" s="597">
        <v>6023535</v>
      </c>
      <c r="D10" s="588"/>
      <c r="E10" s="214"/>
      <c r="F10" s="597">
        <v>11788269</v>
      </c>
      <c r="G10" s="588"/>
      <c r="H10" s="142"/>
    </row>
    <row r="11" spans="1:8" s="136" customFormat="1" ht="18" customHeight="1" thickBot="1" x14ac:dyDescent="0.25">
      <c r="A11" s="608">
        <v>5</v>
      </c>
      <c r="B11" s="618" t="s">
        <v>8</v>
      </c>
      <c r="C11" s="598">
        <v>631791</v>
      </c>
      <c r="D11" s="589"/>
      <c r="E11" s="215"/>
      <c r="F11" s="598">
        <v>612460</v>
      </c>
      <c r="G11" s="589"/>
      <c r="H11" s="142"/>
    </row>
    <row r="12" spans="1:8" s="136" customFormat="1" ht="17.25" customHeight="1" thickBot="1" x14ac:dyDescent="0.25">
      <c r="A12" s="606">
        <v>6</v>
      </c>
      <c r="B12" s="616" t="s">
        <v>9</v>
      </c>
      <c r="C12" s="596">
        <f>C10-C11</f>
        <v>5391744</v>
      </c>
      <c r="D12" s="587">
        <f>+D9+D10+D11</f>
        <v>0</v>
      </c>
      <c r="E12" s="213"/>
      <c r="F12" s="596">
        <f>F10-F11</f>
        <v>11175809</v>
      </c>
      <c r="G12" s="587">
        <f>G10-G11</f>
        <v>0</v>
      </c>
      <c r="H12" s="142"/>
    </row>
    <row r="13" spans="1:8" s="136" customFormat="1" ht="21.75" customHeight="1" x14ac:dyDescent="0.2">
      <c r="A13" s="609">
        <v>7</v>
      </c>
      <c r="B13" s="619" t="s">
        <v>10</v>
      </c>
      <c r="C13" s="599">
        <f>C9+C12</f>
        <v>11176143</v>
      </c>
      <c r="D13" s="590">
        <f>D9+D12</f>
        <v>0</v>
      </c>
      <c r="E13" s="216">
        <f>E9+E12</f>
        <v>0</v>
      </c>
      <c r="F13" s="599">
        <f>F9+F12</f>
        <v>7600869</v>
      </c>
      <c r="G13" s="590">
        <f>G9+G12</f>
        <v>0</v>
      </c>
      <c r="H13" s="142"/>
    </row>
    <row r="14" spans="1:8" s="136" customFormat="1" ht="18.75" customHeight="1" thickBot="1" x14ac:dyDescent="0.25">
      <c r="A14" s="610">
        <v>8</v>
      </c>
      <c r="B14" s="620" t="s">
        <v>11</v>
      </c>
      <c r="C14" s="600">
        <v>0</v>
      </c>
      <c r="D14" s="591"/>
      <c r="E14" s="217"/>
      <c r="F14" s="600">
        <v>0</v>
      </c>
      <c r="G14" s="591"/>
      <c r="H14" s="142"/>
    </row>
    <row r="15" spans="1:8" s="210" customFormat="1" ht="27.75" customHeight="1" thickBot="1" x14ac:dyDescent="0.25">
      <c r="A15" s="611">
        <v>9</v>
      </c>
      <c r="B15" s="621" t="s">
        <v>4</v>
      </c>
      <c r="C15" s="601">
        <f>C13</f>
        <v>11176143</v>
      </c>
      <c r="D15" s="592">
        <f>+D12+D13+D14</f>
        <v>0</v>
      </c>
      <c r="E15" s="219">
        <f>+E12+E13+E14</f>
        <v>0</v>
      </c>
      <c r="F15" s="601">
        <f>F13</f>
        <v>7600869</v>
      </c>
      <c r="G15" s="592">
        <f>G13</f>
        <v>0</v>
      </c>
      <c r="H15" s="209"/>
    </row>
    <row r="16" spans="1:8" s="136" customFormat="1" x14ac:dyDescent="0.2">
      <c r="A16" s="607">
        <v>10</v>
      </c>
      <c r="B16" s="627" t="s">
        <v>12</v>
      </c>
      <c r="C16" s="597"/>
      <c r="D16" s="588"/>
      <c r="E16" s="214">
        <f>D16+C16</f>
        <v>0</v>
      </c>
      <c r="F16" s="597"/>
      <c r="G16" s="588"/>
      <c r="H16" s="142"/>
    </row>
    <row r="17" spans="1:7" s="136" customFormat="1" ht="18" customHeight="1" x14ac:dyDescent="0.2">
      <c r="A17" s="605">
        <v>11</v>
      </c>
      <c r="B17" s="626" t="s">
        <v>553</v>
      </c>
      <c r="C17" s="595">
        <v>11176143</v>
      </c>
      <c r="D17" s="586"/>
      <c r="E17" s="212"/>
      <c r="F17" s="595">
        <v>7600869</v>
      </c>
      <c r="G17" s="586"/>
    </row>
    <row r="18" spans="1:7" s="136" customFormat="1" ht="18" customHeight="1" thickBot="1" x14ac:dyDescent="0.25">
      <c r="A18" s="612">
        <v>12</v>
      </c>
      <c r="B18" s="628" t="s">
        <v>554</v>
      </c>
      <c r="C18" s="602">
        <v>0</v>
      </c>
      <c r="D18" s="593"/>
      <c r="E18" s="218">
        <f>D18+C18</f>
        <v>0</v>
      </c>
      <c r="F18" s="602">
        <v>0</v>
      </c>
      <c r="G18" s="593"/>
    </row>
    <row r="21" spans="1:7" x14ac:dyDescent="0.2">
      <c r="D21" s="134"/>
    </row>
    <row r="23" spans="1:7" x14ac:dyDescent="0.2">
      <c r="B23" s="131"/>
    </row>
    <row r="24" spans="1:7" ht="12.75" customHeight="1" x14ac:dyDescent="0.2">
      <c r="B24" s="131"/>
    </row>
    <row r="25" spans="1:7" x14ac:dyDescent="0.2">
      <c r="B25" s="131"/>
    </row>
    <row r="26" spans="1:7" x14ac:dyDescent="0.2">
      <c r="B26" s="131"/>
    </row>
    <row r="27" spans="1:7" x14ac:dyDescent="0.2">
      <c r="B27" s="131"/>
    </row>
  </sheetData>
  <mergeCells count="4">
    <mergeCell ref="A1:G1"/>
    <mergeCell ref="A2:G2"/>
    <mergeCell ref="A3:G3"/>
    <mergeCell ref="A5:G5"/>
  </mergeCells>
  <phoneticPr fontId="101" type="noConversion"/>
  <printOptions horizontalCentered="1"/>
  <pageMargins left="0.78740157480314965" right="0.88072916666666667" top="0.98425196850393704" bottom="0.98425196850393704" header="0.78740157480314965" footer="0.7874015748031496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indexed="22"/>
  </sheetPr>
  <dimension ref="A1:E46"/>
  <sheetViews>
    <sheetView workbookViewId="0">
      <selection activeCell="A6" sqref="A6:E6"/>
    </sheetView>
  </sheetViews>
  <sheetFormatPr defaultRowHeight="12.75" x14ac:dyDescent="0.2"/>
  <cols>
    <col min="1" max="1" width="6.5" style="133" customWidth="1"/>
    <col min="2" max="2" width="61.6640625" style="133" customWidth="1"/>
    <col min="3" max="5" width="16" style="131" customWidth="1"/>
    <col min="6" max="16384" width="9.33203125" style="131"/>
  </cols>
  <sheetData>
    <row r="1" spans="1:5" s="130" customFormat="1" ht="29.25" customHeight="1" x14ac:dyDescent="0.2">
      <c r="A1" s="998" t="s">
        <v>545</v>
      </c>
      <c r="B1" s="998"/>
      <c r="C1" s="998"/>
      <c r="D1" s="998"/>
      <c r="E1" s="998"/>
    </row>
    <row r="2" spans="1:5" s="130" customFormat="1" ht="21" customHeight="1" x14ac:dyDescent="0.25">
      <c r="A2" s="999" t="s">
        <v>85</v>
      </c>
      <c r="B2" s="999"/>
      <c r="C2" s="999"/>
      <c r="D2" s="999"/>
      <c r="E2" s="999"/>
    </row>
    <row r="3" spans="1:5" s="130" customFormat="1" ht="23.25" customHeight="1" x14ac:dyDescent="0.2">
      <c r="A3" s="1000" t="s">
        <v>646</v>
      </c>
      <c r="B3" s="1000"/>
      <c r="C3" s="1000"/>
      <c r="D3" s="1000"/>
      <c r="E3" s="1000"/>
    </row>
    <row r="4" spans="1:5" s="130" customFormat="1" ht="23.25" customHeight="1" x14ac:dyDescent="0.2">
      <c r="A4" s="226"/>
      <c r="B4" s="226"/>
      <c r="C4" s="226"/>
      <c r="D4" s="226"/>
      <c r="E4" s="226"/>
    </row>
    <row r="5" spans="1:5" s="130" customFormat="1" ht="23.25" customHeight="1" x14ac:dyDescent="0.25">
      <c r="A5" s="839" t="s">
        <v>657</v>
      </c>
      <c r="B5" s="226"/>
      <c r="C5" s="226"/>
      <c r="D5" s="1011"/>
      <c r="E5" s="1011"/>
    </row>
    <row r="6" spans="1:5" ht="13.5" customHeight="1" thickBot="1" x14ac:dyDescent="0.25">
      <c r="A6" s="1010" t="s">
        <v>558</v>
      </c>
      <c r="B6" s="1010"/>
      <c r="C6" s="1010"/>
      <c r="D6" s="1010"/>
      <c r="E6" s="1010"/>
    </row>
    <row r="7" spans="1:5" s="135" customFormat="1" ht="28.5" customHeight="1" thickBot="1" x14ac:dyDescent="0.25">
      <c r="A7" s="1002" t="s">
        <v>449</v>
      </c>
      <c r="B7" s="1004" t="s">
        <v>168</v>
      </c>
      <c r="C7" s="630" t="s">
        <v>86</v>
      </c>
      <c r="D7" s="629" t="s">
        <v>87</v>
      </c>
      <c r="E7" s="1006" t="s">
        <v>88</v>
      </c>
    </row>
    <row r="8" spans="1:5" s="135" customFormat="1" ht="13.5" thickBot="1" x14ac:dyDescent="0.25">
      <c r="A8" s="1003"/>
      <c r="B8" s="1005"/>
      <c r="C8" s="1008" t="s">
        <v>89</v>
      </c>
      <c r="D8" s="1009"/>
      <c r="E8" s="1007"/>
    </row>
    <row r="9" spans="1:5" s="136" customFormat="1" ht="15" customHeight="1" thickBot="1" x14ac:dyDescent="0.25">
      <c r="A9" s="631">
        <v>1</v>
      </c>
      <c r="B9" s="632">
        <v>2</v>
      </c>
      <c r="C9" s="632">
        <v>3</v>
      </c>
      <c r="D9" s="633">
        <v>4</v>
      </c>
      <c r="E9" s="634">
        <v>5</v>
      </c>
    </row>
    <row r="10" spans="1:5" s="136" customFormat="1" x14ac:dyDescent="0.2">
      <c r="A10" s="607">
        <v>1</v>
      </c>
      <c r="B10" s="679" t="s">
        <v>296</v>
      </c>
      <c r="C10" s="688">
        <v>13533000</v>
      </c>
      <c r="D10" s="623">
        <v>16762000</v>
      </c>
      <c r="E10" s="700">
        <v>15253182</v>
      </c>
    </row>
    <row r="11" spans="1:5" s="136" customFormat="1" x14ac:dyDescent="0.2">
      <c r="A11" s="605">
        <v>2</v>
      </c>
      <c r="B11" s="680" t="s">
        <v>90</v>
      </c>
      <c r="C11" s="689">
        <v>2702000</v>
      </c>
      <c r="D11" s="624">
        <v>3333816</v>
      </c>
      <c r="E11" s="701">
        <v>3037755</v>
      </c>
    </row>
    <row r="12" spans="1:5" s="136" customFormat="1" x14ac:dyDescent="0.2">
      <c r="A12" s="605">
        <v>3</v>
      </c>
      <c r="B12" s="680" t="s">
        <v>91</v>
      </c>
      <c r="C12" s="689">
        <v>14134751</v>
      </c>
      <c r="D12" s="624">
        <v>11517751</v>
      </c>
      <c r="E12" s="701">
        <v>8321354</v>
      </c>
    </row>
    <row r="13" spans="1:5" s="136" customFormat="1" x14ac:dyDescent="0.2">
      <c r="A13" s="605">
        <v>4</v>
      </c>
      <c r="B13" s="680" t="s">
        <v>355</v>
      </c>
      <c r="C13" s="689">
        <v>880000</v>
      </c>
      <c r="D13" s="624">
        <v>1166680</v>
      </c>
      <c r="E13" s="701">
        <v>740007</v>
      </c>
    </row>
    <row r="14" spans="1:5" s="136" customFormat="1" x14ac:dyDescent="0.2">
      <c r="A14" s="605">
        <v>5</v>
      </c>
      <c r="B14" s="680" t="s">
        <v>365</v>
      </c>
      <c r="C14" s="689">
        <v>3136000</v>
      </c>
      <c r="D14" s="624">
        <v>3136000</v>
      </c>
      <c r="E14" s="701">
        <v>2401388</v>
      </c>
    </row>
    <row r="15" spans="1:5" s="136" customFormat="1" x14ac:dyDescent="0.2">
      <c r="A15" s="605">
        <v>6</v>
      </c>
      <c r="B15" s="680" t="s">
        <v>374</v>
      </c>
      <c r="C15" s="689">
        <v>3279000</v>
      </c>
      <c r="D15" s="624">
        <v>3279000</v>
      </c>
      <c r="E15" s="701">
        <v>2634187</v>
      </c>
    </row>
    <row r="16" spans="1:5" s="136" customFormat="1" x14ac:dyDescent="0.2">
      <c r="A16" s="608">
        <v>7</v>
      </c>
      <c r="B16" s="681" t="s">
        <v>382</v>
      </c>
      <c r="C16" s="690">
        <v>4445918</v>
      </c>
      <c r="D16" s="625">
        <v>2205227</v>
      </c>
      <c r="E16" s="702">
        <v>1411732</v>
      </c>
    </row>
    <row r="17" spans="1:5" s="136" customFormat="1" ht="13.5" thickBot="1" x14ac:dyDescent="0.25">
      <c r="A17" s="605">
        <v>8</v>
      </c>
      <c r="B17" s="680" t="s">
        <v>388</v>
      </c>
      <c r="C17" s="689">
        <v>0</v>
      </c>
      <c r="D17" s="624">
        <v>0</v>
      </c>
      <c r="E17" s="701">
        <v>0</v>
      </c>
    </row>
    <row r="18" spans="1:5" s="137" customFormat="1" ht="21.75" thickBot="1" x14ac:dyDescent="0.25">
      <c r="A18" s="673">
        <v>9</v>
      </c>
      <c r="B18" s="682" t="s">
        <v>0</v>
      </c>
      <c r="C18" s="691">
        <f>SUM(C10:C17)</f>
        <v>42110669</v>
      </c>
      <c r="D18" s="712">
        <f>SUM(D10:D17)</f>
        <v>41400474</v>
      </c>
      <c r="E18" s="703">
        <f>SUM(E10:E17)</f>
        <v>33799605</v>
      </c>
    </row>
    <row r="19" spans="1:5" s="137" customFormat="1" ht="15" x14ac:dyDescent="0.2">
      <c r="A19" s="608">
        <v>10</v>
      </c>
      <c r="B19" s="681" t="s">
        <v>546</v>
      </c>
      <c r="C19" s="692">
        <v>0</v>
      </c>
      <c r="D19" s="713">
        <v>0</v>
      </c>
      <c r="E19" s="704">
        <v>0</v>
      </c>
    </row>
    <row r="20" spans="1:5" s="137" customFormat="1" ht="15" x14ac:dyDescent="0.2">
      <c r="A20" s="608">
        <v>11</v>
      </c>
      <c r="B20" s="681" t="s">
        <v>452</v>
      </c>
      <c r="C20" s="692">
        <v>612460</v>
      </c>
      <c r="D20" s="713">
        <v>612460</v>
      </c>
      <c r="E20" s="704">
        <v>612460</v>
      </c>
    </row>
    <row r="21" spans="1:5" s="137" customFormat="1" ht="15" x14ac:dyDescent="0.2">
      <c r="A21" s="608">
        <v>12</v>
      </c>
      <c r="B21" s="681" t="s">
        <v>398</v>
      </c>
      <c r="C21" s="692">
        <v>0</v>
      </c>
      <c r="D21" s="713">
        <v>0</v>
      </c>
      <c r="E21" s="704">
        <v>0</v>
      </c>
    </row>
    <row r="22" spans="1:5" s="137" customFormat="1" ht="15.75" thickBot="1" x14ac:dyDescent="0.25">
      <c r="A22" s="608">
        <v>13</v>
      </c>
      <c r="B22" s="681" t="s">
        <v>512</v>
      </c>
      <c r="C22" s="692">
        <v>0</v>
      </c>
      <c r="D22" s="713">
        <v>0</v>
      </c>
      <c r="E22" s="704">
        <v>0</v>
      </c>
    </row>
    <row r="23" spans="1:5" s="137" customFormat="1" ht="15.75" thickBot="1" x14ac:dyDescent="0.25">
      <c r="A23" s="673">
        <v>14</v>
      </c>
      <c r="B23" s="682" t="s">
        <v>513</v>
      </c>
      <c r="C23" s="691">
        <f>SUM(C19:C22)</f>
        <v>612460</v>
      </c>
      <c r="D23" s="712">
        <f>SUM(D19:D22)</f>
        <v>612460</v>
      </c>
      <c r="E23" s="703">
        <f>SUM(E19:E22)</f>
        <v>612460</v>
      </c>
    </row>
    <row r="24" spans="1:5" s="137" customFormat="1" ht="15.75" thickBot="1" x14ac:dyDescent="0.25">
      <c r="A24" s="673">
        <v>15</v>
      </c>
      <c r="B24" s="682" t="s">
        <v>514</v>
      </c>
      <c r="C24" s="691">
        <f>C18+C23</f>
        <v>42723129</v>
      </c>
      <c r="D24" s="712">
        <f>D18+D23</f>
        <v>42012934</v>
      </c>
      <c r="E24" s="703">
        <f>E18+E23</f>
        <v>34412065</v>
      </c>
    </row>
    <row r="25" spans="1:5" s="229" customFormat="1" ht="29.25" customHeight="1" thickBot="1" x14ac:dyDescent="0.25">
      <c r="A25" s="674">
        <v>16</v>
      </c>
      <c r="B25" s="683" t="s">
        <v>515</v>
      </c>
      <c r="C25" s="693">
        <f>SUM(C24:C24)</f>
        <v>42723129</v>
      </c>
      <c r="D25" s="714">
        <f>SUM(D24:D24)</f>
        <v>42012934</v>
      </c>
      <c r="E25" s="705">
        <f>SUM(E24:E24)</f>
        <v>34412065</v>
      </c>
    </row>
    <row r="26" spans="1:5" s="136" customFormat="1" x14ac:dyDescent="0.2">
      <c r="A26" s="607">
        <v>17</v>
      </c>
      <c r="B26" s="684" t="s">
        <v>450</v>
      </c>
      <c r="C26" s="694">
        <v>15311486</v>
      </c>
      <c r="D26" s="715">
        <v>16372078</v>
      </c>
      <c r="E26" s="706">
        <v>16372078</v>
      </c>
    </row>
    <row r="27" spans="1:5" s="136" customFormat="1" x14ac:dyDescent="0.2">
      <c r="A27" s="605">
        <v>18</v>
      </c>
      <c r="B27" s="680" t="s">
        <v>453</v>
      </c>
      <c r="C27" s="695">
        <v>50000</v>
      </c>
      <c r="D27" s="716">
        <v>596107</v>
      </c>
      <c r="E27" s="707">
        <v>596107</v>
      </c>
    </row>
    <row r="28" spans="1:5" s="136" customFormat="1" x14ac:dyDescent="0.2">
      <c r="A28" s="607">
        <v>19</v>
      </c>
      <c r="B28" s="680" t="s">
        <v>454</v>
      </c>
      <c r="C28" s="695">
        <v>0</v>
      </c>
      <c r="D28" s="716">
        <v>0</v>
      </c>
      <c r="E28" s="707"/>
    </row>
    <row r="29" spans="1:5" s="136" customFormat="1" x14ac:dyDescent="0.2">
      <c r="A29" s="605">
        <v>20</v>
      </c>
      <c r="B29" s="680" t="s">
        <v>246</v>
      </c>
      <c r="C29" s="695">
        <v>11631000</v>
      </c>
      <c r="D29" s="716">
        <v>9390309</v>
      </c>
      <c r="E29" s="707">
        <v>9390309</v>
      </c>
    </row>
    <row r="30" spans="1:5" s="136" customFormat="1" x14ac:dyDescent="0.2">
      <c r="A30" s="607">
        <v>21</v>
      </c>
      <c r="B30" s="680" t="s">
        <v>258</v>
      </c>
      <c r="C30" s="695">
        <v>4554500</v>
      </c>
      <c r="D30" s="716">
        <v>3866171</v>
      </c>
      <c r="E30" s="707">
        <v>3866171</v>
      </c>
    </row>
    <row r="31" spans="1:5" s="136" customFormat="1" x14ac:dyDescent="0.2">
      <c r="A31" s="605">
        <v>22</v>
      </c>
      <c r="B31" s="680" t="s">
        <v>274</v>
      </c>
      <c r="C31" s="695">
        <v>0</v>
      </c>
      <c r="D31" s="716">
        <v>0</v>
      </c>
      <c r="E31" s="707"/>
    </row>
    <row r="32" spans="1:5" s="136" customFormat="1" x14ac:dyDescent="0.2">
      <c r="A32" s="607">
        <v>23</v>
      </c>
      <c r="B32" s="680" t="s">
        <v>278</v>
      </c>
      <c r="C32" s="695">
        <v>0</v>
      </c>
      <c r="D32" s="716">
        <v>0</v>
      </c>
      <c r="E32" s="707">
        <v>0</v>
      </c>
    </row>
    <row r="33" spans="1:5" s="136" customFormat="1" ht="13.5" thickBot="1" x14ac:dyDescent="0.25">
      <c r="A33" s="605">
        <v>24</v>
      </c>
      <c r="B33" s="680" t="s">
        <v>284</v>
      </c>
      <c r="C33" s="692">
        <v>0</v>
      </c>
      <c r="D33" s="713">
        <v>0</v>
      </c>
      <c r="E33" s="704">
        <v>0</v>
      </c>
    </row>
    <row r="34" spans="1:5" s="136" customFormat="1" ht="21.75" thickBot="1" x14ac:dyDescent="0.25">
      <c r="A34" s="673">
        <v>25</v>
      </c>
      <c r="B34" s="682" t="s">
        <v>516</v>
      </c>
      <c r="C34" s="696">
        <f>C26+C27+C28+C29+C30+C32+C33</f>
        <v>31546986</v>
      </c>
      <c r="D34" s="717">
        <f>D26+D27+D28+D29+D30+D32+D33+D31</f>
        <v>30224665</v>
      </c>
      <c r="E34" s="708">
        <f>E26+E27+E28+E29+E30+E32+E33+E31</f>
        <v>30224665</v>
      </c>
    </row>
    <row r="35" spans="1:5" s="136" customFormat="1" x14ac:dyDescent="0.2">
      <c r="A35" s="607">
        <v>26</v>
      </c>
      <c r="B35" s="681" t="s">
        <v>455</v>
      </c>
      <c r="C35" s="694">
        <v>11176143</v>
      </c>
      <c r="D35" s="715">
        <v>11176143</v>
      </c>
      <c r="E35" s="706">
        <v>11176143</v>
      </c>
    </row>
    <row r="36" spans="1:5" s="136" customFormat="1" x14ac:dyDescent="0.2">
      <c r="A36" s="608">
        <v>27</v>
      </c>
      <c r="B36" s="681" t="s">
        <v>293</v>
      </c>
      <c r="C36" s="695">
        <v>0</v>
      </c>
      <c r="D36" s="716">
        <v>612126</v>
      </c>
      <c r="E36" s="707">
        <v>612126</v>
      </c>
    </row>
    <row r="37" spans="1:5" s="136" customFormat="1" ht="13.5" thickBot="1" x14ac:dyDescent="0.25">
      <c r="A37" s="607">
        <v>28</v>
      </c>
      <c r="B37" s="681" t="s">
        <v>289</v>
      </c>
      <c r="C37" s="694">
        <v>0</v>
      </c>
      <c r="D37" s="715">
        <v>0</v>
      </c>
      <c r="E37" s="706">
        <v>0</v>
      </c>
    </row>
    <row r="38" spans="1:5" s="136" customFormat="1" ht="13.5" thickBot="1" x14ac:dyDescent="0.25">
      <c r="A38" s="673">
        <v>29</v>
      </c>
      <c r="B38" s="682" t="s">
        <v>517</v>
      </c>
      <c r="C38" s="696">
        <f>SUM(,C35:C37)</f>
        <v>11176143</v>
      </c>
      <c r="D38" s="717">
        <f>SUM(,D35:D37)</f>
        <v>11788269</v>
      </c>
      <c r="E38" s="708">
        <f>SUM(,E35:E37)</f>
        <v>11788269</v>
      </c>
    </row>
    <row r="39" spans="1:5" s="137" customFormat="1" ht="15.75" thickBot="1" x14ac:dyDescent="0.25">
      <c r="A39" s="675">
        <v>30</v>
      </c>
      <c r="B39" s="685" t="s">
        <v>518</v>
      </c>
      <c r="C39" s="697">
        <f>C34+C38</f>
        <v>42723129</v>
      </c>
      <c r="D39" s="718">
        <f>D34+D38</f>
        <v>42012934</v>
      </c>
      <c r="E39" s="709">
        <f>E34+E38</f>
        <v>42012934</v>
      </c>
    </row>
    <row r="40" spans="1:5" s="136" customFormat="1" ht="27" customHeight="1" thickBot="1" x14ac:dyDescent="0.25">
      <c r="A40" s="676">
        <v>31</v>
      </c>
      <c r="B40" s="686" t="s">
        <v>519</v>
      </c>
      <c r="C40" s="698">
        <f>C39</f>
        <v>42723129</v>
      </c>
      <c r="D40" s="719">
        <f>D39</f>
        <v>42012934</v>
      </c>
      <c r="E40" s="710">
        <f>E39</f>
        <v>42012934</v>
      </c>
    </row>
    <row r="41" spans="1:5" s="136" customFormat="1" ht="27" customHeight="1" thickBot="1" x14ac:dyDescent="0.25">
      <c r="A41" s="677">
        <v>32</v>
      </c>
      <c r="B41" s="682" t="s">
        <v>520</v>
      </c>
      <c r="C41" s="696">
        <f>C34-C18</f>
        <v>-10563683</v>
      </c>
      <c r="D41" s="717">
        <f>D34-D18</f>
        <v>-11175809</v>
      </c>
      <c r="E41" s="708">
        <f>E34-E18</f>
        <v>-3574940</v>
      </c>
    </row>
    <row r="42" spans="1:5" s="136" customFormat="1" ht="27" customHeight="1" thickBot="1" x14ac:dyDescent="0.25">
      <c r="A42" s="677">
        <v>33</v>
      </c>
      <c r="B42" s="682" t="s">
        <v>521</v>
      </c>
      <c r="C42" s="696">
        <f>C38-C23</f>
        <v>10563683</v>
      </c>
      <c r="D42" s="717">
        <f>D38-D23</f>
        <v>11175809</v>
      </c>
      <c r="E42" s="708">
        <f>E38-E23</f>
        <v>11175809</v>
      </c>
    </row>
    <row r="43" spans="1:5" s="230" customFormat="1" ht="27" customHeight="1" thickBot="1" x14ac:dyDescent="0.25">
      <c r="A43" s="678">
        <v>34</v>
      </c>
      <c r="B43" s="687" t="s">
        <v>522</v>
      </c>
      <c r="C43" s="699"/>
      <c r="D43" s="720"/>
      <c r="E43" s="711">
        <f>E41+E42</f>
        <v>7600869</v>
      </c>
    </row>
    <row r="46" spans="1:5" x14ac:dyDescent="0.2">
      <c r="C46" s="134"/>
    </row>
  </sheetData>
  <mergeCells count="9">
    <mergeCell ref="A7:A8"/>
    <mergeCell ref="B7:B8"/>
    <mergeCell ref="E7:E8"/>
    <mergeCell ref="C8:D8"/>
    <mergeCell ref="A1:E1"/>
    <mergeCell ref="A2:E2"/>
    <mergeCell ref="A3:E3"/>
    <mergeCell ref="A6:E6"/>
    <mergeCell ref="D5:E5"/>
  </mergeCells>
  <phoneticPr fontId="101" type="noConversion"/>
  <printOptions horizontalCentered="1"/>
  <pageMargins left="0.39370078740157483" right="0.62992125984251968" top="0.35433070866141736" bottom="0.39370078740157483" header="0.59055118110236227" footer="0.78740157480314965"/>
  <pageSetup paperSize="9" scale="8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D50"/>
  <sheetViews>
    <sheetView view="pageBreakPreview" zoomScale="130" zoomScaleSheetLayoutView="130" workbookViewId="0">
      <selection activeCell="A4" sqref="A4"/>
    </sheetView>
  </sheetViews>
  <sheetFormatPr defaultColWidth="10.33203125" defaultRowHeight="15.75" x14ac:dyDescent="0.25"/>
  <cols>
    <col min="1" max="1" width="63.83203125" style="1" customWidth="1"/>
    <col min="2" max="2" width="6.1640625" style="2" customWidth="1"/>
    <col min="3" max="3" width="15.33203125" style="1" customWidth="1"/>
    <col min="4" max="4" width="17.1640625" style="1" customWidth="1"/>
    <col min="5" max="16384" width="10.33203125" style="1"/>
  </cols>
  <sheetData>
    <row r="1" spans="1:4" ht="49.5" customHeight="1" x14ac:dyDescent="0.25">
      <c r="A1" s="1013" t="s">
        <v>529</v>
      </c>
      <c r="B1" s="1014"/>
      <c r="C1" s="1014"/>
      <c r="D1" s="1014"/>
    </row>
    <row r="2" spans="1:4" ht="21" customHeight="1" x14ac:dyDescent="0.25">
      <c r="A2" s="1013" t="s">
        <v>647</v>
      </c>
      <c r="B2" s="1013"/>
      <c r="C2" s="1013"/>
      <c r="D2" s="1013"/>
    </row>
    <row r="3" spans="1:4" ht="18.75" customHeight="1" x14ac:dyDescent="0.25">
      <c r="A3" s="839" t="s">
        <v>656</v>
      </c>
      <c r="B3" s="227"/>
      <c r="C3" s="227"/>
      <c r="D3" s="233"/>
    </row>
    <row r="4" spans="1:4" ht="16.5" thickBot="1" x14ac:dyDescent="0.3">
      <c r="C4" s="1015" t="s">
        <v>558</v>
      </c>
      <c r="D4" s="1015"/>
    </row>
    <row r="5" spans="1:4" ht="15.75" customHeight="1" x14ac:dyDescent="0.25">
      <c r="A5" s="1016" t="s">
        <v>100</v>
      </c>
      <c r="B5" s="1018" t="s">
        <v>68</v>
      </c>
      <c r="C5" s="1020" t="s">
        <v>13</v>
      </c>
      <c r="D5" s="1022" t="s">
        <v>460</v>
      </c>
    </row>
    <row r="6" spans="1:4" ht="11.25" customHeight="1" thickBot="1" x14ac:dyDescent="0.3">
      <c r="A6" s="1017"/>
      <c r="B6" s="1019"/>
      <c r="C6" s="1021"/>
      <c r="D6" s="1023"/>
    </row>
    <row r="7" spans="1:4" s="3" customFormat="1" ht="16.5" thickBot="1" x14ac:dyDescent="0.25">
      <c r="A7" s="635" t="s">
        <v>102</v>
      </c>
      <c r="B7" s="644" t="s">
        <v>103</v>
      </c>
      <c r="C7" s="635" t="s">
        <v>104</v>
      </c>
      <c r="D7" s="650" t="s">
        <v>105</v>
      </c>
    </row>
    <row r="8" spans="1:4" s="4" customFormat="1" x14ac:dyDescent="0.2">
      <c r="A8" s="636" t="s">
        <v>35</v>
      </c>
      <c r="B8" s="645" t="s">
        <v>107</v>
      </c>
      <c r="C8" s="662">
        <f>SUM(C9:C11)</f>
        <v>1162569</v>
      </c>
      <c r="D8" s="651">
        <f>SUM(D9:D11)</f>
        <v>766568</v>
      </c>
    </row>
    <row r="9" spans="1:4" s="4" customFormat="1" x14ac:dyDescent="0.2">
      <c r="A9" s="637" t="s">
        <v>14</v>
      </c>
      <c r="B9" s="646" t="s">
        <v>108</v>
      </c>
      <c r="C9" s="663">
        <v>0</v>
      </c>
      <c r="D9" s="652">
        <v>0</v>
      </c>
    </row>
    <row r="10" spans="1:4" s="4" customFormat="1" x14ac:dyDescent="0.2">
      <c r="A10" s="637" t="s">
        <v>15</v>
      </c>
      <c r="B10" s="646" t="s">
        <v>109</v>
      </c>
      <c r="C10" s="663">
        <v>1162569</v>
      </c>
      <c r="D10" s="652">
        <v>766568</v>
      </c>
    </row>
    <row r="11" spans="1:4" s="4" customFormat="1" x14ac:dyDescent="0.2">
      <c r="A11" s="637" t="s">
        <v>16</v>
      </c>
      <c r="B11" s="646" t="s">
        <v>110</v>
      </c>
      <c r="C11" s="663">
        <v>0</v>
      </c>
      <c r="D11" s="652">
        <v>0</v>
      </c>
    </row>
    <row r="12" spans="1:4" s="4" customFormat="1" x14ac:dyDescent="0.2">
      <c r="A12" s="638" t="s">
        <v>36</v>
      </c>
      <c r="B12" s="646" t="s">
        <v>111</v>
      </c>
      <c r="C12" s="664">
        <f>+C13+C14+C15+C16+C17</f>
        <v>101813128</v>
      </c>
      <c r="D12" s="653">
        <f>+D13+D14+D15+D16+D17</f>
        <v>98289160</v>
      </c>
    </row>
    <row r="13" spans="1:4" s="4" customFormat="1" x14ac:dyDescent="0.2">
      <c r="A13" s="639" t="s">
        <v>17</v>
      </c>
      <c r="B13" s="646" t="s">
        <v>112</v>
      </c>
      <c r="C13" s="665">
        <v>98250476</v>
      </c>
      <c r="D13" s="654">
        <v>95791008</v>
      </c>
    </row>
    <row r="14" spans="1:4" s="4" customFormat="1" x14ac:dyDescent="0.2">
      <c r="A14" s="639" t="s">
        <v>18</v>
      </c>
      <c r="B14" s="646" t="s">
        <v>113</v>
      </c>
      <c r="C14" s="666">
        <v>3555808</v>
      </c>
      <c r="D14" s="655">
        <v>2446236</v>
      </c>
    </row>
    <row r="15" spans="1:4" s="4" customFormat="1" x14ac:dyDescent="0.2">
      <c r="A15" s="639" t="s">
        <v>23</v>
      </c>
      <c r="B15" s="646" t="s">
        <v>114</v>
      </c>
      <c r="C15" s="666">
        <v>0</v>
      </c>
      <c r="D15" s="655">
        <v>0</v>
      </c>
    </row>
    <row r="16" spans="1:4" s="4" customFormat="1" x14ac:dyDescent="0.2">
      <c r="A16" s="639" t="s">
        <v>24</v>
      </c>
      <c r="B16" s="646" t="s">
        <v>115</v>
      </c>
      <c r="C16" s="666">
        <v>6844</v>
      </c>
      <c r="D16" s="655">
        <v>51916</v>
      </c>
    </row>
    <row r="17" spans="1:4" s="4" customFormat="1" x14ac:dyDescent="0.2">
      <c r="A17" s="639" t="s">
        <v>25</v>
      </c>
      <c r="B17" s="646" t="s">
        <v>116</v>
      </c>
      <c r="C17" s="666">
        <v>0</v>
      </c>
      <c r="D17" s="655">
        <v>0</v>
      </c>
    </row>
    <row r="18" spans="1:4" s="221" customFormat="1" x14ac:dyDescent="0.2">
      <c r="A18" s="638" t="s">
        <v>37</v>
      </c>
      <c r="B18" s="647" t="s">
        <v>117</v>
      </c>
      <c r="C18" s="667">
        <f>+C19+C22+C25</f>
        <v>100000</v>
      </c>
      <c r="D18" s="656">
        <f>+D19+D22+D25</f>
        <v>100000</v>
      </c>
    </row>
    <row r="19" spans="1:4" s="220" customFormat="1" x14ac:dyDescent="0.2">
      <c r="A19" s="639" t="s">
        <v>21</v>
      </c>
      <c r="B19" s="646" t="s">
        <v>118</v>
      </c>
      <c r="C19" s="666">
        <v>100000</v>
      </c>
      <c r="D19" s="655">
        <v>100000</v>
      </c>
    </row>
    <row r="20" spans="1:4" s="4" customFormat="1" x14ac:dyDescent="0.2">
      <c r="A20" s="640" t="s">
        <v>535</v>
      </c>
      <c r="B20" s="647" t="s">
        <v>119</v>
      </c>
      <c r="C20" s="668">
        <v>0</v>
      </c>
      <c r="D20" s="657">
        <v>0</v>
      </c>
    </row>
    <row r="21" spans="1:4" s="4" customFormat="1" x14ac:dyDescent="0.2">
      <c r="A21" s="640" t="s">
        <v>536</v>
      </c>
      <c r="B21" s="646" t="s">
        <v>120</v>
      </c>
      <c r="C21" s="668">
        <v>100000</v>
      </c>
      <c r="D21" s="657">
        <v>100000</v>
      </c>
    </row>
    <row r="22" spans="1:4" s="4" customFormat="1" x14ac:dyDescent="0.2">
      <c r="A22" s="639" t="s">
        <v>22</v>
      </c>
      <c r="B22" s="647" t="s">
        <v>121</v>
      </c>
      <c r="C22" s="666">
        <v>0</v>
      </c>
      <c r="D22" s="655">
        <v>0</v>
      </c>
    </row>
    <row r="23" spans="1:4" s="4" customFormat="1" x14ac:dyDescent="0.2">
      <c r="A23" s="640" t="s">
        <v>19</v>
      </c>
      <c r="B23" s="646" t="s">
        <v>122</v>
      </c>
      <c r="C23" s="668">
        <v>0</v>
      </c>
      <c r="D23" s="657">
        <v>0</v>
      </c>
    </row>
    <row r="24" spans="1:4" s="4" customFormat="1" x14ac:dyDescent="0.2">
      <c r="A24" s="640" t="s">
        <v>20</v>
      </c>
      <c r="B24" s="647" t="s">
        <v>123</v>
      </c>
      <c r="C24" s="668">
        <v>0</v>
      </c>
      <c r="D24" s="657">
        <v>0</v>
      </c>
    </row>
    <row r="25" spans="1:4" s="220" customFormat="1" x14ac:dyDescent="0.2">
      <c r="A25" s="639" t="s">
        <v>29</v>
      </c>
      <c r="B25" s="646" t="s">
        <v>124</v>
      </c>
      <c r="C25" s="666">
        <v>0</v>
      </c>
      <c r="D25" s="655">
        <v>0</v>
      </c>
    </row>
    <row r="26" spans="1:4" s="221" customFormat="1" x14ac:dyDescent="0.2">
      <c r="A26" s="638" t="s">
        <v>28</v>
      </c>
      <c r="B26" s="647" t="s">
        <v>125</v>
      </c>
      <c r="C26" s="669">
        <f>SUM(C27:C28)</f>
        <v>8653865</v>
      </c>
      <c r="D26" s="658">
        <f>SUM(D27:D28)</f>
        <v>8538147</v>
      </c>
    </row>
    <row r="27" spans="1:4" s="4" customFormat="1" x14ac:dyDescent="0.2">
      <c r="A27" s="637" t="s">
        <v>26</v>
      </c>
      <c r="B27" s="646" t="s">
        <v>126</v>
      </c>
      <c r="C27" s="663">
        <v>8653865</v>
      </c>
      <c r="D27" s="652">
        <v>8538147</v>
      </c>
    </row>
    <row r="28" spans="1:4" s="4" customFormat="1" x14ac:dyDescent="0.2">
      <c r="A28" s="637" t="s">
        <v>27</v>
      </c>
      <c r="B28" s="647" t="s">
        <v>127</v>
      </c>
      <c r="C28" s="663">
        <v>0</v>
      </c>
      <c r="D28" s="652">
        <v>0</v>
      </c>
    </row>
    <row r="29" spans="1:4" s="222" customFormat="1" ht="21.75" customHeight="1" x14ac:dyDescent="0.2">
      <c r="A29" s="641" t="s">
        <v>30</v>
      </c>
      <c r="B29" s="646" t="s">
        <v>128</v>
      </c>
      <c r="C29" s="670">
        <f>C8+C12+C18+C26</f>
        <v>111729562</v>
      </c>
      <c r="D29" s="659">
        <f>D8+D12+D18+D26</f>
        <v>107693875</v>
      </c>
    </row>
    <row r="30" spans="1:4" s="4" customFormat="1" x14ac:dyDescent="0.2">
      <c r="A30" s="638" t="s">
        <v>145</v>
      </c>
      <c r="B30" s="647" t="s">
        <v>129</v>
      </c>
      <c r="C30" s="668">
        <v>0</v>
      </c>
      <c r="D30" s="657">
        <v>0</v>
      </c>
    </row>
    <row r="31" spans="1:4" s="4" customFormat="1" x14ac:dyDescent="0.2">
      <c r="A31" s="638" t="s">
        <v>146</v>
      </c>
      <c r="B31" s="646" t="s">
        <v>130</v>
      </c>
      <c r="C31" s="668">
        <v>0</v>
      </c>
      <c r="D31" s="657">
        <v>0</v>
      </c>
    </row>
    <row r="32" spans="1:4" s="222" customFormat="1" ht="17.25" customHeight="1" x14ac:dyDescent="0.2">
      <c r="A32" s="641" t="s">
        <v>31</v>
      </c>
      <c r="B32" s="647" t="s">
        <v>131</v>
      </c>
      <c r="C32" s="670">
        <f>+C30+C31</f>
        <v>0</v>
      </c>
      <c r="D32" s="659">
        <f>+D30+D31</f>
        <v>0</v>
      </c>
    </row>
    <row r="33" spans="1:4" s="4" customFormat="1" x14ac:dyDescent="0.2">
      <c r="A33" s="638" t="s">
        <v>32</v>
      </c>
      <c r="B33" s="646" t="s">
        <v>132</v>
      </c>
      <c r="C33" s="668">
        <v>0</v>
      </c>
      <c r="D33" s="657">
        <v>0</v>
      </c>
    </row>
    <row r="34" spans="1:4" s="4" customFormat="1" x14ac:dyDescent="0.2">
      <c r="A34" s="638" t="s">
        <v>147</v>
      </c>
      <c r="B34" s="647" t="s">
        <v>133</v>
      </c>
      <c r="C34" s="668">
        <v>243790</v>
      </c>
      <c r="D34" s="657">
        <v>462090</v>
      </c>
    </row>
    <row r="35" spans="1:4" s="4" customFormat="1" x14ac:dyDescent="0.2">
      <c r="A35" s="638" t="s">
        <v>148</v>
      </c>
      <c r="B35" s="646" t="s">
        <v>134</v>
      </c>
      <c r="C35" s="668">
        <v>10622848</v>
      </c>
      <c r="D35" s="657">
        <v>9187672</v>
      </c>
    </row>
    <row r="36" spans="1:4" s="4" customFormat="1" x14ac:dyDescent="0.2">
      <c r="A36" s="638" t="s">
        <v>149</v>
      </c>
      <c r="B36" s="647" t="s">
        <v>135</v>
      </c>
      <c r="C36" s="668">
        <v>0</v>
      </c>
      <c r="D36" s="657">
        <v>0</v>
      </c>
    </row>
    <row r="37" spans="1:4" s="4" customFormat="1" x14ac:dyDescent="0.2">
      <c r="A37" s="638" t="s">
        <v>33</v>
      </c>
      <c r="B37" s="646" t="s">
        <v>136</v>
      </c>
      <c r="C37" s="668">
        <v>0</v>
      </c>
      <c r="D37" s="657">
        <v>0</v>
      </c>
    </row>
    <row r="38" spans="1:4" s="222" customFormat="1" ht="17.25" customHeight="1" x14ac:dyDescent="0.2">
      <c r="A38" s="641" t="s">
        <v>34</v>
      </c>
      <c r="B38" s="647" t="s">
        <v>137</v>
      </c>
      <c r="C38" s="670">
        <f>+C33+C34+C35+C36</f>
        <v>10866638</v>
      </c>
      <c r="D38" s="659">
        <f>+D33+D34+D35+D36</f>
        <v>9649762</v>
      </c>
    </row>
    <row r="39" spans="1:4" s="4" customFormat="1" x14ac:dyDescent="0.2">
      <c r="A39" s="638" t="s">
        <v>150</v>
      </c>
      <c r="B39" s="646" t="s">
        <v>138</v>
      </c>
      <c r="C39" s="668">
        <v>10801</v>
      </c>
      <c r="D39" s="657">
        <v>65848</v>
      </c>
    </row>
    <row r="40" spans="1:4" s="4" customFormat="1" x14ac:dyDescent="0.2">
      <c r="A40" s="638" t="s">
        <v>151</v>
      </c>
      <c r="B40" s="647" t="s">
        <v>139</v>
      </c>
      <c r="C40" s="668">
        <v>0</v>
      </c>
      <c r="D40" s="657">
        <v>0</v>
      </c>
    </row>
    <row r="41" spans="1:4" s="4" customFormat="1" x14ac:dyDescent="0.2">
      <c r="A41" s="638" t="s">
        <v>152</v>
      </c>
      <c r="B41" s="646" t="s">
        <v>140</v>
      </c>
      <c r="C41" s="668">
        <v>66333</v>
      </c>
      <c r="D41" s="657">
        <v>96000</v>
      </c>
    </row>
    <row r="42" spans="1:4" s="4" customFormat="1" x14ac:dyDescent="0.2">
      <c r="A42" s="641" t="s">
        <v>38</v>
      </c>
      <c r="B42" s="647" t="s">
        <v>141</v>
      </c>
      <c r="C42" s="670">
        <f>+C39+C40+C41</f>
        <v>77134</v>
      </c>
      <c r="D42" s="659">
        <f>+D39+D40+D41</f>
        <v>161848</v>
      </c>
    </row>
    <row r="43" spans="1:4" s="222" customFormat="1" ht="17.25" customHeight="1" x14ac:dyDescent="0.2">
      <c r="A43" s="641" t="s">
        <v>39</v>
      </c>
      <c r="B43" s="646" t="s">
        <v>142</v>
      </c>
      <c r="C43" s="670">
        <v>0</v>
      </c>
      <c r="D43" s="659">
        <v>0</v>
      </c>
    </row>
    <row r="44" spans="1:4" s="222" customFormat="1" ht="12.75" thickBot="1" x14ac:dyDescent="0.25">
      <c r="A44" s="642" t="s">
        <v>153</v>
      </c>
      <c r="B44" s="648" t="s">
        <v>143</v>
      </c>
      <c r="C44" s="671">
        <v>0</v>
      </c>
      <c r="D44" s="660">
        <v>0</v>
      </c>
    </row>
    <row r="45" spans="1:4" s="223" customFormat="1" ht="23.25" customHeight="1" thickBot="1" x14ac:dyDescent="0.25">
      <c r="A45" s="643" t="s">
        <v>40</v>
      </c>
      <c r="B45" s="649" t="s">
        <v>144</v>
      </c>
      <c r="C45" s="672">
        <f>+C29+C32+C38+C42+C43+C44</f>
        <v>122673334</v>
      </c>
      <c r="D45" s="661">
        <f>+D29+D32+D38+D42+D43+D44</f>
        <v>117505485</v>
      </c>
    </row>
    <row r="46" spans="1:4" x14ac:dyDescent="0.25">
      <c r="A46" s="5"/>
      <c r="C46" s="6"/>
      <c r="D46" s="6"/>
    </row>
    <row r="47" spans="1:4" x14ac:dyDescent="0.25">
      <c r="A47" s="5"/>
      <c r="C47" s="6"/>
      <c r="D47" s="6"/>
    </row>
    <row r="48" spans="1:4" x14ac:dyDescent="0.25">
      <c r="A48" s="7"/>
      <c r="C48" s="6"/>
      <c r="D48" s="6"/>
    </row>
    <row r="49" spans="1:4" x14ac:dyDescent="0.25">
      <c r="A49" s="1012"/>
      <c r="B49" s="1012"/>
      <c r="C49" s="1012"/>
      <c r="D49" s="1012"/>
    </row>
    <row r="50" spans="1:4" x14ac:dyDescent="0.25">
      <c r="A50" s="1012"/>
      <c r="B50" s="1012"/>
      <c r="C50" s="1012"/>
      <c r="D50" s="1012"/>
    </row>
  </sheetData>
  <mergeCells count="9">
    <mergeCell ref="A49:D49"/>
    <mergeCell ref="A50:D50"/>
    <mergeCell ref="A1:D1"/>
    <mergeCell ref="C4:D4"/>
    <mergeCell ref="A5:A6"/>
    <mergeCell ref="B5:B6"/>
    <mergeCell ref="C5:C6"/>
    <mergeCell ref="D5:D6"/>
    <mergeCell ref="A2:D2"/>
  </mergeCells>
  <phoneticPr fontId="0" type="noConversion"/>
  <printOptions horizontalCentered="1"/>
  <pageMargins left="0.56000000000000005" right="0.57999999999999996" top="0.77" bottom="0.98425196850393704" header="0.78740157480314965" footer="0.78740157480314965"/>
  <pageSetup paperSize="9" scale="87" orientation="portrait" horizontalDpi="300" verticalDpi="30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pageSetUpPr fitToPage="1"/>
  </sheetPr>
  <dimension ref="A1:D26"/>
  <sheetViews>
    <sheetView workbookViewId="0">
      <selection activeCell="A4" sqref="A4"/>
    </sheetView>
  </sheetViews>
  <sheetFormatPr defaultRowHeight="12.75" x14ac:dyDescent="0.2"/>
  <cols>
    <col min="1" max="1" width="68.6640625" style="9" customWidth="1"/>
    <col min="2" max="2" width="6.1640625" style="14" customWidth="1"/>
    <col min="3" max="3" width="16.83203125" style="8" customWidth="1"/>
    <col min="4" max="4" width="18" style="8" customWidth="1"/>
    <col min="5" max="16384" width="9.33203125" style="8"/>
  </cols>
  <sheetData>
    <row r="1" spans="1:4" ht="32.25" customHeight="1" x14ac:dyDescent="0.2">
      <c r="A1" s="1031" t="s">
        <v>462</v>
      </c>
      <c r="B1" s="1031"/>
      <c r="C1" s="1031"/>
      <c r="D1" s="1031"/>
    </row>
    <row r="2" spans="1:4" ht="15.75" x14ac:dyDescent="0.2">
      <c r="A2" s="1032" t="s">
        <v>647</v>
      </c>
      <c r="B2" s="1032"/>
      <c r="C2" s="1032"/>
      <c r="D2" s="1032"/>
    </row>
    <row r="3" spans="1:4" s="1" customFormat="1" ht="18.75" customHeight="1" x14ac:dyDescent="0.25">
      <c r="A3" s="839" t="s">
        <v>655</v>
      </c>
      <c r="B3" s="227"/>
      <c r="C3" s="227"/>
      <c r="D3" s="233"/>
    </row>
    <row r="4" spans="1:4" s="1" customFormat="1" ht="16.5" thickBot="1" x14ac:dyDescent="0.3">
      <c r="B4" s="2"/>
      <c r="C4" s="1015" t="s">
        <v>558</v>
      </c>
      <c r="D4" s="1015"/>
    </row>
    <row r="5" spans="1:4" s="10" customFormat="1" ht="31.5" customHeight="1" x14ac:dyDescent="0.2">
      <c r="A5" s="1025" t="s">
        <v>154</v>
      </c>
      <c r="B5" s="1027" t="s">
        <v>68</v>
      </c>
      <c r="C5" s="1029" t="s">
        <v>13</v>
      </c>
      <c r="D5" s="1033" t="s">
        <v>460</v>
      </c>
    </row>
    <row r="6" spans="1:4" s="10" customFormat="1" ht="12.75" customHeight="1" thickBot="1" x14ac:dyDescent="0.25">
      <c r="A6" s="1026"/>
      <c r="B6" s="1028"/>
      <c r="C6" s="1030"/>
      <c r="D6" s="1034"/>
    </row>
    <row r="7" spans="1:4" s="11" customFormat="1" ht="13.5" thickBot="1" x14ac:dyDescent="0.25">
      <c r="A7" s="721" t="s">
        <v>155</v>
      </c>
      <c r="B7" s="723" t="s">
        <v>103</v>
      </c>
      <c r="C7" s="732" t="s">
        <v>104</v>
      </c>
      <c r="D7" s="726" t="s">
        <v>105</v>
      </c>
    </row>
    <row r="8" spans="1:4" ht="15.75" customHeight="1" x14ac:dyDescent="0.2">
      <c r="A8" s="722" t="s">
        <v>156</v>
      </c>
      <c r="B8" s="646" t="s">
        <v>107</v>
      </c>
      <c r="C8" s="834">
        <v>99957781</v>
      </c>
      <c r="D8" s="727">
        <v>99957781</v>
      </c>
    </row>
    <row r="9" spans="1:4" ht="15.75" customHeight="1" x14ac:dyDescent="0.2">
      <c r="A9" s="638" t="s">
        <v>157</v>
      </c>
      <c r="B9" s="724" t="s">
        <v>108</v>
      </c>
      <c r="C9" s="733">
        <v>0</v>
      </c>
      <c r="D9" s="728">
        <v>0</v>
      </c>
    </row>
    <row r="10" spans="1:4" ht="15.75" customHeight="1" x14ac:dyDescent="0.2">
      <c r="A10" s="638" t="s">
        <v>158</v>
      </c>
      <c r="B10" s="724" t="s">
        <v>109</v>
      </c>
      <c r="C10" s="733">
        <v>4001223</v>
      </c>
      <c r="D10" s="728">
        <v>4001223</v>
      </c>
    </row>
    <row r="11" spans="1:4" ht="15.75" customHeight="1" x14ac:dyDescent="0.2">
      <c r="A11" s="638" t="s">
        <v>159</v>
      </c>
      <c r="B11" s="724" t="s">
        <v>110</v>
      </c>
      <c r="C11" s="733">
        <v>13089721</v>
      </c>
      <c r="D11" s="728">
        <v>12330159</v>
      </c>
    </row>
    <row r="12" spans="1:4" ht="15.75" customHeight="1" x14ac:dyDescent="0.2">
      <c r="A12" s="638" t="s">
        <v>160</v>
      </c>
      <c r="B12" s="724" t="s">
        <v>111</v>
      </c>
      <c r="C12" s="733">
        <v>0</v>
      </c>
      <c r="D12" s="728">
        <v>0</v>
      </c>
    </row>
    <row r="13" spans="1:4" ht="15.75" customHeight="1" x14ac:dyDescent="0.2">
      <c r="A13" s="638" t="s">
        <v>161</v>
      </c>
      <c r="B13" s="724" t="s">
        <v>112</v>
      </c>
      <c r="C13" s="733">
        <v>-759562</v>
      </c>
      <c r="D13" s="728">
        <v>-6426082</v>
      </c>
    </row>
    <row r="14" spans="1:4" s="224" customFormat="1" ht="15.75" customHeight="1" x14ac:dyDescent="0.2">
      <c r="A14" s="641" t="s">
        <v>41</v>
      </c>
      <c r="B14" s="725" t="s">
        <v>113</v>
      </c>
      <c r="C14" s="734">
        <f>+C8+C9+C10+C11+C12+C13</f>
        <v>116289163</v>
      </c>
      <c r="D14" s="729">
        <f>+D8+D9+D10+D11+D12+D13</f>
        <v>109863081</v>
      </c>
    </row>
    <row r="15" spans="1:4" ht="15.75" customHeight="1" x14ac:dyDescent="0.2">
      <c r="A15" s="638" t="s">
        <v>162</v>
      </c>
      <c r="B15" s="724" t="s">
        <v>114</v>
      </c>
      <c r="C15" s="735">
        <v>0</v>
      </c>
      <c r="D15" s="730">
        <v>0</v>
      </c>
    </row>
    <row r="16" spans="1:4" ht="15.75" customHeight="1" x14ac:dyDescent="0.2">
      <c r="A16" s="638" t="s">
        <v>163</v>
      </c>
      <c r="B16" s="724" t="s">
        <v>115</v>
      </c>
      <c r="C16" s="735">
        <v>1485460</v>
      </c>
      <c r="D16" s="730">
        <v>612126</v>
      </c>
    </row>
    <row r="17" spans="1:4" ht="15.75" customHeight="1" x14ac:dyDescent="0.2">
      <c r="A17" s="638" t="s">
        <v>164</v>
      </c>
      <c r="B17" s="724" t="s">
        <v>116</v>
      </c>
      <c r="C17" s="735">
        <v>215694</v>
      </c>
      <c r="D17" s="730">
        <v>2603759</v>
      </c>
    </row>
    <row r="18" spans="1:4" s="224" customFormat="1" ht="15.75" customHeight="1" x14ac:dyDescent="0.2">
      <c r="A18" s="641" t="s">
        <v>165</v>
      </c>
      <c r="B18" s="725" t="s">
        <v>117</v>
      </c>
      <c r="C18" s="734">
        <f>+C15+C16+C17</f>
        <v>1701154</v>
      </c>
      <c r="D18" s="729">
        <f>+D15+D16+D17</f>
        <v>3215885</v>
      </c>
    </row>
    <row r="19" spans="1:4" s="224" customFormat="1" ht="15.75" customHeight="1" x14ac:dyDescent="0.2">
      <c r="A19" s="641" t="s">
        <v>166</v>
      </c>
      <c r="B19" s="725" t="s">
        <v>118</v>
      </c>
      <c r="C19" s="736">
        <v>0</v>
      </c>
      <c r="D19" s="731">
        <v>0</v>
      </c>
    </row>
    <row r="20" spans="1:4" s="224" customFormat="1" ht="15.75" customHeight="1" thickBot="1" x14ac:dyDescent="0.25">
      <c r="A20" s="642" t="s">
        <v>482</v>
      </c>
      <c r="B20" s="737" t="s">
        <v>120</v>
      </c>
      <c r="C20" s="738">
        <v>4683017</v>
      </c>
      <c r="D20" s="739">
        <v>4426519</v>
      </c>
    </row>
    <row r="21" spans="1:4" s="12" customFormat="1" ht="15.75" customHeight="1" thickBot="1" x14ac:dyDescent="0.25">
      <c r="A21" s="740" t="s">
        <v>167</v>
      </c>
      <c r="B21" s="741" t="s">
        <v>121</v>
      </c>
      <c r="C21" s="742">
        <f>+C14+C18+C20</f>
        <v>122673334</v>
      </c>
      <c r="D21" s="743">
        <f>+D14+D18+D20</f>
        <v>117505485</v>
      </c>
    </row>
    <row r="22" spans="1:4" ht="15.75" x14ac:dyDescent="0.25">
      <c r="A22" s="5"/>
      <c r="B22" s="7"/>
      <c r="C22" s="6"/>
      <c r="D22" s="6"/>
    </row>
    <row r="23" spans="1:4" ht="15.75" x14ac:dyDescent="0.25">
      <c r="A23" s="5"/>
      <c r="B23" s="7"/>
      <c r="C23" s="6"/>
      <c r="D23" s="6"/>
    </row>
    <row r="24" spans="1:4" ht="15.75" x14ac:dyDescent="0.25">
      <c r="A24" s="7"/>
      <c r="B24" s="7"/>
      <c r="C24" s="6"/>
      <c r="D24" s="6"/>
    </row>
    <row r="25" spans="1:4" ht="15.75" x14ac:dyDescent="0.25">
      <c r="A25" s="1024"/>
      <c r="B25" s="1024"/>
      <c r="C25" s="1024"/>
      <c r="D25" s="13"/>
    </row>
    <row r="26" spans="1:4" ht="15.75" x14ac:dyDescent="0.25">
      <c r="A26" s="1024"/>
      <c r="B26" s="1024"/>
      <c r="C26" s="1024"/>
      <c r="D26" s="13"/>
    </row>
  </sheetData>
  <mergeCells count="9">
    <mergeCell ref="A26:C26"/>
    <mergeCell ref="A5:A6"/>
    <mergeCell ref="B5:B6"/>
    <mergeCell ref="C5:C6"/>
    <mergeCell ref="A1:D1"/>
    <mergeCell ref="A2:D2"/>
    <mergeCell ref="D5:D6"/>
    <mergeCell ref="A25:C25"/>
    <mergeCell ref="C4:D4"/>
  </mergeCells>
  <phoneticPr fontId="0" type="noConversion"/>
  <printOptions horizontalCentered="1"/>
  <pageMargins left="0.42" right="0.62" top="1" bottom="0.98425196850393704" header="0.78740157480314965" footer="0.78740157480314965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0"/>
  <sheetViews>
    <sheetView view="pageBreakPreview" zoomScaleSheetLayoutView="120" workbookViewId="0">
      <selection activeCell="A5" sqref="A5"/>
    </sheetView>
  </sheetViews>
  <sheetFormatPr defaultColWidth="10.33203125" defaultRowHeight="15.75" x14ac:dyDescent="0.25"/>
  <cols>
    <col min="1" max="1" width="68.6640625" style="1" customWidth="1"/>
    <col min="2" max="2" width="6.1640625" style="2" customWidth="1"/>
    <col min="3" max="3" width="18" style="1" customWidth="1"/>
    <col min="4" max="4" width="17.1640625" style="1" customWidth="1"/>
    <col min="5" max="256" width="10.33203125" style="1"/>
    <col min="257" max="257" width="68.6640625" style="1" customWidth="1"/>
    <col min="258" max="258" width="6.1640625" style="1" customWidth="1"/>
    <col min="259" max="259" width="18" style="1" customWidth="1"/>
    <col min="260" max="260" width="17.1640625" style="1" customWidth="1"/>
    <col min="261" max="512" width="10.33203125" style="1"/>
    <col min="513" max="513" width="68.6640625" style="1" customWidth="1"/>
    <col min="514" max="514" width="6.1640625" style="1" customWidth="1"/>
    <col min="515" max="515" width="18" style="1" customWidth="1"/>
    <col min="516" max="516" width="17.1640625" style="1" customWidth="1"/>
    <col min="517" max="768" width="10.33203125" style="1"/>
    <col min="769" max="769" width="68.6640625" style="1" customWidth="1"/>
    <col min="770" max="770" width="6.1640625" style="1" customWidth="1"/>
    <col min="771" max="771" width="18" style="1" customWidth="1"/>
    <col min="772" max="772" width="17.1640625" style="1" customWidth="1"/>
    <col min="773" max="1024" width="10.33203125" style="1"/>
    <col min="1025" max="1025" width="68.6640625" style="1" customWidth="1"/>
    <col min="1026" max="1026" width="6.1640625" style="1" customWidth="1"/>
    <col min="1027" max="1027" width="18" style="1" customWidth="1"/>
    <col min="1028" max="1028" width="17.1640625" style="1" customWidth="1"/>
    <col min="1029" max="1280" width="10.33203125" style="1"/>
    <col min="1281" max="1281" width="68.6640625" style="1" customWidth="1"/>
    <col min="1282" max="1282" width="6.1640625" style="1" customWidth="1"/>
    <col min="1283" max="1283" width="18" style="1" customWidth="1"/>
    <col min="1284" max="1284" width="17.1640625" style="1" customWidth="1"/>
    <col min="1285" max="1536" width="10.33203125" style="1"/>
    <col min="1537" max="1537" width="68.6640625" style="1" customWidth="1"/>
    <col min="1538" max="1538" width="6.1640625" style="1" customWidth="1"/>
    <col min="1539" max="1539" width="18" style="1" customWidth="1"/>
    <col min="1540" max="1540" width="17.1640625" style="1" customWidth="1"/>
    <col min="1541" max="1792" width="10.33203125" style="1"/>
    <col min="1793" max="1793" width="68.6640625" style="1" customWidth="1"/>
    <col min="1794" max="1794" width="6.1640625" style="1" customWidth="1"/>
    <col min="1795" max="1795" width="18" style="1" customWidth="1"/>
    <col min="1796" max="1796" width="17.1640625" style="1" customWidth="1"/>
    <col min="1797" max="2048" width="10.33203125" style="1"/>
    <col min="2049" max="2049" width="68.6640625" style="1" customWidth="1"/>
    <col min="2050" max="2050" width="6.1640625" style="1" customWidth="1"/>
    <col min="2051" max="2051" width="18" style="1" customWidth="1"/>
    <col min="2052" max="2052" width="17.1640625" style="1" customWidth="1"/>
    <col min="2053" max="2304" width="10.33203125" style="1"/>
    <col min="2305" max="2305" width="68.6640625" style="1" customWidth="1"/>
    <col min="2306" max="2306" width="6.1640625" style="1" customWidth="1"/>
    <col min="2307" max="2307" width="18" style="1" customWidth="1"/>
    <col min="2308" max="2308" width="17.1640625" style="1" customWidth="1"/>
    <col min="2309" max="2560" width="10.33203125" style="1"/>
    <col min="2561" max="2561" width="68.6640625" style="1" customWidth="1"/>
    <col min="2562" max="2562" width="6.1640625" style="1" customWidth="1"/>
    <col min="2563" max="2563" width="18" style="1" customWidth="1"/>
    <col min="2564" max="2564" width="17.1640625" style="1" customWidth="1"/>
    <col min="2565" max="2816" width="10.33203125" style="1"/>
    <col min="2817" max="2817" width="68.6640625" style="1" customWidth="1"/>
    <col min="2818" max="2818" width="6.1640625" style="1" customWidth="1"/>
    <col min="2819" max="2819" width="18" style="1" customWidth="1"/>
    <col min="2820" max="2820" width="17.1640625" style="1" customWidth="1"/>
    <col min="2821" max="3072" width="10.33203125" style="1"/>
    <col min="3073" max="3073" width="68.6640625" style="1" customWidth="1"/>
    <col min="3074" max="3074" width="6.1640625" style="1" customWidth="1"/>
    <col min="3075" max="3075" width="18" style="1" customWidth="1"/>
    <col min="3076" max="3076" width="17.1640625" style="1" customWidth="1"/>
    <col min="3077" max="3328" width="10.33203125" style="1"/>
    <col min="3329" max="3329" width="68.6640625" style="1" customWidth="1"/>
    <col min="3330" max="3330" width="6.1640625" style="1" customWidth="1"/>
    <col min="3331" max="3331" width="18" style="1" customWidth="1"/>
    <col min="3332" max="3332" width="17.1640625" style="1" customWidth="1"/>
    <col min="3333" max="3584" width="10.33203125" style="1"/>
    <col min="3585" max="3585" width="68.6640625" style="1" customWidth="1"/>
    <col min="3586" max="3586" width="6.1640625" style="1" customWidth="1"/>
    <col min="3587" max="3587" width="18" style="1" customWidth="1"/>
    <col min="3588" max="3588" width="17.1640625" style="1" customWidth="1"/>
    <col min="3589" max="3840" width="10.33203125" style="1"/>
    <col min="3841" max="3841" width="68.6640625" style="1" customWidth="1"/>
    <col min="3842" max="3842" width="6.1640625" style="1" customWidth="1"/>
    <col min="3843" max="3843" width="18" style="1" customWidth="1"/>
    <col min="3844" max="3844" width="17.1640625" style="1" customWidth="1"/>
    <col min="3845" max="4096" width="10.33203125" style="1"/>
    <col min="4097" max="4097" width="68.6640625" style="1" customWidth="1"/>
    <col min="4098" max="4098" width="6.1640625" style="1" customWidth="1"/>
    <col min="4099" max="4099" width="18" style="1" customWidth="1"/>
    <col min="4100" max="4100" width="17.1640625" style="1" customWidth="1"/>
    <col min="4101" max="4352" width="10.33203125" style="1"/>
    <col min="4353" max="4353" width="68.6640625" style="1" customWidth="1"/>
    <col min="4354" max="4354" width="6.1640625" style="1" customWidth="1"/>
    <col min="4355" max="4355" width="18" style="1" customWidth="1"/>
    <col min="4356" max="4356" width="17.1640625" style="1" customWidth="1"/>
    <col min="4357" max="4608" width="10.33203125" style="1"/>
    <col min="4609" max="4609" width="68.6640625" style="1" customWidth="1"/>
    <col min="4610" max="4610" width="6.1640625" style="1" customWidth="1"/>
    <col min="4611" max="4611" width="18" style="1" customWidth="1"/>
    <col min="4612" max="4612" width="17.1640625" style="1" customWidth="1"/>
    <col min="4613" max="4864" width="10.33203125" style="1"/>
    <col min="4865" max="4865" width="68.6640625" style="1" customWidth="1"/>
    <col min="4866" max="4866" width="6.1640625" style="1" customWidth="1"/>
    <col min="4867" max="4867" width="18" style="1" customWidth="1"/>
    <col min="4868" max="4868" width="17.1640625" style="1" customWidth="1"/>
    <col min="4869" max="5120" width="10.33203125" style="1"/>
    <col min="5121" max="5121" width="68.6640625" style="1" customWidth="1"/>
    <col min="5122" max="5122" width="6.1640625" style="1" customWidth="1"/>
    <col min="5123" max="5123" width="18" style="1" customWidth="1"/>
    <col min="5124" max="5124" width="17.1640625" style="1" customWidth="1"/>
    <col min="5125" max="5376" width="10.33203125" style="1"/>
    <col min="5377" max="5377" width="68.6640625" style="1" customWidth="1"/>
    <col min="5378" max="5378" width="6.1640625" style="1" customWidth="1"/>
    <col min="5379" max="5379" width="18" style="1" customWidth="1"/>
    <col min="5380" max="5380" width="17.1640625" style="1" customWidth="1"/>
    <col min="5381" max="5632" width="10.33203125" style="1"/>
    <col min="5633" max="5633" width="68.6640625" style="1" customWidth="1"/>
    <col min="5634" max="5634" width="6.1640625" style="1" customWidth="1"/>
    <col min="5635" max="5635" width="18" style="1" customWidth="1"/>
    <col min="5636" max="5636" width="17.1640625" style="1" customWidth="1"/>
    <col min="5637" max="5888" width="10.33203125" style="1"/>
    <col min="5889" max="5889" width="68.6640625" style="1" customWidth="1"/>
    <col min="5890" max="5890" width="6.1640625" style="1" customWidth="1"/>
    <col min="5891" max="5891" width="18" style="1" customWidth="1"/>
    <col min="5892" max="5892" width="17.1640625" style="1" customWidth="1"/>
    <col min="5893" max="6144" width="10.33203125" style="1"/>
    <col min="6145" max="6145" width="68.6640625" style="1" customWidth="1"/>
    <col min="6146" max="6146" width="6.1640625" style="1" customWidth="1"/>
    <col min="6147" max="6147" width="18" style="1" customWidth="1"/>
    <col min="6148" max="6148" width="17.1640625" style="1" customWidth="1"/>
    <col min="6149" max="6400" width="10.33203125" style="1"/>
    <col min="6401" max="6401" width="68.6640625" style="1" customWidth="1"/>
    <col min="6402" max="6402" width="6.1640625" style="1" customWidth="1"/>
    <col min="6403" max="6403" width="18" style="1" customWidth="1"/>
    <col min="6404" max="6404" width="17.1640625" style="1" customWidth="1"/>
    <col min="6405" max="6656" width="10.33203125" style="1"/>
    <col min="6657" max="6657" width="68.6640625" style="1" customWidth="1"/>
    <col min="6658" max="6658" width="6.1640625" style="1" customWidth="1"/>
    <col min="6659" max="6659" width="18" style="1" customWidth="1"/>
    <col min="6660" max="6660" width="17.1640625" style="1" customWidth="1"/>
    <col min="6661" max="6912" width="10.33203125" style="1"/>
    <col min="6913" max="6913" width="68.6640625" style="1" customWidth="1"/>
    <col min="6914" max="6914" width="6.1640625" style="1" customWidth="1"/>
    <col min="6915" max="6915" width="18" style="1" customWidth="1"/>
    <col min="6916" max="6916" width="17.1640625" style="1" customWidth="1"/>
    <col min="6917" max="7168" width="10.33203125" style="1"/>
    <col min="7169" max="7169" width="68.6640625" style="1" customWidth="1"/>
    <col min="7170" max="7170" width="6.1640625" style="1" customWidth="1"/>
    <col min="7171" max="7171" width="18" style="1" customWidth="1"/>
    <col min="7172" max="7172" width="17.1640625" style="1" customWidth="1"/>
    <col min="7173" max="7424" width="10.33203125" style="1"/>
    <col min="7425" max="7425" width="68.6640625" style="1" customWidth="1"/>
    <col min="7426" max="7426" width="6.1640625" style="1" customWidth="1"/>
    <col min="7427" max="7427" width="18" style="1" customWidth="1"/>
    <col min="7428" max="7428" width="17.1640625" style="1" customWidth="1"/>
    <col min="7429" max="7680" width="10.33203125" style="1"/>
    <col min="7681" max="7681" width="68.6640625" style="1" customWidth="1"/>
    <col min="7682" max="7682" width="6.1640625" style="1" customWidth="1"/>
    <col min="7683" max="7683" width="18" style="1" customWidth="1"/>
    <col min="7684" max="7684" width="17.1640625" style="1" customWidth="1"/>
    <col min="7685" max="7936" width="10.33203125" style="1"/>
    <col min="7937" max="7937" width="68.6640625" style="1" customWidth="1"/>
    <col min="7938" max="7938" width="6.1640625" style="1" customWidth="1"/>
    <col min="7939" max="7939" width="18" style="1" customWidth="1"/>
    <col min="7940" max="7940" width="17.1640625" style="1" customWidth="1"/>
    <col min="7941" max="8192" width="10.33203125" style="1"/>
    <col min="8193" max="8193" width="68.6640625" style="1" customWidth="1"/>
    <col min="8194" max="8194" width="6.1640625" style="1" customWidth="1"/>
    <col min="8195" max="8195" width="18" style="1" customWidth="1"/>
    <col min="8196" max="8196" width="17.1640625" style="1" customWidth="1"/>
    <col min="8197" max="8448" width="10.33203125" style="1"/>
    <col min="8449" max="8449" width="68.6640625" style="1" customWidth="1"/>
    <col min="8450" max="8450" width="6.1640625" style="1" customWidth="1"/>
    <col min="8451" max="8451" width="18" style="1" customWidth="1"/>
    <col min="8452" max="8452" width="17.1640625" style="1" customWidth="1"/>
    <col min="8453" max="8704" width="10.33203125" style="1"/>
    <col min="8705" max="8705" width="68.6640625" style="1" customWidth="1"/>
    <col min="8706" max="8706" width="6.1640625" style="1" customWidth="1"/>
    <col min="8707" max="8707" width="18" style="1" customWidth="1"/>
    <col min="8708" max="8708" width="17.1640625" style="1" customWidth="1"/>
    <col min="8709" max="8960" width="10.33203125" style="1"/>
    <col min="8961" max="8961" width="68.6640625" style="1" customWidth="1"/>
    <col min="8962" max="8962" width="6.1640625" style="1" customWidth="1"/>
    <col min="8963" max="8963" width="18" style="1" customWidth="1"/>
    <col min="8964" max="8964" width="17.1640625" style="1" customWidth="1"/>
    <col min="8965" max="9216" width="10.33203125" style="1"/>
    <col min="9217" max="9217" width="68.6640625" style="1" customWidth="1"/>
    <col min="9218" max="9218" width="6.1640625" style="1" customWidth="1"/>
    <col min="9219" max="9219" width="18" style="1" customWidth="1"/>
    <col min="9220" max="9220" width="17.1640625" style="1" customWidth="1"/>
    <col min="9221" max="9472" width="10.33203125" style="1"/>
    <col min="9473" max="9473" width="68.6640625" style="1" customWidth="1"/>
    <col min="9474" max="9474" width="6.1640625" style="1" customWidth="1"/>
    <col min="9475" max="9475" width="18" style="1" customWidth="1"/>
    <col min="9476" max="9476" width="17.1640625" style="1" customWidth="1"/>
    <col min="9477" max="9728" width="10.33203125" style="1"/>
    <col min="9729" max="9729" width="68.6640625" style="1" customWidth="1"/>
    <col min="9730" max="9730" width="6.1640625" style="1" customWidth="1"/>
    <col min="9731" max="9731" width="18" style="1" customWidth="1"/>
    <col min="9732" max="9732" width="17.1640625" style="1" customWidth="1"/>
    <col min="9733" max="9984" width="10.33203125" style="1"/>
    <col min="9985" max="9985" width="68.6640625" style="1" customWidth="1"/>
    <col min="9986" max="9986" width="6.1640625" style="1" customWidth="1"/>
    <col min="9987" max="9987" width="18" style="1" customWidth="1"/>
    <col min="9988" max="9988" width="17.1640625" style="1" customWidth="1"/>
    <col min="9989" max="10240" width="10.33203125" style="1"/>
    <col min="10241" max="10241" width="68.6640625" style="1" customWidth="1"/>
    <col min="10242" max="10242" width="6.1640625" style="1" customWidth="1"/>
    <col min="10243" max="10243" width="18" style="1" customWidth="1"/>
    <col min="10244" max="10244" width="17.1640625" style="1" customWidth="1"/>
    <col min="10245" max="10496" width="10.33203125" style="1"/>
    <col min="10497" max="10497" width="68.6640625" style="1" customWidth="1"/>
    <col min="10498" max="10498" width="6.1640625" style="1" customWidth="1"/>
    <col min="10499" max="10499" width="18" style="1" customWidth="1"/>
    <col min="10500" max="10500" width="17.1640625" style="1" customWidth="1"/>
    <col min="10501" max="10752" width="10.33203125" style="1"/>
    <col min="10753" max="10753" width="68.6640625" style="1" customWidth="1"/>
    <col min="10754" max="10754" width="6.1640625" style="1" customWidth="1"/>
    <col min="10755" max="10755" width="18" style="1" customWidth="1"/>
    <col min="10756" max="10756" width="17.1640625" style="1" customWidth="1"/>
    <col min="10757" max="11008" width="10.33203125" style="1"/>
    <col min="11009" max="11009" width="68.6640625" style="1" customWidth="1"/>
    <col min="11010" max="11010" width="6.1640625" style="1" customWidth="1"/>
    <col min="11011" max="11011" width="18" style="1" customWidth="1"/>
    <col min="11012" max="11012" width="17.1640625" style="1" customWidth="1"/>
    <col min="11013" max="11264" width="10.33203125" style="1"/>
    <col min="11265" max="11265" width="68.6640625" style="1" customWidth="1"/>
    <col min="11266" max="11266" width="6.1640625" style="1" customWidth="1"/>
    <col min="11267" max="11267" width="18" style="1" customWidth="1"/>
    <col min="11268" max="11268" width="17.1640625" style="1" customWidth="1"/>
    <col min="11269" max="11520" width="10.33203125" style="1"/>
    <col min="11521" max="11521" width="68.6640625" style="1" customWidth="1"/>
    <col min="11522" max="11522" width="6.1640625" style="1" customWidth="1"/>
    <col min="11523" max="11523" width="18" style="1" customWidth="1"/>
    <col min="11524" max="11524" width="17.1640625" style="1" customWidth="1"/>
    <col min="11525" max="11776" width="10.33203125" style="1"/>
    <col min="11777" max="11777" width="68.6640625" style="1" customWidth="1"/>
    <col min="11778" max="11778" width="6.1640625" style="1" customWidth="1"/>
    <col min="11779" max="11779" width="18" style="1" customWidth="1"/>
    <col min="11780" max="11780" width="17.1640625" style="1" customWidth="1"/>
    <col min="11781" max="12032" width="10.33203125" style="1"/>
    <col min="12033" max="12033" width="68.6640625" style="1" customWidth="1"/>
    <col min="12034" max="12034" width="6.1640625" style="1" customWidth="1"/>
    <col min="12035" max="12035" width="18" style="1" customWidth="1"/>
    <col min="12036" max="12036" width="17.1640625" style="1" customWidth="1"/>
    <col min="12037" max="12288" width="10.33203125" style="1"/>
    <col min="12289" max="12289" width="68.6640625" style="1" customWidth="1"/>
    <col min="12290" max="12290" width="6.1640625" style="1" customWidth="1"/>
    <col min="12291" max="12291" width="18" style="1" customWidth="1"/>
    <col min="12292" max="12292" width="17.1640625" style="1" customWidth="1"/>
    <col min="12293" max="12544" width="10.33203125" style="1"/>
    <col min="12545" max="12545" width="68.6640625" style="1" customWidth="1"/>
    <col min="12546" max="12546" width="6.1640625" style="1" customWidth="1"/>
    <col min="12547" max="12547" width="18" style="1" customWidth="1"/>
    <col min="12548" max="12548" width="17.1640625" style="1" customWidth="1"/>
    <col min="12549" max="12800" width="10.33203125" style="1"/>
    <col min="12801" max="12801" width="68.6640625" style="1" customWidth="1"/>
    <col min="12802" max="12802" width="6.1640625" style="1" customWidth="1"/>
    <col min="12803" max="12803" width="18" style="1" customWidth="1"/>
    <col min="12804" max="12804" width="17.1640625" style="1" customWidth="1"/>
    <col min="12805" max="13056" width="10.33203125" style="1"/>
    <col min="13057" max="13057" width="68.6640625" style="1" customWidth="1"/>
    <col min="13058" max="13058" width="6.1640625" style="1" customWidth="1"/>
    <col min="13059" max="13059" width="18" style="1" customWidth="1"/>
    <col min="13060" max="13060" width="17.1640625" style="1" customWidth="1"/>
    <col min="13061" max="13312" width="10.33203125" style="1"/>
    <col min="13313" max="13313" width="68.6640625" style="1" customWidth="1"/>
    <col min="13314" max="13314" width="6.1640625" style="1" customWidth="1"/>
    <col min="13315" max="13315" width="18" style="1" customWidth="1"/>
    <col min="13316" max="13316" width="17.1640625" style="1" customWidth="1"/>
    <col min="13317" max="13568" width="10.33203125" style="1"/>
    <col min="13569" max="13569" width="68.6640625" style="1" customWidth="1"/>
    <col min="13570" max="13570" width="6.1640625" style="1" customWidth="1"/>
    <col min="13571" max="13571" width="18" style="1" customWidth="1"/>
    <col min="13572" max="13572" width="17.1640625" style="1" customWidth="1"/>
    <col min="13573" max="13824" width="10.33203125" style="1"/>
    <col min="13825" max="13825" width="68.6640625" style="1" customWidth="1"/>
    <col min="13826" max="13826" width="6.1640625" style="1" customWidth="1"/>
    <col min="13827" max="13827" width="18" style="1" customWidth="1"/>
    <col min="13828" max="13828" width="17.1640625" style="1" customWidth="1"/>
    <col min="13829" max="14080" width="10.33203125" style="1"/>
    <col min="14081" max="14081" width="68.6640625" style="1" customWidth="1"/>
    <col min="14082" max="14082" width="6.1640625" style="1" customWidth="1"/>
    <col min="14083" max="14083" width="18" style="1" customWidth="1"/>
    <col min="14084" max="14084" width="17.1640625" style="1" customWidth="1"/>
    <col min="14085" max="14336" width="10.33203125" style="1"/>
    <col min="14337" max="14337" width="68.6640625" style="1" customWidth="1"/>
    <col min="14338" max="14338" width="6.1640625" style="1" customWidth="1"/>
    <col min="14339" max="14339" width="18" style="1" customWidth="1"/>
    <col min="14340" max="14340" width="17.1640625" style="1" customWidth="1"/>
    <col min="14341" max="14592" width="10.33203125" style="1"/>
    <col min="14593" max="14593" width="68.6640625" style="1" customWidth="1"/>
    <col min="14594" max="14594" width="6.1640625" style="1" customWidth="1"/>
    <col min="14595" max="14595" width="18" style="1" customWidth="1"/>
    <col min="14596" max="14596" width="17.1640625" style="1" customWidth="1"/>
    <col min="14597" max="14848" width="10.33203125" style="1"/>
    <col min="14849" max="14849" width="68.6640625" style="1" customWidth="1"/>
    <col min="14850" max="14850" width="6.1640625" style="1" customWidth="1"/>
    <col min="14851" max="14851" width="18" style="1" customWidth="1"/>
    <col min="14852" max="14852" width="17.1640625" style="1" customWidth="1"/>
    <col min="14853" max="15104" width="10.33203125" style="1"/>
    <col min="15105" max="15105" width="68.6640625" style="1" customWidth="1"/>
    <col min="15106" max="15106" width="6.1640625" style="1" customWidth="1"/>
    <col min="15107" max="15107" width="18" style="1" customWidth="1"/>
    <col min="15108" max="15108" width="17.1640625" style="1" customWidth="1"/>
    <col min="15109" max="15360" width="10.33203125" style="1"/>
    <col min="15361" max="15361" width="68.6640625" style="1" customWidth="1"/>
    <col min="15362" max="15362" width="6.1640625" style="1" customWidth="1"/>
    <col min="15363" max="15363" width="18" style="1" customWidth="1"/>
    <col min="15364" max="15364" width="17.1640625" style="1" customWidth="1"/>
    <col min="15365" max="15616" width="10.33203125" style="1"/>
    <col min="15617" max="15617" width="68.6640625" style="1" customWidth="1"/>
    <col min="15618" max="15618" width="6.1640625" style="1" customWidth="1"/>
    <col min="15619" max="15619" width="18" style="1" customWidth="1"/>
    <col min="15620" max="15620" width="17.1640625" style="1" customWidth="1"/>
    <col min="15621" max="15872" width="10.33203125" style="1"/>
    <col min="15873" max="15873" width="68.6640625" style="1" customWidth="1"/>
    <col min="15874" max="15874" width="6.1640625" style="1" customWidth="1"/>
    <col min="15875" max="15875" width="18" style="1" customWidth="1"/>
    <col min="15876" max="15876" width="17.1640625" style="1" customWidth="1"/>
    <col min="15877" max="16128" width="10.33203125" style="1"/>
    <col min="16129" max="16129" width="68.6640625" style="1" customWidth="1"/>
    <col min="16130" max="16130" width="6.1640625" style="1" customWidth="1"/>
    <col min="16131" max="16131" width="18" style="1" customWidth="1"/>
    <col min="16132" max="16132" width="17.1640625" style="1" customWidth="1"/>
    <col min="16133" max="16384" width="10.33203125" style="1"/>
  </cols>
  <sheetData>
    <row r="1" spans="1:4" ht="36.75" customHeight="1" x14ac:dyDescent="0.25">
      <c r="A1" s="1013" t="s">
        <v>572</v>
      </c>
      <c r="B1" s="1014"/>
      <c r="C1" s="1014"/>
      <c r="D1" s="1014"/>
    </row>
    <row r="2" spans="1:4" ht="21" customHeight="1" x14ac:dyDescent="0.25">
      <c r="A2" s="1013" t="s">
        <v>647</v>
      </c>
      <c r="B2" s="1013"/>
      <c r="C2" s="1013"/>
      <c r="D2" s="1013"/>
    </row>
    <row r="3" spans="1:4" ht="21" customHeight="1" x14ac:dyDescent="0.25">
      <c r="A3" s="1013" t="s">
        <v>543</v>
      </c>
      <c r="B3" s="1013"/>
      <c r="C3" s="1013"/>
      <c r="D3" s="1013"/>
    </row>
    <row r="4" spans="1:4" ht="18.75" customHeight="1" x14ac:dyDescent="0.25">
      <c r="A4" s="839" t="s">
        <v>654</v>
      </c>
      <c r="B4" s="798"/>
      <c r="C4" s="798"/>
      <c r="D4" s="233"/>
    </row>
    <row r="5" spans="1:4" ht="16.5" thickBot="1" x14ac:dyDescent="0.3">
      <c r="C5" s="1015" t="s">
        <v>558</v>
      </c>
      <c r="D5" s="1015"/>
    </row>
    <row r="6" spans="1:4" ht="15.75" customHeight="1" x14ac:dyDescent="0.25">
      <c r="A6" s="1035" t="s">
        <v>497</v>
      </c>
      <c r="B6" s="1037" t="s">
        <v>68</v>
      </c>
      <c r="C6" s="1039" t="s">
        <v>13</v>
      </c>
      <c r="D6" s="1039" t="s">
        <v>460</v>
      </c>
    </row>
    <row r="7" spans="1:4" ht="11.25" customHeight="1" x14ac:dyDescent="0.25">
      <c r="A7" s="1036"/>
      <c r="B7" s="1038"/>
      <c r="C7" s="1040"/>
      <c r="D7" s="1040"/>
    </row>
    <row r="8" spans="1:4" s="3" customFormat="1" ht="16.5" thickBot="1" x14ac:dyDescent="0.25">
      <c r="A8" s="800" t="s">
        <v>102</v>
      </c>
      <c r="B8" s="801" t="s">
        <v>103</v>
      </c>
      <c r="C8" s="801" t="s">
        <v>104</v>
      </c>
      <c r="D8" s="801" t="s">
        <v>105</v>
      </c>
    </row>
    <row r="9" spans="1:4" s="4" customFormat="1" x14ac:dyDescent="0.2">
      <c r="A9" s="802" t="s">
        <v>573</v>
      </c>
      <c r="B9" s="803" t="s">
        <v>107</v>
      </c>
      <c r="C9" s="804">
        <v>12042334</v>
      </c>
      <c r="D9" s="804">
        <v>9321138</v>
      </c>
    </row>
    <row r="10" spans="1:4" s="4" customFormat="1" x14ac:dyDescent="0.2">
      <c r="A10" s="805" t="s">
        <v>574</v>
      </c>
      <c r="B10" s="806" t="s">
        <v>108</v>
      </c>
      <c r="C10" s="807">
        <v>4491745</v>
      </c>
      <c r="D10" s="807">
        <v>3820445</v>
      </c>
    </row>
    <row r="11" spans="1:4" s="4" customFormat="1" x14ac:dyDescent="0.2">
      <c r="A11" s="805" t="s">
        <v>575</v>
      </c>
      <c r="B11" s="806" t="s">
        <v>109</v>
      </c>
      <c r="C11" s="807">
        <v>27300</v>
      </c>
      <c r="D11" s="807">
        <v>29526</v>
      </c>
    </row>
    <row r="12" spans="1:4" s="221" customFormat="1" x14ac:dyDescent="0.2">
      <c r="A12" s="808" t="s">
        <v>576</v>
      </c>
      <c r="B12" s="809" t="s">
        <v>110</v>
      </c>
      <c r="C12" s="810">
        <f>SUM(C9:C11)</f>
        <v>16561379</v>
      </c>
      <c r="D12" s="810">
        <f>SUM(D9:D11)</f>
        <v>13171109</v>
      </c>
    </row>
    <row r="13" spans="1:4" s="4" customFormat="1" x14ac:dyDescent="0.2">
      <c r="A13" s="811" t="s">
        <v>577</v>
      </c>
      <c r="B13" s="806" t="s">
        <v>111</v>
      </c>
      <c r="C13" s="812">
        <v>18930470</v>
      </c>
      <c r="D13" s="812">
        <v>16372078</v>
      </c>
    </row>
    <row r="14" spans="1:4" s="4" customFormat="1" x14ac:dyDescent="0.2">
      <c r="A14" s="811" t="s">
        <v>578</v>
      </c>
      <c r="B14" s="806" t="s">
        <v>112</v>
      </c>
      <c r="C14" s="812">
        <v>905701</v>
      </c>
      <c r="D14" s="812">
        <v>596107</v>
      </c>
    </row>
    <row r="15" spans="1:4" s="4" customFormat="1" x14ac:dyDescent="0.2">
      <c r="A15" s="811" t="s">
        <v>579</v>
      </c>
      <c r="B15" s="806" t="s">
        <v>113</v>
      </c>
      <c r="C15" s="812">
        <v>113167</v>
      </c>
      <c r="D15" s="812">
        <v>113167</v>
      </c>
    </row>
    <row r="16" spans="1:4" s="4" customFormat="1" x14ac:dyDescent="0.2">
      <c r="A16" s="811" t="s">
        <v>580</v>
      </c>
      <c r="B16" s="806" t="s">
        <v>114</v>
      </c>
      <c r="C16" s="812">
        <v>126681</v>
      </c>
      <c r="D16" s="812">
        <v>205088</v>
      </c>
    </row>
    <row r="17" spans="1:4" s="221" customFormat="1" x14ac:dyDescent="0.2">
      <c r="A17" s="813" t="s">
        <v>581</v>
      </c>
      <c r="B17" s="809" t="s">
        <v>115</v>
      </c>
      <c r="C17" s="814">
        <f>SUM(C13:C16)</f>
        <v>20076019</v>
      </c>
      <c r="D17" s="814">
        <f>SUM(D13:D16)</f>
        <v>17286440</v>
      </c>
    </row>
    <row r="18" spans="1:4" s="4" customFormat="1" x14ac:dyDescent="0.2">
      <c r="A18" s="811" t="s">
        <v>582</v>
      </c>
      <c r="B18" s="806" t="s">
        <v>116</v>
      </c>
      <c r="C18" s="812">
        <v>2014599</v>
      </c>
      <c r="D18" s="812">
        <v>1769025</v>
      </c>
    </row>
    <row r="19" spans="1:4" s="221" customFormat="1" x14ac:dyDescent="0.2">
      <c r="A19" s="811" t="s">
        <v>583</v>
      </c>
      <c r="B19" s="815" t="s">
        <v>117</v>
      </c>
      <c r="C19" s="812">
        <v>4739551</v>
      </c>
      <c r="D19" s="812">
        <v>4898886</v>
      </c>
    </row>
    <row r="20" spans="1:4" s="221" customFormat="1" x14ac:dyDescent="0.2">
      <c r="A20" s="811" t="s">
        <v>600</v>
      </c>
      <c r="B20" s="815" t="s">
        <v>118</v>
      </c>
      <c r="C20" s="812">
        <v>177628</v>
      </c>
      <c r="D20" s="812">
        <v>0</v>
      </c>
    </row>
    <row r="21" spans="1:4" s="220" customFormat="1" x14ac:dyDescent="0.2">
      <c r="A21" s="811" t="s">
        <v>584</v>
      </c>
      <c r="B21" s="815" t="s">
        <v>119</v>
      </c>
      <c r="C21" s="812">
        <v>0</v>
      </c>
      <c r="D21" s="812">
        <v>194549</v>
      </c>
    </row>
    <row r="22" spans="1:4" s="221" customFormat="1" x14ac:dyDescent="0.2">
      <c r="A22" s="813" t="s">
        <v>585</v>
      </c>
      <c r="B22" s="825" t="s">
        <v>120</v>
      </c>
      <c r="C22" s="814">
        <f>SUM(C18:C21)</f>
        <v>6931778</v>
      </c>
      <c r="D22" s="814">
        <f>SUM(D18:D21)</f>
        <v>6862460</v>
      </c>
    </row>
    <row r="23" spans="1:4" s="221" customFormat="1" x14ac:dyDescent="0.2">
      <c r="A23" s="811" t="s">
        <v>586</v>
      </c>
      <c r="B23" s="815" t="s">
        <v>121</v>
      </c>
      <c r="C23" s="812">
        <v>6518337</v>
      </c>
      <c r="D23" s="812">
        <v>6907800</v>
      </c>
    </row>
    <row r="24" spans="1:4" s="4" customFormat="1" x14ac:dyDescent="0.2">
      <c r="A24" s="811" t="s">
        <v>587</v>
      </c>
      <c r="B24" s="815" t="s">
        <v>122</v>
      </c>
      <c r="C24" s="812">
        <v>8039704</v>
      </c>
      <c r="D24" s="812">
        <v>8279419</v>
      </c>
    </row>
    <row r="25" spans="1:4" s="4" customFormat="1" x14ac:dyDescent="0.2">
      <c r="A25" s="811" t="s">
        <v>588</v>
      </c>
      <c r="B25" s="815" t="s">
        <v>123</v>
      </c>
      <c r="C25" s="812">
        <v>3319072</v>
      </c>
      <c r="D25" s="812">
        <v>2960387</v>
      </c>
    </row>
    <row r="26" spans="1:4" s="221" customFormat="1" x14ac:dyDescent="0.2">
      <c r="A26" s="813" t="s">
        <v>589</v>
      </c>
      <c r="B26" s="825" t="s">
        <v>124</v>
      </c>
      <c r="C26" s="814">
        <f>SUM(C23:C25)</f>
        <v>17877113</v>
      </c>
      <c r="D26" s="814">
        <f>SUM(D23:D25)</f>
        <v>18147606</v>
      </c>
    </row>
    <row r="27" spans="1:4" s="221" customFormat="1" x14ac:dyDescent="0.2">
      <c r="A27" s="813" t="s">
        <v>590</v>
      </c>
      <c r="B27" s="825" t="s">
        <v>125</v>
      </c>
      <c r="C27" s="814">
        <v>7117053</v>
      </c>
      <c r="D27" s="814">
        <v>7314508</v>
      </c>
    </row>
    <row r="28" spans="1:4" s="221" customFormat="1" x14ac:dyDescent="0.2">
      <c r="A28" s="813" t="s">
        <v>591</v>
      </c>
      <c r="B28" s="825" t="s">
        <v>126</v>
      </c>
      <c r="C28" s="814">
        <v>5472589</v>
      </c>
      <c r="D28" s="814">
        <v>4559147</v>
      </c>
    </row>
    <row r="29" spans="1:4" s="818" customFormat="1" ht="19.5" customHeight="1" x14ac:dyDescent="0.2">
      <c r="A29" s="816" t="s">
        <v>592</v>
      </c>
      <c r="B29" s="825" t="s">
        <v>127</v>
      </c>
      <c r="C29" s="817">
        <f>C12+C17-C22-C26-C27-C28</f>
        <v>-761135</v>
      </c>
      <c r="D29" s="817">
        <f>D12+D17-D22-D26-D27-D28</f>
        <v>-6426172</v>
      </c>
    </row>
    <row r="30" spans="1:4" s="221" customFormat="1" x14ac:dyDescent="0.2">
      <c r="A30" s="811" t="s">
        <v>593</v>
      </c>
      <c r="B30" s="815" t="s">
        <v>128</v>
      </c>
      <c r="C30" s="819">
        <v>1573</v>
      </c>
      <c r="D30" s="819">
        <v>90</v>
      </c>
    </row>
    <row r="31" spans="1:4" s="221" customFormat="1" x14ac:dyDescent="0.2">
      <c r="A31" s="813" t="s">
        <v>594</v>
      </c>
      <c r="B31" s="825" t="s">
        <v>129</v>
      </c>
      <c r="C31" s="814">
        <f>C30</f>
        <v>1573</v>
      </c>
      <c r="D31" s="814">
        <f>D30</f>
        <v>90</v>
      </c>
    </row>
    <row r="32" spans="1:4" s="4" customFormat="1" x14ac:dyDescent="0.2">
      <c r="A32" s="805" t="s">
        <v>598</v>
      </c>
      <c r="B32" s="815" t="s">
        <v>130</v>
      </c>
      <c r="C32" s="807">
        <v>0</v>
      </c>
      <c r="D32" s="807">
        <v>0</v>
      </c>
    </row>
    <row r="33" spans="1:4" s="221" customFormat="1" x14ac:dyDescent="0.2">
      <c r="A33" s="813" t="s">
        <v>595</v>
      </c>
      <c r="B33" s="825" t="s">
        <v>131</v>
      </c>
      <c r="C33" s="814">
        <f>C32</f>
        <v>0</v>
      </c>
      <c r="D33" s="814">
        <f>D32</f>
        <v>0</v>
      </c>
    </row>
    <row r="34" spans="1:4" s="818" customFormat="1" ht="18" customHeight="1" thickBot="1" x14ac:dyDescent="0.25">
      <c r="A34" s="821" t="s">
        <v>596</v>
      </c>
      <c r="B34" s="837" t="s">
        <v>132</v>
      </c>
      <c r="C34" s="822">
        <f>C31-C33</f>
        <v>1573</v>
      </c>
      <c r="D34" s="822">
        <f>D31-D33</f>
        <v>90</v>
      </c>
    </row>
    <row r="35" spans="1:4" s="820" customFormat="1" ht="21.75" customHeight="1" thickBot="1" x14ac:dyDescent="0.25">
      <c r="A35" s="835" t="s">
        <v>597</v>
      </c>
      <c r="B35" s="838" t="s">
        <v>133</v>
      </c>
      <c r="C35" s="836">
        <f>C29+C34</f>
        <v>-759562</v>
      </c>
      <c r="D35" s="823">
        <f>D29+D34</f>
        <v>-6426082</v>
      </c>
    </row>
    <row r="36" spans="1:4" x14ac:dyDescent="0.25">
      <c r="A36" s="5"/>
      <c r="C36" s="6"/>
      <c r="D36" s="6"/>
    </row>
    <row r="37" spans="1:4" x14ac:dyDescent="0.25">
      <c r="A37" s="5"/>
      <c r="C37" s="6"/>
      <c r="D37" s="6"/>
    </row>
    <row r="38" spans="1:4" x14ac:dyDescent="0.25">
      <c r="A38" s="7"/>
      <c r="C38" s="6"/>
      <c r="D38" s="6"/>
    </row>
    <row r="39" spans="1:4" x14ac:dyDescent="0.25">
      <c r="A39" s="1012"/>
      <c r="B39" s="1012"/>
      <c r="C39" s="1012"/>
      <c r="D39" s="1012"/>
    </row>
    <row r="40" spans="1:4" x14ac:dyDescent="0.25">
      <c r="A40" s="1012"/>
      <c r="B40" s="1012"/>
      <c r="C40" s="1012"/>
      <c r="D40" s="1012"/>
    </row>
  </sheetData>
  <mergeCells count="10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5118110236220474" right="0.59055118110236227" top="0.78740157480314965" bottom="0.98425196850393704" header="0.78740157480314965" footer="0.78740157480314965"/>
  <pageSetup paperSize="9" scale="92" orientation="portrait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L24"/>
  <sheetViews>
    <sheetView workbookViewId="0">
      <selection activeCell="A4" sqref="A4"/>
    </sheetView>
  </sheetViews>
  <sheetFormatPr defaultRowHeight="12.75" x14ac:dyDescent="0.2"/>
  <cols>
    <col min="1" max="1" width="9.33203125" style="19"/>
    <col min="2" max="2" width="50.33203125" style="19" customWidth="1"/>
    <col min="3" max="4" width="23" style="19" customWidth="1"/>
    <col min="5" max="5" width="27" style="19" customWidth="1"/>
    <col min="6" max="6" width="5.5" style="19" customWidth="1"/>
    <col min="7" max="16384" width="9.33203125" style="19"/>
  </cols>
  <sheetData>
    <row r="1" spans="1:12" x14ac:dyDescent="0.2">
      <c r="A1" s="18"/>
      <c r="F1" s="1044"/>
    </row>
    <row r="2" spans="1:12" ht="33" customHeight="1" x14ac:dyDescent="0.2">
      <c r="A2" s="1041" t="s">
        <v>648</v>
      </c>
      <c r="B2" s="1041"/>
      <c r="C2" s="1041"/>
      <c r="D2" s="1041"/>
      <c r="E2" s="1041"/>
      <c r="F2" s="1044"/>
    </row>
    <row r="3" spans="1:12" ht="33" customHeight="1" x14ac:dyDescent="0.25">
      <c r="A3" s="839" t="s">
        <v>653</v>
      </c>
      <c r="B3" s="228"/>
      <c r="C3" s="228"/>
      <c r="D3" s="228"/>
      <c r="E3" s="234"/>
      <c r="F3" s="1044"/>
    </row>
    <row r="4" spans="1:12" ht="16.5" thickBot="1" x14ac:dyDescent="0.3">
      <c r="A4" s="20"/>
      <c r="E4" s="235" t="s">
        <v>564</v>
      </c>
      <c r="F4" s="1044"/>
    </row>
    <row r="5" spans="1:12" ht="63.75" thickBot="1" x14ac:dyDescent="0.25">
      <c r="A5" s="744" t="s">
        <v>101</v>
      </c>
      <c r="B5" s="748" t="s">
        <v>181</v>
      </c>
      <c r="C5" s="752" t="s">
        <v>182</v>
      </c>
      <c r="D5" s="748" t="s">
        <v>183</v>
      </c>
      <c r="E5" s="756" t="s">
        <v>184</v>
      </c>
      <c r="F5" s="1044"/>
      <c r="H5" s="18"/>
    </row>
    <row r="6" spans="1:12" ht="16.5" x14ac:dyDescent="0.2">
      <c r="A6" s="745" t="s">
        <v>169</v>
      </c>
      <c r="B6" s="749" t="s">
        <v>555</v>
      </c>
      <c r="C6" s="753"/>
      <c r="D6" s="760">
        <v>100000</v>
      </c>
      <c r="E6" s="757"/>
      <c r="F6" s="1044"/>
      <c r="H6" s="1041"/>
      <c r="I6" s="1041"/>
      <c r="J6" s="1041"/>
      <c r="K6" s="1041"/>
      <c r="L6" s="1041"/>
    </row>
    <row r="7" spans="1:12" ht="15.75" x14ac:dyDescent="0.2">
      <c r="A7" s="746" t="s">
        <v>170</v>
      </c>
      <c r="B7" s="750"/>
      <c r="C7" s="754"/>
      <c r="D7" s="761"/>
      <c r="E7" s="758"/>
      <c r="F7" s="1044"/>
    </row>
    <row r="8" spans="1:12" ht="15.75" x14ac:dyDescent="0.2">
      <c r="A8" s="746" t="s">
        <v>171</v>
      </c>
      <c r="B8" s="750"/>
      <c r="C8" s="754"/>
      <c r="D8" s="761"/>
      <c r="E8" s="758"/>
      <c r="F8" s="1044"/>
    </row>
    <row r="9" spans="1:12" ht="15.75" x14ac:dyDescent="0.2">
      <c r="A9" s="746" t="s">
        <v>172</v>
      </c>
      <c r="B9" s="750"/>
      <c r="C9" s="754"/>
      <c r="D9" s="761"/>
      <c r="E9" s="758"/>
      <c r="F9" s="1044"/>
    </row>
    <row r="10" spans="1:12" ht="15.75" x14ac:dyDescent="0.2">
      <c r="A10" s="746" t="s">
        <v>173</v>
      </c>
      <c r="B10" s="750"/>
      <c r="C10" s="754"/>
      <c r="D10" s="761"/>
      <c r="E10" s="758"/>
      <c r="F10" s="1044"/>
    </row>
    <row r="11" spans="1:12" ht="15.75" x14ac:dyDescent="0.2">
      <c r="A11" s="746" t="s">
        <v>174</v>
      </c>
      <c r="B11" s="750"/>
      <c r="C11" s="754"/>
      <c r="D11" s="761"/>
      <c r="E11" s="758"/>
      <c r="F11" s="1044"/>
    </row>
    <row r="12" spans="1:12" ht="15.75" x14ac:dyDescent="0.2">
      <c r="A12" s="746" t="s">
        <v>175</v>
      </c>
      <c r="B12" s="750"/>
      <c r="C12" s="754"/>
      <c r="D12" s="761"/>
      <c r="E12" s="758"/>
      <c r="F12" s="1044"/>
    </row>
    <row r="13" spans="1:12" ht="15.75" x14ac:dyDescent="0.2">
      <c r="A13" s="746" t="s">
        <v>176</v>
      </c>
      <c r="B13" s="750"/>
      <c r="C13" s="754"/>
      <c r="D13" s="761"/>
      <c r="E13" s="758"/>
      <c r="F13" s="1044"/>
    </row>
    <row r="14" spans="1:12" ht="15.75" x14ac:dyDescent="0.2">
      <c r="A14" s="746" t="s">
        <v>177</v>
      </c>
      <c r="B14" s="750"/>
      <c r="C14" s="754"/>
      <c r="D14" s="761"/>
      <c r="E14" s="758"/>
      <c r="F14" s="1044"/>
    </row>
    <row r="15" spans="1:12" ht="15.75" x14ac:dyDescent="0.2">
      <c r="A15" s="746" t="s">
        <v>116</v>
      </c>
      <c r="B15" s="750"/>
      <c r="C15" s="754"/>
      <c r="D15" s="761"/>
      <c r="E15" s="758"/>
      <c r="F15" s="1044"/>
    </row>
    <row r="16" spans="1:12" ht="15.75" x14ac:dyDescent="0.2">
      <c r="A16" s="746" t="s">
        <v>117</v>
      </c>
      <c r="B16" s="750"/>
      <c r="C16" s="754"/>
      <c r="D16" s="761"/>
      <c r="E16" s="758"/>
      <c r="F16" s="1044"/>
    </row>
    <row r="17" spans="1:6" ht="15.75" x14ac:dyDescent="0.2">
      <c r="A17" s="746" t="s">
        <v>118</v>
      </c>
      <c r="B17" s="750"/>
      <c r="C17" s="754"/>
      <c r="D17" s="761"/>
      <c r="E17" s="758"/>
      <c r="F17" s="1044"/>
    </row>
    <row r="18" spans="1:6" ht="15.75" x14ac:dyDescent="0.2">
      <c r="A18" s="746" t="s">
        <v>119</v>
      </c>
      <c r="B18" s="750"/>
      <c r="C18" s="754"/>
      <c r="D18" s="761"/>
      <c r="E18" s="758"/>
      <c r="F18" s="1044"/>
    </row>
    <row r="19" spans="1:6" ht="15.75" x14ac:dyDescent="0.2">
      <c r="A19" s="746" t="s">
        <v>120</v>
      </c>
      <c r="B19" s="750"/>
      <c r="C19" s="754"/>
      <c r="D19" s="761"/>
      <c r="E19" s="758"/>
      <c r="F19" s="1044"/>
    </row>
    <row r="20" spans="1:6" ht="15.75" x14ac:dyDescent="0.2">
      <c r="A20" s="746" t="s">
        <v>121</v>
      </c>
      <c r="B20" s="750"/>
      <c r="C20" s="754"/>
      <c r="D20" s="761"/>
      <c r="E20" s="758"/>
      <c r="F20" s="1044"/>
    </row>
    <row r="21" spans="1:6" ht="15.75" x14ac:dyDescent="0.2">
      <c r="A21" s="746" t="s">
        <v>122</v>
      </c>
      <c r="B21" s="750"/>
      <c r="C21" s="754"/>
      <c r="D21" s="761"/>
      <c r="E21" s="758"/>
      <c r="F21" s="1044"/>
    </row>
    <row r="22" spans="1:6" ht="16.5" thickBot="1" x14ac:dyDescent="0.25">
      <c r="A22" s="747" t="s">
        <v>123</v>
      </c>
      <c r="B22" s="751"/>
      <c r="C22" s="755"/>
      <c r="D22" s="762"/>
      <c r="E22" s="759"/>
      <c r="F22" s="1044"/>
    </row>
    <row r="23" spans="1:6" ht="16.5" thickBot="1" x14ac:dyDescent="0.3">
      <c r="A23" s="1042" t="s">
        <v>185</v>
      </c>
      <c r="B23" s="1043"/>
      <c r="C23" s="763"/>
      <c r="D23" s="765">
        <f>IF(SUM(D6:D22)=0,"",SUM(D6:D22))</f>
        <v>100000</v>
      </c>
      <c r="E23" s="764" t="str">
        <f>IF(SUM(E6:E22)=0,"",SUM(E6:E22))</f>
        <v/>
      </c>
      <c r="F23" s="1044"/>
    </row>
    <row r="24" spans="1:6" ht="15.75" x14ac:dyDescent="0.25">
      <c r="A24" s="20"/>
    </row>
  </sheetData>
  <mergeCells count="4">
    <mergeCell ref="A2:E2"/>
    <mergeCell ref="A23:B23"/>
    <mergeCell ref="F1:F23"/>
    <mergeCell ref="H6:L6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0"/>
    <pageSetUpPr fitToPage="1"/>
  </sheetPr>
  <dimension ref="A1:H53"/>
  <sheetViews>
    <sheetView view="pageBreakPreview" zoomScaleSheetLayoutView="100" workbookViewId="0">
      <selection activeCell="A5" sqref="A5:A6"/>
    </sheetView>
  </sheetViews>
  <sheetFormatPr defaultColWidth="10.6640625" defaultRowHeight="12.75" x14ac:dyDescent="0.2"/>
  <cols>
    <col min="1" max="1" width="7.1640625" style="82" customWidth="1"/>
    <col min="2" max="2" width="55.5" style="82" customWidth="1"/>
    <col min="3" max="7" width="15.33203125" style="82" customWidth="1"/>
    <col min="8" max="8" width="14.5" style="82" customWidth="1"/>
    <col min="9" max="16384" width="10.6640625" style="82"/>
  </cols>
  <sheetData>
    <row r="1" spans="1:8" ht="30" customHeight="1" x14ac:dyDescent="0.3">
      <c r="A1" s="878" t="s">
        <v>541</v>
      </c>
      <c r="B1" s="878"/>
      <c r="C1" s="878"/>
      <c r="D1" s="878"/>
      <c r="E1" s="878"/>
      <c r="F1" s="878"/>
      <c r="G1" s="878"/>
      <c r="H1" s="878"/>
    </row>
    <row r="2" spans="1:8" ht="18" customHeight="1" x14ac:dyDescent="0.2">
      <c r="A2" s="879" t="s">
        <v>500</v>
      </c>
      <c r="B2" s="879"/>
      <c r="C2" s="879"/>
      <c r="D2" s="879"/>
      <c r="E2" s="879"/>
      <c r="F2" s="879"/>
      <c r="G2" s="879"/>
      <c r="H2" s="879"/>
    </row>
    <row r="3" spans="1:8" ht="17.25" customHeight="1" x14ac:dyDescent="0.25">
      <c r="A3" s="839" t="s">
        <v>667</v>
      </c>
      <c r="B3" s="84"/>
      <c r="C3" s="83"/>
      <c r="D3" s="880"/>
      <c r="E3" s="880"/>
      <c r="F3" s="880"/>
      <c r="G3" s="880"/>
      <c r="H3" s="880"/>
    </row>
    <row r="4" spans="1:8" ht="13.5" thickBot="1" x14ac:dyDescent="0.25">
      <c r="A4" s="85"/>
      <c r="B4" s="85"/>
      <c r="C4" s="86"/>
      <c r="D4" s="881" t="s">
        <v>558</v>
      </c>
      <c r="E4" s="881"/>
      <c r="F4" s="881"/>
      <c r="G4" s="881"/>
      <c r="H4" s="881"/>
    </row>
    <row r="5" spans="1:8" ht="13.5" thickBot="1" x14ac:dyDescent="0.25">
      <c r="A5" s="885" t="s">
        <v>469</v>
      </c>
      <c r="B5" s="887" t="s">
        <v>222</v>
      </c>
      <c r="C5" s="888" t="s">
        <v>610</v>
      </c>
      <c r="D5" s="888" t="s">
        <v>649</v>
      </c>
      <c r="E5" s="888" t="s">
        <v>612</v>
      </c>
      <c r="F5" s="882" t="s">
        <v>668</v>
      </c>
      <c r="G5" s="883"/>
      <c r="H5" s="884"/>
    </row>
    <row r="6" spans="1:8" ht="44.25" customHeight="1" thickBot="1" x14ac:dyDescent="0.25">
      <c r="A6" s="886"/>
      <c r="B6" s="886"/>
      <c r="C6" s="889"/>
      <c r="D6" s="886"/>
      <c r="E6" s="886"/>
      <c r="F6" s="847" t="s">
        <v>669</v>
      </c>
      <c r="G6" s="847" t="s">
        <v>670</v>
      </c>
      <c r="H6" s="847" t="s">
        <v>671</v>
      </c>
    </row>
    <row r="7" spans="1:8" ht="12.75" customHeight="1" thickBot="1" x14ac:dyDescent="0.25">
      <c r="A7" s="314" t="s">
        <v>155</v>
      </c>
      <c r="B7" s="319" t="s">
        <v>103</v>
      </c>
      <c r="C7" s="325" t="s">
        <v>104</v>
      </c>
      <c r="D7" s="319" t="s">
        <v>105</v>
      </c>
      <c r="E7" s="336" t="s">
        <v>106</v>
      </c>
      <c r="F7" s="319" t="s">
        <v>82</v>
      </c>
      <c r="G7" s="319" t="s">
        <v>83</v>
      </c>
      <c r="H7" s="319" t="s">
        <v>84</v>
      </c>
    </row>
    <row r="8" spans="1:8" ht="21.95" customHeight="1" x14ac:dyDescent="0.2">
      <c r="A8" s="315" t="s">
        <v>223</v>
      </c>
      <c r="B8" s="320" t="s">
        <v>224</v>
      </c>
      <c r="C8" s="326">
        <f>C9+C16</f>
        <v>15361486</v>
      </c>
      <c r="D8" s="344">
        <f>D9+D16</f>
        <v>16968185</v>
      </c>
      <c r="E8" s="337">
        <f>E9+E16</f>
        <v>16968185</v>
      </c>
      <c r="F8" s="337"/>
      <c r="G8" s="337"/>
      <c r="H8" s="337"/>
    </row>
    <row r="9" spans="1:8" s="290" customFormat="1" ht="21.95" customHeight="1" x14ac:dyDescent="0.2">
      <c r="A9" s="316" t="s">
        <v>225</v>
      </c>
      <c r="B9" s="321" t="s">
        <v>226</v>
      </c>
      <c r="C9" s="327">
        <v>15311486</v>
      </c>
      <c r="D9" s="345">
        <v>16372078</v>
      </c>
      <c r="E9" s="338">
        <v>16372078</v>
      </c>
      <c r="F9" s="341"/>
      <c r="G9" s="341"/>
      <c r="H9" s="338"/>
    </row>
    <row r="10" spans="1:8" s="290" customFormat="1" ht="21.95" hidden="1" customHeight="1" x14ac:dyDescent="0.2">
      <c r="A10" s="316" t="s">
        <v>227</v>
      </c>
      <c r="B10" s="321" t="s">
        <v>228</v>
      </c>
      <c r="C10" s="327"/>
      <c r="D10" s="345"/>
      <c r="E10" s="338"/>
      <c r="F10" s="341"/>
      <c r="G10" s="341"/>
      <c r="H10" s="338"/>
    </row>
    <row r="11" spans="1:8" s="290" customFormat="1" ht="21.95" hidden="1" customHeight="1" x14ac:dyDescent="0.2">
      <c r="A11" s="316" t="s">
        <v>229</v>
      </c>
      <c r="B11" s="321" t="s">
        <v>230</v>
      </c>
      <c r="C11" s="327"/>
      <c r="D11" s="345"/>
      <c r="E11" s="338"/>
      <c r="F11" s="341"/>
      <c r="G11" s="341"/>
      <c r="H11" s="338"/>
    </row>
    <row r="12" spans="1:8" s="290" customFormat="1" ht="21.95" hidden="1" customHeight="1" x14ac:dyDescent="0.2">
      <c r="A12" s="316" t="s">
        <v>231</v>
      </c>
      <c r="B12" s="321" t="s">
        <v>232</v>
      </c>
      <c r="C12" s="327"/>
      <c r="D12" s="345"/>
      <c r="E12" s="338"/>
      <c r="F12" s="341"/>
      <c r="G12" s="341"/>
      <c r="H12" s="338"/>
    </row>
    <row r="13" spans="1:8" s="290" customFormat="1" ht="21.95" hidden="1" customHeight="1" x14ac:dyDescent="0.2">
      <c r="A13" s="316" t="s">
        <v>233</v>
      </c>
      <c r="B13" s="321" t="s">
        <v>234</v>
      </c>
      <c r="C13" s="327"/>
      <c r="D13" s="345"/>
      <c r="E13" s="338"/>
      <c r="F13" s="341"/>
      <c r="G13" s="341"/>
      <c r="H13" s="338"/>
    </row>
    <row r="14" spans="1:8" s="290" customFormat="1" ht="28.5" hidden="1" customHeight="1" x14ac:dyDescent="0.2">
      <c r="A14" s="316" t="s">
        <v>235</v>
      </c>
      <c r="B14" s="322" t="s">
        <v>470</v>
      </c>
      <c r="C14" s="328"/>
      <c r="D14" s="346"/>
      <c r="E14" s="338"/>
      <c r="F14" s="840"/>
      <c r="G14" s="840"/>
      <c r="H14" s="338"/>
    </row>
    <row r="15" spans="1:8" s="290" customFormat="1" ht="21.95" hidden="1" customHeight="1" x14ac:dyDescent="0.2">
      <c r="A15" s="316" t="s">
        <v>236</v>
      </c>
      <c r="B15" s="322" t="s">
        <v>471</v>
      </c>
      <c r="C15" s="329"/>
      <c r="D15" s="347"/>
      <c r="E15" s="338"/>
      <c r="F15" s="841"/>
      <c r="G15" s="841"/>
      <c r="H15" s="338"/>
    </row>
    <row r="16" spans="1:8" s="290" customFormat="1" ht="21.95" customHeight="1" x14ac:dyDescent="0.2">
      <c r="A16" s="316" t="s">
        <v>237</v>
      </c>
      <c r="B16" s="321" t="s">
        <v>238</v>
      </c>
      <c r="C16" s="327">
        <v>50000</v>
      </c>
      <c r="D16" s="345">
        <v>596107</v>
      </c>
      <c r="E16" s="338">
        <v>596107</v>
      </c>
      <c r="F16" s="341"/>
      <c r="G16" s="341"/>
      <c r="H16" s="338"/>
    </row>
    <row r="17" spans="1:8" ht="21.95" customHeight="1" x14ac:dyDescent="0.2">
      <c r="A17" s="317" t="s">
        <v>239</v>
      </c>
      <c r="B17" s="323" t="s">
        <v>240</v>
      </c>
      <c r="C17" s="330">
        <v>0</v>
      </c>
      <c r="D17" s="348">
        <v>0</v>
      </c>
      <c r="E17" s="339">
        <v>0</v>
      </c>
      <c r="F17" s="339"/>
      <c r="G17" s="339"/>
      <c r="H17" s="339"/>
    </row>
    <row r="18" spans="1:8" ht="21.95" hidden="1" customHeight="1" x14ac:dyDescent="0.2">
      <c r="A18" s="316" t="s">
        <v>241</v>
      </c>
      <c r="B18" s="322" t="s">
        <v>242</v>
      </c>
      <c r="C18" s="328">
        <v>0</v>
      </c>
      <c r="D18" s="346">
        <v>140</v>
      </c>
      <c r="E18" s="338">
        <v>140</v>
      </c>
      <c r="F18" s="840"/>
      <c r="G18" s="840"/>
      <c r="H18" s="338"/>
    </row>
    <row r="19" spans="1:8" ht="21.95" hidden="1" customHeight="1" x14ac:dyDescent="0.2">
      <c r="A19" s="316" t="s">
        <v>243</v>
      </c>
      <c r="B19" s="321" t="s">
        <v>244</v>
      </c>
      <c r="C19" s="327">
        <v>13864</v>
      </c>
      <c r="D19" s="345">
        <v>18064</v>
      </c>
      <c r="E19" s="338">
        <v>18025</v>
      </c>
      <c r="F19" s="341"/>
      <c r="G19" s="341"/>
      <c r="H19" s="338"/>
    </row>
    <row r="20" spans="1:8" ht="21.95" customHeight="1" x14ac:dyDescent="0.2">
      <c r="A20" s="317" t="s">
        <v>245</v>
      </c>
      <c r="B20" s="323" t="s">
        <v>246</v>
      </c>
      <c r="C20" s="330">
        <f>C22+C27+C21</f>
        <v>11631000</v>
      </c>
      <c r="D20" s="348">
        <f t="shared" ref="D20" si="0">D22+D27+D21</f>
        <v>9390309</v>
      </c>
      <c r="E20" s="339">
        <f>E22+E27+E21</f>
        <v>9390309</v>
      </c>
      <c r="F20" s="339"/>
      <c r="G20" s="339"/>
      <c r="H20" s="339"/>
    </row>
    <row r="21" spans="1:8" ht="21.95" customHeight="1" x14ac:dyDescent="0.2">
      <c r="A21" s="316" t="s">
        <v>530</v>
      </c>
      <c r="B21" s="321" t="s">
        <v>531</v>
      </c>
      <c r="C21" s="327">
        <v>0</v>
      </c>
      <c r="D21" s="345">
        <v>0</v>
      </c>
      <c r="E21" s="338">
        <v>0</v>
      </c>
      <c r="F21" s="341"/>
      <c r="G21" s="341"/>
      <c r="H21" s="338"/>
    </row>
    <row r="22" spans="1:8" s="87" customFormat="1" ht="23.25" customHeight="1" x14ac:dyDescent="0.2">
      <c r="A22" s="316" t="s">
        <v>247</v>
      </c>
      <c r="B22" s="321" t="s">
        <v>248</v>
      </c>
      <c r="C22" s="327">
        <v>11630000</v>
      </c>
      <c r="D22" s="345">
        <v>9387005</v>
      </c>
      <c r="E22" s="338">
        <v>9387005</v>
      </c>
      <c r="F22" s="341"/>
      <c r="G22" s="341"/>
      <c r="H22" s="338"/>
    </row>
    <row r="23" spans="1:8" s="87" customFormat="1" ht="21.95" hidden="1" customHeight="1" x14ac:dyDescent="0.2">
      <c r="A23" s="316" t="s">
        <v>249</v>
      </c>
      <c r="B23" s="321" t="s">
        <v>472</v>
      </c>
      <c r="C23" s="327"/>
      <c r="D23" s="345"/>
      <c r="E23" s="338"/>
      <c r="F23" s="341"/>
      <c r="G23" s="341"/>
      <c r="H23" s="338"/>
    </row>
    <row r="24" spans="1:8" s="236" customFormat="1" ht="21.95" hidden="1" customHeight="1" x14ac:dyDescent="0.2">
      <c r="A24" s="318"/>
      <c r="B24" s="324" t="s">
        <v>250</v>
      </c>
      <c r="C24" s="331"/>
      <c r="D24" s="349"/>
      <c r="E24" s="340"/>
      <c r="F24" s="842"/>
      <c r="G24" s="842"/>
      <c r="H24" s="340"/>
    </row>
    <row r="25" spans="1:8" s="87" customFormat="1" ht="21.95" hidden="1" customHeight="1" x14ac:dyDescent="0.2">
      <c r="A25" s="316" t="s">
        <v>251</v>
      </c>
      <c r="B25" s="321" t="s">
        <v>252</v>
      </c>
      <c r="C25" s="327"/>
      <c r="D25" s="345"/>
      <c r="E25" s="338"/>
      <c r="F25" s="341"/>
      <c r="G25" s="341"/>
      <c r="H25" s="338"/>
    </row>
    <row r="26" spans="1:8" s="87" customFormat="1" ht="21.95" hidden="1" customHeight="1" x14ac:dyDescent="0.2">
      <c r="A26" s="316" t="s">
        <v>253</v>
      </c>
      <c r="B26" s="321" t="s">
        <v>254</v>
      </c>
      <c r="C26" s="327"/>
      <c r="D26" s="345"/>
      <c r="E26" s="338"/>
      <c r="F26" s="341"/>
      <c r="G26" s="341"/>
      <c r="H26" s="338"/>
    </row>
    <row r="27" spans="1:8" s="87" customFormat="1" ht="21.95" customHeight="1" x14ac:dyDescent="0.2">
      <c r="A27" s="316" t="s">
        <v>255</v>
      </c>
      <c r="B27" s="321" t="s">
        <v>256</v>
      </c>
      <c r="C27" s="327">
        <v>1000</v>
      </c>
      <c r="D27" s="345">
        <v>3304</v>
      </c>
      <c r="E27" s="338">
        <v>3304</v>
      </c>
      <c r="F27" s="341"/>
      <c r="G27" s="341"/>
      <c r="H27" s="338"/>
    </row>
    <row r="28" spans="1:8" ht="21.95" customHeight="1" x14ac:dyDescent="0.2">
      <c r="A28" s="317" t="s">
        <v>257</v>
      </c>
      <c r="B28" s="323" t="s">
        <v>258</v>
      </c>
      <c r="C28" s="330">
        <f>SUM(C29:C39)</f>
        <v>4554500</v>
      </c>
      <c r="D28" s="348">
        <f>SUM(D29:D38)</f>
        <v>3866171</v>
      </c>
      <c r="E28" s="339">
        <f>SUM(E29:E38)</f>
        <v>3866171</v>
      </c>
      <c r="F28" s="339"/>
      <c r="G28" s="339"/>
      <c r="H28" s="339"/>
    </row>
    <row r="29" spans="1:8" ht="21.95" customHeight="1" x14ac:dyDescent="0.2">
      <c r="A29" s="316" t="s">
        <v>523</v>
      </c>
      <c r="B29" s="321" t="s">
        <v>465</v>
      </c>
      <c r="C29" s="332">
        <v>100000</v>
      </c>
      <c r="D29" s="345">
        <v>61030</v>
      </c>
      <c r="E29" s="341">
        <v>61030</v>
      </c>
      <c r="F29" s="341"/>
      <c r="G29" s="341"/>
      <c r="H29" s="341"/>
    </row>
    <row r="30" spans="1:8" ht="21.95" customHeight="1" x14ac:dyDescent="0.2">
      <c r="A30" s="316" t="s">
        <v>259</v>
      </c>
      <c r="B30" s="321" t="s">
        <v>260</v>
      </c>
      <c r="C30" s="332">
        <v>3900000</v>
      </c>
      <c r="D30" s="345">
        <v>3365305</v>
      </c>
      <c r="E30" s="338">
        <v>3365305</v>
      </c>
      <c r="F30" s="341"/>
      <c r="G30" s="341"/>
      <c r="H30" s="338"/>
    </row>
    <row r="31" spans="1:8" ht="21.95" customHeight="1" x14ac:dyDescent="0.2">
      <c r="A31" s="316" t="s">
        <v>261</v>
      </c>
      <c r="B31" s="321" t="s">
        <v>262</v>
      </c>
      <c r="C31" s="327">
        <v>230000</v>
      </c>
      <c r="D31" s="345">
        <v>170250</v>
      </c>
      <c r="E31" s="338">
        <v>170250</v>
      </c>
      <c r="F31" s="341"/>
      <c r="G31" s="341"/>
      <c r="H31" s="338"/>
    </row>
    <row r="32" spans="1:8" ht="21.95" customHeight="1" x14ac:dyDescent="0.2">
      <c r="A32" s="316" t="s">
        <v>263</v>
      </c>
      <c r="B32" s="321" t="s">
        <v>264</v>
      </c>
      <c r="C32" s="327">
        <v>0</v>
      </c>
      <c r="D32" s="345">
        <v>0</v>
      </c>
      <c r="E32" s="338">
        <v>0</v>
      </c>
      <c r="F32" s="341"/>
      <c r="G32" s="341"/>
      <c r="H32" s="338"/>
    </row>
    <row r="33" spans="1:8" ht="18.75" customHeight="1" x14ac:dyDescent="0.2">
      <c r="A33" s="316" t="s">
        <v>265</v>
      </c>
      <c r="B33" s="321" t="s">
        <v>266</v>
      </c>
      <c r="C33" s="327">
        <v>228000</v>
      </c>
      <c r="D33" s="345">
        <v>223860</v>
      </c>
      <c r="E33" s="338">
        <v>223860</v>
      </c>
      <c r="F33" s="341"/>
      <c r="G33" s="341"/>
      <c r="H33" s="338"/>
    </row>
    <row r="34" spans="1:8" ht="24.75" customHeight="1" x14ac:dyDescent="0.2">
      <c r="A34" s="316" t="s">
        <v>267</v>
      </c>
      <c r="B34" s="321" t="s">
        <v>268</v>
      </c>
      <c r="C34" s="327">
        <v>0</v>
      </c>
      <c r="D34" s="350">
        <v>0</v>
      </c>
      <c r="E34" s="338">
        <v>0</v>
      </c>
      <c r="F34" s="338"/>
      <c r="G34" s="338"/>
      <c r="H34" s="338"/>
    </row>
    <row r="35" spans="1:8" ht="24.75" customHeight="1" x14ac:dyDescent="0.2">
      <c r="A35" s="316" t="s">
        <v>463</v>
      </c>
      <c r="B35" s="321" t="s">
        <v>464</v>
      </c>
      <c r="C35" s="327">
        <v>0</v>
      </c>
      <c r="D35" s="350">
        <v>0</v>
      </c>
      <c r="E35" s="338">
        <v>0</v>
      </c>
      <c r="F35" s="338"/>
      <c r="G35" s="338"/>
      <c r="H35" s="338"/>
    </row>
    <row r="36" spans="1:8" ht="21.95" customHeight="1" x14ac:dyDescent="0.2">
      <c r="A36" s="316" t="s">
        <v>269</v>
      </c>
      <c r="B36" s="321" t="s">
        <v>270</v>
      </c>
      <c r="C36" s="351">
        <v>1500</v>
      </c>
      <c r="D36" s="351">
        <v>90</v>
      </c>
      <c r="E36" s="338">
        <v>90</v>
      </c>
      <c r="F36" s="843"/>
      <c r="G36" s="843"/>
      <c r="H36" s="338"/>
    </row>
    <row r="37" spans="1:8" ht="21.95" customHeight="1" x14ac:dyDescent="0.2">
      <c r="A37" s="316" t="s">
        <v>271</v>
      </c>
      <c r="B37" s="321" t="s">
        <v>466</v>
      </c>
      <c r="C37" s="333">
        <v>0</v>
      </c>
      <c r="D37" s="772">
        <v>0</v>
      </c>
      <c r="E37" s="342">
        <v>0</v>
      </c>
      <c r="F37" s="844"/>
      <c r="G37" s="844"/>
      <c r="H37" s="342"/>
    </row>
    <row r="38" spans="1:8" ht="21.95" customHeight="1" x14ac:dyDescent="0.2">
      <c r="A38" s="316" t="s">
        <v>524</v>
      </c>
      <c r="B38" s="321" t="s">
        <v>272</v>
      </c>
      <c r="C38" s="334">
        <v>95000</v>
      </c>
      <c r="D38" s="350">
        <v>45636</v>
      </c>
      <c r="E38" s="338">
        <v>45636</v>
      </c>
      <c r="F38" s="338"/>
      <c r="G38" s="338"/>
      <c r="H38" s="338"/>
    </row>
    <row r="39" spans="1:8" ht="21.95" customHeight="1" x14ac:dyDescent="0.2">
      <c r="A39" s="317" t="s">
        <v>273</v>
      </c>
      <c r="B39" s="323" t="s">
        <v>274</v>
      </c>
      <c r="C39" s="773">
        <f>C40+C41</f>
        <v>0</v>
      </c>
      <c r="D39" s="774">
        <f>D40+D41</f>
        <v>0</v>
      </c>
      <c r="E39" s="344">
        <f>E40+E41</f>
        <v>0</v>
      </c>
      <c r="F39" s="774"/>
      <c r="G39" s="774"/>
      <c r="H39" s="344"/>
    </row>
    <row r="40" spans="1:8" ht="21.95" customHeight="1" x14ac:dyDescent="0.2">
      <c r="A40" s="316" t="s">
        <v>275</v>
      </c>
      <c r="B40" s="321" t="s">
        <v>276</v>
      </c>
      <c r="C40" s="352">
        <v>0</v>
      </c>
      <c r="D40" s="350">
        <v>0</v>
      </c>
      <c r="E40" s="338">
        <v>0</v>
      </c>
      <c r="F40" s="338"/>
      <c r="G40" s="338"/>
      <c r="H40" s="338"/>
    </row>
    <row r="41" spans="1:8" ht="21.95" customHeight="1" x14ac:dyDescent="0.2">
      <c r="A41" s="316" t="s">
        <v>566</v>
      </c>
      <c r="B41" s="321" t="s">
        <v>565</v>
      </c>
      <c r="C41" s="352">
        <v>0</v>
      </c>
      <c r="D41" s="350">
        <v>0</v>
      </c>
      <c r="E41" s="338">
        <v>0</v>
      </c>
      <c r="F41" s="338"/>
      <c r="G41" s="338"/>
      <c r="H41" s="338"/>
    </row>
    <row r="42" spans="1:8" ht="21.95" customHeight="1" x14ac:dyDescent="0.2">
      <c r="A42" s="317" t="s">
        <v>277</v>
      </c>
      <c r="B42" s="323" t="s">
        <v>278</v>
      </c>
      <c r="C42" s="326">
        <v>0</v>
      </c>
      <c r="D42" s="344">
        <v>0</v>
      </c>
      <c r="E42" s="339">
        <v>0</v>
      </c>
      <c r="F42" s="337"/>
      <c r="G42" s="337"/>
      <c r="H42" s="339"/>
    </row>
    <row r="43" spans="1:8" ht="21.95" hidden="1" customHeight="1" x14ac:dyDescent="0.2">
      <c r="A43" s="316" t="s">
        <v>279</v>
      </c>
      <c r="B43" s="321" t="s">
        <v>280</v>
      </c>
      <c r="C43" s="327">
        <v>50</v>
      </c>
      <c r="D43" s="345">
        <v>50</v>
      </c>
      <c r="E43" s="338">
        <v>40</v>
      </c>
      <c r="F43" s="341"/>
      <c r="G43" s="341"/>
      <c r="H43" s="338"/>
    </row>
    <row r="44" spans="1:8" ht="21.95" hidden="1" customHeight="1" x14ac:dyDescent="0.2">
      <c r="A44" s="316" t="s">
        <v>281</v>
      </c>
      <c r="B44" s="321" t="s">
        <v>282</v>
      </c>
      <c r="C44" s="327">
        <v>0</v>
      </c>
      <c r="D44" s="350">
        <v>100</v>
      </c>
      <c r="E44" s="338">
        <v>100</v>
      </c>
      <c r="F44" s="338"/>
      <c r="G44" s="338"/>
      <c r="H44" s="338"/>
    </row>
    <row r="45" spans="1:8" ht="21.95" customHeight="1" thickBot="1" x14ac:dyDescent="0.25">
      <c r="A45" s="354" t="s">
        <v>283</v>
      </c>
      <c r="B45" s="355" t="s">
        <v>284</v>
      </c>
      <c r="C45" s="356">
        <v>0</v>
      </c>
      <c r="D45" s="357">
        <v>0</v>
      </c>
      <c r="E45" s="358">
        <v>0</v>
      </c>
      <c r="F45" s="358"/>
      <c r="G45" s="358"/>
      <c r="H45" s="358"/>
    </row>
    <row r="46" spans="1:8" ht="30" customHeight="1" thickBot="1" x14ac:dyDescent="0.3">
      <c r="A46" s="359" t="s">
        <v>285</v>
      </c>
      <c r="B46" s="360" t="s">
        <v>286</v>
      </c>
      <c r="C46" s="361">
        <f>C8+C17+C20+C28+C39+C42</f>
        <v>31546986</v>
      </c>
      <c r="D46" s="362">
        <f>D8+D17+D20+D28+D39+D42</f>
        <v>30224665</v>
      </c>
      <c r="E46" s="363">
        <f>E8+E17+E20+E28+E39+E42+E45</f>
        <v>30224665</v>
      </c>
      <c r="F46" s="363"/>
      <c r="G46" s="363"/>
      <c r="H46" s="363"/>
    </row>
    <row r="47" spans="1:8" ht="21.95" customHeight="1" thickBot="1" x14ac:dyDescent="0.25">
      <c r="A47" s="369" t="s">
        <v>287</v>
      </c>
      <c r="B47" s="370" t="s">
        <v>288</v>
      </c>
      <c r="C47" s="371">
        <f>SUM(C48:C49)</f>
        <v>11176143</v>
      </c>
      <c r="D47" s="372">
        <f>SUM(D48:D49)</f>
        <v>11788269</v>
      </c>
      <c r="E47" s="373">
        <f>SUM(E48:E50)</f>
        <v>11788269</v>
      </c>
      <c r="F47" s="373"/>
      <c r="G47" s="373"/>
      <c r="H47" s="373"/>
    </row>
    <row r="48" spans="1:8" ht="21.95" customHeight="1" x14ac:dyDescent="0.2">
      <c r="A48" s="364" t="s">
        <v>290</v>
      </c>
      <c r="B48" s="365" t="s">
        <v>291</v>
      </c>
      <c r="C48" s="366">
        <v>11176143</v>
      </c>
      <c r="D48" s="367">
        <v>11176143</v>
      </c>
      <c r="E48" s="368">
        <v>11176143</v>
      </c>
      <c r="F48" s="845"/>
      <c r="G48" s="845"/>
      <c r="H48" s="368"/>
    </row>
    <row r="49" spans="1:8" ht="21.95" customHeight="1" x14ac:dyDescent="0.2">
      <c r="A49" s="316" t="s">
        <v>292</v>
      </c>
      <c r="B49" s="321" t="s">
        <v>293</v>
      </c>
      <c r="C49" s="327">
        <v>0</v>
      </c>
      <c r="D49" s="345">
        <v>612126</v>
      </c>
      <c r="E49" s="338">
        <v>612126</v>
      </c>
      <c r="F49" s="341"/>
      <c r="G49" s="341"/>
      <c r="H49" s="338"/>
    </row>
    <row r="50" spans="1:8" ht="21.95" customHeight="1" thickBot="1" x14ac:dyDescent="0.25">
      <c r="A50" s="374" t="s">
        <v>467</v>
      </c>
      <c r="B50" s="375" t="s">
        <v>468</v>
      </c>
      <c r="C50" s="376">
        <v>0</v>
      </c>
      <c r="D50" s="377">
        <v>0</v>
      </c>
      <c r="E50" s="378">
        <v>0</v>
      </c>
      <c r="F50" s="846"/>
      <c r="G50" s="846"/>
      <c r="H50" s="378"/>
    </row>
    <row r="51" spans="1:8" s="88" customFormat="1" ht="37.5" customHeight="1" thickBot="1" x14ac:dyDescent="0.3">
      <c r="A51" s="359" t="s">
        <v>525</v>
      </c>
      <c r="B51" s="360" t="s">
        <v>294</v>
      </c>
      <c r="C51" s="361">
        <f>C46+C47</f>
        <v>42723129</v>
      </c>
      <c r="D51" s="362">
        <f>D46+D47</f>
        <v>42012934</v>
      </c>
      <c r="E51" s="363">
        <f>E46+E47</f>
        <v>42012934</v>
      </c>
      <c r="F51" s="363"/>
      <c r="G51" s="363"/>
      <c r="H51" s="363"/>
    </row>
    <row r="52" spans="1:8" ht="16.5" thickBot="1" x14ac:dyDescent="0.3">
      <c r="A52" s="89"/>
      <c r="B52" s="89"/>
      <c r="C52" s="313"/>
      <c r="D52" s="89"/>
      <c r="E52" s="89"/>
      <c r="F52" s="89"/>
      <c r="G52" s="89"/>
      <c r="H52" s="89"/>
    </row>
    <row r="53" spans="1:8" ht="13.5" thickTop="1" x14ac:dyDescent="0.2"/>
  </sheetData>
  <mergeCells count="10">
    <mergeCell ref="A1:H1"/>
    <mergeCell ref="A2:H2"/>
    <mergeCell ref="D3:H3"/>
    <mergeCell ref="D4:H4"/>
    <mergeCell ref="F5:H5"/>
    <mergeCell ref="A5:A6"/>
    <mergeCell ref="B5:B6"/>
    <mergeCell ref="C5:C6"/>
    <mergeCell ref="D5:D6"/>
    <mergeCell ref="E5:E6"/>
  </mergeCells>
  <phoneticPr fontId="84" type="noConversion"/>
  <pageMargins left="0.67" right="0.74803149606299213" top="0.63" bottom="0.55000000000000004" header="0.51181102362204722" footer="0.51181102362204722"/>
  <pageSetup paperSize="9" scale="63" orientation="portrait" r:id="rId1"/>
  <headerFooter alignWithMargins="0"/>
  <rowBreaks count="1" manualBreakCount="1"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0"/>
    <pageSetUpPr fitToPage="1"/>
  </sheetPr>
  <dimension ref="A1:H70"/>
  <sheetViews>
    <sheetView workbookViewId="0">
      <selection activeCell="H49" sqref="H49"/>
    </sheetView>
  </sheetViews>
  <sheetFormatPr defaultColWidth="10.6640625" defaultRowHeight="12.75" x14ac:dyDescent="0.2"/>
  <cols>
    <col min="1" max="1" width="8.33203125" style="82" customWidth="1"/>
    <col min="2" max="2" width="52.1640625" style="82" customWidth="1"/>
    <col min="3" max="3" width="16.6640625" style="82" customWidth="1"/>
    <col min="4" max="7" width="14.6640625" style="82" customWidth="1"/>
    <col min="8" max="8" width="16" style="82" customWidth="1"/>
    <col min="9" max="16384" width="10.6640625" style="82"/>
  </cols>
  <sheetData>
    <row r="1" spans="1:8" ht="30" customHeight="1" x14ac:dyDescent="0.3">
      <c r="A1" s="878" t="s">
        <v>542</v>
      </c>
      <c r="B1" s="878"/>
      <c r="C1" s="878"/>
      <c r="D1" s="878"/>
      <c r="E1" s="878"/>
      <c r="F1" s="878"/>
      <c r="G1" s="878"/>
      <c r="H1" s="878"/>
    </row>
    <row r="2" spans="1:8" ht="18" customHeight="1" x14ac:dyDescent="0.2">
      <c r="A2" s="879" t="s">
        <v>609</v>
      </c>
      <c r="B2" s="879"/>
      <c r="C2" s="879"/>
      <c r="D2" s="879"/>
      <c r="E2" s="879"/>
      <c r="F2" s="879"/>
      <c r="G2" s="879"/>
      <c r="H2" s="879"/>
    </row>
    <row r="3" spans="1:8" ht="19.5" customHeight="1" x14ac:dyDescent="0.25">
      <c r="A3" s="839" t="s">
        <v>666</v>
      </c>
      <c r="B3" s="84"/>
      <c r="C3" s="83"/>
      <c r="D3" s="880"/>
      <c r="E3" s="880"/>
      <c r="F3" s="880"/>
      <c r="G3" s="880"/>
      <c r="H3" s="880"/>
    </row>
    <row r="4" spans="1:8" ht="13.5" thickBot="1" x14ac:dyDescent="0.25">
      <c r="A4" s="85"/>
      <c r="B4" s="85"/>
      <c r="C4" s="86"/>
      <c r="D4" s="881" t="s">
        <v>558</v>
      </c>
      <c r="E4" s="881"/>
      <c r="F4" s="881"/>
      <c r="G4" s="881"/>
      <c r="H4" s="881"/>
    </row>
    <row r="5" spans="1:8" ht="13.5" thickBot="1" x14ac:dyDescent="0.25">
      <c r="A5" s="885" t="s">
        <v>221</v>
      </c>
      <c r="B5" s="887" t="s">
        <v>222</v>
      </c>
      <c r="C5" s="888" t="s">
        <v>610</v>
      </c>
      <c r="D5" s="888" t="s">
        <v>611</v>
      </c>
      <c r="E5" s="888" t="s">
        <v>612</v>
      </c>
      <c r="F5" s="882" t="s">
        <v>668</v>
      </c>
      <c r="G5" s="883"/>
      <c r="H5" s="884"/>
    </row>
    <row r="6" spans="1:8" ht="38.25" customHeight="1" thickBot="1" x14ac:dyDescent="0.25">
      <c r="A6" s="886"/>
      <c r="B6" s="886"/>
      <c r="C6" s="889"/>
      <c r="D6" s="886"/>
      <c r="E6" s="886"/>
      <c r="F6" s="847" t="s">
        <v>669</v>
      </c>
      <c r="G6" s="847" t="s">
        <v>670</v>
      </c>
      <c r="H6" s="847" t="s">
        <v>671</v>
      </c>
    </row>
    <row r="7" spans="1:8" ht="12.75" customHeight="1" thickBot="1" x14ac:dyDescent="0.25">
      <c r="A7" s="314" t="s">
        <v>155</v>
      </c>
      <c r="B7" s="319" t="s">
        <v>103</v>
      </c>
      <c r="C7" s="325" t="s">
        <v>104</v>
      </c>
      <c r="D7" s="319" t="s">
        <v>105</v>
      </c>
      <c r="E7" s="336" t="s">
        <v>106</v>
      </c>
      <c r="F7" s="319" t="s">
        <v>82</v>
      </c>
      <c r="G7" s="319" t="s">
        <v>83</v>
      </c>
      <c r="H7" s="319" t="s">
        <v>84</v>
      </c>
    </row>
    <row r="8" spans="1:8" s="90" customFormat="1" ht="21.95" customHeight="1" x14ac:dyDescent="0.25">
      <c r="A8" s="315" t="s">
        <v>295</v>
      </c>
      <c r="B8" s="320" t="s">
        <v>296</v>
      </c>
      <c r="C8" s="326">
        <f>C9+C16</f>
        <v>13533000</v>
      </c>
      <c r="D8" s="383">
        <f>D9+D16</f>
        <v>16762000</v>
      </c>
      <c r="E8" s="337">
        <f>E9+E16</f>
        <v>15253182</v>
      </c>
      <c r="F8" s="848"/>
      <c r="G8" s="848"/>
      <c r="H8" s="337"/>
    </row>
    <row r="9" spans="1:8" s="91" customFormat="1" ht="21.95" customHeight="1" x14ac:dyDescent="0.2">
      <c r="A9" s="316" t="s">
        <v>297</v>
      </c>
      <c r="B9" s="321" t="s">
        <v>298</v>
      </c>
      <c r="C9" s="327">
        <v>4833000</v>
      </c>
      <c r="D9" s="345">
        <v>8418832</v>
      </c>
      <c r="E9" s="338">
        <v>7255569</v>
      </c>
      <c r="F9" s="341"/>
      <c r="G9" s="341"/>
      <c r="H9" s="338"/>
    </row>
    <row r="10" spans="1:8" s="91" customFormat="1" ht="22.5" hidden="1" customHeight="1" x14ac:dyDescent="0.2">
      <c r="A10" s="316" t="s">
        <v>299</v>
      </c>
      <c r="B10" s="321" t="s">
        <v>300</v>
      </c>
      <c r="C10" s="327"/>
      <c r="D10" s="345"/>
      <c r="E10" s="338"/>
      <c r="F10" s="341"/>
      <c r="G10" s="341"/>
      <c r="H10" s="338"/>
    </row>
    <row r="11" spans="1:8" s="91" customFormat="1" ht="22.5" hidden="1" customHeight="1" x14ac:dyDescent="0.2">
      <c r="A11" s="316" t="s">
        <v>301</v>
      </c>
      <c r="B11" s="321" t="s">
        <v>302</v>
      </c>
      <c r="C11" s="327"/>
      <c r="D11" s="345"/>
      <c r="E11" s="338"/>
      <c r="F11" s="341"/>
      <c r="G11" s="341"/>
      <c r="H11" s="338"/>
    </row>
    <row r="12" spans="1:8" s="91" customFormat="1" ht="21.95" hidden="1" customHeight="1" x14ac:dyDescent="0.2">
      <c r="A12" s="316" t="s">
        <v>303</v>
      </c>
      <c r="B12" s="321" t="s">
        <v>304</v>
      </c>
      <c r="C12" s="327"/>
      <c r="D12" s="345"/>
      <c r="E12" s="338"/>
      <c r="F12" s="341"/>
      <c r="G12" s="341"/>
      <c r="H12" s="338"/>
    </row>
    <row r="13" spans="1:8" s="91" customFormat="1" ht="21.95" hidden="1" customHeight="1" x14ac:dyDescent="0.2">
      <c r="A13" s="316" t="s">
        <v>305</v>
      </c>
      <c r="B13" s="321" t="s">
        <v>306</v>
      </c>
      <c r="C13" s="328"/>
      <c r="D13" s="346"/>
      <c r="E13" s="338"/>
      <c r="F13" s="840"/>
      <c r="G13" s="840"/>
      <c r="H13" s="338"/>
    </row>
    <row r="14" spans="1:8" s="91" customFormat="1" ht="21.95" hidden="1" customHeight="1" x14ac:dyDescent="0.2">
      <c r="A14" s="316" t="s">
        <v>307</v>
      </c>
      <c r="B14" s="321" t="s">
        <v>308</v>
      </c>
      <c r="C14" s="329"/>
      <c r="D14" s="347"/>
      <c r="E14" s="338"/>
      <c r="F14" s="841"/>
      <c r="G14" s="841"/>
      <c r="H14" s="338"/>
    </row>
    <row r="15" spans="1:8" s="91" customFormat="1" ht="21.95" hidden="1" customHeight="1" x14ac:dyDescent="0.2">
      <c r="A15" s="316" t="s">
        <v>309</v>
      </c>
      <c r="B15" s="321" t="s">
        <v>310</v>
      </c>
      <c r="C15" s="329"/>
      <c r="D15" s="347"/>
      <c r="E15" s="338"/>
      <c r="F15" s="841"/>
      <c r="G15" s="841"/>
      <c r="H15" s="338"/>
    </row>
    <row r="16" spans="1:8" s="91" customFormat="1" ht="21.95" customHeight="1" x14ac:dyDescent="0.2">
      <c r="A16" s="316" t="s">
        <v>311</v>
      </c>
      <c r="B16" s="321" t="s">
        <v>312</v>
      </c>
      <c r="C16" s="327">
        <v>8700000</v>
      </c>
      <c r="D16" s="345">
        <v>8343168</v>
      </c>
      <c r="E16" s="338">
        <v>7997613</v>
      </c>
      <c r="F16" s="341"/>
      <c r="G16" s="341"/>
      <c r="H16" s="338"/>
    </row>
    <row r="17" spans="1:8" s="91" customFormat="1" ht="21.95" hidden="1" customHeight="1" x14ac:dyDescent="0.2">
      <c r="A17" s="316" t="s">
        <v>313</v>
      </c>
      <c r="B17" s="321" t="s">
        <v>314</v>
      </c>
      <c r="C17" s="327"/>
      <c r="D17" s="345"/>
      <c r="E17" s="338"/>
      <c r="F17" s="341"/>
      <c r="G17" s="341"/>
      <c r="H17" s="338"/>
    </row>
    <row r="18" spans="1:8" s="91" customFormat="1" ht="28.5" hidden="1" customHeight="1" x14ac:dyDescent="0.2">
      <c r="A18" s="316" t="s">
        <v>315</v>
      </c>
      <c r="B18" s="321" t="s">
        <v>316</v>
      </c>
      <c r="C18" s="327"/>
      <c r="D18" s="345"/>
      <c r="E18" s="338"/>
      <c r="F18" s="341"/>
      <c r="G18" s="341"/>
      <c r="H18" s="338"/>
    </row>
    <row r="19" spans="1:8" s="91" customFormat="1" ht="21.95" hidden="1" customHeight="1" x14ac:dyDescent="0.2">
      <c r="A19" s="316" t="s">
        <v>317</v>
      </c>
      <c r="B19" s="321" t="s">
        <v>318</v>
      </c>
      <c r="C19" s="327"/>
      <c r="D19" s="345"/>
      <c r="E19" s="338"/>
      <c r="F19" s="341"/>
      <c r="G19" s="341"/>
      <c r="H19" s="338"/>
    </row>
    <row r="20" spans="1:8" s="90" customFormat="1" ht="34.5" customHeight="1" x14ac:dyDescent="0.25">
      <c r="A20" s="317" t="s">
        <v>319</v>
      </c>
      <c r="B20" s="380" t="s">
        <v>320</v>
      </c>
      <c r="C20" s="330">
        <v>2702000</v>
      </c>
      <c r="D20" s="384">
        <v>3333816</v>
      </c>
      <c r="E20" s="339">
        <v>3037755</v>
      </c>
      <c r="F20" s="849"/>
      <c r="G20" s="849"/>
      <c r="H20" s="339"/>
    </row>
    <row r="21" spans="1:8" s="90" customFormat="1" ht="21.95" customHeight="1" x14ac:dyDescent="0.25">
      <c r="A21" s="317" t="s">
        <v>321</v>
      </c>
      <c r="B21" s="323" t="s">
        <v>322</v>
      </c>
      <c r="C21" s="335">
        <f>C22+C25+C28+C36+C35</f>
        <v>14134751</v>
      </c>
      <c r="D21" s="385">
        <f>D22+D25+D28+D35+D36</f>
        <v>11517751</v>
      </c>
      <c r="E21" s="343">
        <f>E22+E25+E28+E35+E36</f>
        <v>8321354</v>
      </c>
      <c r="F21" s="850"/>
      <c r="G21" s="850"/>
      <c r="H21" s="343"/>
    </row>
    <row r="22" spans="1:8" s="91" customFormat="1" ht="21.95" customHeight="1" x14ac:dyDescent="0.2">
      <c r="A22" s="316" t="s">
        <v>323</v>
      </c>
      <c r="B22" s="321" t="s">
        <v>324</v>
      </c>
      <c r="C22" s="327">
        <v>2600000</v>
      </c>
      <c r="D22" s="345">
        <v>2100000</v>
      </c>
      <c r="E22" s="338">
        <v>1799025</v>
      </c>
      <c r="F22" s="341"/>
      <c r="G22" s="341"/>
      <c r="H22" s="338"/>
    </row>
    <row r="23" spans="1:8" s="91" customFormat="1" ht="21.95" hidden="1" customHeight="1" x14ac:dyDescent="0.2">
      <c r="A23" s="316" t="s">
        <v>325</v>
      </c>
      <c r="B23" s="321" t="s">
        <v>326</v>
      </c>
      <c r="C23" s="327"/>
      <c r="D23" s="345"/>
      <c r="E23" s="338"/>
      <c r="F23" s="341"/>
      <c r="G23" s="341"/>
      <c r="H23" s="338"/>
    </row>
    <row r="24" spans="1:8" s="91" customFormat="1" ht="21.95" hidden="1" customHeight="1" x14ac:dyDescent="0.2">
      <c r="A24" s="316" t="s">
        <v>327</v>
      </c>
      <c r="B24" s="321" t="s">
        <v>328</v>
      </c>
      <c r="C24" s="327"/>
      <c r="D24" s="345"/>
      <c r="E24" s="338"/>
      <c r="F24" s="341"/>
      <c r="G24" s="341"/>
      <c r="H24" s="338"/>
    </row>
    <row r="25" spans="1:8" s="91" customFormat="1" ht="21.95" customHeight="1" x14ac:dyDescent="0.2">
      <c r="A25" s="316" t="s">
        <v>329</v>
      </c>
      <c r="B25" s="321" t="s">
        <v>330</v>
      </c>
      <c r="C25" s="327">
        <v>900000</v>
      </c>
      <c r="D25" s="350">
        <v>900000</v>
      </c>
      <c r="E25" s="338">
        <v>668470</v>
      </c>
      <c r="F25" s="338"/>
      <c r="G25" s="338"/>
      <c r="H25" s="338"/>
    </row>
    <row r="26" spans="1:8" s="91" customFormat="1" ht="21.95" hidden="1" customHeight="1" x14ac:dyDescent="0.2">
      <c r="A26" s="316" t="s">
        <v>331</v>
      </c>
      <c r="B26" s="321" t="s">
        <v>332</v>
      </c>
      <c r="C26" s="327"/>
      <c r="D26" s="345"/>
      <c r="E26" s="338"/>
      <c r="F26" s="341"/>
      <c r="G26" s="341"/>
      <c r="H26" s="338"/>
    </row>
    <row r="27" spans="1:8" s="91" customFormat="1" ht="21.95" hidden="1" customHeight="1" x14ac:dyDescent="0.2">
      <c r="A27" s="316" t="s">
        <v>333</v>
      </c>
      <c r="B27" s="321" t="s">
        <v>334</v>
      </c>
      <c r="C27" s="327"/>
      <c r="D27" s="345"/>
      <c r="E27" s="338"/>
      <c r="F27" s="341"/>
      <c r="G27" s="341"/>
      <c r="H27" s="338"/>
    </row>
    <row r="28" spans="1:8" s="91" customFormat="1" ht="21.95" customHeight="1" x14ac:dyDescent="0.2">
      <c r="A28" s="316" t="s">
        <v>335</v>
      </c>
      <c r="B28" s="321" t="s">
        <v>336</v>
      </c>
      <c r="C28" s="327">
        <v>6724000</v>
      </c>
      <c r="D28" s="345">
        <v>5063000</v>
      </c>
      <c r="E28" s="338">
        <v>3840401</v>
      </c>
      <c r="F28" s="341"/>
      <c r="G28" s="341"/>
      <c r="H28" s="338"/>
    </row>
    <row r="29" spans="1:8" s="91" customFormat="1" ht="21.95" hidden="1" customHeight="1" x14ac:dyDescent="0.2">
      <c r="A29" s="316" t="s">
        <v>337</v>
      </c>
      <c r="B29" s="322" t="s">
        <v>338</v>
      </c>
      <c r="C29" s="327"/>
      <c r="D29" s="345"/>
      <c r="E29" s="338"/>
      <c r="F29" s="341"/>
      <c r="G29" s="341"/>
      <c r="H29" s="338"/>
    </row>
    <row r="30" spans="1:8" s="91" customFormat="1" ht="21.95" hidden="1" customHeight="1" x14ac:dyDescent="0.2">
      <c r="A30" s="316" t="s">
        <v>339</v>
      </c>
      <c r="B30" s="322" t="s">
        <v>340</v>
      </c>
      <c r="C30" s="327"/>
      <c r="D30" s="345"/>
      <c r="E30" s="338"/>
      <c r="F30" s="341"/>
      <c r="G30" s="341"/>
      <c r="H30" s="338"/>
    </row>
    <row r="31" spans="1:8" s="91" customFormat="1" ht="21.95" hidden="1" customHeight="1" x14ac:dyDescent="0.2">
      <c r="A31" s="316" t="s">
        <v>341</v>
      </c>
      <c r="B31" s="321" t="s">
        <v>342</v>
      </c>
      <c r="C31" s="327"/>
      <c r="D31" s="345"/>
      <c r="E31" s="338"/>
      <c r="F31" s="341"/>
      <c r="G31" s="341"/>
      <c r="H31" s="338"/>
    </row>
    <row r="32" spans="1:8" s="91" customFormat="1" ht="21.95" hidden="1" customHeight="1" x14ac:dyDescent="0.2">
      <c r="A32" s="316" t="s">
        <v>473</v>
      </c>
      <c r="B32" s="321" t="s">
        <v>474</v>
      </c>
      <c r="C32" s="327"/>
      <c r="D32" s="345"/>
      <c r="E32" s="338"/>
      <c r="F32" s="341"/>
      <c r="G32" s="341"/>
      <c r="H32" s="338"/>
    </row>
    <row r="33" spans="1:8" s="91" customFormat="1" ht="21.95" hidden="1" customHeight="1" x14ac:dyDescent="0.2">
      <c r="A33" s="316" t="s">
        <v>343</v>
      </c>
      <c r="B33" s="321" t="s">
        <v>344</v>
      </c>
      <c r="C33" s="327"/>
      <c r="D33" s="345"/>
      <c r="E33" s="338"/>
      <c r="F33" s="341"/>
      <c r="G33" s="341"/>
      <c r="H33" s="338"/>
    </row>
    <row r="34" spans="1:8" s="91" customFormat="1" ht="21.95" hidden="1" customHeight="1" x14ac:dyDescent="0.2">
      <c r="A34" s="316" t="s">
        <v>345</v>
      </c>
      <c r="B34" s="321" t="s">
        <v>346</v>
      </c>
      <c r="C34" s="327"/>
      <c r="D34" s="345"/>
      <c r="E34" s="338"/>
      <c r="F34" s="341"/>
      <c r="G34" s="341"/>
      <c r="H34" s="338"/>
    </row>
    <row r="35" spans="1:8" s="91" customFormat="1" ht="21.95" customHeight="1" x14ac:dyDescent="0.2">
      <c r="A35" s="316" t="s">
        <v>347</v>
      </c>
      <c r="B35" s="321" t="s">
        <v>348</v>
      </c>
      <c r="C35" s="327">
        <v>650000</v>
      </c>
      <c r="D35" s="350">
        <v>750000</v>
      </c>
      <c r="E35" s="338">
        <v>584564</v>
      </c>
      <c r="F35" s="338"/>
      <c r="G35" s="338"/>
      <c r="H35" s="338"/>
    </row>
    <row r="36" spans="1:8" s="91" customFormat="1" ht="21.95" customHeight="1" x14ac:dyDescent="0.2">
      <c r="A36" s="316" t="s">
        <v>349</v>
      </c>
      <c r="B36" s="321" t="s">
        <v>350</v>
      </c>
      <c r="C36" s="327">
        <v>3260751</v>
      </c>
      <c r="D36" s="345">
        <v>2704751</v>
      </c>
      <c r="E36" s="338">
        <v>1428894</v>
      </c>
      <c r="F36" s="341"/>
      <c r="G36" s="341"/>
      <c r="H36" s="338"/>
    </row>
    <row r="37" spans="1:8" s="91" customFormat="1" ht="21.95" hidden="1" customHeight="1" x14ac:dyDescent="0.2">
      <c r="A37" s="316" t="s">
        <v>351</v>
      </c>
      <c r="B37" s="321" t="s">
        <v>92</v>
      </c>
      <c r="C37" s="381">
        <v>11850</v>
      </c>
      <c r="D37" s="351">
        <v>11364</v>
      </c>
      <c r="E37" s="382">
        <v>9976</v>
      </c>
      <c r="F37" s="843"/>
      <c r="G37" s="843"/>
      <c r="H37" s="382"/>
    </row>
    <row r="38" spans="1:8" s="91" customFormat="1" ht="21.95" hidden="1" customHeight="1" x14ac:dyDescent="0.2">
      <c r="A38" s="316" t="s">
        <v>352</v>
      </c>
      <c r="B38" s="321" t="s">
        <v>353</v>
      </c>
      <c r="C38" s="381">
        <v>1335</v>
      </c>
      <c r="D38" s="351">
        <v>1537</v>
      </c>
      <c r="E38" s="382">
        <v>1495</v>
      </c>
      <c r="F38" s="843"/>
      <c r="G38" s="843"/>
      <c r="H38" s="382"/>
    </row>
    <row r="39" spans="1:8" s="90" customFormat="1" ht="21" customHeight="1" x14ac:dyDescent="0.25">
      <c r="A39" s="317" t="s">
        <v>354</v>
      </c>
      <c r="B39" s="323" t="s">
        <v>355</v>
      </c>
      <c r="C39" s="330">
        <v>880000</v>
      </c>
      <c r="D39" s="384">
        <v>1166680</v>
      </c>
      <c r="E39" s="339">
        <v>740007</v>
      </c>
      <c r="F39" s="849"/>
      <c r="G39" s="849"/>
      <c r="H39" s="339"/>
    </row>
    <row r="40" spans="1:8" s="90" customFormat="1" ht="21.95" hidden="1" customHeight="1" x14ac:dyDescent="0.25">
      <c r="A40" s="316" t="s">
        <v>356</v>
      </c>
      <c r="B40" s="321" t="s">
        <v>357</v>
      </c>
      <c r="C40" s="327">
        <v>420</v>
      </c>
      <c r="D40" s="345">
        <v>420</v>
      </c>
      <c r="E40" s="338">
        <v>271</v>
      </c>
      <c r="F40" s="341"/>
      <c r="G40" s="341"/>
      <c r="H40" s="338"/>
    </row>
    <row r="41" spans="1:8" s="90" customFormat="1" ht="32.25" hidden="1" customHeight="1" x14ac:dyDescent="0.25">
      <c r="A41" s="316" t="s">
        <v>358</v>
      </c>
      <c r="B41" s="321" t="s">
        <v>359</v>
      </c>
      <c r="C41" s="327">
        <v>370</v>
      </c>
      <c r="D41" s="351">
        <v>391</v>
      </c>
      <c r="E41" s="338">
        <v>391</v>
      </c>
      <c r="F41" s="843"/>
      <c r="G41" s="843"/>
      <c r="H41" s="338"/>
    </row>
    <row r="42" spans="1:8" s="90" customFormat="1" ht="20.25" hidden="1" customHeight="1" x14ac:dyDescent="0.25">
      <c r="A42" s="316" t="s">
        <v>360</v>
      </c>
      <c r="B42" s="321" t="s">
        <v>361</v>
      </c>
      <c r="C42" s="327">
        <v>1200</v>
      </c>
      <c r="D42" s="351">
        <v>1179</v>
      </c>
      <c r="E42" s="338">
        <v>1128</v>
      </c>
      <c r="F42" s="843"/>
      <c r="G42" s="843"/>
      <c r="H42" s="338"/>
    </row>
    <row r="43" spans="1:8" s="90" customFormat="1" ht="24" hidden="1" customHeight="1" x14ac:dyDescent="0.25">
      <c r="A43" s="316" t="s">
        <v>362</v>
      </c>
      <c r="B43" s="321" t="s">
        <v>363</v>
      </c>
      <c r="C43" s="327">
        <v>5650</v>
      </c>
      <c r="D43" s="351">
        <v>6432</v>
      </c>
      <c r="E43" s="338">
        <v>4604</v>
      </c>
      <c r="F43" s="843"/>
      <c r="G43" s="843"/>
      <c r="H43" s="338"/>
    </row>
    <row r="44" spans="1:8" s="90" customFormat="1" ht="21.95" customHeight="1" x14ac:dyDescent="0.25">
      <c r="A44" s="317" t="s">
        <v>364</v>
      </c>
      <c r="B44" s="323" t="s">
        <v>365</v>
      </c>
      <c r="C44" s="335">
        <f>SUM(C45:C49)</f>
        <v>3136000</v>
      </c>
      <c r="D44" s="385">
        <f>SUM(D45:D48)</f>
        <v>3136000</v>
      </c>
      <c r="E44" s="343">
        <f>SUM(E45:E49)</f>
        <v>2401388</v>
      </c>
      <c r="F44" s="343">
        <f t="shared" ref="F44:H44" si="0">SUM(F45:F49)</f>
        <v>0</v>
      </c>
      <c r="G44" s="343">
        <f t="shared" si="0"/>
        <v>30000</v>
      </c>
      <c r="H44" s="343">
        <f t="shared" si="0"/>
        <v>0</v>
      </c>
    </row>
    <row r="45" spans="1:8" s="90" customFormat="1" ht="21.95" customHeight="1" x14ac:dyDescent="0.25">
      <c r="A45" s="316" t="s">
        <v>366</v>
      </c>
      <c r="B45" s="321" t="s">
        <v>367</v>
      </c>
      <c r="C45" s="327">
        <v>873000</v>
      </c>
      <c r="D45" s="345">
        <v>1011883</v>
      </c>
      <c r="E45" s="338">
        <v>1011883</v>
      </c>
      <c r="F45" s="341"/>
      <c r="G45" s="341"/>
      <c r="H45" s="338"/>
    </row>
    <row r="46" spans="1:8" s="90" customFormat="1" ht="21.95" customHeight="1" x14ac:dyDescent="0.25">
      <c r="A46" s="316" t="s">
        <v>368</v>
      </c>
      <c r="B46" s="321" t="s">
        <v>369</v>
      </c>
      <c r="C46" s="327">
        <v>2163000</v>
      </c>
      <c r="D46" s="345">
        <v>2024117</v>
      </c>
      <c r="E46" s="338">
        <v>1359505</v>
      </c>
      <c r="F46" s="341"/>
      <c r="G46" s="341"/>
      <c r="H46" s="338"/>
    </row>
    <row r="47" spans="1:8" s="90" customFormat="1" ht="30.75" customHeight="1" x14ac:dyDescent="0.25">
      <c r="A47" s="316" t="s">
        <v>370</v>
      </c>
      <c r="B47" s="321" t="s">
        <v>371</v>
      </c>
      <c r="C47" s="327">
        <v>0</v>
      </c>
      <c r="D47" s="350">
        <v>0</v>
      </c>
      <c r="E47" s="338">
        <v>0</v>
      </c>
      <c r="F47" s="338"/>
      <c r="G47" s="338"/>
      <c r="H47" s="338"/>
    </row>
    <row r="48" spans="1:8" s="90" customFormat="1" ht="21.95" customHeight="1" x14ac:dyDescent="0.25">
      <c r="A48" s="316" t="s">
        <v>599</v>
      </c>
      <c r="B48" s="321" t="s">
        <v>372</v>
      </c>
      <c r="C48" s="327">
        <v>100000</v>
      </c>
      <c r="D48" s="345">
        <v>100000</v>
      </c>
      <c r="E48" s="338">
        <v>30000</v>
      </c>
      <c r="F48" s="341">
        <v>0</v>
      </c>
      <c r="G48" s="341">
        <v>30000</v>
      </c>
      <c r="H48" s="338">
        <v>0</v>
      </c>
    </row>
    <row r="49" spans="1:8" s="90" customFormat="1" ht="21.95" customHeight="1" x14ac:dyDescent="0.25">
      <c r="A49" s="316" t="s">
        <v>475</v>
      </c>
      <c r="B49" s="321" t="s">
        <v>476</v>
      </c>
      <c r="C49" s="327">
        <v>0</v>
      </c>
      <c r="D49" s="350">
        <v>0</v>
      </c>
      <c r="E49" s="338">
        <v>0</v>
      </c>
      <c r="F49" s="338"/>
      <c r="G49" s="338"/>
      <c r="H49" s="338"/>
    </row>
    <row r="50" spans="1:8" s="90" customFormat="1" ht="21.95" customHeight="1" x14ac:dyDescent="0.25">
      <c r="A50" s="317" t="s">
        <v>373</v>
      </c>
      <c r="B50" s="323" t="s">
        <v>374</v>
      </c>
      <c r="C50" s="335">
        <v>3279000</v>
      </c>
      <c r="D50" s="353">
        <v>3279000</v>
      </c>
      <c r="E50" s="343">
        <v>2634187</v>
      </c>
      <c r="F50" s="343"/>
      <c r="G50" s="343"/>
      <c r="H50" s="343"/>
    </row>
    <row r="51" spans="1:8" s="237" customFormat="1" ht="21.95" hidden="1" customHeight="1" x14ac:dyDescent="0.25">
      <c r="A51" s="379" t="s">
        <v>479</v>
      </c>
      <c r="B51" s="352" t="s">
        <v>480</v>
      </c>
      <c r="C51" s="327"/>
      <c r="D51" s="350"/>
      <c r="E51" s="338"/>
      <c r="F51" s="338"/>
      <c r="G51" s="338"/>
      <c r="H51" s="338"/>
    </row>
    <row r="52" spans="1:8" s="90" customFormat="1" ht="21.95" hidden="1" customHeight="1" x14ac:dyDescent="0.25">
      <c r="A52" s="316" t="s">
        <v>375</v>
      </c>
      <c r="B52" s="321" t="s">
        <v>376</v>
      </c>
      <c r="C52" s="327"/>
      <c r="D52" s="345"/>
      <c r="E52" s="338"/>
      <c r="F52" s="341"/>
      <c r="G52" s="341"/>
      <c r="H52" s="338"/>
    </row>
    <row r="53" spans="1:8" s="91" customFormat="1" ht="21.95" hidden="1" customHeight="1" x14ac:dyDescent="0.2">
      <c r="A53" s="316" t="s">
        <v>377</v>
      </c>
      <c r="B53" s="321" t="s">
        <v>378</v>
      </c>
      <c r="C53" s="327"/>
      <c r="D53" s="345"/>
      <c r="E53" s="338"/>
      <c r="F53" s="341"/>
      <c r="G53" s="341"/>
      <c r="H53" s="338"/>
    </row>
    <row r="54" spans="1:8" s="90" customFormat="1" ht="21.95" hidden="1" customHeight="1" x14ac:dyDescent="0.25">
      <c r="A54" s="316" t="s">
        <v>379</v>
      </c>
      <c r="B54" s="321" t="s">
        <v>380</v>
      </c>
      <c r="C54" s="327"/>
      <c r="D54" s="345"/>
      <c r="E54" s="338"/>
      <c r="F54" s="341"/>
      <c r="G54" s="341"/>
      <c r="H54" s="338"/>
    </row>
    <row r="55" spans="1:8" s="90" customFormat="1" ht="21.95" customHeight="1" x14ac:dyDescent="0.25">
      <c r="A55" s="317" t="s">
        <v>381</v>
      </c>
      <c r="B55" s="323" t="s">
        <v>382</v>
      </c>
      <c r="C55" s="335">
        <v>4445918</v>
      </c>
      <c r="D55" s="353">
        <v>2205227</v>
      </c>
      <c r="E55" s="343">
        <v>1411732</v>
      </c>
      <c r="F55" s="343"/>
      <c r="G55" s="343"/>
      <c r="H55" s="343"/>
    </row>
    <row r="56" spans="1:8" s="90" customFormat="1" ht="21.95" hidden="1" customHeight="1" x14ac:dyDescent="0.25">
      <c r="A56" s="316" t="s">
        <v>383</v>
      </c>
      <c r="B56" s="321" t="s">
        <v>384</v>
      </c>
      <c r="C56" s="327">
        <v>5330</v>
      </c>
      <c r="D56" s="345">
        <v>8508</v>
      </c>
      <c r="E56" s="338">
        <v>8214</v>
      </c>
      <c r="F56" s="341"/>
      <c r="G56" s="341"/>
      <c r="H56" s="338"/>
    </row>
    <row r="57" spans="1:8" s="90" customFormat="1" ht="21.95" hidden="1" customHeight="1" x14ac:dyDescent="0.25">
      <c r="A57" s="316" t="s">
        <v>385</v>
      </c>
      <c r="B57" s="321" t="s">
        <v>386</v>
      </c>
      <c r="C57" s="327">
        <v>1435</v>
      </c>
      <c r="D57" s="345">
        <v>1981</v>
      </c>
      <c r="E57" s="338">
        <v>1946</v>
      </c>
      <c r="F57" s="341"/>
      <c r="G57" s="341"/>
      <c r="H57" s="338"/>
    </row>
    <row r="58" spans="1:8" s="90" customFormat="1" ht="21.95" customHeight="1" thickBot="1" x14ac:dyDescent="0.3">
      <c r="A58" s="354" t="s">
        <v>387</v>
      </c>
      <c r="B58" s="355" t="s">
        <v>388</v>
      </c>
      <c r="C58" s="397">
        <v>0</v>
      </c>
      <c r="D58" s="398">
        <v>0</v>
      </c>
      <c r="E58" s="399">
        <v>0</v>
      </c>
      <c r="F58" s="851"/>
      <c r="G58" s="851"/>
      <c r="H58" s="399"/>
    </row>
    <row r="59" spans="1:8" s="92" customFormat="1" ht="36" customHeight="1" thickBot="1" x14ac:dyDescent="0.3">
      <c r="A59" s="389" t="s">
        <v>389</v>
      </c>
      <c r="B59" s="390" t="s">
        <v>390</v>
      </c>
      <c r="C59" s="391">
        <f>C8+C20+C21+C39+C44+C50+C55+C58</f>
        <v>42110669</v>
      </c>
      <c r="D59" s="392">
        <f>D8+D20+D21+D39+D44+D50+D55+D58</f>
        <v>41400474</v>
      </c>
      <c r="E59" s="393">
        <f>E8+E20+E21+E39+E44+E50+E55</f>
        <v>33799605</v>
      </c>
      <c r="F59" s="393">
        <f t="shared" ref="F59:H59" si="1">F8+F20+F21+F39+F44+F50+F55</f>
        <v>0</v>
      </c>
      <c r="G59" s="393">
        <f t="shared" si="1"/>
        <v>30000</v>
      </c>
      <c r="H59" s="393">
        <f t="shared" si="1"/>
        <v>0</v>
      </c>
    </row>
    <row r="60" spans="1:8" s="91" customFormat="1" ht="21.95" customHeight="1" thickBot="1" x14ac:dyDescent="0.3">
      <c r="A60" s="389" t="s">
        <v>391</v>
      </c>
      <c r="B60" s="390" t="s">
        <v>392</v>
      </c>
      <c r="C60" s="361">
        <f>SUM(C61:C64)</f>
        <v>612460</v>
      </c>
      <c r="D60" s="362">
        <f t="shared" ref="D60" si="2">SUM(D61:D64)</f>
        <v>612460</v>
      </c>
      <c r="E60" s="363">
        <f t="shared" ref="E60" si="3">SUM(E61:E64)</f>
        <v>612460</v>
      </c>
      <c r="F60" s="363"/>
      <c r="G60" s="363"/>
      <c r="H60" s="363"/>
    </row>
    <row r="61" spans="1:8" s="153" customFormat="1" ht="21.95" customHeight="1" x14ac:dyDescent="0.2">
      <c r="A61" s="394" t="s">
        <v>548</v>
      </c>
      <c r="B61" s="395" t="s">
        <v>549</v>
      </c>
      <c r="C61" s="366">
        <v>0</v>
      </c>
      <c r="D61" s="396">
        <v>0</v>
      </c>
      <c r="E61" s="368">
        <v>0</v>
      </c>
      <c r="F61" s="368"/>
      <c r="G61" s="368"/>
      <c r="H61" s="368"/>
    </row>
    <row r="62" spans="1:8" s="91" customFormat="1" ht="21.95" customHeight="1" x14ac:dyDescent="0.2">
      <c r="A62" s="316" t="s">
        <v>393</v>
      </c>
      <c r="B62" s="321" t="s">
        <v>394</v>
      </c>
      <c r="C62" s="327">
        <v>612460</v>
      </c>
      <c r="D62" s="345">
        <v>612460</v>
      </c>
      <c r="E62" s="338">
        <v>612460</v>
      </c>
      <c r="F62" s="341"/>
      <c r="G62" s="341"/>
      <c r="H62" s="338"/>
    </row>
    <row r="63" spans="1:8" s="92" customFormat="1" ht="30.75" customHeight="1" x14ac:dyDescent="0.25">
      <c r="A63" s="316" t="s">
        <v>395</v>
      </c>
      <c r="B63" s="321" t="s">
        <v>396</v>
      </c>
      <c r="C63" s="327">
        <v>0</v>
      </c>
      <c r="D63" s="350">
        <v>0</v>
      </c>
      <c r="E63" s="338">
        <v>0</v>
      </c>
      <c r="F63" s="338"/>
      <c r="G63" s="338"/>
      <c r="H63" s="338"/>
    </row>
    <row r="64" spans="1:8" customFormat="1" ht="21.95" customHeight="1" thickBot="1" x14ac:dyDescent="0.25">
      <c r="A64" s="386" t="s">
        <v>477</v>
      </c>
      <c r="B64" s="387" t="s">
        <v>478</v>
      </c>
      <c r="C64" s="376">
        <v>0</v>
      </c>
      <c r="D64" s="388">
        <v>0</v>
      </c>
      <c r="E64" s="378">
        <v>0</v>
      </c>
      <c r="F64" s="378"/>
      <c r="G64" s="378"/>
      <c r="H64" s="378"/>
    </row>
    <row r="65" spans="1:8" ht="34.5" customHeight="1" thickBot="1" x14ac:dyDescent="0.3">
      <c r="A65" s="389" t="s">
        <v>526</v>
      </c>
      <c r="B65" s="390" t="s">
        <v>397</v>
      </c>
      <c r="C65" s="391">
        <f>C59+C60</f>
        <v>42723129</v>
      </c>
      <c r="D65" s="392">
        <f>D59+D60</f>
        <v>42012934</v>
      </c>
      <c r="E65" s="393">
        <f>E59+E60</f>
        <v>34412065</v>
      </c>
      <c r="F65" s="393">
        <f t="shared" ref="F65:H65" si="4">F59+F60</f>
        <v>0</v>
      </c>
      <c r="G65" s="393">
        <f t="shared" si="4"/>
        <v>30000</v>
      </c>
      <c r="H65" s="393">
        <f t="shared" si="4"/>
        <v>0</v>
      </c>
    </row>
    <row r="66" spans="1:8" ht="13.5" thickBot="1" x14ac:dyDescent="0.25">
      <c r="A66" s="93"/>
      <c r="B66" s="238"/>
      <c r="C66" s="239"/>
      <c r="D66" s="79"/>
      <c r="E66" s="79"/>
      <c r="F66" s="79"/>
      <c r="G66" s="79"/>
      <c r="H66" s="79"/>
    </row>
    <row r="67" spans="1:8" ht="14.25" x14ac:dyDescent="0.2">
      <c r="A67" s="296" t="s">
        <v>556</v>
      </c>
      <c r="B67" s="400"/>
      <c r="C67" s="402">
        <v>5</v>
      </c>
      <c r="D67" s="402">
        <v>8</v>
      </c>
      <c r="E67" s="404">
        <v>8</v>
      </c>
    </row>
    <row r="68" spans="1:8" ht="15" thickBot="1" x14ac:dyDescent="0.25">
      <c r="A68" s="297" t="s">
        <v>557</v>
      </c>
      <c r="B68" s="401"/>
      <c r="C68" s="403">
        <v>0</v>
      </c>
      <c r="D68" s="403">
        <v>1</v>
      </c>
      <c r="E68" s="405">
        <v>1</v>
      </c>
    </row>
    <row r="69" spans="1:8" x14ac:dyDescent="0.2">
      <c r="A69" s="91"/>
      <c r="B69" s="80"/>
      <c r="C69" s="79"/>
      <c r="D69" s="79"/>
      <c r="E69" s="79"/>
      <c r="F69" s="79"/>
      <c r="G69" s="79"/>
      <c r="H69" s="79"/>
    </row>
    <row r="70" spans="1:8" x14ac:dyDescent="0.2">
      <c r="B70" s="79"/>
      <c r="C70" s="79"/>
      <c r="D70" s="79"/>
      <c r="E70" s="79"/>
      <c r="F70" s="79"/>
      <c r="G70" s="79"/>
      <c r="H70" s="79"/>
    </row>
  </sheetData>
  <mergeCells count="10">
    <mergeCell ref="A1:H1"/>
    <mergeCell ref="A2:H2"/>
    <mergeCell ref="D3:H3"/>
    <mergeCell ref="D4:H4"/>
    <mergeCell ref="F5:H5"/>
    <mergeCell ref="A5:A6"/>
    <mergeCell ref="B5:B6"/>
    <mergeCell ref="C5:C6"/>
    <mergeCell ref="D5:D6"/>
    <mergeCell ref="E5:E6"/>
  </mergeCells>
  <phoneticPr fontId="84" type="noConversion"/>
  <pageMargins left="0.74803149606299213" right="0.74803149606299213" top="0.47244094488188981" bottom="0.43307086614173229" header="0.51181102362204722" footer="0.51181102362204722"/>
  <pageSetup paperSize="9" scale="6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0"/>
    <pageSetUpPr fitToPage="1"/>
  </sheetPr>
  <dimension ref="A1:K51"/>
  <sheetViews>
    <sheetView view="pageBreakPreview" zoomScaleSheetLayoutView="100" workbookViewId="0">
      <selection activeCell="A3" sqref="A3"/>
    </sheetView>
  </sheetViews>
  <sheetFormatPr defaultColWidth="10.6640625" defaultRowHeight="15" x14ac:dyDescent="0.25"/>
  <cols>
    <col min="1" max="1" width="82.1640625" style="97" customWidth="1"/>
    <col min="2" max="2" width="12.6640625" style="97" customWidth="1"/>
    <col min="3" max="3" width="15.33203125" style="97" customWidth="1"/>
    <col min="4" max="4" width="15.5" style="97" customWidth="1"/>
    <col min="5" max="5" width="12.1640625" style="97" customWidth="1"/>
    <col min="6" max="6" width="13.5" style="97" customWidth="1"/>
    <col min="7" max="7" width="15" style="97" customWidth="1"/>
    <col min="8" max="8" width="12.6640625" style="97" customWidth="1"/>
    <col min="9" max="9" width="15.33203125" style="97" customWidth="1"/>
    <col min="10" max="10" width="15.1640625" style="97" customWidth="1"/>
    <col min="11" max="11" width="16.1640625" style="97" customWidth="1"/>
    <col min="12" max="16384" width="10.6640625" style="95"/>
  </cols>
  <sheetData>
    <row r="1" spans="1:11" ht="23.25" customHeight="1" x14ac:dyDescent="0.25">
      <c r="A1" s="894" t="s">
        <v>614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</row>
    <row r="2" spans="1:11" ht="12.75" customHeight="1" x14ac:dyDescent="0.25">
      <c r="A2" s="839" t="s">
        <v>665</v>
      </c>
      <c r="B2" s="94"/>
      <c r="C2" s="94"/>
      <c r="D2" s="96"/>
      <c r="E2" s="96"/>
      <c r="F2" s="96"/>
      <c r="G2" s="96"/>
      <c r="H2" s="94"/>
      <c r="J2" s="94"/>
      <c r="K2" s="96"/>
    </row>
    <row r="3" spans="1:11" ht="15.75" thickBot="1" x14ac:dyDescent="0.3">
      <c r="C3" s="898"/>
      <c r="D3" s="898"/>
      <c r="E3" s="781"/>
      <c r="F3" s="781"/>
      <c r="G3" s="781"/>
      <c r="J3" s="893" t="s">
        <v>558</v>
      </c>
      <c r="K3" s="893"/>
    </row>
    <row r="4" spans="1:11" ht="51" customHeight="1" thickBot="1" x14ac:dyDescent="0.25">
      <c r="A4" s="895" t="s">
        <v>399</v>
      </c>
      <c r="B4" s="897" t="s">
        <v>613</v>
      </c>
      <c r="C4" s="891"/>
      <c r="D4" s="892"/>
      <c r="E4" s="890" t="s">
        <v>571</v>
      </c>
      <c r="F4" s="891"/>
      <c r="G4" s="892"/>
      <c r="H4" s="890" t="s">
        <v>615</v>
      </c>
      <c r="I4" s="891"/>
      <c r="J4" s="892"/>
      <c r="K4" s="442" t="s">
        <v>94</v>
      </c>
    </row>
    <row r="5" spans="1:11" s="98" customFormat="1" ht="29.25" thickBot="1" x14ac:dyDescent="0.25">
      <c r="A5" s="896"/>
      <c r="B5" s="438" t="s">
        <v>400</v>
      </c>
      <c r="C5" s="439" t="s">
        <v>401</v>
      </c>
      <c r="D5" s="440" t="s">
        <v>402</v>
      </c>
      <c r="E5" s="438" t="s">
        <v>400</v>
      </c>
      <c r="F5" s="439" t="s">
        <v>401</v>
      </c>
      <c r="G5" s="440" t="s">
        <v>402</v>
      </c>
      <c r="H5" s="438" t="s">
        <v>400</v>
      </c>
      <c r="I5" s="439" t="s">
        <v>401</v>
      </c>
      <c r="J5" s="440" t="s">
        <v>402</v>
      </c>
      <c r="K5" s="441" t="s">
        <v>95</v>
      </c>
    </row>
    <row r="6" spans="1:11" thickBot="1" x14ac:dyDescent="0.25">
      <c r="A6" s="434"/>
      <c r="B6" s="435" t="s">
        <v>93</v>
      </c>
      <c r="C6" s="435" t="s">
        <v>559</v>
      </c>
      <c r="D6" s="436" t="s">
        <v>560</v>
      </c>
      <c r="E6" s="435" t="s">
        <v>93</v>
      </c>
      <c r="F6" s="435" t="s">
        <v>559</v>
      </c>
      <c r="G6" s="436" t="s">
        <v>560</v>
      </c>
      <c r="H6" s="435" t="s">
        <v>93</v>
      </c>
      <c r="I6" s="435" t="s">
        <v>559</v>
      </c>
      <c r="J6" s="436" t="s">
        <v>560</v>
      </c>
      <c r="K6" s="437" t="s">
        <v>560</v>
      </c>
    </row>
    <row r="7" spans="1:11" ht="14.25" x14ac:dyDescent="0.2">
      <c r="A7" s="425" t="s">
        <v>403</v>
      </c>
      <c r="B7" s="432"/>
      <c r="C7" s="432"/>
      <c r="D7" s="432"/>
      <c r="E7" s="432"/>
      <c r="F7" s="432"/>
      <c r="G7" s="432"/>
      <c r="H7" s="432"/>
      <c r="I7" s="432"/>
      <c r="J7" s="432"/>
      <c r="K7" s="433"/>
    </row>
    <row r="8" spans="1:11" ht="14.25" x14ac:dyDescent="0.2">
      <c r="A8" s="414" t="s">
        <v>404</v>
      </c>
      <c r="B8" s="99"/>
      <c r="C8" s="100"/>
      <c r="D8" s="100">
        <f>B8*C8</f>
        <v>0</v>
      </c>
      <c r="E8" s="100"/>
      <c r="F8" s="100"/>
      <c r="G8" s="100"/>
      <c r="H8" s="99"/>
      <c r="I8" s="100"/>
      <c r="J8" s="100">
        <f>H8*I8</f>
        <v>0</v>
      </c>
      <c r="K8" s="415">
        <f>J8-D8</f>
        <v>0</v>
      </c>
    </row>
    <row r="9" spans="1:11" x14ac:dyDescent="0.25">
      <c r="A9" s="414" t="s">
        <v>405</v>
      </c>
      <c r="B9" s="99"/>
      <c r="C9" s="100"/>
      <c r="D9" s="101">
        <v>0</v>
      </c>
      <c r="E9" s="101"/>
      <c r="F9" s="101"/>
      <c r="G9" s="101"/>
      <c r="H9" s="99"/>
      <c r="I9" s="100"/>
      <c r="J9" s="101">
        <v>0</v>
      </c>
      <c r="K9" s="416">
        <f t="shared" ref="K9:K27" si="0">J9-D9</f>
        <v>0</v>
      </c>
    </row>
    <row r="10" spans="1:11" ht="14.25" x14ac:dyDescent="0.2">
      <c r="A10" s="414" t="s">
        <v>406</v>
      </c>
      <c r="B10" s="100"/>
      <c r="C10" s="100"/>
      <c r="D10" s="100">
        <v>1792130</v>
      </c>
      <c r="E10" s="100"/>
      <c r="F10" s="100"/>
      <c r="G10" s="100">
        <v>1792130</v>
      </c>
      <c r="H10" s="100"/>
      <c r="I10" s="100"/>
      <c r="J10" s="100">
        <v>1792130</v>
      </c>
      <c r="K10" s="415">
        <f t="shared" si="0"/>
        <v>0</v>
      </c>
    </row>
    <row r="11" spans="1:11" ht="25.5" x14ac:dyDescent="0.25">
      <c r="A11" s="414" t="s">
        <v>407</v>
      </c>
      <c r="B11" s="100"/>
      <c r="C11" s="100"/>
      <c r="D11" s="101">
        <v>0</v>
      </c>
      <c r="E11" s="101"/>
      <c r="F11" s="101"/>
      <c r="G11" s="101">
        <v>0</v>
      </c>
      <c r="H11" s="100"/>
      <c r="I11" s="100"/>
      <c r="J11" s="101">
        <v>0</v>
      </c>
      <c r="K11" s="416">
        <f t="shared" si="0"/>
        <v>0</v>
      </c>
    </row>
    <row r="12" spans="1:11" x14ac:dyDescent="0.25">
      <c r="A12" s="417" t="s">
        <v>408</v>
      </c>
      <c r="B12" s="102"/>
      <c r="C12" s="103"/>
      <c r="D12" s="104">
        <v>943290</v>
      </c>
      <c r="E12" s="104"/>
      <c r="F12" s="104"/>
      <c r="G12" s="104">
        <v>943290</v>
      </c>
      <c r="H12" s="102"/>
      <c r="I12" s="103"/>
      <c r="J12" s="104">
        <v>943290</v>
      </c>
      <c r="K12" s="418">
        <f t="shared" si="0"/>
        <v>0</v>
      </c>
    </row>
    <row r="13" spans="1:11" x14ac:dyDescent="0.25">
      <c r="A13" s="417" t="s">
        <v>409</v>
      </c>
      <c r="B13" s="102"/>
      <c r="C13" s="103"/>
      <c r="D13" s="104">
        <v>0</v>
      </c>
      <c r="E13" s="104"/>
      <c r="F13" s="104"/>
      <c r="G13" s="104">
        <v>0</v>
      </c>
      <c r="H13" s="102"/>
      <c r="I13" s="103"/>
      <c r="J13" s="104">
        <v>0</v>
      </c>
      <c r="K13" s="418">
        <f t="shared" si="0"/>
        <v>0</v>
      </c>
    </row>
    <row r="14" spans="1:11" x14ac:dyDescent="0.25">
      <c r="A14" s="417" t="s">
        <v>410</v>
      </c>
      <c r="B14" s="104"/>
      <c r="C14" s="104"/>
      <c r="D14" s="104">
        <v>640000</v>
      </c>
      <c r="E14" s="104"/>
      <c r="F14" s="104"/>
      <c r="G14" s="104">
        <v>640000</v>
      </c>
      <c r="H14" s="104"/>
      <c r="I14" s="104"/>
      <c r="J14" s="104">
        <v>640000</v>
      </c>
      <c r="K14" s="418">
        <f t="shared" si="0"/>
        <v>0</v>
      </c>
    </row>
    <row r="15" spans="1:11" x14ac:dyDescent="0.25">
      <c r="A15" s="417" t="s">
        <v>411</v>
      </c>
      <c r="B15" s="104"/>
      <c r="C15" s="104"/>
      <c r="D15" s="104">
        <v>0</v>
      </c>
      <c r="E15" s="104"/>
      <c r="F15" s="104"/>
      <c r="G15" s="104"/>
      <c r="H15" s="104"/>
      <c r="I15" s="104"/>
      <c r="J15" s="104"/>
      <c r="K15" s="418">
        <f t="shared" si="0"/>
        <v>0</v>
      </c>
    </row>
    <row r="16" spans="1:11" x14ac:dyDescent="0.25">
      <c r="A16" s="417" t="s">
        <v>412</v>
      </c>
      <c r="B16" s="104"/>
      <c r="C16" s="104"/>
      <c r="D16" s="104">
        <v>0</v>
      </c>
      <c r="E16" s="104"/>
      <c r="F16" s="104"/>
      <c r="G16" s="104">
        <v>0</v>
      </c>
      <c r="H16" s="104"/>
      <c r="I16" s="104"/>
      <c r="J16" s="104">
        <v>0</v>
      </c>
      <c r="K16" s="418">
        <f t="shared" si="0"/>
        <v>0</v>
      </c>
    </row>
    <row r="17" spans="1:11" x14ac:dyDescent="0.25">
      <c r="A17" s="417" t="s">
        <v>413</v>
      </c>
      <c r="B17" s="104"/>
      <c r="C17" s="104"/>
      <c r="D17" s="104">
        <v>0</v>
      </c>
      <c r="E17" s="104"/>
      <c r="F17" s="104"/>
      <c r="G17" s="104">
        <v>0</v>
      </c>
      <c r="H17" s="104"/>
      <c r="I17" s="104"/>
      <c r="J17" s="104">
        <v>0</v>
      </c>
      <c r="K17" s="418">
        <f t="shared" si="0"/>
        <v>0</v>
      </c>
    </row>
    <row r="18" spans="1:11" x14ac:dyDescent="0.25">
      <c r="A18" s="417" t="s">
        <v>414</v>
      </c>
      <c r="B18" s="104"/>
      <c r="C18" s="104"/>
      <c r="D18" s="104">
        <v>208840</v>
      </c>
      <c r="E18" s="104"/>
      <c r="F18" s="104"/>
      <c r="G18" s="104">
        <v>208840</v>
      </c>
      <c r="H18" s="104"/>
      <c r="I18" s="104"/>
      <c r="J18" s="104">
        <v>208840</v>
      </c>
      <c r="K18" s="418">
        <f t="shared" si="0"/>
        <v>0</v>
      </c>
    </row>
    <row r="19" spans="1:11" x14ac:dyDescent="0.25">
      <c r="A19" s="417" t="s">
        <v>415</v>
      </c>
      <c r="B19" s="104"/>
      <c r="C19" s="104"/>
      <c r="D19" s="104">
        <v>0</v>
      </c>
      <c r="E19" s="104"/>
      <c r="F19" s="104"/>
      <c r="G19" s="104">
        <v>0</v>
      </c>
      <c r="H19" s="104"/>
      <c r="I19" s="104"/>
      <c r="J19" s="104">
        <v>0</v>
      </c>
      <c r="K19" s="418">
        <f t="shared" si="0"/>
        <v>0</v>
      </c>
    </row>
    <row r="20" spans="1:11" ht="14.25" x14ac:dyDescent="0.2">
      <c r="A20" s="414" t="s">
        <v>416</v>
      </c>
      <c r="B20" s="105"/>
      <c r="C20" s="105"/>
      <c r="D20" s="105">
        <v>3500000</v>
      </c>
      <c r="E20" s="105"/>
      <c r="F20" s="105"/>
      <c r="G20" s="105">
        <v>3500000</v>
      </c>
      <c r="H20" s="105"/>
      <c r="I20" s="105"/>
      <c r="J20" s="105">
        <v>3500000</v>
      </c>
      <c r="K20" s="415">
        <f t="shared" si="0"/>
        <v>0</v>
      </c>
    </row>
    <row r="21" spans="1:11" ht="14.25" customHeight="1" x14ac:dyDescent="0.25">
      <c r="A21" s="414" t="s">
        <v>417</v>
      </c>
      <c r="B21" s="105"/>
      <c r="C21" s="105"/>
      <c r="D21" s="106">
        <v>2474086</v>
      </c>
      <c r="E21" s="106"/>
      <c r="F21" s="106"/>
      <c r="G21" s="106">
        <v>2474086</v>
      </c>
      <c r="H21" s="105"/>
      <c r="I21" s="105"/>
      <c r="J21" s="106">
        <v>2474086</v>
      </c>
      <c r="K21" s="416">
        <f t="shared" si="0"/>
        <v>0</v>
      </c>
    </row>
    <row r="22" spans="1:11" ht="14.25" customHeight="1" x14ac:dyDescent="0.2">
      <c r="A22" s="414" t="s">
        <v>550</v>
      </c>
      <c r="B22" s="105"/>
      <c r="C22" s="105"/>
      <c r="D22" s="105">
        <v>2550</v>
      </c>
      <c r="E22" s="105"/>
      <c r="F22" s="105"/>
      <c r="G22" s="105">
        <v>2550</v>
      </c>
      <c r="H22" s="105"/>
      <c r="I22" s="105"/>
      <c r="J22" s="105">
        <v>2550</v>
      </c>
      <c r="K22" s="415">
        <f t="shared" si="0"/>
        <v>0</v>
      </c>
    </row>
    <row r="23" spans="1:11" ht="14.25" customHeight="1" x14ac:dyDescent="0.2">
      <c r="A23" s="414" t="s">
        <v>551</v>
      </c>
      <c r="B23" s="105"/>
      <c r="C23" s="105"/>
      <c r="D23" s="105">
        <v>0</v>
      </c>
      <c r="E23" s="105"/>
      <c r="F23" s="105"/>
      <c r="G23" s="105">
        <v>0</v>
      </c>
      <c r="H23" s="105"/>
      <c r="I23" s="105"/>
      <c r="J23" s="105">
        <v>0</v>
      </c>
      <c r="K23" s="415">
        <f t="shared" si="0"/>
        <v>0</v>
      </c>
    </row>
    <row r="24" spans="1:11" ht="14.25" customHeight="1" x14ac:dyDescent="0.2">
      <c r="A24" s="414" t="s">
        <v>418</v>
      </c>
      <c r="B24" s="105"/>
      <c r="C24" s="105"/>
      <c r="D24" s="105">
        <v>6032000</v>
      </c>
      <c r="E24" s="105"/>
      <c r="F24" s="105"/>
      <c r="G24" s="105">
        <v>6032000</v>
      </c>
      <c r="H24" s="105"/>
      <c r="I24" s="105"/>
      <c r="J24" s="105">
        <v>6032000</v>
      </c>
      <c r="K24" s="415">
        <f t="shared" si="0"/>
        <v>0</v>
      </c>
    </row>
    <row r="25" spans="1:11" ht="14.25" customHeight="1" x14ac:dyDescent="0.2">
      <c r="A25" s="414" t="s">
        <v>419</v>
      </c>
      <c r="B25" s="105"/>
      <c r="C25" s="105"/>
      <c r="D25" s="105">
        <v>0</v>
      </c>
      <c r="E25" s="105"/>
      <c r="F25" s="105"/>
      <c r="G25" s="105">
        <v>0</v>
      </c>
      <c r="H25" s="105"/>
      <c r="I25" s="105"/>
      <c r="J25" s="105">
        <v>0</v>
      </c>
      <c r="K25" s="415">
        <f t="shared" si="0"/>
        <v>0</v>
      </c>
    </row>
    <row r="26" spans="1:11" ht="14.25" customHeight="1" x14ac:dyDescent="0.2">
      <c r="A26" s="414" t="s">
        <v>602</v>
      </c>
      <c r="B26" s="105"/>
      <c r="C26" s="105"/>
      <c r="D26" s="105"/>
      <c r="E26" s="105"/>
      <c r="F26" s="105"/>
      <c r="G26" s="105">
        <v>0</v>
      </c>
      <c r="H26" s="105"/>
      <c r="I26" s="105"/>
      <c r="J26" s="105">
        <v>0</v>
      </c>
      <c r="K26" s="415">
        <f t="shared" si="0"/>
        <v>0</v>
      </c>
    </row>
    <row r="27" spans="1:11" ht="14.25" customHeight="1" x14ac:dyDescent="0.2">
      <c r="A27" s="414" t="s">
        <v>420</v>
      </c>
      <c r="B27" s="105"/>
      <c r="C27" s="105"/>
      <c r="D27" s="105">
        <v>1025914</v>
      </c>
      <c r="E27" s="105"/>
      <c r="F27" s="105"/>
      <c r="G27" s="105">
        <v>1025914</v>
      </c>
      <c r="H27" s="105"/>
      <c r="I27" s="105"/>
      <c r="J27" s="105">
        <v>1025914</v>
      </c>
      <c r="K27" s="415">
        <f t="shared" si="0"/>
        <v>0</v>
      </c>
    </row>
    <row r="28" spans="1:11" ht="14.25" x14ac:dyDescent="0.2">
      <c r="A28" s="419" t="s">
        <v>421</v>
      </c>
      <c r="B28" s="107"/>
      <c r="C28" s="107"/>
      <c r="D28" s="107">
        <f>D9+D21+D10+D22+D24</f>
        <v>10300766</v>
      </c>
      <c r="E28" s="107"/>
      <c r="F28" s="107"/>
      <c r="G28" s="107">
        <f>G9+G21+G10+G22+G24+G26</f>
        <v>10300766</v>
      </c>
      <c r="H28" s="107"/>
      <c r="I28" s="107"/>
      <c r="J28" s="107">
        <f>J9+J21+J10+J22+J24+J26</f>
        <v>10300766</v>
      </c>
      <c r="K28" s="420">
        <f>K9+K21</f>
        <v>0</v>
      </c>
    </row>
    <row r="29" spans="1:11" ht="14.25" x14ac:dyDescent="0.2">
      <c r="A29" s="414" t="s">
        <v>422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415"/>
    </row>
    <row r="30" spans="1:11" x14ac:dyDescent="0.25">
      <c r="A30" s="417" t="s">
        <v>423</v>
      </c>
      <c r="B30" s="108"/>
      <c r="C30" s="109"/>
      <c r="D30" s="109"/>
      <c r="E30" s="109"/>
      <c r="F30" s="109"/>
      <c r="G30" s="109"/>
      <c r="H30" s="108"/>
      <c r="I30" s="109"/>
      <c r="J30" s="109"/>
      <c r="K30" s="418"/>
    </row>
    <row r="31" spans="1:11" x14ac:dyDescent="0.25">
      <c r="A31" s="417" t="s">
        <v>424</v>
      </c>
      <c r="B31" s="104"/>
      <c r="C31" s="109"/>
      <c r="D31" s="109"/>
      <c r="E31" s="109"/>
      <c r="F31" s="109"/>
      <c r="G31" s="109"/>
      <c r="H31" s="104"/>
      <c r="I31" s="109"/>
      <c r="J31" s="109"/>
      <c r="K31" s="418"/>
    </row>
    <row r="32" spans="1:11" x14ac:dyDescent="0.25">
      <c r="A32" s="417" t="s">
        <v>527</v>
      </c>
      <c r="B32" s="108"/>
      <c r="C32" s="109"/>
      <c r="D32" s="109"/>
      <c r="E32" s="109"/>
      <c r="F32" s="109"/>
      <c r="G32" s="109"/>
      <c r="H32" s="108"/>
      <c r="I32" s="109"/>
      <c r="J32" s="109"/>
      <c r="K32" s="418"/>
    </row>
    <row r="33" spans="1:11" x14ac:dyDescent="0.25">
      <c r="A33" s="421" t="s">
        <v>425</v>
      </c>
      <c r="B33" s="110"/>
      <c r="C33" s="110"/>
      <c r="D33" s="112"/>
      <c r="E33" s="112"/>
      <c r="F33" s="112"/>
      <c r="G33" s="112"/>
      <c r="H33" s="110"/>
      <c r="I33" s="111"/>
      <c r="J33" s="112"/>
      <c r="K33" s="418"/>
    </row>
    <row r="34" spans="1:11" x14ac:dyDescent="0.25">
      <c r="A34" s="422" t="s">
        <v>426</v>
      </c>
      <c r="B34" s="113"/>
      <c r="C34" s="113"/>
      <c r="D34" s="115"/>
      <c r="E34" s="115"/>
      <c r="F34" s="115"/>
      <c r="G34" s="115"/>
      <c r="H34" s="113"/>
      <c r="I34" s="114"/>
      <c r="J34" s="115"/>
      <c r="K34" s="418"/>
    </row>
    <row r="35" spans="1:11" ht="25.5" x14ac:dyDescent="0.25">
      <c r="A35" s="422" t="s">
        <v>481</v>
      </c>
      <c r="B35" s="113"/>
      <c r="C35" s="113"/>
      <c r="D35" s="113"/>
      <c r="E35" s="113"/>
      <c r="F35" s="113"/>
      <c r="G35" s="113"/>
      <c r="H35" s="113"/>
      <c r="I35" s="113"/>
      <c r="J35" s="115"/>
      <c r="K35" s="418"/>
    </row>
    <row r="36" spans="1:11" ht="28.5" x14ac:dyDescent="0.2">
      <c r="A36" s="423" t="s">
        <v>427</v>
      </c>
      <c r="B36" s="116"/>
      <c r="C36" s="116"/>
      <c r="D36" s="116">
        <f>SUM(D30:D35)</f>
        <v>0</v>
      </c>
      <c r="E36" s="116"/>
      <c r="F36" s="116"/>
      <c r="G36" s="116">
        <v>0</v>
      </c>
      <c r="H36" s="116"/>
      <c r="I36" s="116"/>
      <c r="J36" s="116">
        <f>SUM(J30:J35)</f>
        <v>0</v>
      </c>
      <c r="K36" s="424">
        <f t="shared" ref="K36" si="1">J36-D36</f>
        <v>0</v>
      </c>
    </row>
    <row r="37" spans="1:11" ht="14.25" x14ac:dyDescent="0.2">
      <c r="A37" s="425" t="s">
        <v>428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426"/>
    </row>
    <row r="38" spans="1:11" x14ac:dyDescent="0.25">
      <c r="A38" s="417" t="s">
        <v>429</v>
      </c>
      <c r="B38" s="115"/>
      <c r="C38" s="115"/>
      <c r="D38" s="115">
        <v>0</v>
      </c>
      <c r="E38" s="115"/>
      <c r="F38" s="115"/>
      <c r="G38" s="115">
        <v>0</v>
      </c>
      <c r="H38" s="115"/>
      <c r="I38" s="115"/>
      <c r="J38" s="115">
        <v>0</v>
      </c>
      <c r="K38" s="427">
        <f>J38-D38</f>
        <v>0</v>
      </c>
    </row>
    <row r="39" spans="1:11" x14ac:dyDescent="0.25">
      <c r="A39" s="417" t="s">
        <v>430</v>
      </c>
      <c r="B39" s="118">
        <v>2</v>
      </c>
      <c r="C39" s="119">
        <v>55360</v>
      </c>
      <c r="D39" s="785">
        <f>B39*C39</f>
        <v>110720</v>
      </c>
      <c r="E39" s="118">
        <v>2</v>
      </c>
      <c r="F39" s="799">
        <v>55360</v>
      </c>
      <c r="G39" s="113">
        <f>E39*F39</f>
        <v>110720</v>
      </c>
      <c r="H39" s="786">
        <v>2</v>
      </c>
      <c r="I39" s="119">
        <v>55360</v>
      </c>
      <c r="J39" s="120">
        <f>H39*I39</f>
        <v>110720</v>
      </c>
      <c r="K39" s="427">
        <f>J39-D39</f>
        <v>0</v>
      </c>
    </row>
    <row r="40" spans="1:11" x14ac:dyDescent="0.25">
      <c r="A40" s="428" t="s">
        <v>539</v>
      </c>
      <c r="B40" s="294">
        <v>1</v>
      </c>
      <c r="C40" s="292">
        <v>3100000</v>
      </c>
      <c r="D40" s="785">
        <f>B40*C40</f>
        <v>3100000</v>
      </c>
      <c r="E40" s="294">
        <v>1</v>
      </c>
      <c r="F40" s="292">
        <v>3100000</v>
      </c>
      <c r="G40" s="113">
        <f>E40*F40</f>
        <v>3100000</v>
      </c>
      <c r="H40" s="787">
        <v>1</v>
      </c>
      <c r="I40" s="293">
        <v>3100000</v>
      </c>
      <c r="J40" s="120">
        <f>H40*I40</f>
        <v>3100000</v>
      </c>
      <c r="K40" s="427">
        <v>0</v>
      </c>
    </row>
    <row r="41" spans="1:11" ht="27" customHeight="1" x14ac:dyDescent="0.25">
      <c r="A41" s="422" t="s">
        <v>528</v>
      </c>
      <c r="B41" s="121"/>
      <c r="C41" s="122"/>
      <c r="D41" s="785"/>
      <c r="E41" s="113"/>
      <c r="F41" s="113"/>
      <c r="G41" s="113"/>
      <c r="H41" s="788"/>
      <c r="I41" s="143"/>
      <c r="J41" s="120"/>
      <c r="K41" s="427"/>
    </row>
    <row r="42" spans="1:11" x14ac:dyDescent="0.25">
      <c r="A42" s="422" t="s">
        <v>431</v>
      </c>
      <c r="B42" s="121"/>
      <c r="C42" s="122"/>
      <c r="D42" s="113"/>
      <c r="E42" s="784"/>
      <c r="F42" s="784"/>
      <c r="G42" s="784"/>
      <c r="H42" s="121"/>
      <c r="I42" s="122"/>
      <c r="J42" s="113"/>
      <c r="K42" s="427"/>
    </row>
    <row r="43" spans="1:11" ht="28.5" x14ac:dyDescent="0.2">
      <c r="A43" s="423" t="s">
        <v>432</v>
      </c>
      <c r="B43" s="123"/>
      <c r="C43" s="124"/>
      <c r="D43" s="125">
        <f>SUM(D38:D42)</f>
        <v>3210720</v>
      </c>
      <c r="E43" s="125"/>
      <c r="F43" s="125"/>
      <c r="G43" s="125">
        <f>SUM(G38:G42)</f>
        <v>3210720</v>
      </c>
      <c r="H43" s="123"/>
      <c r="I43" s="124"/>
      <c r="J43" s="125">
        <f>SUM(J38:J42)</f>
        <v>3210720</v>
      </c>
      <c r="K43" s="429">
        <f>SUM(K38:K42)</f>
        <v>0</v>
      </c>
    </row>
    <row r="44" spans="1:11" s="126" customFormat="1" ht="29.25" thickBot="1" x14ac:dyDescent="0.25">
      <c r="A44" s="430" t="s">
        <v>433</v>
      </c>
      <c r="B44" s="406"/>
      <c r="C44" s="407"/>
      <c r="D44" s="408">
        <v>1800000</v>
      </c>
      <c r="E44" s="408"/>
      <c r="F44" s="408"/>
      <c r="G44" s="408">
        <v>1800000</v>
      </c>
      <c r="H44" s="406"/>
      <c r="I44" s="407"/>
      <c r="J44" s="408">
        <v>1800000</v>
      </c>
      <c r="K44" s="431">
        <f>J44-D44</f>
        <v>0</v>
      </c>
    </row>
    <row r="45" spans="1:11" ht="25.5" customHeight="1" thickBot="1" x14ac:dyDescent="0.3">
      <c r="A45" s="409" t="s">
        <v>434</v>
      </c>
      <c r="B45" s="410"/>
      <c r="C45" s="411"/>
      <c r="D45" s="412">
        <f>D28+D36+D43+D44</f>
        <v>15311486</v>
      </c>
      <c r="E45" s="412"/>
      <c r="F45" s="412"/>
      <c r="G45" s="412">
        <f t="shared" ref="G45" si="2">G28+G36+G43+G44</f>
        <v>15311486</v>
      </c>
      <c r="H45" s="412"/>
      <c r="I45" s="412"/>
      <c r="J45" s="412">
        <f t="shared" ref="J45" si="3">J28+J36+J43+J44</f>
        <v>15311486</v>
      </c>
      <c r="K45" s="413">
        <f>K28+K36+K43+K44</f>
        <v>0</v>
      </c>
    </row>
    <row r="46" spans="1:11" ht="17.25" thickBot="1" x14ac:dyDescent="0.3">
      <c r="A46" s="831" t="s">
        <v>570</v>
      </c>
      <c r="B46" s="410"/>
      <c r="C46" s="411"/>
      <c r="D46" s="412">
        <v>0</v>
      </c>
      <c r="E46" s="412"/>
      <c r="F46" s="412"/>
      <c r="G46" s="412">
        <v>107246</v>
      </c>
      <c r="H46" s="412"/>
      <c r="I46" s="412"/>
      <c r="J46" s="782">
        <v>107246</v>
      </c>
      <c r="K46" s="783">
        <f>J46-G46</f>
        <v>0</v>
      </c>
    </row>
    <row r="47" spans="1:11" ht="17.25" thickBot="1" x14ac:dyDescent="0.3">
      <c r="A47" s="831" t="s">
        <v>604</v>
      </c>
      <c r="B47" s="410"/>
      <c r="C47" s="411"/>
      <c r="D47" s="412"/>
      <c r="E47" s="412"/>
      <c r="F47" s="412"/>
      <c r="G47" s="412">
        <v>666666</v>
      </c>
      <c r="H47" s="412"/>
      <c r="I47" s="412"/>
      <c r="J47" s="782">
        <v>666666</v>
      </c>
      <c r="K47" s="783">
        <f t="shared" ref="K47:K50" si="4">J47-G47</f>
        <v>0</v>
      </c>
    </row>
    <row r="48" spans="1:11" ht="17.25" thickBot="1" x14ac:dyDescent="0.3">
      <c r="A48" s="831" t="s">
        <v>617</v>
      </c>
      <c r="B48" s="410"/>
      <c r="C48" s="411"/>
      <c r="D48" s="412"/>
      <c r="E48" s="412"/>
      <c r="F48" s="412"/>
      <c r="G48" s="412">
        <v>180000</v>
      </c>
      <c r="H48" s="412"/>
      <c r="I48" s="412"/>
      <c r="J48" s="782">
        <v>180000</v>
      </c>
      <c r="K48" s="783">
        <f t="shared" si="4"/>
        <v>0</v>
      </c>
    </row>
    <row r="49" spans="1:11" ht="30" thickBot="1" x14ac:dyDescent="0.3">
      <c r="A49" s="831" t="s">
        <v>616</v>
      </c>
      <c r="B49" s="410"/>
      <c r="C49" s="411"/>
      <c r="D49" s="412"/>
      <c r="E49" s="412"/>
      <c r="F49" s="412"/>
      <c r="G49" s="412">
        <v>35560</v>
      </c>
      <c r="H49" s="412"/>
      <c r="I49" s="412"/>
      <c r="J49" s="782">
        <v>35560</v>
      </c>
      <c r="K49" s="783">
        <f t="shared" si="4"/>
        <v>0</v>
      </c>
    </row>
    <row r="50" spans="1:11" ht="17.25" thickBot="1" x14ac:dyDescent="0.3">
      <c r="A50" s="831" t="s">
        <v>603</v>
      </c>
      <c r="B50" s="410"/>
      <c r="C50" s="411"/>
      <c r="D50" s="412">
        <v>0</v>
      </c>
      <c r="E50" s="412"/>
      <c r="F50" s="412"/>
      <c r="G50" s="412">
        <v>71120</v>
      </c>
      <c r="H50" s="412"/>
      <c r="I50" s="412"/>
      <c r="J50" s="782">
        <v>71120</v>
      </c>
      <c r="K50" s="783">
        <f t="shared" si="4"/>
        <v>0</v>
      </c>
    </row>
    <row r="51" spans="1:11" ht="17.25" thickBot="1" x14ac:dyDescent="0.3">
      <c r="A51" s="409" t="s">
        <v>447</v>
      </c>
      <c r="B51" s="410"/>
      <c r="C51" s="411"/>
      <c r="D51" s="412">
        <f>D45+D46+D50</f>
        <v>15311486</v>
      </c>
      <c r="E51" s="412"/>
      <c r="F51" s="412"/>
      <c r="G51" s="412">
        <f>SUM(G45:G50)</f>
        <v>16372078</v>
      </c>
      <c r="H51" s="412"/>
      <c r="I51" s="412">
        <f t="shared" ref="I51:J51" si="5">SUM(I45:I50)</f>
        <v>0</v>
      </c>
      <c r="J51" s="412">
        <f t="shared" si="5"/>
        <v>16372078</v>
      </c>
      <c r="K51" s="413">
        <f>K31+K39+K46+K50</f>
        <v>0</v>
      </c>
    </row>
  </sheetData>
  <mergeCells count="7">
    <mergeCell ref="H4:J4"/>
    <mergeCell ref="J3:K3"/>
    <mergeCell ref="A1:K1"/>
    <mergeCell ref="A4:A5"/>
    <mergeCell ref="B4:D4"/>
    <mergeCell ref="C3:D3"/>
    <mergeCell ref="E4:G4"/>
  </mergeCells>
  <phoneticPr fontId="69" type="noConversion"/>
  <printOptions horizontalCentered="1"/>
  <pageMargins left="0.28000000000000003" right="0.23622047244094491" top="0.39370078740157483" bottom="0.19685039370078741" header="0.27559055118110237" footer="0.19685039370078741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21"/>
  <sheetViews>
    <sheetView topLeftCell="C1" workbookViewId="0">
      <selection activeCell="C5" sqref="C5"/>
    </sheetView>
  </sheetViews>
  <sheetFormatPr defaultRowHeight="12.75" x14ac:dyDescent="0.2"/>
  <cols>
    <col min="1" max="1" width="11.5" style="242" hidden="1" customWidth="1"/>
    <col min="2" max="2" width="3.83203125" style="242" hidden="1" customWidth="1"/>
    <col min="3" max="3" width="44.83203125" style="242" customWidth="1"/>
    <col min="4" max="4" width="13.6640625" style="242" customWidth="1"/>
    <col min="5" max="5" width="12.6640625" style="242" hidden="1" customWidth="1"/>
    <col min="6" max="6" width="11.5" style="242" hidden="1" customWidth="1"/>
    <col min="7" max="7" width="13" style="242" hidden="1" customWidth="1"/>
    <col min="8" max="8" width="11.5" style="242" hidden="1" customWidth="1"/>
    <col min="9" max="10" width="13" style="242" customWidth="1"/>
    <col min="11" max="11" width="48.6640625" style="242" customWidth="1"/>
    <col min="12" max="12" width="13.1640625" style="242" customWidth="1"/>
    <col min="13" max="13" width="13.5" style="242" hidden="1" customWidth="1"/>
    <col min="14" max="14" width="12.1640625" style="242" hidden="1" customWidth="1"/>
    <col min="15" max="15" width="11.83203125" style="242" hidden="1" customWidth="1"/>
    <col min="16" max="16" width="12.1640625" style="242" hidden="1" customWidth="1"/>
    <col min="17" max="18" width="11.83203125" style="242" customWidth="1"/>
    <col min="19" max="16384" width="9.33203125" style="242"/>
  </cols>
  <sheetData>
    <row r="1" spans="1:18" ht="30" customHeight="1" x14ac:dyDescent="0.3">
      <c r="C1" s="899" t="s">
        <v>543</v>
      </c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243"/>
    </row>
    <row r="2" spans="1:18" ht="30" customHeight="1" x14ac:dyDescent="0.3">
      <c r="C2" s="899" t="s">
        <v>435</v>
      </c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243"/>
    </row>
    <row r="3" spans="1:18" ht="17.25" customHeight="1" x14ac:dyDescent="0.3">
      <c r="C3" s="899" t="s">
        <v>500</v>
      </c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243"/>
    </row>
    <row r="4" spans="1:18" ht="17.25" customHeight="1" x14ac:dyDescent="0.3">
      <c r="C4" s="839" t="s">
        <v>664</v>
      </c>
      <c r="D4" s="243"/>
      <c r="E4" s="243"/>
      <c r="F4" s="243"/>
      <c r="G4" s="243"/>
      <c r="H4" s="243"/>
      <c r="I4" s="243"/>
      <c r="J4" s="243"/>
      <c r="K4" s="244"/>
      <c r="L4" s="244"/>
      <c r="M4" s="244"/>
      <c r="O4" s="244"/>
      <c r="Q4" s="244"/>
      <c r="R4" s="244"/>
    </row>
    <row r="5" spans="1:18" ht="19.5" customHeight="1" thickBot="1" x14ac:dyDescent="0.25">
      <c r="G5" s="245"/>
      <c r="I5" s="245"/>
      <c r="J5" s="245"/>
      <c r="K5" s="246"/>
      <c r="L5" s="246"/>
      <c r="M5" s="246"/>
      <c r="O5" s="246"/>
      <c r="Q5" s="246"/>
      <c r="R5" s="443" t="s">
        <v>561</v>
      </c>
    </row>
    <row r="6" spans="1:18" ht="42" customHeight="1" thickBot="1" x14ac:dyDescent="0.25">
      <c r="A6" s="247" t="s">
        <v>436</v>
      </c>
      <c r="B6" s="444" t="s">
        <v>437</v>
      </c>
      <c r="C6" s="455" t="s">
        <v>438</v>
      </c>
      <c r="D6" s="467" t="s">
        <v>618</v>
      </c>
      <c r="E6" s="461" t="s">
        <v>487</v>
      </c>
      <c r="F6" s="445" t="s">
        <v>488</v>
      </c>
      <c r="G6" s="445" t="s">
        <v>489</v>
      </c>
      <c r="H6" s="445" t="s">
        <v>490</v>
      </c>
      <c r="I6" s="474" t="s">
        <v>611</v>
      </c>
      <c r="J6" s="467" t="s">
        <v>619</v>
      </c>
      <c r="K6" s="481" t="s">
        <v>439</v>
      </c>
      <c r="L6" s="467" t="s">
        <v>618</v>
      </c>
      <c r="M6" s="461" t="s">
        <v>487</v>
      </c>
      <c r="N6" s="445" t="s">
        <v>488</v>
      </c>
      <c r="O6" s="445" t="s">
        <v>489</v>
      </c>
      <c r="P6" s="445" t="s">
        <v>490</v>
      </c>
      <c r="Q6" s="474" t="s">
        <v>611</v>
      </c>
      <c r="R6" s="467" t="s">
        <v>619</v>
      </c>
    </row>
    <row r="7" spans="1:18" s="249" customFormat="1" ht="11.25" thickBot="1" x14ac:dyDescent="0.2">
      <c r="A7" s="248">
        <v>1</v>
      </c>
      <c r="B7" s="446">
        <v>2</v>
      </c>
      <c r="C7" s="456" t="s">
        <v>155</v>
      </c>
      <c r="D7" s="468" t="s">
        <v>103</v>
      </c>
      <c r="E7" s="450" t="s">
        <v>105</v>
      </c>
      <c r="F7" s="449" t="s">
        <v>105</v>
      </c>
      <c r="G7" s="449" t="s">
        <v>106</v>
      </c>
      <c r="H7" s="449" t="s">
        <v>105</v>
      </c>
      <c r="I7" s="475" t="s">
        <v>104</v>
      </c>
      <c r="J7" s="468" t="s">
        <v>105</v>
      </c>
      <c r="K7" s="482" t="s">
        <v>106</v>
      </c>
      <c r="L7" s="468" t="s">
        <v>82</v>
      </c>
      <c r="M7" s="450" t="s">
        <v>84</v>
      </c>
      <c r="N7" s="449" t="s">
        <v>84</v>
      </c>
      <c r="O7" s="449" t="s">
        <v>491</v>
      </c>
      <c r="P7" s="475" t="s">
        <v>492</v>
      </c>
      <c r="Q7" s="468" t="s">
        <v>83</v>
      </c>
      <c r="R7" s="499" t="s">
        <v>84</v>
      </c>
    </row>
    <row r="8" spans="1:18" ht="25.5" x14ac:dyDescent="0.2">
      <c r="A8" s="250" t="s">
        <v>440</v>
      </c>
      <c r="B8" s="451" t="s">
        <v>441</v>
      </c>
      <c r="C8" s="457" t="s">
        <v>621</v>
      </c>
      <c r="D8" s="469">
        <v>0</v>
      </c>
      <c r="E8" s="462"/>
      <c r="F8" s="447"/>
      <c r="G8" s="447"/>
      <c r="H8" s="447"/>
      <c r="I8" s="476">
        <v>1000000</v>
      </c>
      <c r="J8" s="469">
        <v>655077</v>
      </c>
      <c r="K8" s="483"/>
      <c r="L8" s="492"/>
      <c r="M8" s="488"/>
      <c r="N8" s="448"/>
      <c r="O8" s="448"/>
      <c r="P8" s="496"/>
      <c r="Q8" s="492"/>
      <c r="R8" s="500"/>
    </row>
    <row r="9" spans="1:18" ht="26.25" customHeight="1" x14ac:dyDescent="0.2">
      <c r="A9" s="250" t="s">
        <v>440</v>
      </c>
      <c r="B9" s="451" t="s">
        <v>441</v>
      </c>
      <c r="C9" s="458" t="s">
        <v>622</v>
      </c>
      <c r="D9" s="470">
        <v>0</v>
      </c>
      <c r="E9" s="463"/>
      <c r="F9" s="251"/>
      <c r="G9" s="251"/>
      <c r="H9" s="251"/>
      <c r="I9" s="477">
        <v>20000</v>
      </c>
      <c r="J9" s="470">
        <v>19990</v>
      </c>
      <c r="K9" s="484"/>
      <c r="L9" s="493"/>
      <c r="M9" s="489"/>
      <c r="N9" s="252"/>
      <c r="O9" s="252"/>
      <c r="P9" s="497"/>
      <c r="Q9" s="493"/>
      <c r="R9" s="501"/>
    </row>
    <row r="10" spans="1:18" ht="24" customHeight="1" x14ac:dyDescent="0.2">
      <c r="A10" s="250" t="s">
        <v>440</v>
      </c>
      <c r="B10" s="451" t="s">
        <v>441</v>
      </c>
      <c r="C10" s="776" t="s">
        <v>623</v>
      </c>
      <c r="D10" s="471">
        <v>0</v>
      </c>
      <c r="E10" s="464"/>
      <c r="F10" s="251"/>
      <c r="G10" s="253"/>
      <c r="H10" s="251"/>
      <c r="I10" s="477">
        <v>50000</v>
      </c>
      <c r="J10" s="470">
        <v>46600</v>
      </c>
      <c r="K10" s="484"/>
      <c r="L10" s="494"/>
      <c r="M10" s="490"/>
      <c r="N10" s="252"/>
      <c r="O10" s="254"/>
      <c r="P10" s="497"/>
      <c r="Q10" s="493"/>
      <c r="R10" s="501"/>
    </row>
    <row r="11" spans="1:18" ht="27.75" customHeight="1" x14ac:dyDescent="0.2">
      <c r="A11" s="250" t="s">
        <v>442</v>
      </c>
      <c r="B11" s="451" t="s">
        <v>443</v>
      </c>
      <c r="C11" s="459" t="s">
        <v>624</v>
      </c>
      <c r="D11" s="830">
        <v>0</v>
      </c>
      <c r="E11" s="465"/>
      <c r="F11" s="251"/>
      <c r="G11" s="255"/>
      <c r="H11" s="251"/>
      <c r="I11" s="477">
        <v>50000</v>
      </c>
      <c r="J11" s="470">
        <v>23000</v>
      </c>
      <c r="K11" s="485"/>
      <c r="L11" s="494"/>
      <c r="M11" s="490"/>
      <c r="N11" s="252"/>
      <c r="O11" s="254"/>
      <c r="P11" s="497"/>
      <c r="Q11" s="493"/>
      <c r="R11" s="501"/>
    </row>
    <row r="12" spans="1:18" ht="27" customHeight="1" x14ac:dyDescent="0.2">
      <c r="A12" s="250" t="s">
        <v>444</v>
      </c>
      <c r="B12" s="451" t="s">
        <v>445</v>
      </c>
      <c r="C12" s="459" t="s">
        <v>625</v>
      </c>
      <c r="D12" s="472">
        <v>0</v>
      </c>
      <c r="E12" s="465"/>
      <c r="F12" s="251"/>
      <c r="G12" s="255"/>
      <c r="H12" s="251"/>
      <c r="I12" s="478">
        <v>50000</v>
      </c>
      <c r="J12" s="470">
        <v>31140</v>
      </c>
      <c r="K12" s="485"/>
      <c r="L12" s="494"/>
      <c r="M12" s="490"/>
      <c r="N12" s="252"/>
      <c r="O12" s="254"/>
      <c r="P12" s="497"/>
      <c r="Q12" s="493"/>
      <c r="R12" s="501"/>
    </row>
    <row r="13" spans="1:18" ht="29.25" customHeight="1" x14ac:dyDescent="0.2">
      <c r="A13" s="250" t="s">
        <v>440</v>
      </c>
      <c r="B13" s="451" t="s">
        <v>446</v>
      </c>
      <c r="C13" s="459" t="s">
        <v>626</v>
      </c>
      <c r="D13" s="472">
        <v>0</v>
      </c>
      <c r="E13" s="465"/>
      <c r="F13" s="255"/>
      <c r="G13" s="255"/>
      <c r="H13" s="255"/>
      <c r="I13" s="478">
        <v>1909000</v>
      </c>
      <c r="J13" s="480">
        <v>1679660</v>
      </c>
      <c r="K13" s="486"/>
      <c r="L13" s="493"/>
      <c r="M13" s="489"/>
      <c r="N13" s="252"/>
      <c r="O13" s="252"/>
      <c r="P13" s="497"/>
      <c r="Q13" s="493"/>
      <c r="R13" s="501"/>
    </row>
    <row r="14" spans="1:18" ht="29.25" customHeight="1" x14ac:dyDescent="0.2">
      <c r="A14" s="250" t="s">
        <v>440</v>
      </c>
      <c r="B14" s="451" t="s">
        <v>446</v>
      </c>
      <c r="C14" s="458" t="s">
        <v>627</v>
      </c>
      <c r="D14" s="470">
        <v>0</v>
      </c>
      <c r="E14" s="463"/>
      <c r="F14" s="251"/>
      <c r="G14" s="251"/>
      <c r="H14" s="251"/>
      <c r="I14" s="477">
        <v>200000</v>
      </c>
      <c r="J14" s="470">
        <v>178720</v>
      </c>
      <c r="K14" s="486"/>
      <c r="L14" s="493"/>
      <c r="M14" s="489"/>
      <c r="N14" s="252"/>
      <c r="O14" s="252"/>
      <c r="P14" s="497"/>
      <c r="Q14" s="493"/>
      <c r="R14" s="501"/>
    </row>
    <row r="15" spans="1:18" ht="29.25" customHeight="1" x14ac:dyDescent="0.2">
      <c r="A15" s="256"/>
      <c r="B15" s="452"/>
      <c r="C15" s="458" t="s">
        <v>620</v>
      </c>
      <c r="D15" s="470">
        <v>0</v>
      </c>
      <c r="E15" s="463"/>
      <c r="F15" s="251"/>
      <c r="G15" s="251"/>
      <c r="H15" s="251"/>
      <c r="I15" s="477">
        <v>2205227</v>
      </c>
      <c r="J15" s="470">
        <v>1411732</v>
      </c>
      <c r="K15" s="486"/>
      <c r="L15" s="495"/>
      <c r="M15" s="491"/>
      <c r="N15" s="257"/>
      <c r="O15" s="257"/>
      <c r="P15" s="498"/>
      <c r="Q15" s="495"/>
      <c r="R15" s="502"/>
    </row>
    <row r="16" spans="1:18" ht="36.75" customHeight="1" x14ac:dyDescent="0.2">
      <c r="A16" s="256"/>
      <c r="B16" s="452"/>
      <c r="C16" s="458" t="s">
        <v>650</v>
      </c>
      <c r="D16" s="470">
        <v>3279000</v>
      </c>
      <c r="E16" s="463"/>
      <c r="F16" s="251"/>
      <c r="G16" s="251"/>
      <c r="H16" s="251"/>
      <c r="I16" s="477">
        <v>0</v>
      </c>
      <c r="J16" s="470">
        <v>0</v>
      </c>
      <c r="K16" s="486"/>
      <c r="L16" s="495"/>
      <c r="M16" s="491"/>
      <c r="N16" s="257"/>
      <c r="O16" s="257"/>
      <c r="P16" s="498"/>
      <c r="Q16" s="495"/>
      <c r="R16" s="502"/>
    </row>
    <row r="17" spans="1:18" ht="18" customHeight="1" thickBot="1" x14ac:dyDescent="0.25">
      <c r="A17" s="256"/>
      <c r="B17" s="452"/>
      <c r="C17" s="458" t="s">
        <v>651</v>
      </c>
      <c r="D17" s="470">
        <v>4445918</v>
      </c>
      <c r="E17" s="463"/>
      <c r="F17" s="251"/>
      <c r="G17" s="251"/>
      <c r="H17" s="251"/>
      <c r="I17" s="477">
        <v>0</v>
      </c>
      <c r="J17" s="470">
        <v>0</v>
      </c>
      <c r="K17" s="486"/>
      <c r="L17" s="495"/>
      <c r="M17" s="491"/>
      <c r="N17" s="257"/>
      <c r="O17" s="257"/>
      <c r="P17" s="498"/>
      <c r="Q17" s="495"/>
      <c r="R17" s="502"/>
    </row>
    <row r="18" spans="1:18" ht="13.5" thickBot="1" x14ac:dyDescent="0.25">
      <c r="A18" s="258"/>
      <c r="B18" s="453"/>
      <c r="C18" s="460"/>
      <c r="D18" s="473">
        <f>SUM(D8:D17)</f>
        <v>7724918</v>
      </c>
      <c r="E18" s="473">
        <f t="shared" ref="E18:J18" si="0">SUM(E8:E17)</f>
        <v>0</v>
      </c>
      <c r="F18" s="473">
        <f t="shared" si="0"/>
        <v>0</v>
      </c>
      <c r="G18" s="473">
        <f t="shared" si="0"/>
        <v>0</v>
      </c>
      <c r="H18" s="473">
        <f t="shared" si="0"/>
        <v>0</v>
      </c>
      <c r="I18" s="473">
        <f t="shared" si="0"/>
        <v>5484227</v>
      </c>
      <c r="J18" s="473">
        <f t="shared" si="0"/>
        <v>4045919</v>
      </c>
      <c r="K18" s="487"/>
      <c r="L18" s="473">
        <f>SUM(L8:L13)</f>
        <v>0</v>
      </c>
      <c r="M18" s="466">
        <v>28416</v>
      </c>
      <c r="N18" s="454">
        <f>SUM(N8:N13)</f>
        <v>0</v>
      </c>
      <c r="O18" s="454">
        <v>37123</v>
      </c>
      <c r="P18" s="479">
        <f>SUM(P8:P13)</f>
        <v>0</v>
      </c>
      <c r="Q18" s="473">
        <f>SUM(Q8:Q13)</f>
        <v>0</v>
      </c>
      <c r="R18" s="503">
        <f>SUM(R8:R13)</f>
        <v>0</v>
      </c>
    </row>
    <row r="19" spans="1:18" x14ac:dyDescent="0.2">
      <c r="A19" s="258"/>
      <c r="B19" s="259"/>
    </row>
    <row r="20" spans="1:18" x14ac:dyDescent="0.2">
      <c r="A20" s="258"/>
      <c r="B20" s="259"/>
    </row>
    <row r="21" spans="1:18" ht="13.5" thickBot="1" x14ac:dyDescent="0.25">
      <c r="A21" s="261" t="s">
        <v>447</v>
      </c>
      <c r="B21" s="260"/>
    </row>
  </sheetData>
  <mergeCells count="3">
    <mergeCell ref="C1:Q1"/>
    <mergeCell ref="C2:Q2"/>
    <mergeCell ref="C3:Q3"/>
  </mergeCells>
  <printOptions horizontalCentered="1"/>
  <pageMargins left="0.15748031496062992" right="0.31496062992125984" top="0.59055118110236227" bottom="0.59055118110236227" header="0" footer="0"/>
  <pageSetup paperSize="9" scale="94" orientation="landscape" r:id="rId1"/>
  <headerFooter alignWithMargins="0">
    <oddHeader xml:space="preserve">&amp;C&amp;"Times New Roman CE,Félkövér"&amp;12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theme="0"/>
    <pageSetUpPr fitToPage="1"/>
  </sheetPr>
  <dimension ref="A1:D28"/>
  <sheetViews>
    <sheetView workbookViewId="0">
      <selection activeCell="B8" sqref="B8"/>
    </sheetView>
  </sheetViews>
  <sheetFormatPr defaultRowHeight="12.75" x14ac:dyDescent="0.2"/>
  <cols>
    <col min="1" max="1" width="5" customWidth="1"/>
    <col min="2" max="2" width="43" customWidth="1"/>
    <col min="3" max="3" width="38.1640625" customWidth="1"/>
    <col min="4" max="4" width="12.33203125" customWidth="1"/>
  </cols>
  <sheetData>
    <row r="1" spans="1:4" x14ac:dyDescent="0.2">
      <c r="A1" s="153"/>
      <c r="B1" s="153"/>
      <c r="C1" s="153"/>
      <c r="D1" s="153"/>
    </row>
    <row r="2" spans="1:4" ht="47.25" customHeight="1" x14ac:dyDescent="0.25">
      <c r="A2" s="900" t="s">
        <v>628</v>
      </c>
      <c r="B2" s="900"/>
      <c r="C2" s="900"/>
      <c r="D2" s="900"/>
    </row>
    <row r="3" spans="1:4" x14ac:dyDescent="0.2">
      <c r="A3" s="901"/>
      <c r="B3" s="901"/>
      <c r="C3" s="901"/>
      <c r="D3" s="901"/>
    </row>
    <row r="4" spans="1:4" s="129" customFormat="1" ht="19.5" customHeight="1" x14ac:dyDescent="0.25">
      <c r="A4" s="914" t="s">
        <v>663</v>
      </c>
      <c r="B4" s="915"/>
      <c r="C4" s="915"/>
      <c r="D4" s="915"/>
    </row>
    <row r="5" spans="1:4" s="129" customFormat="1" ht="19.5" customHeight="1" thickBot="1" x14ac:dyDescent="0.25">
      <c r="C5" s="913" t="s">
        <v>558</v>
      </c>
      <c r="D5" s="913"/>
    </row>
    <row r="6" spans="1:4" ht="38.25" customHeight="1" thickBot="1" x14ac:dyDescent="0.25">
      <c r="A6" s="777" t="s">
        <v>68</v>
      </c>
      <c r="B6" s="778" t="s">
        <v>63</v>
      </c>
      <c r="C6" s="778" t="s">
        <v>64</v>
      </c>
      <c r="D6" s="779" t="s">
        <v>456</v>
      </c>
    </row>
    <row r="7" spans="1:4" ht="23.25" customHeight="1" x14ac:dyDescent="0.2">
      <c r="A7" s="907" t="s">
        <v>67</v>
      </c>
      <c r="B7" s="908"/>
      <c r="C7" s="908"/>
      <c r="D7" s="909"/>
    </row>
    <row r="8" spans="1:4" ht="81.75" customHeight="1" x14ac:dyDescent="0.2">
      <c r="A8" s="154" t="s">
        <v>169</v>
      </c>
      <c r="B8" s="155" t="s">
        <v>66</v>
      </c>
      <c r="C8" s="161" t="s">
        <v>632</v>
      </c>
      <c r="D8" s="156">
        <v>1037568</v>
      </c>
    </row>
    <row r="9" spans="1:4" ht="31.5" customHeight="1" x14ac:dyDescent="0.2">
      <c r="A9" s="154" t="s">
        <v>170</v>
      </c>
      <c r="B9" s="155" t="s">
        <v>534</v>
      </c>
      <c r="C9" s="161" t="s">
        <v>567</v>
      </c>
      <c r="D9" s="156">
        <v>18215</v>
      </c>
    </row>
    <row r="10" spans="1:4" ht="35.25" customHeight="1" x14ac:dyDescent="0.2">
      <c r="A10" s="154" t="s">
        <v>171</v>
      </c>
      <c r="B10" s="155" t="s">
        <v>568</v>
      </c>
      <c r="C10" s="161" t="s">
        <v>629</v>
      </c>
      <c r="D10" s="156">
        <v>72826</v>
      </c>
    </row>
    <row r="11" spans="1:4" ht="36.75" customHeight="1" x14ac:dyDescent="0.2">
      <c r="A11" s="154" t="s">
        <v>172</v>
      </c>
      <c r="B11" s="155" t="s">
        <v>601</v>
      </c>
      <c r="C11" s="161" t="s">
        <v>631</v>
      </c>
      <c r="D11" s="156">
        <v>12182</v>
      </c>
    </row>
    <row r="12" spans="1:4" ht="45" customHeight="1" thickBot="1" x14ac:dyDescent="0.25">
      <c r="A12" s="154" t="s">
        <v>173</v>
      </c>
      <c r="B12" s="155" t="s">
        <v>538</v>
      </c>
      <c r="C12" s="161" t="s">
        <v>630</v>
      </c>
      <c r="D12" s="156">
        <v>218215</v>
      </c>
    </row>
    <row r="13" spans="1:4" ht="15.95" customHeight="1" thickBot="1" x14ac:dyDescent="0.25">
      <c r="A13" s="910" t="s">
        <v>62</v>
      </c>
      <c r="B13" s="911"/>
      <c r="C13" s="912"/>
      <c r="D13" s="504">
        <f>SUM(D8:D12)</f>
        <v>1359006</v>
      </c>
    </row>
    <row r="14" spans="1:4" ht="24" customHeight="1" x14ac:dyDescent="0.2">
      <c r="A14" s="904" t="s">
        <v>65</v>
      </c>
      <c r="B14" s="905"/>
      <c r="C14" s="905"/>
      <c r="D14" s="906"/>
    </row>
    <row r="15" spans="1:4" ht="15.95" customHeight="1" x14ac:dyDescent="0.2">
      <c r="A15" s="154" t="s">
        <v>174</v>
      </c>
      <c r="B15" s="155" t="s">
        <v>537</v>
      </c>
      <c r="C15" s="155" t="s">
        <v>569</v>
      </c>
      <c r="D15" s="156">
        <v>30000</v>
      </c>
    </row>
    <row r="16" spans="1:4" ht="15.95" customHeight="1" x14ac:dyDescent="0.2">
      <c r="A16" s="154"/>
      <c r="B16" s="157"/>
      <c r="C16" s="155"/>
      <c r="D16" s="156"/>
    </row>
    <row r="17" spans="1:4" ht="15.95" customHeight="1" x14ac:dyDescent="0.2">
      <c r="A17" s="158"/>
      <c r="B17" s="155"/>
      <c r="C17" s="155"/>
      <c r="D17" s="156"/>
    </row>
    <row r="18" spans="1:4" ht="15.95" customHeight="1" x14ac:dyDescent="0.2">
      <c r="A18" s="154"/>
      <c r="B18" s="167"/>
      <c r="C18" s="155"/>
      <c r="D18" s="169"/>
    </row>
    <row r="19" spans="1:4" ht="27" customHeight="1" x14ac:dyDescent="0.2">
      <c r="A19" s="154"/>
      <c r="B19" s="167"/>
      <c r="C19" s="161"/>
      <c r="D19" s="169"/>
    </row>
    <row r="20" spans="1:4" ht="15.95" customHeight="1" thickBot="1" x14ac:dyDescent="0.25">
      <c r="A20" s="166"/>
      <c r="B20" s="167"/>
      <c r="C20" s="168"/>
      <c r="D20" s="169"/>
    </row>
    <row r="21" spans="1:4" ht="15.95" customHeight="1" thickBot="1" x14ac:dyDescent="0.25">
      <c r="A21" s="505" t="s">
        <v>62</v>
      </c>
      <c r="B21" s="506"/>
      <c r="C21" s="507"/>
      <c r="D21" s="504">
        <f>SUM(D15:D19)</f>
        <v>30000</v>
      </c>
    </row>
    <row r="22" spans="1:4" ht="24" customHeight="1" x14ac:dyDescent="0.2">
      <c r="A22" s="904" t="s">
        <v>485</v>
      </c>
      <c r="B22" s="905"/>
      <c r="C22" s="905"/>
      <c r="D22" s="906"/>
    </row>
    <row r="23" spans="1:4" ht="15.95" customHeight="1" x14ac:dyDescent="0.2">
      <c r="A23" s="154"/>
      <c r="B23" s="155"/>
      <c r="C23" s="155"/>
      <c r="D23" s="156"/>
    </row>
    <row r="24" spans="1:4" ht="15.95" customHeight="1" x14ac:dyDescent="0.2">
      <c r="A24" s="154"/>
      <c r="B24" s="155"/>
      <c r="C24" s="155"/>
      <c r="D24" s="156"/>
    </row>
    <row r="25" spans="1:4" ht="15.95" customHeight="1" thickBot="1" x14ac:dyDescent="0.25">
      <c r="A25" s="162" t="s">
        <v>62</v>
      </c>
      <c r="B25" s="163"/>
      <c r="C25" s="164"/>
      <c r="D25" s="165">
        <f>SUM(D23:D24)</f>
        <v>0</v>
      </c>
    </row>
    <row r="26" spans="1:4" ht="15.95" customHeight="1" thickBot="1" x14ac:dyDescent="0.25">
      <c r="A26" s="902" t="s">
        <v>486</v>
      </c>
      <c r="B26" s="903"/>
      <c r="C26" s="159"/>
      <c r="D26" s="160">
        <f>D13+D21+D25</f>
        <v>1389006</v>
      </c>
    </row>
    <row r="27" spans="1:4" x14ac:dyDescent="0.2">
      <c r="A27" s="153"/>
      <c r="B27" s="153"/>
      <c r="C27" s="153"/>
      <c r="D27" s="153"/>
    </row>
    <row r="28" spans="1:4" x14ac:dyDescent="0.2">
      <c r="A28" s="153"/>
      <c r="B28" s="153"/>
      <c r="C28" s="153"/>
      <c r="D28" s="153"/>
    </row>
  </sheetData>
  <mergeCells count="9">
    <mergeCell ref="A2:D2"/>
    <mergeCell ref="A3:D3"/>
    <mergeCell ref="A26:B26"/>
    <mergeCell ref="A14:D14"/>
    <mergeCell ref="A7:D7"/>
    <mergeCell ref="A13:C13"/>
    <mergeCell ref="C5:D5"/>
    <mergeCell ref="A22:D22"/>
    <mergeCell ref="A4:D4"/>
  </mergeCells>
  <phoneticPr fontId="101" type="noConversion"/>
  <conditionalFormatting sqref="D26">
    <cfRule type="cellIs" dxfId="1" priority="1" stopIfTrue="1" operator="equal">
      <formula>0</formula>
    </cfRule>
  </conditionalFormatting>
  <pageMargins left="0.78740157480314965" right="0.78740157480314965" top="1.5748031496062993" bottom="0.98425196850393704" header="0.78740157480314965" footer="0.78740157480314965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theme="0"/>
    <pageSetUpPr fitToPage="1"/>
  </sheetPr>
  <dimension ref="A1:D28"/>
  <sheetViews>
    <sheetView workbookViewId="0">
      <selection activeCell="A3" sqref="A3"/>
    </sheetView>
  </sheetViews>
  <sheetFormatPr defaultRowHeight="12.75" x14ac:dyDescent="0.2"/>
  <cols>
    <col min="1" max="1" width="5.6640625" style="202" customWidth="1"/>
    <col min="2" max="2" width="63.1640625" style="172" customWidth="1"/>
    <col min="3" max="3" width="15.33203125" style="172" customWidth="1"/>
    <col min="4" max="4" width="17.33203125" style="172" customWidth="1"/>
    <col min="5" max="16384" width="9.33203125" style="172"/>
  </cols>
  <sheetData>
    <row r="1" spans="1:4" ht="40.5" customHeight="1" x14ac:dyDescent="0.25">
      <c r="A1" s="918" t="s">
        <v>633</v>
      </c>
      <c r="B1" s="918"/>
      <c r="C1" s="918"/>
      <c r="D1" s="918"/>
    </row>
    <row r="2" spans="1:4" ht="15.75" customHeight="1" x14ac:dyDescent="0.25">
      <c r="A2" s="839" t="s">
        <v>662</v>
      </c>
      <c r="B2" s="171"/>
      <c r="C2" s="917"/>
      <c r="D2" s="917"/>
    </row>
    <row r="3" spans="1:4" s="178" customFormat="1" ht="15.75" thickBot="1" x14ac:dyDescent="0.25">
      <c r="A3" s="174"/>
      <c r="B3" s="175"/>
      <c r="C3" s="176"/>
      <c r="D3" s="508" t="s">
        <v>562</v>
      </c>
    </row>
    <row r="4" spans="1:4" s="186" customFormat="1" ht="48" customHeight="1" x14ac:dyDescent="0.2">
      <c r="A4" s="203" t="s">
        <v>178</v>
      </c>
      <c r="B4" s="204" t="s">
        <v>45</v>
      </c>
      <c r="C4" s="204" t="s">
        <v>46</v>
      </c>
      <c r="D4" s="205" t="s">
        <v>47</v>
      </c>
    </row>
    <row r="5" spans="1:4" s="186" customFormat="1" ht="14.25" customHeight="1" thickBot="1" x14ac:dyDescent="0.25">
      <c r="A5" s="206"/>
      <c r="B5" s="207"/>
      <c r="C5" s="207"/>
      <c r="D5" s="208"/>
    </row>
    <row r="6" spans="1:4" s="186" customFormat="1" ht="14.1" customHeight="1" thickBot="1" x14ac:dyDescent="0.25">
      <c r="A6" s="183" t="s">
        <v>155</v>
      </c>
      <c r="B6" s="184" t="s">
        <v>103</v>
      </c>
      <c r="C6" s="184" t="s">
        <v>104</v>
      </c>
      <c r="D6" s="185" t="s">
        <v>105</v>
      </c>
    </row>
    <row r="7" spans="1:4" ht="18" customHeight="1" x14ac:dyDescent="0.2">
      <c r="A7" s="187" t="s">
        <v>169</v>
      </c>
      <c r="B7" s="188" t="s">
        <v>48</v>
      </c>
      <c r="C7" s="189">
        <v>223860</v>
      </c>
      <c r="D7" s="190">
        <v>0</v>
      </c>
    </row>
    <row r="8" spans="1:4" ht="18" customHeight="1" x14ac:dyDescent="0.2">
      <c r="A8" s="191" t="s">
        <v>170</v>
      </c>
      <c r="B8" s="192" t="s">
        <v>49</v>
      </c>
      <c r="C8" s="193">
        <v>0</v>
      </c>
      <c r="D8" s="194">
        <v>0</v>
      </c>
    </row>
    <row r="9" spans="1:4" ht="18" customHeight="1" x14ac:dyDescent="0.2">
      <c r="A9" s="191" t="s">
        <v>171</v>
      </c>
      <c r="B9" s="192" t="s">
        <v>50</v>
      </c>
      <c r="C9" s="193">
        <v>0</v>
      </c>
      <c r="D9" s="194">
        <v>0</v>
      </c>
    </row>
    <row r="10" spans="1:4" ht="18" customHeight="1" x14ac:dyDescent="0.2">
      <c r="A10" s="191" t="s">
        <v>172</v>
      </c>
      <c r="B10" s="192" t="s">
        <v>51</v>
      </c>
      <c r="C10" s="193">
        <v>0</v>
      </c>
      <c r="D10" s="194">
        <v>0</v>
      </c>
    </row>
    <row r="11" spans="1:4" ht="18" customHeight="1" x14ac:dyDescent="0.2">
      <c r="A11" s="191" t="s">
        <v>173</v>
      </c>
      <c r="B11" s="192" t="s">
        <v>52</v>
      </c>
      <c r="C11" s="193">
        <v>9200359</v>
      </c>
      <c r="D11" s="194">
        <v>0</v>
      </c>
    </row>
    <row r="12" spans="1:4" ht="18" customHeight="1" x14ac:dyDescent="0.2">
      <c r="A12" s="191" t="s">
        <v>174</v>
      </c>
      <c r="B12" s="192" t="s">
        <v>53</v>
      </c>
      <c r="C12" s="193">
        <v>0</v>
      </c>
      <c r="D12" s="194">
        <v>0</v>
      </c>
    </row>
    <row r="13" spans="1:4" ht="18" customHeight="1" x14ac:dyDescent="0.2">
      <c r="A13" s="191" t="s">
        <v>175</v>
      </c>
      <c r="B13" s="195" t="s">
        <v>54</v>
      </c>
      <c r="C13" s="193">
        <v>0</v>
      </c>
      <c r="D13" s="194">
        <v>0</v>
      </c>
    </row>
    <row r="14" spans="1:4" ht="18" customHeight="1" x14ac:dyDescent="0.2">
      <c r="A14" s="191" t="s">
        <v>177</v>
      </c>
      <c r="B14" s="195" t="s">
        <v>55</v>
      </c>
      <c r="C14" s="193">
        <v>0</v>
      </c>
      <c r="D14" s="194">
        <v>0</v>
      </c>
    </row>
    <row r="15" spans="1:4" ht="18" customHeight="1" x14ac:dyDescent="0.2">
      <c r="A15" s="191" t="s">
        <v>116</v>
      </c>
      <c r="B15" s="195" t="s">
        <v>56</v>
      </c>
      <c r="C15" s="193">
        <v>6774950</v>
      </c>
      <c r="D15" s="194">
        <v>0</v>
      </c>
    </row>
    <row r="16" spans="1:4" ht="18" customHeight="1" x14ac:dyDescent="0.2">
      <c r="A16" s="191" t="s">
        <v>117</v>
      </c>
      <c r="B16" s="195" t="s">
        <v>57</v>
      </c>
      <c r="C16" s="193">
        <v>0</v>
      </c>
      <c r="D16" s="194">
        <v>0</v>
      </c>
    </row>
    <row r="17" spans="1:4" ht="22.5" customHeight="1" x14ac:dyDescent="0.2">
      <c r="A17" s="191" t="s">
        <v>118</v>
      </c>
      <c r="B17" s="195" t="s">
        <v>58</v>
      </c>
      <c r="C17" s="193">
        <v>2425409</v>
      </c>
      <c r="D17" s="194">
        <v>0</v>
      </c>
    </row>
    <row r="18" spans="1:4" ht="18" customHeight="1" x14ac:dyDescent="0.2">
      <c r="A18" s="191" t="s">
        <v>119</v>
      </c>
      <c r="B18" s="192" t="s">
        <v>59</v>
      </c>
      <c r="C18" s="193">
        <v>186646</v>
      </c>
      <c r="D18" s="194">
        <v>0</v>
      </c>
    </row>
    <row r="19" spans="1:4" ht="18" customHeight="1" x14ac:dyDescent="0.2">
      <c r="A19" s="191" t="s">
        <v>120</v>
      </c>
      <c r="B19" s="192" t="s">
        <v>75</v>
      </c>
      <c r="C19" s="193">
        <v>0</v>
      </c>
      <c r="D19" s="194">
        <v>0</v>
      </c>
    </row>
    <row r="20" spans="1:4" ht="18" customHeight="1" x14ac:dyDescent="0.2">
      <c r="A20" s="191" t="s">
        <v>121</v>
      </c>
      <c r="B20" s="192" t="s">
        <v>76</v>
      </c>
      <c r="C20" s="193">
        <v>3365305</v>
      </c>
      <c r="D20" s="194" t="s">
        <v>451</v>
      </c>
    </row>
    <row r="21" spans="1:4" ht="18" customHeight="1" x14ac:dyDescent="0.2">
      <c r="A21" s="191" t="s">
        <v>122</v>
      </c>
      <c r="B21" s="192" t="s">
        <v>60</v>
      </c>
      <c r="C21" s="193">
        <v>0</v>
      </c>
      <c r="D21" s="194" t="s">
        <v>451</v>
      </c>
    </row>
    <row r="22" spans="1:4" ht="18" customHeight="1" x14ac:dyDescent="0.2">
      <c r="A22" s="191" t="s">
        <v>123</v>
      </c>
      <c r="B22" s="192" t="s">
        <v>61</v>
      </c>
      <c r="C22" s="193">
        <v>0</v>
      </c>
      <c r="D22" s="194">
        <v>0</v>
      </c>
    </row>
    <row r="23" spans="1:4" ht="18" customHeight="1" x14ac:dyDescent="0.2">
      <c r="A23" s="191" t="s">
        <v>124</v>
      </c>
      <c r="B23" s="196"/>
      <c r="C23" s="197"/>
      <c r="D23" s="198"/>
    </row>
    <row r="24" spans="1:4" ht="18" customHeight="1" x14ac:dyDescent="0.2">
      <c r="A24" s="191" t="s">
        <v>125</v>
      </c>
      <c r="B24" s="199"/>
      <c r="C24" s="197"/>
      <c r="D24" s="198"/>
    </row>
    <row r="25" spans="1:4" ht="18" customHeight="1" thickBot="1" x14ac:dyDescent="0.25">
      <c r="A25" s="509" t="s">
        <v>126</v>
      </c>
      <c r="B25" s="510"/>
      <c r="C25" s="511"/>
      <c r="D25" s="515"/>
    </row>
    <row r="26" spans="1:4" ht="18" customHeight="1" thickBot="1" x14ac:dyDescent="0.25">
      <c r="A26" s="512" t="s">
        <v>127</v>
      </c>
      <c r="B26" s="513" t="s">
        <v>62</v>
      </c>
      <c r="C26" s="514">
        <f>+C7+C8+C9+C10+C11+C18+C19+C20+C21+C22+C23+C24+C25</f>
        <v>12976170</v>
      </c>
      <c r="D26" s="516">
        <f>SUM(D7:D22)</f>
        <v>0</v>
      </c>
    </row>
    <row r="27" spans="1:4" ht="8.25" customHeight="1" x14ac:dyDescent="0.2">
      <c r="A27" s="200"/>
      <c r="B27" s="916"/>
      <c r="C27" s="916"/>
      <c r="D27" s="916"/>
    </row>
    <row r="28" spans="1:4" x14ac:dyDescent="0.2">
      <c r="A28" s="170"/>
      <c r="B28" s="201"/>
      <c r="C28" s="201"/>
      <c r="D28" s="201"/>
    </row>
  </sheetData>
  <mergeCells count="3">
    <mergeCell ref="B27:D27"/>
    <mergeCell ref="C2:D2"/>
    <mergeCell ref="A1:D1"/>
  </mergeCells>
  <phoneticPr fontId="101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4" orientation="portrait" horizontalDpi="300" verticalDpi="300" r:id="rId1"/>
  <headerFooter alignWithMargins="0">
    <oddHeader xml:space="preserve">&amp;R&amp;"Times New Roman CE,Dőlt"&amp;11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2:I18"/>
  <sheetViews>
    <sheetView workbookViewId="0">
      <selection activeCell="A4" sqref="A4"/>
    </sheetView>
  </sheetViews>
  <sheetFormatPr defaultRowHeight="12.75" x14ac:dyDescent="0.2"/>
  <cols>
    <col min="1" max="1" width="6.83203125" style="128" customWidth="1"/>
    <col min="2" max="2" width="49.6640625" style="127" customWidth="1"/>
    <col min="3" max="7" width="12.83203125" style="127" customWidth="1"/>
    <col min="8" max="8" width="14.33203125" style="127" customWidth="1"/>
    <col min="9" max="9" width="3.33203125" style="127" customWidth="1"/>
    <col min="10" max="16384" width="9.33203125" style="127"/>
  </cols>
  <sheetData>
    <row r="2" spans="1:9" ht="39.75" customHeight="1" x14ac:dyDescent="0.2">
      <c r="A2" s="920" t="s">
        <v>544</v>
      </c>
      <c r="B2" s="920"/>
      <c r="C2" s="920"/>
      <c r="D2" s="920"/>
      <c r="E2" s="920"/>
      <c r="F2" s="920"/>
      <c r="G2" s="920"/>
      <c r="H2" s="920"/>
    </row>
    <row r="3" spans="1:9" s="172" customFormat="1" ht="15.75" customHeight="1" x14ac:dyDescent="0.25">
      <c r="A3" s="839" t="s">
        <v>661</v>
      </c>
      <c r="B3" s="171"/>
      <c r="C3" s="917"/>
      <c r="D3" s="917"/>
      <c r="G3" s="936"/>
      <c r="H3" s="936"/>
      <c r="I3" s="173"/>
    </row>
    <row r="4" spans="1:9" s="178" customFormat="1" ht="15.75" thickBot="1" x14ac:dyDescent="0.25">
      <c r="A4" s="174"/>
      <c r="B4" s="175"/>
      <c r="C4" s="176"/>
      <c r="D4" s="177"/>
      <c r="G4" s="935" t="s">
        <v>562</v>
      </c>
      <c r="H4" s="935"/>
      <c r="I4" s="177"/>
    </row>
    <row r="5" spans="1:9" s="179" customFormat="1" ht="26.25" customHeight="1" thickBot="1" x14ac:dyDescent="0.25">
      <c r="A5" s="928" t="s">
        <v>449</v>
      </c>
      <c r="B5" s="923" t="s">
        <v>42</v>
      </c>
      <c r="C5" s="931" t="s">
        <v>43</v>
      </c>
      <c r="D5" s="933" t="s">
        <v>634</v>
      </c>
      <c r="E5" s="925" t="s">
        <v>44</v>
      </c>
      <c r="F5" s="926"/>
      <c r="G5" s="927"/>
      <c r="H5" s="923" t="s">
        <v>1</v>
      </c>
    </row>
    <row r="6" spans="1:9" s="180" customFormat="1" ht="32.25" customHeight="1" thickBot="1" x14ac:dyDescent="0.25">
      <c r="A6" s="929"/>
      <c r="B6" s="930"/>
      <c r="C6" s="932"/>
      <c r="D6" s="934"/>
      <c r="E6" s="530" t="s">
        <v>500</v>
      </c>
      <c r="F6" s="530" t="s">
        <v>563</v>
      </c>
      <c r="G6" s="789" t="s">
        <v>635</v>
      </c>
      <c r="H6" s="924"/>
    </row>
    <row r="7" spans="1:9" s="181" customFormat="1" ht="12.95" customHeight="1" thickBot="1" x14ac:dyDescent="0.25">
      <c r="A7" s="535" t="s">
        <v>155</v>
      </c>
      <c r="B7" s="536" t="s">
        <v>103</v>
      </c>
      <c r="C7" s="537" t="s">
        <v>104</v>
      </c>
      <c r="D7" s="536" t="s">
        <v>105</v>
      </c>
      <c r="E7" s="536" t="s">
        <v>106</v>
      </c>
      <c r="F7" s="536" t="s">
        <v>82</v>
      </c>
      <c r="G7" s="535" t="s">
        <v>83</v>
      </c>
      <c r="H7" s="796" t="s">
        <v>457</v>
      </c>
    </row>
    <row r="8" spans="1:9" ht="24.75" customHeight="1" x14ac:dyDescent="0.2">
      <c r="A8" s="531" t="s">
        <v>169</v>
      </c>
      <c r="B8" s="532" t="s">
        <v>69</v>
      </c>
      <c r="C8" s="533"/>
      <c r="D8" s="534">
        <v>0</v>
      </c>
      <c r="E8" s="534">
        <v>0</v>
      </c>
      <c r="F8" s="534">
        <v>0</v>
      </c>
      <c r="G8" s="790">
        <v>0</v>
      </c>
      <c r="H8" s="523">
        <v>0</v>
      </c>
    </row>
    <row r="9" spans="1:9" ht="26.1" customHeight="1" x14ac:dyDescent="0.2">
      <c r="A9" s="531" t="s">
        <v>170</v>
      </c>
      <c r="B9" s="517" t="s">
        <v>70</v>
      </c>
      <c r="C9" s="521" t="s">
        <v>500</v>
      </c>
      <c r="D9" s="523">
        <v>0</v>
      </c>
      <c r="E9" s="524">
        <v>0</v>
      </c>
      <c r="F9" s="523">
        <v>0</v>
      </c>
      <c r="G9" s="791">
        <v>0</v>
      </c>
      <c r="H9" s="524">
        <f>SUM(D9:G9)</f>
        <v>0</v>
      </c>
      <c r="I9" s="919"/>
    </row>
    <row r="10" spans="1:9" ht="20.100000000000001" customHeight="1" x14ac:dyDescent="0.2">
      <c r="A10" s="531" t="s">
        <v>171</v>
      </c>
      <c r="B10" s="517" t="s">
        <v>71</v>
      </c>
      <c r="C10" s="521" t="s">
        <v>500</v>
      </c>
      <c r="D10" s="524">
        <f>+D11</f>
        <v>0</v>
      </c>
      <c r="E10" s="524">
        <f>+E11</f>
        <v>2634187</v>
      </c>
      <c r="F10" s="524">
        <f>+F11</f>
        <v>0</v>
      </c>
      <c r="G10" s="792">
        <f>+G11</f>
        <v>0</v>
      </c>
      <c r="H10" s="524">
        <f>SUM(D10:G10)</f>
        <v>2634187</v>
      </c>
      <c r="I10" s="919"/>
    </row>
    <row r="11" spans="1:9" ht="20.100000000000001" customHeight="1" x14ac:dyDescent="0.2">
      <c r="A11" s="531" t="s">
        <v>172</v>
      </c>
      <c r="B11" s="518" t="s">
        <v>532</v>
      </c>
      <c r="C11" s="833" t="s">
        <v>500</v>
      </c>
      <c r="D11" s="525">
        <v>0</v>
      </c>
      <c r="E11" s="525">
        <v>2634187</v>
      </c>
      <c r="F11" s="525">
        <v>0</v>
      </c>
      <c r="G11" s="793">
        <v>0</v>
      </c>
      <c r="H11" s="523">
        <f>SUM(D11:G11)</f>
        <v>2634187</v>
      </c>
      <c r="I11" s="919"/>
    </row>
    <row r="12" spans="1:9" ht="20.100000000000001" customHeight="1" x14ac:dyDescent="0.2">
      <c r="A12" s="531" t="s">
        <v>173</v>
      </c>
      <c r="B12" s="517" t="s">
        <v>72</v>
      </c>
      <c r="C12" s="521" t="s">
        <v>500</v>
      </c>
      <c r="D12" s="524">
        <f>+D13</f>
        <v>0</v>
      </c>
      <c r="E12" s="524">
        <f>+E13</f>
        <v>1411732</v>
      </c>
      <c r="F12" s="524">
        <f>+F13</f>
        <v>0</v>
      </c>
      <c r="G12" s="792">
        <f>+G13</f>
        <v>0</v>
      </c>
      <c r="H12" s="524">
        <f>SUM(D12:G12)</f>
        <v>1411732</v>
      </c>
      <c r="I12" s="919"/>
    </row>
    <row r="13" spans="1:9" ht="20.100000000000001" customHeight="1" x14ac:dyDescent="0.2">
      <c r="A13" s="531" t="s">
        <v>174</v>
      </c>
      <c r="B13" s="518" t="s">
        <v>533</v>
      </c>
      <c r="C13" s="833" t="s">
        <v>500</v>
      </c>
      <c r="D13" s="525">
        <v>0</v>
      </c>
      <c r="E13" s="525">
        <v>1411732</v>
      </c>
      <c r="F13" s="525"/>
      <c r="G13" s="793">
        <v>0</v>
      </c>
      <c r="H13" s="523">
        <f>SUM(D13:G13)</f>
        <v>1411732</v>
      </c>
      <c r="I13" s="919"/>
    </row>
    <row r="14" spans="1:9" ht="20.100000000000001" customHeight="1" x14ac:dyDescent="0.2">
      <c r="A14" s="531" t="s">
        <v>175</v>
      </c>
      <c r="B14" s="519" t="s">
        <v>73</v>
      </c>
      <c r="C14" s="521" t="s">
        <v>639</v>
      </c>
      <c r="D14" s="524">
        <v>0</v>
      </c>
      <c r="E14" s="528">
        <f>E17+E16+E15</f>
        <v>1624343</v>
      </c>
      <c r="F14" s="528">
        <f t="shared" ref="F14:G14" si="0">F17+F16+F15</f>
        <v>688326</v>
      </c>
      <c r="G14" s="528">
        <f t="shared" si="0"/>
        <v>0</v>
      </c>
      <c r="H14" s="528">
        <f>H17+H16+H15</f>
        <v>2312669</v>
      </c>
      <c r="I14" s="919"/>
    </row>
    <row r="15" spans="1:9" ht="20.100000000000001" customHeight="1" x14ac:dyDescent="0.2">
      <c r="A15" s="531" t="s">
        <v>176</v>
      </c>
      <c r="B15" s="828" t="s">
        <v>638</v>
      </c>
      <c r="C15" s="521" t="s">
        <v>500</v>
      </c>
      <c r="D15" s="826">
        <v>0</v>
      </c>
      <c r="E15" s="832">
        <v>0</v>
      </c>
      <c r="F15" s="829">
        <v>76200</v>
      </c>
      <c r="G15" s="827"/>
      <c r="H15" s="797">
        <f>SUM(D15:G15)</f>
        <v>76200</v>
      </c>
      <c r="I15" s="919"/>
    </row>
    <row r="16" spans="1:9" ht="27" customHeight="1" x14ac:dyDescent="0.2">
      <c r="A16" s="531" t="s">
        <v>177</v>
      </c>
      <c r="B16" s="828" t="s">
        <v>637</v>
      </c>
      <c r="C16" s="521" t="s">
        <v>461</v>
      </c>
      <c r="D16" s="826">
        <v>0</v>
      </c>
      <c r="E16" s="829">
        <v>1011883</v>
      </c>
      <c r="F16" s="829">
        <v>0</v>
      </c>
      <c r="G16" s="827">
        <v>0</v>
      </c>
      <c r="H16" s="797">
        <f>SUM(D16:G16)</f>
        <v>1011883</v>
      </c>
      <c r="I16" s="919"/>
    </row>
    <row r="17" spans="1:9" ht="20.100000000000001" customHeight="1" thickBot="1" x14ac:dyDescent="0.25">
      <c r="A17" s="531" t="s">
        <v>116</v>
      </c>
      <c r="B17" s="520" t="s">
        <v>74</v>
      </c>
      <c r="C17" s="833" t="s">
        <v>639</v>
      </c>
      <c r="D17" s="526">
        <v>0</v>
      </c>
      <c r="E17" s="529">
        <v>612460</v>
      </c>
      <c r="F17" s="529">
        <v>612126</v>
      </c>
      <c r="G17" s="794">
        <v>0</v>
      </c>
      <c r="H17" s="797">
        <f>SUM(D17:G17)</f>
        <v>1224586</v>
      </c>
      <c r="I17" s="919"/>
    </row>
    <row r="18" spans="1:9" s="182" customFormat="1" ht="20.100000000000001" customHeight="1" thickBot="1" x14ac:dyDescent="0.25">
      <c r="A18" s="921" t="s">
        <v>458</v>
      </c>
      <c r="B18" s="922"/>
      <c r="C18" s="522"/>
      <c r="D18" s="527">
        <f>+D8+D9+D10+D12+D14</f>
        <v>0</v>
      </c>
      <c r="E18" s="527">
        <f>+E8+E9+E10+E12+E14</f>
        <v>5670262</v>
      </c>
      <c r="F18" s="527">
        <f t="shared" ref="F18:H18" si="1">+F8+F9+F10+F12+F14</f>
        <v>688326</v>
      </c>
      <c r="G18" s="795">
        <f t="shared" si="1"/>
        <v>0</v>
      </c>
      <c r="H18" s="527">
        <f t="shared" si="1"/>
        <v>6358588</v>
      </c>
      <c r="I18" s="919"/>
    </row>
  </sheetData>
  <mergeCells count="12">
    <mergeCell ref="I9:I18"/>
    <mergeCell ref="A2:H2"/>
    <mergeCell ref="A18:B18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J34"/>
  <sheetViews>
    <sheetView zoomScale="120" zoomScaleNormal="120" workbookViewId="0">
      <selection activeCell="A3" sqref="A3"/>
    </sheetView>
  </sheetViews>
  <sheetFormatPr defaultRowHeight="15" x14ac:dyDescent="0.25"/>
  <cols>
    <col min="1" max="1" width="5.6640625" style="275" customWidth="1"/>
    <col min="2" max="2" width="35.6640625" style="275" customWidth="1"/>
    <col min="3" max="3" width="13" style="275" customWidth="1"/>
    <col min="4" max="5" width="14" style="275" customWidth="1"/>
    <col min="6" max="6" width="14.6640625" style="275" customWidth="1"/>
    <col min="7" max="7" width="17.33203125" style="275" customWidth="1"/>
    <col min="8" max="16384" width="9.33203125" style="275"/>
  </cols>
  <sheetData>
    <row r="1" spans="1:10" s="262" customFormat="1" ht="48.75" customHeight="1" x14ac:dyDescent="0.25">
      <c r="A1" s="992" t="s">
        <v>640</v>
      </c>
      <c r="B1" s="992"/>
      <c r="C1" s="992"/>
      <c r="D1" s="992"/>
      <c r="E1" s="992"/>
      <c r="F1" s="992"/>
      <c r="G1" s="992"/>
    </row>
    <row r="2" spans="1:10" s="265" customFormat="1" ht="15.75" customHeight="1" x14ac:dyDescent="0.25">
      <c r="A2" s="839" t="s">
        <v>660</v>
      </c>
      <c r="B2" s="263"/>
      <c r="C2" s="263"/>
      <c r="D2" s="993"/>
      <c r="E2" s="993"/>
      <c r="F2" s="994"/>
      <c r="G2" s="994"/>
      <c r="H2" s="264"/>
      <c r="J2" s="266"/>
    </row>
    <row r="3" spans="1:10" s="272" customFormat="1" ht="15.75" customHeight="1" x14ac:dyDescent="0.2">
      <c r="A3" s="267"/>
      <c r="B3" s="268"/>
      <c r="C3" s="268"/>
      <c r="D3" s="269"/>
      <c r="E3" s="270"/>
      <c r="F3" s="995" t="s">
        <v>562</v>
      </c>
      <c r="G3" s="995"/>
      <c r="H3" s="271"/>
      <c r="J3" s="270"/>
    </row>
    <row r="4" spans="1:10" ht="15.95" customHeight="1" x14ac:dyDescent="0.25">
      <c r="A4" s="986" t="s">
        <v>641</v>
      </c>
      <c r="B4" s="986"/>
      <c r="C4" s="986"/>
      <c r="D4" s="986"/>
      <c r="E4" s="986"/>
      <c r="F4" s="986"/>
      <c r="G4" s="273"/>
      <c r="H4" s="274"/>
    </row>
    <row r="5" spans="1:10" ht="15.95" customHeight="1" thickBot="1" x14ac:dyDescent="0.3">
      <c r="A5" s="276"/>
      <c r="B5" s="276"/>
      <c r="C5" s="276"/>
      <c r="D5" s="277"/>
      <c r="E5" s="277"/>
      <c r="F5" s="273"/>
      <c r="G5" s="273"/>
      <c r="H5" s="274"/>
    </row>
    <row r="6" spans="1:10" ht="22.5" customHeight="1" thickBot="1" x14ac:dyDescent="0.3">
      <c r="A6" s="541" t="s">
        <v>178</v>
      </c>
      <c r="B6" s="987" t="s">
        <v>493</v>
      </c>
      <c r="C6" s="988"/>
      <c r="D6" s="988"/>
      <c r="E6" s="989"/>
      <c r="F6" s="990" t="s">
        <v>494</v>
      </c>
      <c r="G6" s="991"/>
      <c r="H6" s="274"/>
    </row>
    <row r="7" spans="1:10" ht="15.95" customHeight="1" thickBot="1" x14ac:dyDescent="0.3">
      <c r="A7" s="540" t="s">
        <v>155</v>
      </c>
      <c r="B7" s="962" t="s">
        <v>103</v>
      </c>
      <c r="C7" s="963"/>
      <c r="D7" s="963"/>
      <c r="E7" s="964"/>
      <c r="F7" s="965" t="s">
        <v>104</v>
      </c>
      <c r="G7" s="964"/>
      <c r="H7" s="274"/>
    </row>
    <row r="8" spans="1:10" ht="15.95" customHeight="1" x14ac:dyDescent="0.25">
      <c r="A8" s="542" t="s">
        <v>169</v>
      </c>
      <c r="B8" s="966"/>
      <c r="C8" s="967"/>
      <c r="D8" s="967"/>
      <c r="E8" s="968"/>
      <c r="F8" s="969"/>
      <c r="G8" s="970"/>
      <c r="H8" s="274"/>
    </row>
    <row r="9" spans="1:10" ht="15.95" customHeight="1" x14ac:dyDescent="0.25">
      <c r="A9" s="538" t="s">
        <v>170</v>
      </c>
      <c r="B9" s="971"/>
      <c r="C9" s="972"/>
      <c r="D9" s="972"/>
      <c r="E9" s="973"/>
      <c r="F9" s="974"/>
      <c r="G9" s="975"/>
      <c r="H9" s="274"/>
    </row>
    <row r="10" spans="1:10" ht="15.95" customHeight="1" thickBot="1" x14ac:dyDescent="0.3">
      <c r="A10" s="539" t="s">
        <v>171</v>
      </c>
      <c r="B10" s="976"/>
      <c r="C10" s="977"/>
      <c r="D10" s="977"/>
      <c r="E10" s="978"/>
      <c r="F10" s="979"/>
      <c r="G10" s="980"/>
      <c r="H10" s="274"/>
    </row>
    <row r="11" spans="1:10" ht="25.5" customHeight="1" thickBot="1" x14ac:dyDescent="0.3">
      <c r="A11" s="540" t="s">
        <v>172</v>
      </c>
      <c r="B11" s="981" t="s">
        <v>495</v>
      </c>
      <c r="C11" s="982"/>
      <c r="D11" s="982"/>
      <c r="E11" s="983"/>
      <c r="F11" s="984">
        <f>SUM(F8:F10)</f>
        <v>0</v>
      </c>
      <c r="G11" s="985"/>
      <c r="H11" s="274"/>
    </row>
    <row r="12" spans="1:10" ht="25.5" customHeight="1" x14ac:dyDescent="0.25">
      <c r="A12" s="278"/>
      <c r="B12" s="279"/>
      <c r="C12" s="279"/>
      <c r="D12" s="279"/>
      <c r="E12" s="279"/>
      <c r="F12" s="280"/>
      <c r="G12" s="280"/>
      <c r="H12" s="274"/>
    </row>
    <row r="13" spans="1:10" ht="15.95" customHeight="1" x14ac:dyDescent="0.25">
      <c r="A13" s="986" t="s">
        <v>496</v>
      </c>
      <c r="B13" s="986"/>
      <c r="C13" s="986"/>
      <c r="D13" s="986"/>
      <c r="E13" s="986"/>
      <c r="F13" s="986"/>
      <c r="G13" s="986"/>
      <c r="H13" s="274"/>
    </row>
    <row r="14" spans="1:10" ht="15.95" customHeight="1" thickBot="1" x14ac:dyDescent="0.3">
      <c r="A14" s="276"/>
      <c r="B14" s="276"/>
      <c r="C14" s="276"/>
      <c r="D14" s="277"/>
      <c r="E14" s="277"/>
      <c r="F14" s="273"/>
      <c r="G14" s="273"/>
      <c r="H14" s="274"/>
    </row>
    <row r="15" spans="1:10" ht="15" customHeight="1" thickBot="1" x14ac:dyDescent="0.3">
      <c r="A15" s="954" t="s">
        <v>178</v>
      </c>
      <c r="B15" s="956" t="s">
        <v>497</v>
      </c>
      <c r="C15" s="958" t="s">
        <v>498</v>
      </c>
      <c r="D15" s="958"/>
      <c r="E15" s="958"/>
      <c r="F15" s="959"/>
      <c r="G15" s="960" t="s">
        <v>499</v>
      </c>
    </row>
    <row r="16" spans="1:10" ht="13.5" customHeight="1" thickBot="1" x14ac:dyDescent="0.3">
      <c r="A16" s="955"/>
      <c r="B16" s="957"/>
      <c r="C16" s="560" t="s">
        <v>77</v>
      </c>
      <c r="D16" s="554" t="s">
        <v>563</v>
      </c>
      <c r="E16" s="554" t="s">
        <v>635</v>
      </c>
      <c r="F16" s="554" t="s">
        <v>636</v>
      </c>
      <c r="G16" s="961"/>
    </row>
    <row r="17" spans="1:7" ht="15.75" thickBot="1" x14ac:dyDescent="0.3">
      <c r="A17" s="543" t="s">
        <v>155</v>
      </c>
      <c r="B17" s="546" t="s">
        <v>103</v>
      </c>
      <c r="C17" s="550" t="s">
        <v>104</v>
      </c>
      <c r="D17" s="546" t="s">
        <v>105</v>
      </c>
      <c r="E17" s="546" t="s">
        <v>106</v>
      </c>
      <c r="F17" s="546" t="s">
        <v>82</v>
      </c>
      <c r="G17" s="557" t="s">
        <v>83</v>
      </c>
    </row>
    <row r="18" spans="1:7" x14ac:dyDescent="0.25">
      <c r="A18" s="544" t="s">
        <v>169</v>
      </c>
      <c r="B18" s="547"/>
      <c r="C18" s="551"/>
      <c r="D18" s="555"/>
      <c r="E18" s="555"/>
      <c r="F18" s="555"/>
      <c r="G18" s="558">
        <f>SUM(C18:F18)</f>
        <v>0</v>
      </c>
    </row>
    <row r="19" spans="1:7" x14ac:dyDescent="0.25">
      <c r="A19" s="545" t="s">
        <v>170</v>
      </c>
      <c r="B19" s="548"/>
      <c r="C19" s="552"/>
      <c r="D19" s="556"/>
      <c r="E19" s="556"/>
      <c r="F19" s="556"/>
      <c r="G19" s="559">
        <f>SUM(D19:F19)</f>
        <v>0</v>
      </c>
    </row>
    <row r="20" spans="1:7" ht="15.75" thickBot="1" x14ac:dyDescent="0.3">
      <c r="A20" s="545" t="s">
        <v>171</v>
      </c>
      <c r="B20" s="548"/>
      <c r="C20" s="552"/>
      <c r="D20" s="556"/>
      <c r="E20" s="556"/>
      <c r="F20" s="556"/>
      <c r="G20" s="559">
        <f>SUM(D20:F20)</f>
        <v>0</v>
      </c>
    </row>
    <row r="21" spans="1:7" s="281" customFormat="1" thickBot="1" x14ac:dyDescent="0.25">
      <c r="A21" s="543" t="s">
        <v>172</v>
      </c>
      <c r="B21" s="549" t="s">
        <v>501</v>
      </c>
      <c r="C21" s="549">
        <f>SUM(C18:C20)</f>
        <v>0</v>
      </c>
      <c r="D21" s="553">
        <f t="shared" ref="D21:G21" si="0">SUM(D18:D20)</f>
        <v>0</v>
      </c>
      <c r="E21" s="549">
        <f t="shared" si="0"/>
        <v>0</v>
      </c>
      <c r="F21" s="549">
        <f t="shared" si="0"/>
        <v>0</v>
      </c>
      <c r="G21" s="775">
        <f t="shared" si="0"/>
        <v>0</v>
      </c>
    </row>
    <row r="22" spans="1:7" s="281" customFormat="1" ht="14.25" x14ac:dyDescent="0.2">
      <c r="A22" s="282"/>
      <c r="B22" s="283"/>
      <c r="C22" s="283"/>
      <c r="D22" s="284"/>
      <c r="E22" s="284"/>
      <c r="F22" s="284"/>
      <c r="G22" s="284"/>
    </row>
    <row r="23" spans="1:7" s="285" customFormat="1" ht="30.75" customHeight="1" x14ac:dyDescent="0.25">
      <c r="A23" s="945" t="s">
        <v>502</v>
      </c>
      <c r="B23" s="945"/>
      <c r="C23" s="945"/>
      <c r="D23" s="945"/>
      <c r="E23" s="945"/>
      <c r="F23" s="945"/>
      <c r="G23" s="945"/>
    </row>
    <row r="24" spans="1:7" ht="15.75" thickBot="1" x14ac:dyDescent="0.3"/>
    <row r="25" spans="1:7" ht="21.75" thickBot="1" x14ac:dyDescent="0.3">
      <c r="A25" s="295" t="s">
        <v>178</v>
      </c>
      <c r="B25" s="946" t="s">
        <v>503</v>
      </c>
      <c r="C25" s="946"/>
      <c r="D25" s="947"/>
      <c r="E25" s="947"/>
      <c r="F25" s="947"/>
      <c r="G25" s="824" t="s">
        <v>642</v>
      </c>
    </row>
    <row r="26" spans="1:7" ht="15.75" thickBot="1" x14ac:dyDescent="0.3">
      <c r="A26" s="562" t="s">
        <v>155</v>
      </c>
      <c r="B26" s="948" t="s">
        <v>103</v>
      </c>
      <c r="C26" s="948"/>
      <c r="D26" s="949"/>
      <c r="E26" s="949"/>
      <c r="F26" s="950"/>
      <c r="G26" s="562" t="s">
        <v>104</v>
      </c>
    </row>
    <row r="27" spans="1:7" x14ac:dyDescent="0.25">
      <c r="A27" s="561" t="s">
        <v>169</v>
      </c>
      <c r="B27" s="951" t="s">
        <v>504</v>
      </c>
      <c r="C27" s="952"/>
      <c r="D27" s="952"/>
      <c r="E27" s="952"/>
      <c r="F27" s="953"/>
      <c r="G27" s="566">
        <v>9200359</v>
      </c>
    </row>
    <row r="28" spans="1:7" ht="23.25" customHeight="1" x14ac:dyDescent="0.25">
      <c r="A28" s="286" t="s">
        <v>170</v>
      </c>
      <c r="B28" s="937" t="s">
        <v>505</v>
      </c>
      <c r="C28" s="938"/>
      <c r="D28" s="939"/>
      <c r="E28" s="939"/>
      <c r="F28" s="940"/>
      <c r="G28" s="287">
        <v>3426335</v>
      </c>
    </row>
    <row r="29" spans="1:7" x14ac:dyDescent="0.25">
      <c r="A29" s="286" t="s">
        <v>171</v>
      </c>
      <c r="B29" s="937" t="s">
        <v>506</v>
      </c>
      <c r="C29" s="938"/>
      <c r="D29" s="939"/>
      <c r="E29" s="939"/>
      <c r="F29" s="940"/>
      <c r="G29" s="287">
        <v>0</v>
      </c>
    </row>
    <row r="30" spans="1:7" ht="30" customHeight="1" x14ac:dyDescent="0.25">
      <c r="A30" s="286" t="s">
        <v>172</v>
      </c>
      <c r="B30" s="937" t="s">
        <v>507</v>
      </c>
      <c r="C30" s="938"/>
      <c r="D30" s="939"/>
      <c r="E30" s="939"/>
      <c r="F30" s="940"/>
      <c r="G30" s="287">
        <v>0</v>
      </c>
    </row>
    <row r="31" spans="1:7" x14ac:dyDescent="0.25">
      <c r="A31" s="286" t="s">
        <v>173</v>
      </c>
      <c r="B31" s="937" t="s">
        <v>508</v>
      </c>
      <c r="C31" s="938"/>
      <c r="D31" s="939"/>
      <c r="E31" s="939"/>
      <c r="F31" s="940"/>
      <c r="G31" s="287">
        <v>3304</v>
      </c>
    </row>
    <row r="32" spans="1:7" ht="17.25" customHeight="1" thickBot="1" x14ac:dyDescent="0.3">
      <c r="A32" s="288" t="s">
        <v>174</v>
      </c>
      <c r="B32" s="941" t="s">
        <v>509</v>
      </c>
      <c r="C32" s="942"/>
      <c r="D32" s="942"/>
      <c r="E32" s="942"/>
      <c r="F32" s="943"/>
      <c r="G32" s="567">
        <v>0</v>
      </c>
    </row>
    <row r="33" spans="1:7" ht="29.25" customHeight="1" thickBot="1" x14ac:dyDescent="0.3">
      <c r="A33" s="289" t="s">
        <v>510</v>
      </c>
      <c r="B33" s="563"/>
      <c r="C33" s="564"/>
      <c r="D33" s="564"/>
      <c r="E33" s="564"/>
      <c r="F33" s="564"/>
      <c r="G33" s="565">
        <f>SUM(G27:G32)</f>
        <v>12629998</v>
      </c>
    </row>
    <row r="34" spans="1:7" ht="27" customHeight="1" x14ac:dyDescent="0.25">
      <c r="A34" s="944" t="s">
        <v>511</v>
      </c>
      <c r="B34" s="944"/>
      <c r="C34" s="944"/>
      <c r="D34" s="944"/>
      <c r="E34" s="944"/>
      <c r="F34" s="944"/>
    </row>
  </sheetData>
  <mergeCells count="32">
    <mergeCell ref="B6:E6"/>
    <mergeCell ref="F6:G6"/>
    <mergeCell ref="A1:G1"/>
    <mergeCell ref="D2:E2"/>
    <mergeCell ref="F2:G2"/>
    <mergeCell ref="F3:G3"/>
    <mergeCell ref="A4:F4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A13:G13"/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11</vt:i4>
      </vt:variant>
    </vt:vector>
  </HeadingPairs>
  <TitlesOfParts>
    <vt:vector size="27" baseType="lpstr">
      <vt:lpstr>1. Mérlegszerű</vt:lpstr>
      <vt:lpstr>2,a Elemi bevételek</vt:lpstr>
      <vt:lpstr>2,b Elemi kiadások</vt:lpstr>
      <vt:lpstr>3. Állami tám.</vt:lpstr>
      <vt:lpstr>4. Felhalmozás </vt:lpstr>
      <vt:lpstr>5.Tám.ért. kiadások</vt:lpstr>
      <vt:lpstr>6. Közvetett támogatás</vt:lpstr>
      <vt:lpstr>7. Többéves döntések</vt:lpstr>
      <vt:lpstr>8. Adósságot kel. ügyletek</vt:lpstr>
      <vt:lpstr>9.Pénzeszk.vált.</vt:lpstr>
      <vt:lpstr>10. Maradvány</vt:lpstr>
      <vt:lpstr>11. Pénzforg.jelentés</vt:lpstr>
      <vt:lpstr>12,a Vagyonkimutatás(E)</vt:lpstr>
      <vt:lpstr>12,b Vagyonkimutatás (F)</vt:lpstr>
      <vt:lpstr>13 Eredménykimutatás</vt:lpstr>
      <vt:lpstr>14. Gazd.szerv.rész.</vt:lpstr>
      <vt:lpstr>'12,a Vagyonkimutatás(E)'!Nyomtatási_cím</vt:lpstr>
      <vt:lpstr>'1. Mérlegszerű'!Nyomtatási_terület</vt:lpstr>
      <vt:lpstr>'12,a Vagyonkimutatás(E)'!Nyomtatási_terület</vt:lpstr>
      <vt:lpstr>'12,b Vagyonkimutatás (F)'!Nyomtatási_terület</vt:lpstr>
      <vt:lpstr>'13 Eredménykimutatás'!Nyomtatási_terület</vt:lpstr>
      <vt:lpstr>'14. Gazd.szerv.rész.'!Nyomtatási_terület</vt:lpstr>
      <vt:lpstr>'2,a Elemi bevételek'!Nyomtatási_terület</vt:lpstr>
      <vt:lpstr>'2,b Elemi kiadások'!Nyomtatási_terület</vt:lpstr>
      <vt:lpstr>'3. Állami tám.'!Nyomtatási_terület</vt:lpstr>
      <vt:lpstr>'4. Felhalmozás '!Nyomtatási_terület</vt:lpstr>
      <vt:lpstr>'5.Tám.ért. kiadások'!Nyomtatási_terület</vt:lpstr>
    </vt:vector>
  </TitlesOfParts>
  <Company>xp_forever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Tüskéné Balogh Anikó</cp:lastModifiedBy>
  <cp:lastPrinted>2019-05-20T09:12:36Z</cp:lastPrinted>
  <dcterms:created xsi:type="dcterms:W3CDTF">2015-04-02T07:48:19Z</dcterms:created>
  <dcterms:modified xsi:type="dcterms:W3CDTF">2019-05-20T09:12:42Z</dcterms:modified>
</cp:coreProperties>
</file>