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55" windowWidth="11895" windowHeight="1170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'3b'!$1:$5</definedName>
    <definedName name="_xlnm.Print_Titles" localSheetId="5">'3c'!$1:$5</definedName>
    <definedName name="_xlnm.Print_Titles" localSheetId="6">'4.sz.mell.'!$1:$9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<sst xmlns="http://schemas.openxmlformats.org/spreadsheetml/2006/main" count="903" uniqueCount="408">
  <si>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</si>
  <si>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</si>
  <si>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</si>
  <si>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</si>
  <si>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</si>
  <si>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</si>
  <si>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</si>
  <si>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</si>
  <si>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</si>
  <si>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</si>
  <si>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</si>
  <si>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</si>
  <si>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</si>
  <si>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</si>
  <si>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</si>
  <si>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</si>
  <si>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</si>
  <si>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</si>
  <si>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</si>
  <si>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</si>
  <si>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</si>
  <si>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</si>
  <si>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</si>
  <si>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</si>
  <si>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</si>
  <si>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</si>
  <si>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</si>
  <si>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</si>
  <si>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</si>
  <si>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</si>
  <si>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</si>
  <si>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</si>
  <si>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</si>
  <si>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</si>
  <si>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</si>
  <si>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</si>
  <si>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</si>
  <si>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</si>
  <si>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</si>
  <si>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</si>
  <si>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</si>
  <si>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</si>
  <si>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</si>
  <si>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</si>
  <si>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</si>
  <si>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</si>
  <si>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</si>
  <si>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</si>
  <si>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</si>
  <si>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</si>
  <si>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</si>
  <si>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</si>
  <si>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</si>
  <si>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</si>
  <si>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</si>
  <si>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</si>
  <si>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</si>
  <si>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</si>
  <si>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</si>
  <si>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</si>
  <si>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</si>
  <si>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</si>
  <si>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</si>
  <si>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</si>
  <si>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</si>
  <si>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</si>
  <si>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</si>
  <si>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</si>
  <si>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</si>
  <si>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</si>
  <si>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</si>
  <si>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</si>
  <si>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</si>
  <si>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</si>
  <si>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</si>
  <si>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</si>
  <si>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</si>
  <si>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</si>
  <si>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</si>
  <si>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</si>
  <si>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</si>
  <si>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</si>
  <si>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</si>
  <si>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</si>
  <si>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</si>
  <si>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</si>
  <si>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</si>
  <si>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</si>
  <si>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</si>
  <si>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</si>
  <si>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</si>
  <si>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</si>
  <si>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</si>
  <si>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</si>
  <si>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</si>
  <si>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</si>
  <si>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</si>
  <si>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</si>
  <si>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</si>
  <si>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</si>
  <si>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</si>
  <si>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</si>
  <si>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</si>
  <si>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</si>
  <si>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</si>
  <si>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</si>
  <si>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</si>
  <si>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</si>
  <si>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</si>
  <si>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</si>
  <si>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</si>
  <si>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</si>
  <si>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</si>
  <si>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</si>
  <si>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</si>
  <si>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</si>
  <si>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</si>
  <si>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</si>
  <si>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</si>
  <si>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</si>
  <si>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</si>
  <si>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</si>
  <si>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</si>
  <si>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</si>
  <si>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</si>
  <si>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</si>
  <si>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</si>
  <si>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</si>
  <si>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</si>
  <si>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</si>
  <si>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</si>
  <si>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</si>
  <si>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</si>
  <si>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</si>
  <si>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</si>
  <si>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</si>
  <si>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</si>
  <si>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</si>
  <si>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</si>
  <si>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</si>
  <si>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</si>
  <si>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</si>
  <si>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</si>
  <si>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</si>
  <si>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</si>
  <si>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</si>
  <si>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</si>
  <si>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</si>
  <si>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</si>
  <si>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</si>
  <si>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</si>
  <si>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</si>
  <si>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</si>
  <si>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</si>
  <si>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</si>
  <si>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</si>
  <si>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</si>
  <si>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</si>
  <si>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</si>
  <si>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</si>
  <si>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</si>
  <si>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</si>
  <si>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</si>
  <si>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</si>
  <si>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</si>
  <si>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</si>
  <si>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</si>
  <si>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</si>
  <si>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</si>
  <si>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</si>
  <si>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</si>
  <si>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</si>
  <si>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</si>
  <si>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</si>
  <si>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</si>
  <si>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</si>
  <si>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</si>
  <si>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</si>
  <si>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</si>
  <si>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</si>
  <si>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</si>
  <si>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</si>
  <si>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</si>
  <si>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</si>
  <si>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</si>
  <si>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</si>
  <si>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</si>
  <si>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</si>
  <si>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</si>
  <si>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</si>
  <si>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</si>
  <si>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</si>
  <si>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</si>
  <si>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</si>
  <si>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</si>
  <si>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</si>
  <si>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</si>
  <si>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</si>
  <si>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</si>
  <si>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</si>
  <si>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</si>
  <si>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</si>
  <si>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</si>
  <si>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</si>
  <si>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</si>
  <si>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</si>
  <si>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</si>
  <si>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ASP fejlesztés</t>
  </si>
  <si>
    <t>GESZ: Munkaügyi Központ támogatása</t>
  </si>
  <si>
    <t>Óvoda: Munkaügyi Központ támogatása</t>
  </si>
  <si>
    <t>Tagi kölcsön visszafizetés Baranya-Víz Zrt.</t>
  </si>
  <si>
    <t>Pályázati, előkészítési, önerő és megelőlegezési keret</t>
  </si>
  <si>
    <t>Pályázatokhoz kapcsolódó ingatlan vásárlások fedezete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</si>
  <si>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</si>
  <si>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</si>
  <si>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</si>
  <si>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</si>
  <si>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</si>
  <si>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</si>
  <si>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</si>
  <si>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</si>
  <si>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</si>
  <si>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</si>
  <si>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</si>
  <si>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</si>
  <si>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</si>
  <si>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</si>
  <si>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Pályázat előkészítés, tervezési keret</t>
  </si>
  <si>
    <t>8.</t>
  </si>
  <si>
    <t>9.</t>
  </si>
  <si>
    <t>Komló Város Önkormányzat és intézményei</t>
  </si>
  <si>
    <t>11.</t>
  </si>
  <si>
    <t>Óvoda</t>
  </si>
  <si>
    <t>összesen</t>
  </si>
  <si>
    <t>Közösségek Háza, Színház- és Hangversenyterem</t>
  </si>
  <si>
    <t>2017. évi előirányzata</t>
  </si>
  <si>
    <t>Áh-n belüli megelőlegezés visszafizetése</t>
  </si>
  <si>
    <t>bevételei 2017. év</t>
  </si>
  <si>
    <t>Feleslegessé vált víziközmű elemek értékesítése</t>
  </si>
  <si>
    <t>KEHOP-2.2.1-15 Komlói szennyvízberuházás</t>
  </si>
  <si>
    <t>KEHOP-2.2.1-15 Komlói szennyvízberuházás EU önerő</t>
  </si>
  <si>
    <t>Jedlik Ányos program: Elektromos töltőállomás létesítése</t>
  </si>
  <si>
    <t>I.vh-s emlékhely rekonstrukció</t>
  </si>
  <si>
    <t>Baranya-Víz Zrt-től Dávidföldi lakótelkek közművesítésére</t>
  </si>
  <si>
    <t xml:space="preserve">Ebből: Működőképesség megőrzését szolgáló rendkívüli önkormányzati támogatás </t>
  </si>
  <si>
    <t>Munkácsy u. felújítás</t>
  </si>
  <si>
    <t>Komlói Többcélú Kistérségi Társulás működési célú támogatás munkaszervezeti feladatok ellátásához</t>
  </si>
  <si>
    <t>ASP működtetésre működési célú támogatás</t>
  </si>
  <si>
    <t>Mánfától bejáró gyermekek után 2016., 2017. év</t>
  </si>
  <si>
    <t>Bérkompenzáció, szoc.ágazati pótlék, bölcsődei pótlék</t>
  </si>
  <si>
    <t>Kulturális illetménypótlék</t>
  </si>
  <si>
    <t>Tagi kölcsön visszafizetés Komlói Tésztagyártó Szociális Szövetkezet</t>
  </si>
  <si>
    <t>Előző évi pénzmaradvány</t>
  </si>
  <si>
    <t>Ebből működési pénzmaradvány (intézmények nélkül)</t>
  </si>
  <si>
    <t xml:space="preserve">         fejlesztési pénzmaradvány (intézmények nélkül)</t>
  </si>
  <si>
    <t>Ebből intézményi működési pénzmaradvány</t>
  </si>
  <si>
    <t xml:space="preserve">         intézményi fejlesztési pénzmaradvány</t>
  </si>
  <si>
    <t>2017. év</t>
  </si>
  <si>
    <t>Képviselő-testület által elfogadott 2017. évre szerződéssel lekötött folyamatban lévő feladatok, illetve jogszabályi kötelezettség</t>
  </si>
  <si>
    <t>Magyar-Horvát közös pályázatok önereje (89/2016.(V.26.), 90/2016. (V.26.))</t>
  </si>
  <si>
    <t>Üzletrész vásárlások fedezete ( ebből: 10 000 Ft Szoc. Szövetkezet alaptőke)</t>
  </si>
  <si>
    <t>Szabályozási terv módosítása 2016-ról áthúzódó</t>
  </si>
  <si>
    <t>Alaptérkép vásárlás szabályozási tervhez</t>
  </si>
  <si>
    <t xml:space="preserve">Dávidföldi lakótelkek villamos hálózat (158/2016.(IX.22.), 131/2016.(VII.14.)) </t>
  </si>
  <si>
    <t xml:space="preserve">Áthúzódó 2016. évi víziközmű beruházás (151/2016.(IX.22.) dávidföldi szennyvíz HFH nélkül) </t>
  </si>
  <si>
    <t>KEHOP-2.2.1-15-2015-00013 Komlói szennyvízberuházás (/2016.(.))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</si>
  <si>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</si>
  <si>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</si>
  <si>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</si>
  <si>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</si>
  <si>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</si>
  <si>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</si>
  <si>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</si>
  <si>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</si>
  <si>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</si>
  <si>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</si>
  <si>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</si>
  <si>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</si>
  <si>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</si>
  <si>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</si>
  <si>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</si>
  <si>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</si>
  <si>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</si>
  <si>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</si>
  <si>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Bányászpark II. ütem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</si>
  <si>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</si>
  <si>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</si>
  <si>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</si>
  <si>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</si>
  <si>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</si>
  <si>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</si>
  <si>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</si>
  <si>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</si>
  <si>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</si>
  <si>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</si>
  <si>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</si>
  <si>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>I. Világháborús emlékmű felújítása (áthúzódó) (92/2016.(V.26.), 168/2016.(X.27.))</t>
  </si>
  <si>
    <t>Városi karácsonyi díszvilágítás</t>
  </si>
  <si>
    <t>Vetítővászon vásárlás</t>
  </si>
  <si>
    <t>Önkormányzat kisértékű eszközbeszerzés</t>
  </si>
  <si>
    <t>ASP bevezetéshez kapcsolódó beszerzések</t>
  </si>
  <si>
    <t>Közösségek Háza, Színház Vetítővászon vásárlás</t>
  </si>
  <si>
    <t>József A. Könyvtár, Múzeum Kubinyi program áthúzódó</t>
  </si>
  <si>
    <t>Városgondnokság Városi karácsonyi díszvilágítás</t>
  </si>
  <si>
    <t xml:space="preserve">Lakáscélú támogatás 2016. évi áthúzódó </t>
  </si>
  <si>
    <t xml:space="preserve">Lakáscélú támogatás </t>
  </si>
  <si>
    <t>Áthúzódó 2016. évi víziközmű felújítási munkák (151/2016.(IX.22.))</t>
  </si>
  <si>
    <t>Munkácsy utcai víziközmű rekonstrukció</t>
  </si>
  <si>
    <t>Vis maior Iskola u., Patak u., Tél u., Mj.Kb.útszakasz</t>
  </si>
  <si>
    <t>Vis maior Imre telep alatti rézsű</t>
  </si>
  <si>
    <t>Hivatal alagsori wc felújítása</t>
  </si>
  <si>
    <t>2. sz. melléklet</t>
  </si>
  <si>
    <t>KH</t>
  </si>
  <si>
    <t>3.</t>
  </si>
  <si>
    <t>Bérkompenzáció korrekciója</t>
  </si>
  <si>
    <t>5.</t>
  </si>
  <si>
    <t>Kéményfelújítási keret</t>
  </si>
  <si>
    <t>Intézmények villamosbiztonsági felülvizsgálata</t>
  </si>
  <si>
    <t>Mecsekfalui Településrészi Önkormányzat többletbevétele</t>
  </si>
  <si>
    <t>Mecsekjánosi Településrészi Önkormányzat többletbevétele</t>
  </si>
  <si>
    <t>7.</t>
  </si>
  <si>
    <t>10.</t>
  </si>
  <si>
    <t>12.</t>
  </si>
  <si>
    <t>elvonások és befizetések</t>
  </si>
  <si>
    <t xml:space="preserve">TOP-1.1.1-15 Körtvélyesi iparterület fejlesztése </t>
  </si>
  <si>
    <t xml:space="preserve">           Bérkompenzáció</t>
  </si>
  <si>
    <t>Szociális ágazati pótlék</t>
  </si>
  <si>
    <t>Középfokú végzettségű kisgyermeknevelők bölcsődei pótléka</t>
  </si>
  <si>
    <t>felhalmozási célú támogatások bevételei áh-n belülről</t>
  </si>
  <si>
    <t>Horvát Nemzetiségi Önkormányzat támogatása könyvvásárláshoz</t>
  </si>
  <si>
    <t>Európai Mobilitási Hét támogatása</t>
  </si>
  <si>
    <t>KH: Horvát Nemzetiségi Önk. támogatása</t>
  </si>
  <si>
    <t>KH: Díszítőművészeti műhely 2017. évi nívódíj</t>
  </si>
  <si>
    <t>Városgondnokság: Közfoglalkoztatás támogatása</t>
  </si>
  <si>
    <t>Városgondnokság közfoglalkoztatás</t>
  </si>
  <si>
    <t>hitelfelvétel</t>
  </si>
  <si>
    <t>önkormányzatok működési támogatása</t>
  </si>
  <si>
    <t>Fejlesztési célú hiány csökkentése rendkívüli önkormányzati támogatás növelésésével szemben (részletes indoklás előterjesztésben)</t>
  </si>
  <si>
    <t>5. sz. melléklet</t>
  </si>
  <si>
    <t>2017.05.31.</t>
  </si>
  <si>
    <t>Bérkompenzáció 4. hó</t>
  </si>
  <si>
    <t>Szociális ágazati pótlék  5. hó</t>
  </si>
  <si>
    <t>Középfokú végzettségű kisgyermeknevelők bölcsődei pótléka 5. hó</t>
  </si>
  <si>
    <t>Kulturális illetménypótlék 5. hó</t>
  </si>
  <si>
    <t>Pályázati támogatás visszafizetési keret</t>
  </si>
  <si>
    <t>2017.06.30.</t>
  </si>
  <si>
    <t>Bérkompenzáció 5. hó</t>
  </si>
  <si>
    <t>Szociális ágazati pótlék  6. hó</t>
  </si>
  <si>
    <t>Középfokú végzettségű kisgyermeknevelők bölcsődei pótléka 6. hó</t>
  </si>
  <si>
    <t>Kulturális illetménypótlék 6. hó</t>
  </si>
  <si>
    <t>Könyvtári érdekeltségnövelő támogatás</t>
  </si>
  <si>
    <t>Rendezvények támogatása - Gyermeknap, Szombati lazítás, TópArt, Utcazene, Szent István nap</t>
  </si>
  <si>
    <t>Feladatalapú támogatások májusi felmérése</t>
  </si>
  <si>
    <t>Polgármesteri illetmény és tiszteletdíj támogatása</t>
  </si>
  <si>
    <t>Minimálbér és garantált bérminimum támogatása</t>
  </si>
  <si>
    <t>működési célú támogatások áh-n belülre</t>
  </si>
  <si>
    <t>Óvodapedagógusok munkáját kisegítők kiegészítő támogatása</t>
  </si>
  <si>
    <t>Szociális ágazati pótlék módosítása</t>
  </si>
  <si>
    <t>Balatonmáriai felnőtt üdülő kiadásai</t>
  </si>
  <si>
    <t>KASZT- EMMI támogatás</t>
  </si>
  <si>
    <t>KASZT- NKA támogatás</t>
  </si>
  <si>
    <t>Kisbattyáni Településrészi Önkormányzat</t>
  </si>
  <si>
    <t>KASZT</t>
  </si>
  <si>
    <t>TOP-1.4.1 Óvodák és bölcsőde fejlesztése</t>
  </si>
  <si>
    <t>TOP-3.2.1 Szt.Borbála Otthon energetikai korszerűsítése</t>
  </si>
  <si>
    <t>13.</t>
  </si>
  <si>
    <t>Legelő vásárlása</t>
  </si>
  <si>
    <t xml:space="preserve">           Polgármesteri illetmény támogatása</t>
  </si>
  <si>
    <t xml:space="preserve">           Minimálbér és garantált bérminimum támogatása</t>
  </si>
  <si>
    <t>KASZT-EMMI támogatás</t>
  </si>
  <si>
    <t>KASZT-NKA támogatás</t>
  </si>
  <si>
    <t>2017.07.31.</t>
  </si>
  <si>
    <t>Bérkompenzáció 6. hó</t>
  </si>
  <si>
    <t>Szociális ágazati pótlék  7. hó</t>
  </si>
  <si>
    <t>Középfokú végzettségű kisgyermeknevelők bölcsődei pótléka 7. hó</t>
  </si>
  <si>
    <t>Kulturális illetménypótlék 7. hó</t>
  </si>
  <si>
    <t>Védőnők és iskolavédőnők keresetkiegészítése</t>
  </si>
  <si>
    <t>119/2017. (VII.13.) sz. KTH - Kodály Zoltán Nemzetközi Gyermekkórus Fesztivál Alapítvány támogatás megelőlegezése</t>
  </si>
  <si>
    <t>TOP-2.1.1 Szabadidőpark és Vállkozók Háza pályázat</t>
  </si>
  <si>
    <t>TOP-1.1.3-15 Helyi gazdaságfejlesztési pályázat</t>
  </si>
  <si>
    <t>TOP-2.1.2 Petőfi tér és környezetének rehabilitációja</t>
  </si>
  <si>
    <t>Értékesítés áfa befizetési kötelezettsége</t>
  </si>
  <si>
    <t xml:space="preserve">10. </t>
  </si>
  <si>
    <t>2015. évi Kubinyi pályázat visszafizetési kötelezettsége</t>
  </si>
  <si>
    <t>Előző évi elszámolás alapján pótigény</t>
  </si>
  <si>
    <t>2017.08.31.</t>
  </si>
  <si>
    <t>Bérkompenzáció 7. hó</t>
  </si>
  <si>
    <t>Szociális ágazati pótlék  8. hó</t>
  </si>
  <si>
    <t>Középfokú végzettségű kisgyermeknevelők bölcsődei pótléka 8. hó</t>
  </si>
  <si>
    <t>Kulturális illetménypótlék 8. hó</t>
  </si>
  <si>
    <t xml:space="preserve">Víziközmű rekonstrukciós munkák </t>
  </si>
  <si>
    <t>Munkácsy- Gorkij utcai víziközmű terv</t>
  </si>
  <si>
    <t>Nagy L. u. 9/a kiviteli terv</t>
  </si>
  <si>
    <t>ellátottak pénzbeli juttatásai</t>
  </si>
  <si>
    <t>Egyszeri gyermekvédelmi támogatás 2017. I. ütem</t>
  </si>
  <si>
    <t>Egyszeri gyermekvédelmi támogatás</t>
  </si>
  <si>
    <t>Belterületi utak felújítása 2017.</t>
  </si>
  <si>
    <t>felhalmozási célú önkormányzati támogatások</t>
  </si>
  <si>
    <t>Ebtelep üzemeltetésére kapott támogatás Társulástól</t>
  </si>
  <si>
    <t xml:space="preserve">Német Nemzetiségi Önkormányzat támogatása </t>
  </si>
  <si>
    <t>Közkincs program támogatása</t>
  </si>
  <si>
    <t>2017. szeptember 27.</t>
  </si>
  <si>
    <t>Pótlólagos állami támogatás 2016. évi elszámolás</t>
  </si>
  <si>
    <t>Óvoda: Német nemzetiségi Önk.t támogatása</t>
  </si>
  <si>
    <t>KH: Közkincs program támogatása</t>
  </si>
  <si>
    <t>Városgondnokság: Ebtelep támogatása</t>
  </si>
  <si>
    <t>Belterületi utak felújítása 2016.</t>
  </si>
  <si>
    <t>2017.09.27.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</si>
</sst>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7" xfId="0" applyFont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justify" wrapText="1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E1">
      <selection activeCell="AU13" sqref="AU13"/>
    </sheetView>
  </sheetViews>
  <sheetFormatPr defaultColWidth="9.00390625" defaultRowHeight="12.75"/>
  <cols>
    <col min="1" max="1" width="13.375" style="20" customWidth="1"/>
    <col min="2" max="2" width="9.625" style="20" bestFit="1" customWidth="1"/>
    <col min="3" max="3" width="9.625" style="20" customWidth="1"/>
    <col min="4" max="4" width="9.625" style="20" bestFit="1" customWidth="1"/>
    <col min="5" max="5" width="9.625" style="20" customWidth="1"/>
    <col min="6" max="6" width="9.625" style="20" bestFit="1" customWidth="1"/>
    <col min="7" max="7" width="9.625" style="20" customWidth="1"/>
    <col min="8" max="8" width="9.625" style="20" bestFit="1" customWidth="1"/>
    <col min="9" max="9" width="9.625" style="20" customWidth="1"/>
    <col min="10" max="10" width="5.75390625" style="20" bestFit="1" customWidth="1"/>
    <col min="11" max="11" width="7.87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10.875" style="20" bestFit="1" customWidth="1"/>
    <col min="21" max="21" width="10.875" style="20" customWidth="1"/>
    <col min="22" max="22" width="9.625" style="20" bestFit="1" customWidth="1"/>
    <col min="23" max="23" width="9.625" style="20" customWidth="1"/>
    <col min="24" max="25" width="5.62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1.00390625" style="31" bestFit="1" customWidth="1"/>
    <col min="31" max="31" width="11.00390625" style="31" customWidth="1"/>
    <col min="32" max="32" width="10.875" style="31" bestFit="1" customWidth="1"/>
    <col min="33" max="33" width="10.875" style="31" customWidth="1"/>
    <col min="34" max="41" width="10.875" style="116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20" customWidth="1"/>
  </cols>
  <sheetData>
    <row r="1" spans="1:53" ht="11.25">
      <c r="A1" s="20" t="s">
        <v>199</v>
      </c>
      <c r="O1" s="60" t="s">
        <v>311</v>
      </c>
      <c r="AB1" s="60"/>
      <c r="AC1" s="60" t="s">
        <v>311</v>
      </c>
      <c r="AD1" s="20"/>
      <c r="AM1" s="60" t="s">
        <v>311</v>
      </c>
      <c r="AP1" s="20"/>
      <c r="AW1" s="60" t="s">
        <v>311</v>
      </c>
      <c r="AY1" s="60"/>
      <c r="AZ1" s="51"/>
      <c r="BA1" s="51"/>
    </row>
    <row r="2" spans="30:42" ht="11.25">
      <c r="AD2" s="20"/>
      <c r="AP2" s="20"/>
    </row>
    <row r="3" spans="1:52" ht="12.75" customHeight="1">
      <c r="A3" s="125" t="s">
        <v>230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230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 t="s">
        <v>230</v>
      </c>
      <c r="AE3" s="125"/>
      <c r="AF3" s="125"/>
      <c r="AG3" s="125"/>
      <c r="AH3" s="125"/>
      <c r="AI3" s="125"/>
      <c r="AJ3" s="125"/>
      <c r="AK3" s="125"/>
      <c r="AL3" s="125"/>
      <c r="AM3" s="125"/>
      <c r="AN3" s="51"/>
      <c r="AO3" s="51"/>
      <c r="AP3" s="125" t="s">
        <v>230</v>
      </c>
      <c r="AQ3" s="125"/>
      <c r="AR3" s="125"/>
      <c r="AS3" s="125"/>
      <c r="AT3" s="125"/>
      <c r="AU3" s="125"/>
      <c r="AV3" s="125"/>
      <c r="AW3" s="125"/>
      <c r="AZ3" s="51"/>
    </row>
    <row r="4" spans="1:52" ht="12.75" customHeight="1">
      <c r="A4" s="125" t="s">
        <v>235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 t="s">
        <v>235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 t="s">
        <v>235</v>
      </c>
      <c r="AE4" s="125"/>
      <c r="AF4" s="125"/>
      <c r="AG4" s="125"/>
      <c r="AH4" s="125"/>
      <c r="AI4" s="125"/>
      <c r="AJ4" s="125"/>
      <c r="AK4" s="125"/>
      <c r="AL4" s="125"/>
      <c r="AM4" s="125"/>
      <c r="AN4" s="51"/>
      <c r="AO4" s="51"/>
      <c r="AP4" s="125" t="s">
        <v>235</v>
      </c>
      <c r="AQ4" s="125"/>
      <c r="AR4" s="125"/>
      <c r="AS4" s="125"/>
      <c r="AT4" s="125"/>
      <c r="AU4" s="125"/>
      <c r="AV4" s="125"/>
      <c r="AW4" s="125"/>
      <c r="AX4" s="51"/>
      <c r="AY4" s="51"/>
      <c r="AZ4" s="51"/>
    </row>
    <row r="5" spans="6:52" ht="12.75" customHeight="1">
      <c r="F5" s="51"/>
      <c r="G5" s="51"/>
      <c r="H5" s="51"/>
      <c r="I5" s="51"/>
      <c r="J5" s="51"/>
      <c r="K5" s="51"/>
      <c r="L5" s="51"/>
      <c r="M5" s="51"/>
      <c r="N5" s="51"/>
      <c r="O5" s="104"/>
      <c r="P5" s="51"/>
      <c r="Q5" s="51"/>
      <c r="R5" s="51"/>
      <c r="S5" s="51"/>
      <c r="T5" s="51"/>
      <c r="U5" s="51"/>
      <c r="X5" s="51"/>
      <c r="Y5" s="51"/>
      <c r="Z5" s="51"/>
      <c r="AA5" s="51"/>
      <c r="AB5" s="51"/>
      <c r="AC5" s="51"/>
      <c r="AD5" s="20"/>
      <c r="AE5" s="20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7" spans="1:49" ht="11.25">
      <c r="A7" s="65"/>
      <c r="B7" s="132" t="s">
        <v>108</v>
      </c>
      <c r="C7" s="133"/>
      <c r="D7" s="132" t="s">
        <v>109</v>
      </c>
      <c r="E7" s="133"/>
      <c r="F7" s="132" t="s">
        <v>110</v>
      </c>
      <c r="G7" s="133"/>
      <c r="H7" s="132" t="s">
        <v>111</v>
      </c>
      <c r="I7" s="133"/>
      <c r="J7" s="132" t="s">
        <v>112</v>
      </c>
      <c r="K7" s="134"/>
      <c r="L7" s="134"/>
      <c r="M7" s="134"/>
      <c r="N7" s="134"/>
      <c r="O7" s="134"/>
      <c r="P7" s="134"/>
      <c r="Q7" s="134"/>
      <c r="R7" s="134"/>
      <c r="S7" s="133"/>
      <c r="T7" s="132" t="s">
        <v>113</v>
      </c>
      <c r="U7" s="133"/>
      <c r="V7" s="132" t="s">
        <v>114</v>
      </c>
      <c r="W7" s="133"/>
      <c r="X7" s="137" t="s">
        <v>115</v>
      </c>
      <c r="Y7" s="137"/>
      <c r="Z7" s="137"/>
      <c r="AA7" s="137"/>
      <c r="AB7" s="137"/>
      <c r="AC7" s="137"/>
      <c r="AD7" s="126" t="s">
        <v>116</v>
      </c>
      <c r="AE7" s="127"/>
      <c r="AF7" s="132" t="s">
        <v>200</v>
      </c>
      <c r="AG7" s="133"/>
      <c r="AH7" s="132" t="s">
        <v>117</v>
      </c>
      <c r="AI7" s="133"/>
      <c r="AJ7" s="126" t="s">
        <v>118</v>
      </c>
      <c r="AK7" s="127"/>
      <c r="AL7" s="126" t="s">
        <v>119</v>
      </c>
      <c r="AM7" s="127"/>
      <c r="AN7" s="87"/>
      <c r="AO7" s="87"/>
      <c r="AP7" s="130" t="s">
        <v>120</v>
      </c>
      <c r="AQ7" s="131"/>
      <c r="AR7" s="130"/>
      <c r="AS7" s="131"/>
      <c r="AT7" s="130"/>
      <c r="AU7" s="131"/>
      <c r="AV7" s="136"/>
      <c r="AW7" s="136"/>
    </row>
    <row r="8" spans="1:49" s="43" customFormat="1" ht="11.25" customHeight="1">
      <c r="A8" s="41"/>
      <c r="B8" s="122"/>
      <c r="C8" s="123"/>
      <c r="D8" s="122"/>
      <c r="E8" s="123"/>
      <c r="F8" s="122"/>
      <c r="G8" s="123"/>
      <c r="H8" s="122"/>
      <c r="I8" s="123"/>
      <c r="J8" s="122" t="s">
        <v>72</v>
      </c>
      <c r="K8" s="135"/>
      <c r="L8" s="135"/>
      <c r="M8" s="135"/>
      <c r="N8" s="135"/>
      <c r="O8" s="135"/>
      <c r="P8" s="135"/>
      <c r="Q8" s="135"/>
      <c r="R8" s="135"/>
      <c r="S8" s="123"/>
      <c r="T8" s="122"/>
      <c r="U8" s="123"/>
      <c r="V8" s="122"/>
      <c r="W8" s="123"/>
      <c r="X8" s="124" t="s">
        <v>73</v>
      </c>
      <c r="Y8" s="124"/>
      <c r="Z8" s="124"/>
      <c r="AA8" s="124"/>
      <c r="AB8" s="124"/>
      <c r="AC8" s="124"/>
      <c r="AD8" s="128"/>
      <c r="AE8" s="129"/>
      <c r="AF8" s="122"/>
      <c r="AG8" s="123"/>
      <c r="AH8" s="122"/>
      <c r="AI8" s="123"/>
      <c r="AJ8" s="128"/>
      <c r="AK8" s="129"/>
      <c r="AL8" s="128"/>
      <c r="AM8" s="129"/>
      <c r="AN8" s="106"/>
      <c r="AO8" s="106"/>
      <c r="AP8" s="122"/>
      <c r="AQ8" s="123"/>
      <c r="AR8" s="122"/>
      <c r="AS8" s="123"/>
      <c r="AT8" s="122"/>
      <c r="AU8" s="123"/>
      <c r="AV8" s="122"/>
      <c r="AW8" s="123"/>
    </row>
    <row r="9" spans="1:49" s="45" customFormat="1" ht="101.25" customHeight="1">
      <c r="A9" s="42" t="s">
        <v>29</v>
      </c>
      <c r="B9" s="122" t="s">
        <v>43</v>
      </c>
      <c r="C9" s="123"/>
      <c r="D9" s="122" t="s">
        <v>225</v>
      </c>
      <c r="E9" s="123"/>
      <c r="F9" s="122" t="s">
        <v>44</v>
      </c>
      <c r="G9" s="123"/>
      <c r="H9" s="122" t="s">
        <v>74</v>
      </c>
      <c r="I9" s="123"/>
      <c r="J9" s="122" t="s">
        <v>90</v>
      </c>
      <c r="K9" s="123"/>
      <c r="L9" s="122" t="s">
        <v>121</v>
      </c>
      <c r="M9" s="123"/>
      <c r="N9" s="122" t="s">
        <v>76</v>
      </c>
      <c r="O9" s="123"/>
      <c r="P9" s="122" t="s">
        <v>122</v>
      </c>
      <c r="Q9" s="123"/>
      <c r="R9" s="122" t="s">
        <v>78</v>
      </c>
      <c r="S9" s="123"/>
      <c r="T9" s="122" t="s">
        <v>89</v>
      </c>
      <c r="U9" s="123"/>
      <c r="V9" s="122" t="s">
        <v>79</v>
      </c>
      <c r="W9" s="123"/>
      <c r="X9" s="122" t="s">
        <v>123</v>
      </c>
      <c r="Y9" s="123"/>
      <c r="Z9" s="122" t="s">
        <v>81</v>
      </c>
      <c r="AA9" s="123"/>
      <c r="AB9" s="124" t="s">
        <v>82</v>
      </c>
      <c r="AC9" s="124"/>
      <c r="AD9" s="128" t="s">
        <v>91</v>
      </c>
      <c r="AE9" s="129"/>
      <c r="AF9" s="122" t="s">
        <v>201</v>
      </c>
      <c r="AG9" s="123"/>
      <c r="AH9" s="122" t="s">
        <v>236</v>
      </c>
      <c r="AI9" s="123"/>
      <c r="AJ9" s="128" t="s">
        <v>92</v>
      </c>
      <c r="AK9" s="129"/>
      <c r="AL9" s="128" t="s">
        <v>83</v>
      </c>
      <c r="AM9" s="129"/>
      <c r="AN9" s="107"/>
      <c r="AO9" s="107"/>
      <c r="AP9" s="122" t="s">
        <v>11</v>
      </c>
      <c r="AQ9" s="123"/>
      <c r="AR9" s="122" t="s">
        <v>10</v>
      </c>
      <c r="AS9" s="123"/>
      <c r="AT9" s="122" t="s">
        <v>21</v>
      </c>
      <c r="AU9" s="123"/>
      <c r="AV9" s="122" t="s">
        <v>202</v>
      </c>
      <c r="AW9" s="123"/>
    </row>
    <row r="10" spans="1:49" s="45" customFormat="1" ht="22.5">
      <c r="A10" s="42"/>
      <c r="B10" s="42" t="s">
        <v>71</v>
      </c>
      <c r="C10" s="42" t="s">
        <v>224</v>
      </c>
      <c r="D10" s="42" t="s">
        <v>71</v>
      </c>
      <c r="E10" s="42" t="s">
        <v>224</v>
      </c>
      <c r="F10" s="42" t="s">
        <v>71</v>
      </c>
      <c r="G10" s="42" t="s">
        <v>224</v>
      </c>
      <c r="H10" s="42" t="s">
        <v>71</v>
      </c>
      <c r="I10" s="42" t="s">
        <v>224</v>
      </c>
      <c r="J10" s="42" t="s">
        <v>71</v>
      </c>
      <c r="K10" s="42" t="s">
        <v>224</v>
      </c>
      <c r="L10" s="42" t="s">
        <v>71</v>
      </c>
      <c r="M10" s="42" t="s">
        <v>224</v>
      </c>
      <c r="N10" s="42" t="s">
        <v>71</v>
      </c>
      <c r="O10" s="42" t="s">
        <v>224</v>
      </c>
      <c r="P10" s="42" t="s">
        <v>71</v>
      </c>
      <c r="Q10" s="42" t="s">
        <v>224</v>
      </c>
      <c r="R10" s="42" t="s">
        <v>71</v>
      </c>
      <c r="S10" s="42" t="s">
        <v>224</v>
      </c>
      <c r="T10" s="42" t="s">
        <v>71</v>
      </c>
      <c r="U10" s="42" t="s">
        <v>224</v>
      </c>
      <c r="V10" s="42" t="s">
        <v>71</v>
      </c>
      <c r="W10" s="42" t="s">
        <v>224</v>
      </c>
      <c r="X10" s="42" t="s">
        <v>71</v>
      </c>
      <c r="Y10" s="42" t="s">
        <v>224</v>
      </c>
      <c r="Z10" s="42" t="s">
        <v>71</v>
      </c>
      <c r="AA10" s="42" t="s">
        <v>224</v>
      </c>
      <c r="AB10" s="42" t="s">
        <v>71</v>
      </c>
      <c r="AC10" s="42" t="s">
        <v>224</v>
      </c>
      <c r="AD10" s="44" t="s">
        <v>71</v>
      </c>
      <c r="AE10" s="44" t="s">
        <v>224</v>
      </c>
      <c r="AF10" s="42" t="s">
        <v>71</v>
      </c>
      <c r="AG10" s="42" t="s">
        <v>224</v>
      </c>
      <c r="AH10" s="42" t="s">
        <v>71</v>
      </c>
      <c r="AI10" s="42" t="s">
        <v>224</v>
      </c>
      <c r="AJ10" s="42" t="s">
        <v>71</v>
      </c>
      <c r="AK10" s="42" t="s">
        <v>224</v>
      </c>
      <c r="AL10" s="44" t="s">
        <v>71</v>
      </c>
      <c r="AM10" s="44" t="s">
        <v>224</v>
      </c>
      <c r="AN10" s="88"/>
      <c r="AO10" s="88"/>
      <c r="AP10" s="42" t="s">
        <v>71</v>
      </c>
      <c r="AQ10" s="42" t="s">
        <v>224</v>
      </c>
      <c r="AR10" s="42" t="s">
        <v>71</v>
      </c>
      <c r="AS10" s="42" t="s">
        <v>224</v>
      </c>
      <c r="AT10" s="42" t="s">
        <v>71</v>
      </c>
      <c r="AU10" s="42" t="s">
        <v>224</v>
      </c>
      <c r="AV10" s="42" t="s">
        <v>71</v>
      </c>
      <c r="AW10" s="42" t="s">
        <v>224</v>
      </c>
    </row>
    <row r="11" spans="1:49" ht="11.25">
      <c r="A11" s="19" t="s">
        <v>37</v>
      </c>
      <c r="B11" s="23">
        <v>155107897</v>
      </c>
      <c r="C11" s="23">
        <v>155445408</v>
      </c>
      <c r="D11" s="23">
        <v>38004652</v>
      </c>
      <c r="E11" s="23">
        <v>37980481</v>
      </c>
      <c r="F11" s="23">
        <v>280065889</v>
      </c>
      <c r="G11" s="23">
        <v>360901195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2750000</v>
      </c>
      <c r="U11" s="23">
        <v>2750000</v>
      </c>
      <c r="V11" s="23">
        <v>3000000</v>
      </c>
      <c r="W11" s="23">
        <v>3000000</v>
      </c>
      <c r="X11" s="23"/>
      <c r="Y11" s="23"/>
      <c r="Z11" s="23"/>
      <c r="AA11" s="23"/>
      <c r="AB11" s="23"/>
      <c r="AC11" s="23"/>
      <c r="AD11" s="22">
        <f aca="true" t="shared" si="0" ref="AD11:AD19">B11+D11+F11+H11+J11+L11+N11+P11+R11+T11+V11+X11+Z11+AB11</f>
        <v>478928438</v>
      </c>
      <c r="AE11" s="22">
        <f aca="true" t="shared" si="1" ref="AE11:AE19">C11+E11+G11+I11+K11+M11+O11+Q11+S11+U11+W11+Y11+AA11+AC11</f>
        <v>560077084</v>
      </c>
      <c r="AF11" s="23"/>
      <c r="AG11" s="23"/>
      <c r="AH11" s="23"/>
      <c r="AI11" s="23"/>
      <c r="AJ11" s="23">
        <f aca="true" t="shared" si="2" ref="AJ11:AK19">AF11+AH11</f>
        <v>0</v>
      </c>
      <c r="AK11" s="23">
        <f t="shared" si="2"/>
        <v>0</v>
      </c>
      <c r="AL11" s="22">
        <f aca="true" t="shared" si="3" ref="AL11:AM18">AD11+AJ11</f>
        <v>478928438</v>
      </c>
      <c r="AM11" s="22">
        <f t="shared" si="3"/>
        <v>560077084</v>
      </c>
      <c r="AN11" s="89"/>
      <c r="AO11" s="89"/>
      <c r="AP11" s="23">
        <v>140359495</v>
      </c>
      <c r="AQ11" s="23">
        <v>140359495</v>
      </c>
      <c r="AR11" s="23"/>
      <c r="AS11" s="23"/>
      <c r="AT11" s="23">
        <v>51</v>
      </c>
      <c r="AU11" s="23">
        <v>51</v>
      </c>
      <c r="AV11" s="23"/>
      <c r="AW11" s="23"/>
    </row>
    <row r="12" spans="1:49" ht="11.25">
      <c r="A12" s="19" t="s">
        <v>84</v>
      </c>
      <c r="B12" s="23">
        <v>299887656</v>
      </c>
      <c r="C12" s="23">
        <v>299157256</v>
      </c>
      <c r="D12" s="23">
        <v>70368264</v>
      </c>
      <c r="E12" s="23">
        <v>70207576</v>
      </c>
      <c r="F12" s="23">
        <v>99576844</v>
      </c>
      <c r="G12" s="23">
        <v>106250472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2000000</v>
      </c>
      <c r="U12" s="23">
        <v>2000000</v>
      </c>
      <c r="V12" s="23"/>
      <c r="W12" s="23"/>
      <c r="X12" s="23"/>
      <c r="Y12" s="23"/>
      <c r="Z12" s="23"/>
      <c r="AA12" s="23"/>
      <c r="AB12" s="23"/>
      <c r="AC12" s="23"/>
      <c r="AD12" s="22">
        <f t="shared" si="0"/>
        <v>471832764</v>
      </c>
      <c r="AE12" s="22">
        <f t="shared" si="1"/>
        <v>477615304</v>
      </c>
      <c r="AF12" s="23"/>
      <c r="AG12" s="23"/>
      <c r="AH12" s="23"/>
      <c r="AI12" s="23"/>
      <c r="AJ12" s="23">
        <f t="shared" si="2"/>
        <v>0</v>
      </c>
      <c r="AK12" s="23">
        <f t="shared" si="2"/>
        <v>0</v>
      </c>
      <c r="AL12" s="22">
        <f t="shared" si="3"/>
        <v>471832764</v>
      </c>
      <c r="AM12" s="22">
        <f t="shared" si="3"/>
        <v>477615304</v>
      </c>
      <c r="AN12" s="89"/>
      <c r="AO12" s="89"/>
      <c r="AP12" s="23">
        <v>11992951</v>
      </c>
      <c r="AQ12" s="23">
        <v>11992951</v>
      </c>
      <c r="AR12" s="23"/>
      <c r="AS12" s="23"/>
      <c r="AT12" s="23">
        <v>91</v>
      </c>
      <c r="AU12" s="23">
        <v>79</v>
      </c>
      <c r="AV12" s="23"/>
      <c r="AW12" s="23"/>
    </row>
    <row r="13" spans="1:49" ht="11.25">
      <c r="A13" s="19" t="s">
        <v>85</v>
      </c>
      <c r="B13" s="23">
        <v>22226682</v>
      </c>
      <c r="C13" s="23">
        <v>21993482</v>
      </c>
      <c r="D13" s="23">
        <v>4970859</v>
      </c>
      <c r="E13" s="23">
        <v>4919555</v>
      </c>
      <c r="F13" s="23">
        <v>11657187</v>
      </c>
      <c r="G13" s="23">
        <v>12801843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1693356</v>
      </c>
      <c r="U13" s="23">
        <v>1693356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40548084</v>
      </c>
      <c r="AE13" s="22">
        <f t="shared" si="1"/>
        <v>41408236</v>
      </c>
      <c r="AF13" s="23"/>
      <c r="AG13" s="23"/>
      <c r="AH13" s="23"/>
      <c r="AI13" s="23"/>
      <c r="AJ13" s="23">
        <f t="shared" si="2"/>
        <v>0</v>
      </c>
      <c r="AK13" s="23">
        <f t="shared" si="2"/>
        <v>0</v>
      </c>
      <c r="AL13" s="22">
        <f t="shared" si="3"/>
        <v>40548084</v>
      </c>
      <c r="AM13" s="22">
        <f t="shared" si="3"/>
        <v>41408236</v>
      </c>
      <c r="AN13" s="89"/>
      <c r="AO13" s="89"/>
      <c r="AP13" s="23">
        <v>5867000</v>
      </c>
      <c r="AQ13" s="23">
        <v>5867000</v>
      </c>
      <c r="AR13" s="23"/>
      <c r="AS13" s="23"/>
      <c r="AT13" s="23">
        <v>8</v>
      </c>
      <c r="AU13" s="23">
        <v>8</v>
      </c>
      <c r="AV13" s="23"/>
      <c r="AW13" s="23"/>
    </row>
    <row r="14" spans="1:49" ht="11.25">
      <c r="A14" s="19" t="s">
        <v>86</v>
      </c>
      <c r="B14" s="23">
        <v>44934046</v>
      </c>
      <c r="C14" s="23">
        <v>46704446</v>
      </c>
      <c r="D14" s="23">
        <v>10218971</v>
      </c>
      <c r="E14" s="23">
        <v>11102779</v>
      </c>
      <c r="F14" s="23">
        <v>39597403</v>
      </c>
      <c r="G14" s="23">
        <v>44504963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8500000</v>
      </c>
      <c r="U14" s="23">
        <v>8500000</v>
      </c>
      <c r="V14" s="23"/>
      <c r="W14" s="23"/>
      <c r="X14" s="23"/>
      <c r="Y14" s="23"/>
      <c r="Z14" s="23"/>
      <c r="AA14" s="23"/>
      <c r="AB14" s="23"/>
      <c r="AC14" s="23"/>
      <c r="AD14" s="22">
        <f t="shared" si="0"/>
        <v>103250420</v>
      </c>
      <c r="AE14" s="22">
        <f t="shared" si="1"/>
        <v>110812188</v>
      </c>
      <c r="AF14" s="23"/>
      <c r="AG14" s="23"/>
      <c r="AH14" s="23"/>
      <c r="AI14" s="23"/>
      <c r="AJ14" s="23">
        <f t="shared" si="2"/>
        <v>0</v>
      </c>
      <c r="AK14" s="23">
        <f t="shared" si="2"/>
        <v>0</v>
      </c>
      <c r="AL14" s="22">
        <f t="shared" si="3"/>
        <v>103250420</v>
      </c>
      <c r="AM14" s="22">
        <f t="shared" si="3"/>
        <v>110812188</v>
      </c>
      <c r="AN14" s="89"/>
      <c r="AO14" s="89"/>
      <c r="AP14" s="23">
        <v>11238760</v>
      </c>
      <c r="AQ14" s="23">
        <v>11238760</v>
      </c>
      <c r="AR14" s="23"/>
      <c r="AS14" s="23"/>
      <c r="AT14" s="23">
        <v>17</v>
      </c>
      <c r="AU14" s="23">
        <v>17</v>
      </c>
      <c r="AV14" s="23"/>
      <c r="AW14" s="23"/>
    </row>
    <row r="15" spans="1:49" ht="11.25">
      <c r="A15" s="19" t="s">
        <v>38</v>
      </c>
      <c r="B15" s="23">
        <v>85752000</v>
      </c>
      <c r="C15" s="23">
        <v>784864139</v>
      </c>
      <c r="D15" s="23">
        <v>18606000</v>
      </c>
      <c r="E15" s="23">
        <v>95667699</v>
      </c>
      <c r="F15" s="23">
        <v>222620000</v>
      </c>
      <c r="G15" s="23">
        <v>331077254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6000000</v>
      </c>
      <c r="U15" s="23">
        <v>28560591</v>
      </c>
      <c r="V15" s="23">
        <v>3000000</v>
      </c>
      <c r="W15" s="23">
        <v>3000000</v>
      </c>
      <c r="X15" s="23"/>
      <c r="Y15" s="23"/>
      <c r="Z15" s="23"/>
      <c r="AA15" s="23"/>
      <c r="AB15" s="23"/>
      <c r="AC15" s="23"/>
      <c r="AD15" s="22">
        <f t="shared" si="0"/>
        <v>335978000</v>
      </c>
      <c r="AE15" s="22">
        <f t="shared" si="1"/>
        <v>1243169683</v>
      </c>
      <c r="AF15" s="23"/>
      <c r="AG15" s="23"/>
      <c r="AH15" s="23"/>
      <c r="AI15" s="23"/>
      <c r="AJ15" s="23">
        <f t="shared" si="2"/>
        <v>0</v>
      </c>
      <c r="AK15" s="23">
        <f t="shared" si="2"/>
        <v>0</v>
      </c>
      <c r="AL15" s="22">
        <f t="shared" si="3"/>
        <v>335978000</v>
      </c>
      <c r="AM15" s="22">
        <f t="shared" si="3"/>
        <v>1243169683</v>
      </c>
      <c r="AN15" s="89"/>
      <c r="AO15" s="89"/>
      <c r="AP15" s="23">
        <v>88410000</v>
      </c>
      <c r="AQ15" s="23">
        <v>88410000</v>
      </c>
      <c r="AR15" s="23"/>
      <c r="AS15" s="23"/>
      <c r="AT15" s="23">
        <v>34</v>
      </c>
      <c r="AU15" s="23">
        <v>34</v>
      </c>
      <c r="AV15" s="23">
        <v>750</v>
      </c>
      <c r="AW15" s="23">
        <v>750</v>
      </c>
    </row>
    <row r="16" spans="1:49" ht="11.25">
      <c r="A16" s="19" t="s">
        <v>88</v>
      </c>
      <c r="B16" s="23">
        <v>271571000</v>
      </c>
      <c r="C16" s="23">
        <v>271661000</v>
      </c>
      <c r="D16" s="23">
        <v>66547000</v>
      </c>
      <c r="E16" s="23">
        <v>66572000</v>
      </c>
      <c r="F16" s="23">
        <v>130007000</v>
      </c>
      <c r="G16" s="23">
        <v>140107500</v>
      </c>
      <c r="H16" s="23"/>
      <c r="I16" s="23"/>
      <c r="J16" s="23"/>
      <c r="K16" s="23"/>
      <c r="L16" s="23">
        <v>2000000</v>
      </c>
      <c r="M16" s="23">
        <v>2000000</v>
      </c>
      <c r="N16" s="23"/>
      <c r="O16" s="23"/>
      <c r="P16" s="23"/>
      <c r="Q16" s="23"/>
      <c r="R16" s="23"/>
      <c r="S16" s="23"/>
      <c r="T16" s="23">
        <v>9800000</v>
      </c>
      <c r="U16" s="23">
        <v>9800000</v>
      </c>
      <c r="V16" s="23">
        <v>1300000</v>
      </c>
      <c r="W16" s="23">
        <v>1300000</v>
      </c>
      <c r="X16" s="23"/>
      <c r="Y16" s="23"/>
      <c r="Z16" s="23">
        <v>2853914</v>
      </c>
      <c r="AA16" s="23">
        <v>2853914</v>
      </c>
      <c r="AB16" s="23"/>
      <c r="AC16" s="23"/>
      <c r="AD16" s="22">
        <f t="shared" si="0"/>
        <v>484078914</v>
      </c>
      <c r="AE16" s="22">
        <f t="shared" si="1"/>
        <v>494294414</v>
      </c>
      <c r="AF16" s="23">
        <v>0</v>
      </c>
      <c r="AG16" s="23">
        <v>0</v>
      </c>
      <c r="AH16" s="23">
        <v>0</v>
      </c>
      <c r="AI16" s="23">
        <v>0</v>
      </c>
      <c r="AJ16" s="23">
        <f t="shared" si="2"/>
        <v>0</v>
      </c>
      <c r="AK16" s="23">
        <f t="shared" si="2"/>
        <v>0</v>
      </c>
      <c r="AL16" s="22">
        <f t="shared" si="3"/>
        <v>484078914</v>
      </c>
      <c r="AM16" s="22">
        <f t="shared" si="3"/>
        <v>494294414</v>
      </c>
      <c r="AN16" s="89"/>
      <c r="AO16" s="89"/>
      <c r="AP16" s="23">
        <v>10670000</v>
      </c>
      <c r="AQ16" s="23">
        <v>10670000</v>
      </c>
      <c r="AR16" s="23"/>
      <c r="AS16" s="23"/>
      <c r="AT16" s="23">
        <v>77</v>
      </c>
      <c r="AU16" s="23">
        <v>77</v>
      </c>
      <c r="AV16" s="23"/>
      <c r="AW16" s="23"/>
    </row>
    <row r="17" spans="1:49" s="49" customFormat="1" ht="22.5">
      <c r="A17" s="59" t="s">
        <v>87</v>
      </c>
      <c r="B17" s="69">
        <f>SUM(B11:B16)</f>
        <v>879479281</v>
      </c>
      <c r="C17" s="120">
        <f>SUM(C11:C16)</f>
        <v>1579825731</v>
      </c>
      <c r="D17" s="69">
        <f aca="true" t="shared" si="4" ref="D17:AB17">SUM(D11:D16)</f>
        <v>208715746</v>
      </c>
      <c r="E17" s="69">
        <f>SUM(E11:E16)</f>
        <v>286450090</v>
      </c>
      <c r="F17" s="69">
        <f t="shared" si="4"/>
        <v>783524323</v>
      </c>
      <c r="G17" s="69">
        <f>SUM(G11:G16)</f>
        <v>995643227</v>
      </c>
      <c r="H17" s="69">
        <f t="shared" si="4"/>
        <v>0</v>
      </c>
      <c r="I17" s="69">
        <f>SUM(I11:I16)</f>
        <v>0</v>
      </c>
      <c r="J17" s="69">
        <f t="shared" si="4"/>
        <v>0</v>
      </c>
      <c r="K17" s="69">
        <f>SUM(K11:K16)</f>
        <v>0</v>
      </c>
      <c r="L17" s="69">
        <f t="shared" si="4"/>
        <v>2000000</v>
      </c>
      <c r="M17" s="69">
        <f>SUM(M11:M16)</f>
        <v>2000000</v>
      </c>
      <c r="N17" s="69">
        <f t="shared" si="4"/>
        <v>0</v>
      </c>
      <c r="O17" s="69">
        <f>SUM(O11:O16)</f>
        <v>0</v>
      </c>
      <c r="P17" s="69">
        <f t="shared" si="4"/>
        <v>0</v>
      </c>
      <c r="Q17" s="69">
        <f>SUM(Q11:Q16)</f>
        <v>0</v>
      </c>
      <c r="R17" s="69">
        <f t="shared" si="4"/>
        <v>0</v>
      </c>
      <c r="S17" s="69">
        <f>SUM(S11:S16)</f>
        <v>0</v>
      </c>
      <c r="T17" s="69">
        <f t="shared" si="4"/>
        <v>30743356</v>
      </c>
      <c r="U17" s="69">
        <f>SUM(U11:U16)</f>
        <v>53303947</v>
      </c>
      <c r="V17" s="69">
        <f t="shared" si="4"/>
        <v>7300000</v>
      </c>
      <c r="W17" s="69">
        <f>SUM(W11:W16)</f>
        <v>7300000</v>
      </c>
      <c r="X17" s="69">
        <f t="shared" si="4"/>
        <v>0</v>
      </c>
      <c r="Y17" s="69">
        <f>SUM(Y11:Y16)</f>
        <v>0</v>
      </c>
      <c r="Z17" s="69">
        <f t="shared" si="4"/>
        <v>2853914</v>
      </c>
      <c r="AA17" s="69">
        <f>SUM(AA11:AA16)</f>
        <v>2853914</v>
      </c>
      <c r="AB17" s="69">
        <f t="shared" si="4"/>
        <v>0</v>
      </c>
      <c r="AC17" s="69">
        <f>SUM(AC11:AC16)</f>
        <v>0</v>
      </c>
      <c r="AD17" s="22">
        <f t="shared" si="0"/>
        <v>1914616620</v>
      </c>
      <c r="AE17" s="22">
        <f t="shared" si="1"/>
        <v>2927376909</v>
      </c>
      <c r="AF17" s="69">
        <f>SUM(AF11:AF16)</f>
        <v>0</v>
      </c>
      <c r="AG17" s="69">
        <f>SUM(AG11:AG16)</f>
        <v>0</v>
      </c>
      <c r="AH17" s="69">
        <f>SUM(AH11:AH16)</f>
        <v>0</v>
      </c>
      <c r="AI17" s="69">
        <f>SUM(AI11:AI16)</f>
        <v>0</v>
      </c>
      <c r="AJ17" s="22">
        <f t="shared" si="2"/>
        <v>0</v>
      </c>
      <c r="AK17" s="22">
        <f t="shared" si="2"/>
        <v>0</v>
      </c>
      <c r="AL17" s="22">
        <f>AD17+AJ17</f>
        <v>1914616620</v>
      </c>
      <c r="AM17" s="22">
        <f>AE17+AK17</f>
        <v>2927376909</v>
      </c>
      <c r="AN17" s="89"/>
      <c r="AO17" s="89"/>
      <c r="AP17" s="22">
        <f aca="true" t="shared" si="5" ref="AP17:AW17">SUM(AP11:AP16)</f>
        <v>268538206</v>
      </c>
      <c r="AQ17" s="22">
        <f t="shared" si="5"/>
        <v>268538206</v>
      </c>
      <c r="AR17" s="22">
        <f t="shared" si="5"/>
        <v>0</v>
      </c>
      <c r="AS17" s="22">
        <f t="shared" si="5"/>
        <v>0</v>
      </c>
      <c r="AT17" s="22">
        <f t="shared" si="5"/>
        <v>278</v>
      </c>
      <c r="AU17" s="22">
        <f t="shared" si="5"/>
        <v>266</v>
      </c>
      <c r="AV17" s="22">
        <f t="shared" si="5"/>
        <v>750</v>
      </c>
      <c r="AW17" s="22">
        <f t="shared" si="5"/>
        <v>750</v>
      </c>
    </row>
    <row r="18" spans="1:49" s="48" customFormat="1" ht="11.25">
      <c r="A18" s="46" t="s">
        <v>39</v>
      </c>
      <c r="B18" s="37">
        <v>93931000</v>
      </c>
      <c r="C18" s="121">
        <v>94706586</v>
      </c>
      <c r="D18" s="37">
        <v>24802000</v>
      </c>
      <c r="E18" s="37">
        <v>24963452</v>
      </c>
      <c r="F18" s="37">
        <v>172432372</v>
      </c>
      <c r="G18" s="37">
        <v>206115666</v>
      </c>
      <c r="H18" s="37">
        <v>123646000</v>
      </c>
      <c r="I18" s="37">
        <v>130259868</v>
      </c>
      <c r="J18" s="37">
        <v>34954</v>
      </c>
      <c r="K18" s="37">
        <v>4398487</v>
      </c>
      <c r="L18" s="37">
        <v>362029793</v>
      </c>
      <c r="M18" s="37">
        <v>411505907</v>
      </c>
      <c r="N18" s="37">
        <v>17000000</v>
      </c>
      <c r="O18" s="37">
        <v>17000000</v>
      </c>
      <c r="P18" s="37">
        <v>208903571</v>
      </c>
      <c r="Q18" s="37">
        <v>214666071</v>
      </c>
      <c r="R18" s="37">
        <v>489618461</v>
      </c>
      <c r="S18" s="37">
        <v>433365674</v>
      </c>
      <c r="T18" s="37">
        <v>1056477500</v>
      </c>
      <c r="U18" s="37">
        <v>1100755666</v>
      </c>
      <c r="V18" s="37">
        <v>117188000</v>
      </c>
      <c r="W18" s="37">
        <v>153597029</v>
      </c>
      <c r="X18" s="37"/>
      <c r="Y18" s="37"/>
      <c r="Z18" s="37">
        <v>10700000</v>
      </c>
      <c r="AA18" s="37">
        <v>10700000</v>
      </c>
      <c r="AB18" s="37">
        <v>27200000</v>
      </c>
      <c r="AC18" s="37">
        <v>31400000</v>
      </c>
      <c r="AD18" s="22">
        <f t="shared" si="0"/>
        <v>2703963651</v>
      </c>
      <c r="AE18" s="22">
        <f t="shared" si="1"/>
        <v>2833434406</v>
      </c>
      <c r="AF18" s="37">
        <v>0</v>
      </c>
      <c r="AG18" s="37">
        <v>0</v>
      </c>
      <c r="AH18" s="37">
        <v>48447868</v>
      </c>
      <c r="AI18" s="37">
        <v>48447868</v>
      </c>
      <c r="AJ18" s="23">
        <f t="shared" si="2"/>
        <v>48447868</v>
      </c>
      <c r="AK18" s="23">
        <f t="shared" si="2"/>
        <v>48447868</v>
      </c>
      <c r="AL18" s="22">
        <f t="shared" si="3"/>
        <v>2752411519</v>
      </c>
      <c r="AM18" s="22">
        <f t="shared" si="3"/>
        <v>2881882274</v>
      </c>
      <c r="AN18" s="89"/>
      <c r="AO18" s="89"/>
      <c r="AP18" s="23">
        <v>59223168</v>
      </c>
      <c r="AQ18" s="23">
        <v>124768512</v>
      </c>
      <c r="AR18" s="23">
        <v>51900000</v>
      </c>
      <c r="AS18" s="23">
        <v>51900000</v>
      </c>
      <c r="AT18" s="23">
        <v>17</v>
      </c>
      <c r="AU18" s="23">
        <v>17</v>
      </c>
      <c r="AV18" s="23"/>
      <c r="AW18" s="23"/>
    </row>
    <row r="19" spans="1:49" s="49" customFormat="1" ht="11.25">
      <c r="A19" s="47" t="s">
        <v>40</v>
      </c>
      <c r="B19" s="69">
        <f aca="true" t="shared" si="6" ref="B19:AB19">SUM(B17:B18)</f>
        <v>973410281</v>
      </c>
      <c r="C19" s="120">
        <f>SUM(C17:C18)</f>
        <v>1674532317</v>
      </c>
      <c r="D19" s="69">
        <f t="shared" si="6"/>
        <v>233517746</v>
      </c>
      <c r="E19" s="69">
        <f>SUM(E17:E18)</f>
        <v>311413542</v>
      </c>
      <c r="F19" s="69">
        <f t="shared" si="6"/>
        <v>955956695</v>
      </c>
      <c r="G19" s="120">
        <f>SUM(G17:G18)</f>
        <v>1201758893</v>
      </c>
      <c r="H19" s="69">
        <f t="shared" si="6"/>
        <v>123646000</v>
      </c>
      <c r="I19" s="69">
        <f>SUM(I17:I18)</f>
        <v>130259868</v>
      </c>
      <c r="J19" s="69">
        <f t="shared" si="6"/>
        <v>34954</v>
      </c>
      <c r="K19" s="69">
        <f>SUM(K17:K18)</f>
        <v>4398487</v>
      </c>
      <c r="L19" s="69">
        <f t="shared" si="6"/>
        <v>364029793</v>
      </c>
      <c r="M19" s="69">
        <f>SUM(M17:M18)</f>
        <v>413505907</v>
      </c>
      <c r="N19" s="69">
        <f t="shared" si="6"/>
        <v>17000000</v>
      </c>
      <c r="O19" s="69">
        <f>SUM(O17:O18)</f>
        <v>17000000</v>
      </c>
      <c r="P19" s="69">
        <f t="shared" si="6"/>
        <v>208903571</v>
      </c>
      <c r="Q19" s="69">
        <f>SUM(Q17:Q18)</f>
        <v>214666071</v>
      </c>
      <c r="R19" s="69">
        <f t="shared" si="6"/>
        <v>489618461</v>
      </c>
      <c r="S19" s="69">
        <f>SUM(S17:S18)</f>
        <v>433365674</v>
      </c>
      <c r="T19" s="69">
        <f t="shared" si="6"/>
        <v>1087220856</v>
      </c>
      <c r="U19" s="69">
        <f>SUM(U17:U18)</f>
        <v>1154059613</v>
      </c>
      <c r="V19" s="69">
        <f t="shared" si="6"/>
        <v>124488000</v>
      </c>
      <c r="W19" s="69">
        <f>SUM(W17:W18)</f>
        <v>160897029</v>
      </c>
      <c r="X19" s="69">
        <f t="shared" si="6"/>
        <v>0</v>
      </c>
      <c r="Y19" s="69">
        <f>SUM(Y17:Y18)</f>
        <v>0</v>
      </c>
      <c r="Z19" s="69">
        <f t="shared" si="6"/>
        <v>13553914</v>
      </c>
      <c r="AA19" s="69">
        <f>SUM(AA17:AA18)</f>
        <v>13553914</v>
      </c>
      <c r="AB19" s="69">
        <f t="shared" si="6"/>
        <v>27200000</v>
      </c>
      <c r="AC19" s="69">
        <f>SUM(AC17:AC18)</f>
        <v>31400000</v>
      </c>
      <c r="AD19" s="22">
        <f t="shared" si="0"/>
        <v>4618580271</v>
      </c>
      <c r="AE19" s="22">
        <f t="shared" si="1"/>
        <v>5760811315</v>
      </c>
      <c r="AF19" s="69">
        <f>SUM(AF17:AF18)</f>
        <v>0</v>
      </c>
      <c r="AG19" s="69">
        <f>SUM(AG17:AG18)</f>
        <v>0</v>
      </c>
      <c r="AH19" s="69">
        <f>SUM(AH17:AH18)</f>
        <v>48447868</v>
      </c>
      <c r="AI19" s="69">
        <f>SUM(AI17:AI18)</f>
        <v>48447868</v>
      </c>
      <c r="AJ19" s="22">
        <f t="shared" si="2"/>
        <v>48447868</v>
      </c>
      <c r="AK19" s="22">
        <f t="shared" si="2"/>
        <v>48447868</v>
      </c>
      <c r="AL19" s="22">
        <f>AD19+AJ19</f>
        <v>4667028139</v>
      </c>
      <c r="AM19" s="22">
        <f>AE19+AK19</f>
        <v>5809259183</v>
      </c>
      <c r="AN19" s="89"/>
      <c r="AO19" s="89"/>
      <c r="AP19" s="22">
        <f aca="true" t="shared" si="7" ref="AP19:AW19">SUM(AP17:AP18)</f>
        <v>327761374</v>
      </c>
      <c r="AQ19" s="22">
        <f t="shared" si="7"/>
        <v>393306718</v>
      </c>
      <c r="AR19" s="22">
        <f t="shared" si="7"/>
        <v>51900000</v>
      </c>
      <c r="AS19" s="22">
        <f t="shared" si="7"/>
        <v>51900000</v>
      </c>
      <c r="AT19" s="22">
        <f t="shared" si="7"/>
        <v>295</v>
      </c>
      <c r="AU19" s="22">
        <f t="shared" si="7"/>
        <v>283</v>
      </c>
      <c r="AV19" s="22">
        <f t="shared" si="7"/>
        <v>750</v>
      </c>
      <c r="AW19" s="22">
        <f t="shared" si="7"/>
        <v>750</v>
      </c>
    </row>
    <row r="21" ht="11.25">
      <c r="AR21" s="2" t="s">
        <v>203</v>
      </c>
    </row>
    <row r="24" ht="11.25">
      <c r="Z24" s="20" t="s">
        <v>204</v>
      </c>
    </row>
    <row r="25" ht="11.25">
      <c r="A25" s="20" t="s">
        <v>204</v>
      </c>
    </row>
  </sheetData>
  <sheetProtection/>
  <mergeCells count="65"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R8:AS8"/>
    <mergeCell ref="AR9:AS9"/>
    <mergeCell ref="AJ9:AK9"/>
    <mergeCell ref="AL9:AM9"/>
    <mergeCell ref="AL7:AM7"/>
    <mergeCell ref="AL8:AM8"/>
    <mergeCell ref="B7:C7"/>
    <mergeCell ref="D7:E7"/>
    <mergeCell ref="F7:G7"/>
    <mergeCell ref="H7:I7"/>
    <mergeCell ref="J7:S7"/>
    <mergeCell ref="B8:C8"/>
    <mergeCell ref="J8:S8"/>
    <mergeCell ref="AD9:AE9"/>
    <mergeCell ref="AF7:AG7"/>
    <mergeCell ref="AF8:AG8"/>
    <mergeCell ref="AF9:AG9"/>
    <mergeCell ref="AH7:AI7"/>
    <mergeCell ref="AH8:AI8"/>
    <mergeCell ref="AH9:AI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8:AC8"/>
    <mergeCell ref="X9:Y9"/>
    <mergeCell ref="Z9:AA9"/>
    <mergeCell ref="AB9:AC9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6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17.125" style="0" customWidth="1"/>
    <col min="2" max="2" width="9.25390625" style="12" bestFit="1" customWidth="1"/>
    <col min="3" max="3" width="5.125" style="12" bestFit="1" customWidth="1"/>
    <col min="4" max="4" width="9.625" style="12" bestFit="1" customWidth="1"/>
    <col min="5" max="6" width="8.75390625" style="12" bestFit="1" customWidth="1"/>
    <col min="7" max="7" width="3.00390625" style="12" bestFit="1" customWidth="1"/>
    <col min="8" max="8" width="8.75390625" style="12" bestFit="1" customWidth="1"/>
    <col min="9" max="9" width="3.00390625" style="12" bestFit="1" customWidth="1"/>
    <col min="10" max="10" width="5.125" style="12" bestFit="1" customWidth="1"/>
    <col min="11" max="11" width="6.625" style="12" bestFit="1" customWidth="1"/>
    <col min="12" max="12" width="5.125" style="12" bestFit="1" customWidth="1"/>
    <col min="13" max="13" width="7.125" style="12" bestFit="1" customWidth="1"/>
    <col min="14" max="14" width="9.25390625" style="12" bestFit="1" customWidth="1"/>
    <col min="15" max="15" width="8.75390625" style="12" bestFit="1" customWidth="1"/>
    <col min="16" max="16" width="3.00390625" style="0" bestFit="1" customWidth="1"/>
    <col min="17" max="18" width="5.125" style="0" bestFit="1" customWidth="1"/>
    <col min="19" max="19" width="8.375" style="0" bestFit="1" customWidth="1"/>
    <col min="20" max="20" width="10.125" style="0" bestFit="1" customWidth="1"/>
    <col min="21" max="21" width="10.75390625" style="0" customWidth="1"/>
  </cols>
  <sheetData>
    <row r="1" spans="1:21" ht="12.75">
      <c r="A1" t="s">
        <v>199</v>
      </c>
      <c r="U1" s="63" t="s">
        <v>166</v>
      </c>
    </row>
    <row r="2" spans="1:21" ht="15.75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2.75">
      <c r="A3" s="140" t="s">
        <v>94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4" ht="12.75">
      <c r="A4" s="138" t="s">
        <v>401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95</v>
      </c>
      <c r="B6" s="91" t="s">
        <v>148</v>
      </c>
      <c r="C6" s="66" t="s">
        <v>149</v>
      </c>
      <c r="D6" s="66" t="s">
        <v>150</v>
      </c>
      <c r="E6" s="91" t="s">
        <v>151</v>
      </c>
      <c r="F6" s="66" t="s">
        <v>152</v>
      </c>
      <c r="G6" s="66" t="s">
        <v>32</v>
      </c>
      <c r="H6" s="66" t="s">
        <v>11</v>
      </c>
      <c r="I6" s="66" t="s">
        <v>96</v>
      </c>
      <c r="J6" s="66" t="s">
        <v>198</v>
      </c>
      <c r="K6" s="66" t="s">
        <v>153</v>
      </c>
      <c r="L6" s="66" t="s">
        <v>154</v>
      </c>
      <c r="M6" s="66" t="s">
        <v>155</v>
      </c>
      <c r="N6" s="66" t="s">
        <v>195</v>
      </c>
      <c r="O6" s="66" t="s">
        <v>196</v>
      </c>
      <c r="P6" s="66" t="s">
        <v>156</v>
      </c>
      <c r="Q6" s="66" t="s">
        <v>157</v>
      </c>
      <c r="R6" s="66" t="s">
        <v>158</v>
      </c>
      <c r="S6" s="66" t="s">
        <v>159</v>
      </c>
      <c r="T6" s="66" t="s">
        <v>160</v>
      </c>
      <c r="U6" s="67" t="s">
        <v>161</v>
      </c>
    </row>
    <row r="7" spans="1:21" ht="12.75">
      <c r="A7" s="54" t="s">
        <v>37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>
        <f>SUM(B7:M7)</f>
        <v>0</v>
      </c>
      <c r="O7" s="96"/>
      <c r="P7" s="23"/>
      <c r="Q7" s="23"/>
      <c r="R7" s="23"/>
      <c r="S7" s="23">
        <v>497692</v>
      </c>
      <c r="T7" s="23">
        <f>SUM(O7:S7)</f>
        <v>497692</v>
      </c>
      <c r="U7" s="22">
        <f>N7+T7</f>
        <v>497692</v>
      </c>
    </row>
    <row r="8" spans="1:21" ht="12.75">
      <c r="A8" s="54" t="s">
        <v>12</v>
      </c>
      <c r="B8" s="96"/>
      <c r="C8" s="96"/>
      <c r="D8" s="96">
        <v>25400</v>
      </c>
      <c r="E8" s="96"/>
      <c r="F8" s="96"/>
      <c r="G8" s="96"/>
      <c r="H8" s="96"/>
      <c r="I8" s="96"/>
      <c r="J8" s="96"/>
      <c r="K8" s="96"/>
      <c r="L8" s="96"/>
      <c r="M8" s="96"/>
      <c r="N8" s="96">
        <f aca="true" t="shared" si="0" ref="N8:N15">SUM(B8:M8)</f>
        <v>25400</v>
      </c>
      <c r="O8" s="96"/>
      <c r="P8" s="23"/>
      <c r="Q8" s="23"/>
      <c r="R8" s="23"/>
      <c r="S8" s="23">
        <v>-1109659</v>
      </c>
      <c r="T8" s="23">
        <f aca="true" t="shared" si="1" ref="T8:T15">SUM(O8:S8)</f>
        <v>-1109659</v>
      </c>
      <c r="U8" s="22">
        <f aca="true" t="shared" si="2" ref="U8:U16">N8+T8</f>
        <v>-1084259</v>
      </c>
    </row>
    <row r="9" spans="1:21" ht="33.75">
      <c r="A9" s="55" t="s">
        <v>97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 t="shared" si="0"/>
        <v>0</v>
      </c>
      <c r="O9" s="96"/>
      <c r="P9" s="23"/>
      <c r="Q9" s="23"/>
      <c r="R9" s="23"/>
      <c r="S9" s="23">
        <v>860152</v>
      </c>
      <c r="T9" s="23">
        <f t="shared" si="1"/>
        <v>860152</v>
      </c>
      <c r="U9" s="22">
        <f t="shared" si="2"/>
        <v>860152</v>
      </c>
    </row>
    <row r="10" spans="1:21" ht="33.75">
      <c r="A10" s="55" t="s">
        <v>98</v>
      </c>
      <c r="B10" s="96"/>
      <c r="C10" s="96"/>
      <c r="D10" s="96">
        <v>5000000</v>
      </c>
      <c r="E10" s="96"/>
      <c r="F10" s="96"/>
      <c r="G10" s="96"/>
      <c r="H10" s="96"/>
      <c r="I10" s="96"/>
      <c r="J10" s="96"/>
      <c r="K10" s="96"/>
      <c r="L10" s="96"/>
      <c r="M10" s="96"/>
      <c r="N10" s="96">
        <f t="shared" si="0"/>
        <v>5000000</v>
      </c>
      <c r="O10" s="96"/>
      <c r="P10" s="23"/>
      <c r="Q10" s="23"/>
      <c r="R10" s="23"/>
      <c r="S10" s="23">
        <v>2185888</v>
      </c>
      <c r="T10" s="23">
        <f t="shared" si="1"/>
        <v>2185888</v>
      </c>
      <c r="U10" s="22">
        <f t="shared" si="2"/>
        <v>7185888</v>
      </c>
    </row>
    <row r="11" spans="1:21" ht="12.75">
      <c r="A11" s="54" t="s">
        <v>38</v>
      </c>
      <c r="B11" s="96"/>
      <c r="C11" s="96"/>
      <c r="D11" s="96">
        <v>3636123</v>
      </c>
      <c r="E11" s="96"/>
      <c r="F11" s="96"/>
      <c r="G11" s="96"/>
      <c r="H11" s="96"/>
      <c r="I11" s="96"/>
      <c r="J11" s="96"/>
      <c r="K11" s="96"/>
      <c r="L11" s="96"/>
      <c r="M11" s="96"/>
      <c r="N11" s="96">
        <f t="shared" si="0"/>
        <v>3636123</v>
      </c>
      <c r="O11" s="96"/>
      <c r="P11" s="23"/>
      <c r="Q11" s="23"/>
      <c r="R11" s="23"/>
      <c r="S11" s="23"/>
      <c r="T11" s="23">
        <f t="shared" si="1"/>
        <v>0</v>
      </c>
      <c r="U11" s="22">
        <f t="shared" si="2"/>
        <v>3636123</v>
      </c>
    </row>
    <row r="12" spans="1:21" ht="22.5">
      <c r="A12" s="56" t="s">
        <v>99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>
        <f t="shared" si="0"/>
        <v>0</v>
      </c>
      <c r="O12" s="96"/>
      <c r="P12" s="23"/>
      <c r="Q12" s="23"/>
      <c r="R12" s="23"/>
      <c r="S12" s="23"/>
      <c r="T12" s="23">
        <f t="shared" si="1"/>
        <v>0</v>
      </c>
      <c r="U12" s="22">
        <f t="shared" si="2"/>
        <v>0</v>
      </c>
    </row>
    <row r="13" spans="1:21" ht="12.75">
      <c r="A13" s="57" t="s">
        <v>100</v>
      </c>
      <c r="B13" s="96">
        <f>SUM(B7:B12)</f>
        <v>0</v>
      </c>
      <c r="C13" s="96">
        <f aca="true" t="shared" si="3" ref="C13:T13">SUM(C7:C12)</f>
        <v>0</v>
      </c>
      <c r="D13" s="96">
        <f t="shared" si="3"/>
        <v>8661523</v>
      </c>
      <c r="E13" s="96">
        <f t="shared" si="3"/>
        <v>0</v>
      </c>
      <c r="F13" s="96">
        <f t="shared" si="3"/>
        <v>0</v>
      </c>
      <c r="G13" s="96">
        <f t="shared" si="3"/>
        <v>0</v>
      </c>
      <c r="H13" s="96">
        <f t="shared" si="3"/>
        <v>0</v>
      </c>
      <c r="I13" s="96">
        <f t="shared" si="3"/>
        <v>0</v>
      </c>
      <c r="J13" s="96">
        <f t="shared" si="3"/>
        <v>0</v>
      </c>
      <c r="K13" s="96">
        <f t="shared" si="3"/>
        <v>0</v>
      </c>
      <c r="L13" s="96">
        <f t="shared" si="3"/>
        <v>0</v>
      </c>
      <c r="M13" s="96">
        <f t="shared" si="3"/>
        <v>0</v>
      </c>
      <c r="N13" s="96">
        <f t="shared" si="3"/>
        <v>8661523</v>
      </c>
      <c r="O13" s="96">
        <f t="shared" si="3"/>
        <v>0</v>
      </c>
      <c r="P13" s="96">
        <f t="shared" si="3"/>
        <v>0</v>
      </c>
      <c r="Q13" s="96">
        <f t="shared" si="3"/>
        <v>0</v>
      </c>
      <c r="R13" s="96">
        <f t="shared" si="3"/>
        <v>0</v>
      </c>
      <c r="S13" s="96">
        <f t="shared" si="3"/>
        <v>2434073</v>
      </c>
      <c r="T13" s="96">
        <f t="shared" si="3"/>
        <v>2434073</v>
      </c>
      <c r="U13" s="22">
        <f t="shared" si="2"/>
        <v>11095596</v>
      </c>
    </row>
    <row r="14" spans="1:21" ht="12.75">
      <c r="A14" s="54" t="s">
        <v>39</v>
      </c>
      <c r="B14" s="96">
        <v>66047898</v>
      </c>
      <c r="C14" s="96"/>
      <c r="D14" s="96">
        <v>2287236</v>
      </c>
      <c r="E14" s="96">
        <v>30000000</v>
      </c>
      <c r="F14" s="96">
        <v>53744893</v>
      </c>
      <c r="G14" s="96"/>
      <c r="H14" s="96">
        <v>3399324</v>
      </c>
      <c r="I14" s="96"/>
      <c r="J14" s="96"/>
      <c r="K14" s="96"/>
      <c r="L14" s="96"/>
      <c r="M14" s="96"/>
      <c r="N14" s="96">
        <f t="shared" si="0"/>
        <v>155479351</v>
      </c>
      <c r="O14" s="96">
        <v>10320004</v>
      </c>
      <c r="P14" s="23"/>
      <c r="Q14" s="23"/>
      <c r="R14" s="23"/>
      <c r="S14" s="23"/>
      <c r="T14" s="23">
        <f t="shared" si="1"/>
        <v>10320004</v>
      </c>
      <c r="U14" s="22">
        <f t="shared" si="2"/>
        <v>165799355</v>
      </c>
    </row>
    <row r="15" spans="1:21" ht="12.75">
      <c r="A15" s="54" t="s">
        <v>101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/>
      <c r="S15" s="23">
        <v>-2434073</v>
      </c>
      <c r="T15" s="23">
        <f t="shared" si="1"/>
        <v>-2434073</v>
      </c>
      <c r="U15" s="22">
        <f t="shared" si="2"/>
        <v>-2434073</v>
      </c>
    </row>
    <row r="16" spans="1:21" ht="12.75">
      <c r="A16" s="57" t="s">
        <v>20</v>
      </c>
      <c r="B16" s="112">
        <f>SUM(B13:B15)</f>
        <v>66047898</v>
      </c>
      <c r="C16" s="112">
        <f aca="true" t="shared" si="4" ref="C16:T16">SUM(C13:C15)</f>
        <v>0</v>
      </c>
      <c r="D16" s="112">
        <f t="shared" si="4"/>
        <v>10948759</v>
      </c>
      <c r="E16" s="112">
        <f t="shared" si="4"/>
        <v>30000000</v>
      </c>
      <c r="F16" s="112">
        <f t="shared" si="4"/>
        <v>53744893</v>
      </c>
      <c r="G16" s="112">
        <f t="shared" si="4"/>
        <v>0</v>
      </c>
      <c r="H16" s="112">
        <f t="shared" si="4"/>
        <v>3399324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164140874</v>
      </c>
      <c r="O16" s="112">
        <f t="shared" si="4"/>
        <v>10320004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10320004</v>
      </c>
      <c r="U16" s="22">
        <f t="shared" si="2"/>
        <v>174460878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13.25390625" style="0" customWidth="1"/>
    <col min="2" max="2" width="9.625" style="0" bestFit="1" customWidth="1"/>
    <col min="3" max="3" width="8.75390625" style="0" bestFit="1" customWidth="1"/>
    <col min="4" max="4" width="9.625" style="0" bestFit="1" customWidth="1"/>
    <col min="5" max="6" width="7.875" style="0" bestFit="1" customWidth="1"/>
    <col min="7" max="7" width="8.75390625" style="0" bestFit="1" customWidth="1"/>
    <col min="8" max="8" width="5.125" style="0" bestFit="1" customWidth="1"/>
    <col min="9" max="9" width="7.875" style="0" bestFit="1" customWidth="1"/>
    <col min="10" max="11" width="9.25390625" style="0" bestFit="1" customWidth="1"/>
    <col min="12" max="12" width="8.75390625" style="0" bestFit="1" customWidth="1"/>
    <col min="13" max="15" width="5.125" style="0" bestFit="1" customWidth="1"/>
    <col min="16" max="16" width="10.875" style="0" bestFit="1" customWidth="1"/>
    <col min="17" max="17" width="6.375" style="0" customWidth="1"/>
    <col min="18" max="18" width="5.125" style="0" bestFit="1" customWidth="1"/>
    <col min="19" max="19" width="9.25390625" style="0" bestFit="1" customWidth="1"/>
    <col min="20" max="20" width="7.125" style="0" bestFit="1" customWidth="1"/>
    <col min="21" max="21" width="9.25390625" style="0" bestFit="1" customWidth="1"/>
    <col min="22" max="22" width="10.75390625" style="0" customWidth="1"/>
  </cols>
  <sheetData>
    <row r="1" spans="1:22" ht="12.75">
      <c r="A1" t="s">
        <v>199</v>
      </c>
      <c r="V1" s="63" t="s">
        <v>166</v>
      </c>
    </row>
    <row r="2" spans="1:22" ht="15.75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2.75">
      <c r="A3" s="140" t="s">
        <v>94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2.75">
      <c r="A4" s="138" t="s">
        <v>401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95</v>
      </c>
      <c r="B6" s="66" t="s">
        <v>43</v>
      </c>
      <c r="C6" s="91" t="s">
        <v>225</v>
      </c>
      <c r="D6" s="91" t="s">
        <v>44</v>
      </c>
      <c r="E6" s="66" t="s">
        <v>74</v>
      </c>
      <c r="F6" s="66" t="s">
        <v>162</v>
      </c>
      <c r="G6" s="66" t="s">
        <v>75</v>
      </c>
      <c r="H6" s="66" t="s">
        <v>76</v>
      </c>
      <c r="I6" s="66" t="s">
        <v>77</v>
      </c>
      <c r="J6" s="66" t="s">
        <v>78</v>
      </c>
      <c r="K6" s="66" t="s">
        <v>89</v>
      </c>
      <c r="L6" s="66" t="s">
        <v>79</v>
      </c>
      <c r="M6" s="66" t="s">
        <v>80</v>
      </c>
      <c r="N6" s="66" t="s">
        <v>81</v>
      </c>
      <c r="O6" s="66" t="s">
        <v>82</v>
      </c>
      <c r="P6" s="66" t="s">
        <v>163</v>
      </c>
      <c r="Q6" s="66" t="s">
        <v>164</v>
      </c>
      <c r="R6" s="66" t="s">
        <v>165</v>
      </c>
      <c r="S6" s="66" t="s">
        <v>158</v>
      </c>
      <c r="T6" s="66" t="s">
        <v>159</v>
      </c>
      <c r="U6" s="66" t="s">
        <v>92</v>
      </c>
      <c r="V6" s="67" t="s">
        <v>83</v>
      </c>
    </row>
    <row r="7" spans="1:22" ht="12.75">
      <c r="A7" s="54" t="s">
        <v>37</v>
      </c>
      <c r="B7" s="23">
        <v>-395200</v>
      </c>
      <c r="C7" s="23">
        <v>-86944</v>
      </c>
      <c r="D7" s="23">
        <v>979836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f>SUM(B7:O7)</f>
        <v>497692</v>
      </c>
      <c r="Q7" s="23"/>
      <c r="R7" s="23"/>
      <c r="S7" s="23"/>
      <c r="T7" s="23"/>
      <c r="U7" s="23">
        <f>SUM(Q7:T7)</f>
        <v>0</v>
      </c>
      <c r="V7" s="22">
        <f>P7+U7</f>
        <v>497692</v>
      </c>
    </row>
    <row r="8" spans="1:22" ht="22.5">
      <c r="A8" s="56" t="s">
        <v>12</v>
      </c>
      <c r="B8" s="23">
        <v>-730400</v>
      </c>
      <c r="C8" s="23">
        <v>-160688</v>
      </c>
      <c r="D8" s="23">
        <v>-193171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-1084259</v>
      </c>
      <c r="Q8" s="23"/>
      <c r="R8" s="23"/>
      <c r="S8" s="23"/>
      <c r="T8" s="23"/>
      <c r="U8" s="23">
        <f aca="true" t="shared" si="1" ref="U8:U16">SUM(Q8:T8)</f>
        <v>0</v>
      </c>
      <c r="V8" s="22">
        <f aca="true" t="shared" si="2" ref="V8:V16">P8+U8</f>
        <v>-1084259</v>
      </c>
    </row>
    <row r="9" spans="1:22" ht="33.75">
      <c r="A9" s="55" t="s">
        <v>97</v>
      </c>
      <c r="B9" s="23">
        <v>-233200</v>
      </c>
      <c r="C9" s="23">
        <v>-51304</v>
      </c>
      <c r="D9" s="23">
        <v>1144656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>
        <f t="shared" si="0"/>
        <v>860152</v>
      </c>
      <c r="Q9" s="23"/>
      <c r="R9" s="23"/>
      <c r="S9" s="23"/>
      <c r="T9" s="23"/>
      <c r="U9" s="23">
        <f t="shared" si="1"/>
        <v>0</v>
      </c>
      <c r="V9" s="22">
        <f t="shared" si="2"/>
        <v>860152</v>
      </c>
    </row>
    <row r="10" spans="1:22" ht="33.75">
      <c r="A10" s="55" t="s">
        <v>98</v>
      </c>
      <c r="B10" s="23">
        <v>1770400</v>
      </c>
      <c r="C10" s="23">
        <v>883808</v>
      </c>
      <c r="D10" s="23">
        <v>4531680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7185888</v>
      </c>
      <c r="Q10" s="23"/>
      <c r="R10" s="23"/>
      <c r="S10" s="23"/>
      <c r="T10" s="23"/>
      <c r="U10" s="23">
        <f t="shared" si="1"/>
        <v>0</v>
      </c>
      <c r="V10" s="22">
        <f t="shared" si="2"/>
        <v>7185888</v>
      </c>
    </row>
    <row r="11" spans="1:22" ht="22.5">
      <c r="A11" s="56" t="s">
        <v>38</v>
      </c>
      <c r="B11" s="23"/>
      <c r="C11" s="23"/>
      <c r="D11" s="23">
        <v>3636123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 t="shared" si="0"/>
        <v>3636123</v>
      </c>
      <c r="Q11" s="23"/>
      <c r="R11" s="23"/>
      <c r="S11" s="23"/>
      <c r="T11" s="23"/>
      <c r="U11" s="23">
        <f t="shared" si="1"/>
        <v>0</v>
      </c>
      <c r="V11" s="22">
        <f t="shared" si="2"/>
        <v>3636123</v>
      </c>
    </row>
    <row r="12" spans="1:22" ht="33.75">
      <c r="A12" s="56" t="s">
        <v>99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0</v>
      </c>
      <c r="Q12" s="23"/>
      <c r="R12" s="23"/>
      <c r="S12" s="23"/>
      <c r="T12" s="23"/>
      <c r="U12" s="23">
        <f t="shared" si="1"/>
        <v>0</v>
      </c>
      <c r="V12" s="22">
        <f t="shared" si="2"/>
        <v>0</v>
      </c>
    </row>
    <row r="13" spans="1:22" ht="22.5">
      <c r="A13" s="95" t="s">
        <v>136</v>
      </c>
      <c r="B13" s="23">
        <f>SUM(B7:B12)</f>
        <v>411600</v>
      </c>
      <c r="C13" s="23">
        <f aca="true" t="shared" si="3" ref="C13:T13">SUM(C7:C12)</f>
        <v>584872</v>
      </c>
      <c r="D13" s="23">
        <f t="shared" si="3"/>
        <v>10099124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0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11095596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2">
        <f t="shared" si="2"/>
        <v>11095596</v>
      </c>
    </row>
    <row r="14" spans="1:22" ht="12.75">
      <c r="A14" s="54" t="s">
        <v>39</v>
      </c>
      <c r="B14" s="23">
        <v>775586</v>
      </c>
      <c r="C14" s="23">
        <v>161452</v>
      </c>
      <c r="D14" s="23">
        <v>11121440</v>
      </c>
      <c r="E14" s="23">
        <v>6350000</v>
      </c>
      <c r="F14" s="23">
        <v>3668033</v>
      </c>
      <c r="G14" s="23">
        <v>49476114</v>
      </c>
      <c r="H14" s="23"/>
      <c r="I14" s="23">
        <v>5070000</v>
      </c>
      <c r="J14" s="23">
        <v>-7322240</v>
      </c>
      <c r="K14" s="23">
        <v>55026868</v>
      </c>
      <c r="L14" s="23">
        <v>39038029</v>
      </c>
      <c r="M14" s="23"/>
      <c r="N14" s="23"/>
      <c r="O14" s="23"/>
      <c r="P14" s="23">
        <f t="shared" si="0"/>
        <v>163365282</v>
      </c>
      <c r="Q14" s="23"/>
      <c r="R14" s="23"/>
      <c r="S14" s="23">
        <v>2434073</v>
      </c>
      <c r="T14" s="23"/>
      <c r="U14" s="23">
        <f t="shared" si="1"/>
        <v>2434073</v>
      </c>
      <c r="V14" s="22">
        <f t="shared" si="2"/>
        <v>165799355</v>
      </c>
    </row>
    <row r="15" spans="1:22" ht="12.75">
      <c r="A15" s="54" t="s">
        <v>101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-2434073</v>
      </c>
      <c r="T15" s="23"/>
      <c r="U15" s="23">
        <f t="shared" si="1"/>
        <v>-2434073</v>
      </c>
      <c r="V15" s="22">
        <f t="shared" si="2"/>
        <v>-2434073</v>
      </c>
    </row>
    <row r="16" spans="1:22" ht="12.75">
      <c r="A16" s="57" t="s">
        <v>20</v>
      </c>
      <c r="B16" s="22">
        <f>SUM(B13:B15)</f>
        <v>1187186</v>
      </c>
      <c r="C16" s="22">
        <f aca="true" t="shared" si="4" ref="C16:T16">SUM(C13:C15)</f>
        <v>746324</v>
      </c>
      <c r="D16" s="22">
        <f t="shared" si="4"/>
        <v>21220564</v>
      </c>
      <c r="E16" s="22">
        <f t="shared" si="4"/>
        <v>6350000</v>
      </c>
      <c r="F16" s="22">
        <f t="shared" si="4"/>
        <v>3668033</v>
      </c>
      <c r="G16" s="22">
        <f t="shared" si="4"/>
        <v>49476114</v>
      </c>
      <c r="H16" s="22">
        <f t="shared" si="4"/>
        <v>0</v>
      </c>
      <c r="I16" s="22">
        <f t="shared" si="4"/>
        <v>5070000</v>
      </c>
      <c r="J16" s="22">
        <f t="shared" si="4"/>
        <v>-7322240</v>
      </c>
      <c r="K16" s="22">
        <f t="shared" si="4"/>
        <v>55026868</v>
      </c>
      <c r="L16" s="22">
        <f t="shared" si="4"/>
        <v>39038029</v>
      </c>
      <c r="M16" s="22">
        <f t="shared" si="4"/>
        <v>0</v>
      </c>
      <c r="N16" s="22">
        <f t="shared" si="4"/>
        <v>0</v>
      </c>
      <c r="O16" s="22">
        <f t="shared" si="4"/>
        <v>0</v>
      </c>
      <c r="P16" s="22">
        <f t="shared" si="0"/>
        <v>174460878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1"/>
        <v>0</v>
      </c>
      <c r="V16" s="22">
        <f t="shared" si="2"/>
        <v>174460878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9"/>
  <sheetViews>
    <sheetView zoomScalePageLayoutView="0" workbookViewId="0" topLeftCell="A1">
      <selection activeCell="A116" sqref="A116:IV119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5" width="9.875" style="77" bestFit="1" customWidth="1"/>
    <col min="6" max="6" width="9.375" style="77" bestFit="1" customWidth="1"/>
    <col min="7" max="7" width="11.75390625" style="102" bestFit="1" customWidth="1"/>
    <col min="8" max="8" width="8.375" style="94" customWidth="1"/>
    <col min="9" max="9" width="8.75390625" style="94" customWidth="1"/>
    <col min="10" max="10" width="11.75390625" style="102" bestFit="1" customWidth="1"/>
    <col min="11" max="11" width="9.125" style="77" customWidth="1"/>
    <col min="12" max="12" width="10.75390625" style="77" bestFit="1" customWidth="1"/>
    <col min="13" max="16384" width="9.125" style="77" customWidth="1"/>
  </cols>
  <sheetData>
    <row r="1" spans="1:10" ht="12.75">
      <c r="A1" s="97" t="s">
        <v>199</v>
      </c>
      <c r="B1" s="97"/>
      <c r="C1" s="99"/>
      <c r="D1" s="99"/>
      <c r="E1" s="97"/>
      <c r="F1" s="97"/>
      <c r="H1" s="101"/>
      <c r="I1" s="101"/>
      <c r="J1" s="102" t="s">
        <v>169</v>
      </c>
    </row>
    <row r="2" spans="1:10" ht="12.75">
      <c r="A2" s="141" t="s">
        <v>167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 t="s">
        <v>170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9" ht="12.75">
      <c r="A4" s="97"/>
      <c r="B4" s="97"/>
      <c r="C4" s="99"/>
      <c r="D4" s="99"/>
      <c r="E4" s="97"/>
      <c r="F4" s="97"/>
      <c r="H4" s="101"/>
      <c r="I4" s="101"/>
    </row>
    <row r="5" spans="1:9" ht="12.75">
      <c r="A5" s="97"/>
      <c r="B5" s="97"/>
      <c r="C5" s="99"/>
      <c r="D5" s="99"/>
      <c r="E5" s="97"/>
      <c r="F5" s="97"/>
      <c r="H5" s="101"/>
      <c r="I5" s="101"/>
    </row>
    <row r="6" spans="1:9" ht="12.75">
      <c r="A6" s="99" t="s">
        <v>345</v>
      </c>
      <c r="B6" s="97"/>
      <c r="C6" s="99"/>
      <c r="D6" s="99"/>
      <c r="E6" s="97"/>
      <c r="F6" s="97"/>
      <c r="H6" s="101"/>
      <c r="I6" s="101"/>
    </row>
    <row r="7" spans="1:9" ht="12.75">
      <c r="A7" s="99"/>
      <c r="B7" s="97"/>
      <c r="C7" s="99"/>
      <c r="D7" s="99"/>
      <c r="E7" s="97"/>
      <c r="F7" s="97"/>
      <c r="H7" s="101"/>
      <c r="I7" s="101"/>
    </row>
    <row r="8" spans="1:9" ht="12.75">
      <c r="A8" s="99"/>
      <c r="B8" s="97"/>
      <c r="C8" s="99"/>
      <c r="D8" s="99"/>
      <c r="E8" s="97"/>
      <c r="F8" s="97"/>
      <c r="H8" s="101"/>
      <c r="I8" s="101"/>
    </row>
    <row r="9" spans="1:2" ht="12.75">
      <c r="A9" s="100" t="s">
        <v>168</v>
      </c>
      <c r="B9" s="77" t="s">
        <v>352</v>
      </c>
    </row>
    <row r="10" spans="1:10" ht="12.75">
      <c r="A10" s="100" t="s">
        <v>180</v>
      </c>
      <c r="B10" s="93" t="s">
        <v>188</v>
      </c>
      <c r="J10" s="102">
        <v>13026269</v>
      </c>
    </row>
    <row r="11" spans="1:10" ht="12.75">
      <c r="A11" s="100" t="s">
        <v>180</v>
      </c>
      <c r="B11" s="93" t="s">
        <v>355</v>
      </c>
      <c r="C11" s="99"/>
      <c r="D11" s="99"/>
      <c r="E11" s="97"/>
      <c r="F11" s="97"/>
      <c r="H11" s="101"/>
      <c r="I11" s="101"/>
      <c r="J11" s="102">
        <v>10984520</v>
      </c>
    </row>
    <row r="12" spans="1:10" ht="12.75">
      <c r="A12" s="100" t="s">
        <v>180</v>
      </c>
      <c r="B12" s="77" t="s">
        <v>197</v>
      </c>
      <c r="J12" s="102">
        <v>2041749</v>
      </c>
    </row>
    <row r="13" spans="1:7" ht="24">
      <c r="A13" s="100"/>
      <c r="B13" s="110"/>
      <c r="C13" s="110"/>
      <c r="D13" s="114" t="s">
        <v>187</v>
      </c>
      <c r="E13" s="114"/>
      <c r="F13" s="115"/>
      <c r="G13" s="92"/>
    </row>
    <row r="14" spans="1:7" ht="12.75">
      <c r="A14" s="100"/>
      <c r="B14" s="93" t="s">
        <v>37</v>
      </c>
      <c r="D14" s="113">
        <v>1243176</v>
      </c>
      <c r="E14" s="113"/>
      <c r="F14" s="113"/>
      <c r="G14" s="92"/>
    </row>
    <row r="15" spans="1:7" ht="12.75">
      <c r="A15" s="100"/>
      <c r="B15" s="93" t="s">
        <v>232</v>
      </c>
      <c r="D15" s="113">
        <v>798573</v>
      </c>
      <c r="E15" s="113"/>
      <c r="F15" s="113"/>
      <c r="G15" s="92"/>
    </row>
    <row r="16" spans="1:7" ht="12.75">
      <c r="A16" s="100"/>
      <c r="B16" s="93"/>
      <c r="D16" s="113"/>
      <c r="E16" s="113"/>
      <c r="F16" s="113"/>
      <c r="G16" s="92"/>
    </row>
    <row r="17" spans="1:10" ht="12.75">
      <c r="A17" s="100" t="s">
        <v>180</v>
      </c>
      <c r="B17" s="93" t="s">
        <v>188</v>
      </c>
      <c r="J17" s="102">
        <v>-1506516</v>
      </c>
    </row>
    <row r="18" spans="1:10" ht="12.75">
      <c r="A18" s="100" t="s">
        <v>180</v>
      </c>
      <c r="B18" s="93" t="s">
        <v>355</v>
      </c>
      <c r="C18" s="99"/>
      <c r="D18" s="99"/>
      <c r="E18" s="97"/>
      <c r="F18" s="97"/>
      <c r="H18" s="101"/>
      <c r="I18" s="101"/>
      <c r="J18" s="102">
        <v>-226032</v>
      </c>
    </row>
    <row r="19" spans="1:10" ht="12.75">
      <c r="A19" s="100" t="s">
        <v>180</v>
      </c>
      <c r="B19" s="77" t="s">
        <v>197</v>
      </c>
      <c r="J19" s="102">
        <v>-1280484</v>
      </c>
    </row>
    <row r="20" spans="1:7" ht="24">
      <c r="A20" s="100"/>
      <c r="B20" s="110"/>
      <c r="C20" s="110"/>
      <c r="D20" s="114" t="s">
        <v>187</v>
      </c>
      <c r="E20" s="114"/>
      <c r="F20" s="115"/>
      <c r="G20" s="92"/>
    </row>
    <row r="21" spans="1:7" ht="12.75">
      <c r="A21" s="100"/>
      <c r="B21" s="93" t="s">
        <v>37</v>
      </c>
      <c r="D21" s="113">
        <v>-263340</v>
      </c>
      <c r="E21" s="113"/>
      <c r="F21" s="113"/>
      <c r="G21" s="92"/>
    </row>
    <row r="22" spans="1:7" ht="12.75">
      <c r="A22" s="100"/>
      <c r="B22" s="93" t="s">
        <v>232</v>
      </c>
      <c r="D22" s="113">
        <v>-1017144</v>
      </c>
      <c r="E22" s="113"/>
      <c r="F22" s="113"/>
      <c r="G22" s="92"/>
    </row>
    <row r="23" spans="1:7" ht="12.75">
      <c r="A23" s="100"/>
      <c r="B23" s="93"/>
      <c r="D23" s="113"/>
      <c r="E23" s="113"/>
      <c r="F23" s="113"/>
      <c r="G23" s="92"/>
    </row>
    <row r="24" spans="1:9" ht="12.75">
      <c r="A24" s="100" t="s">
        <v>181</v>
      </c>
      <c r="B24" s="97" t="s">
        <v>353</v>
      </c>
      <c r="C24" s="99"/>
      <c r="D24" s="99"/>
      <c r="E24" s="97"/>
      <c r="F24" s="97"/>
      <c r="H24" s="101"/>
      <c r="I24" s="101"/>
    </row>
    <row r="25" spans="1:10" ht="12.75">
      <c r="A25" s="100" t="s">
        <v>180</v>
      </c>
      <c r="B25" s="93" t="s">
        <v>188</v>
      </c>
      <c r="C25" s="99"/>
      <c r="D25" s="99"/>
      <c r="E25" s="97"/>
      <c r="F25" s="97"/>
      <c r="H25" s="101"/>
      <c r="I25" s="101"/>
      <c r="J25" s="102">
        <v>1882700</v>
      </c>
    </row>
    <row r="26" spans="1:10" ht="12.75">
      <c r="A26" s="100" t="s">
        <v>180</v>
      </c>
      <c r="B26" s="97" t="s">
        <v>179</v>
      </c>
      <c r="C26" s="99"/>
      <c r="D26" s="99"/>
      <c r="E26" s="97"/>
      <c r="F26" s="97"/>
      <c r="H26" s="101"/>
      <c r="I26" s="101"/>
      <c r="J26" s="102">
        <v>1882700</v>
      </c>
    </row>
    <row r="27" spans="1:9" ht="12.75">
      <c r="A27" s="99"/>
      <c r="B27" s="97"/>
      <c r="C27" s="99"/>
      <c r="D27" s="99"/>
      <c r="E27" s="97"/>
      <c r="F27" s="97"/>
      <c r="H27" s="101"/>
      <c r="I27" s="101"/>
    </row>
    <row r="28" spans="1:9" ht="12.75">
      <c r="A28" s="100" t="s">
        <v>313</v>
      </c>
      <c r="B28" s="97" t="s">
        <v>354</v>
      </c>
      <c r="C28" s="99"/>
      <c r="D28" s="99"/>
      <c r="E28" s="97"/>
      <c r="F28" s="97"/>
      <c r="H28" s="101"/>
      <c r="I28" s="101"/>
    </row>
    <row r="29" spans="1:10" ht="12.75">
      <c r="A29" s="100" t="s">
        <v>180</v>
      </c>
      <c r="B29" s="93" t="s">
        <v>188</v>
      </c>
      <c r="C29" s="99"/>
      <c r="D29" s="99"/>
      <c r="E29" s="97"/>
      <c r="F29" s="97"/>
      <c r="H29" s="101"/>
      <c r="I29" s="101"/>
      <c r="J29" s="102">
        <v>26899681</v>
      </c>
    </row>
    <row r="30" spans="1:10" ht="12.75">
      <c r="A30" s="100" t="s">
        <v>180</v>
      </c>
      <c r="B30" s="93" t="s">
        <v>355</v>
      </c>
      <c r="C30" s="99"/>
      <c r="D30" s="99"/>
      <c r="E30" s="97"/>
      <c r="F30" s="97"/>
      <c r="H30" s="101"/>
      <c r="I30" s="101"/>
      <c r="J30" s="102">
        <v>25204612</v>
      </c>
    </row>
    <row r="31" spans="1:10" ht="12.75">
      <c r="A31" s="100" t="s">
        <v>180</v>
      </c>
      <c r="B31" s="97" t="s">
        <v>179</v>
      </c>
      <c r="C31" s="99"/>
      <c r="D31" s="99"/>
      <c r="E31" s="97"/>
      <c r="F31" s="97"/>
      <c r="H31" s="101"/>
      <c r="I31" s="101"/>
      <c r="J31" s="102">
        <v>1695069</v>
      </c>
    </row>
    <row r="32" spans="1:9" ht="12.75">
      <c r="A32" s="99"/>
      <c r="B32" s="97"/>
      <c r="C32" s="99"/>
      <c r="D32" s="99"/>
      <c r="E32" s="97"/>
      <c r="F32" s="97"/>
      <c r="H32" s="101"/>
      <c r="I32" s="101"/>
    </row>
    <row r="33" spans="1:9" ht="12.75">
      <c r="A33" s="100" t="s">
        <v>185</v>
      </c>
      <c r="B33" s="97" t="s">
        <v>356</v>
      </c>
      <c r="C33" s="99"/>
      <c r="D33" s="99"/>
      <c r="E33" s="97"/>
      <c r="F33" s="97"/>
      <c r="H33" s="101"/>
      <c r="I33" s="101"/>
    </row>
    <row r="34" spans="1:10" ht="12.75">
      <c r="A34" s="100" t="s">
        <v>180</v>
      </c>
      <c r="B34" s="93" t="s">
        <v>188</v>
      </c>
      <c r="C34" s="99"/>
      <c r="D34" s="99"/>
      <c r="E34" s="97"/>
      <c r="F34" s="97"/>
      <c r="H34" s="101"/>
      <c r="I34" s="101"/>
      <c r="J34" s="102">
        <v>6205637</v>
      </c>
    </row>
    <row r="35" spans="1:10" ht="12.75">
      <c r="A35" s="100" t="s">
        <v>180</v>
      </c>
      <c r="B35" s="97" t="s">
        <v>179</v>
      </c>
      <c r="C35" s="99"/>
      <c r="D35" s="99"/>
      <c r="E35" s="97"/>
      <c r="F35" s="97"/>
      <c r="H35" s="101"/>
      <c r="I35" s="101"/>
      <c r="J35" s="102">
        <v>6205637</v>
      </c>
    </row>
    <row r="36" spans="1:9" ht="12.75">
      <c r="A36" s="99"/>
      <c r="B36" s="97"/>
      <c r="C36" s="99"/>
      <c r="D36" s="99"/>
      <c r="E36" s="97"/>
      <c r="F36" s="97"/>
      <c r="H36" s="101"/>
      <c r="I36" s="101"/>
    </row>
    <row r="37" spans="1:2" ht="12.75">
      <c r="A37" s="92" t="s">
        <v>315</v>
      </c>
      <c r="B37" s="93" t="s">
        <v>350</v>
      </c>
    </row>
    <row r="38" spans="1:10" ht="12.75">
      <c r="A38" s="100" t="s">
        <v>180</v>
      </c>
      <c r="B38" s="93" t="s">
        <v>188</v>
      </c>
      <c r="J38" s="102">
        <v>1144656</v>
      </c>
    </row>
    <row r="39" spans="1:10" ht="12.75">
      <c r="A39" s="100" t="s">
        <v>180</v>
      </c>
      <c r="B39" s="77" t="s">
        <v>197</v>
      </c>
      <c r="J39" s="102">
        <v>1144656</v>
      </c>
    </row>
    <row r="40" spans="1:7" ht="24">
      <c r="A40" s="100"/>
      <c r="B40" s="110"/>
      <c r="C40" s="110"/>
      <c r="D40" s="114" t="s">
        <v>187</v>
      </c>
      <c r="E40" s="114"/>
      <c r="F40" s="115"/>
      <c r="G40" s="92"/>
    </row>
    <row r="41" spans="1:7" ht="12.75">
      <c r="A41" s="100"/>
      <c r="B41" s="93" t="s">
        <v>85</v>
      </c>
      <c r="D41" s="113">
        <v>1144656</v>
      </c>
      <c r="E41" s="113"/>
      <c r="F41" s="113"/>
      <c r="G41" s="92"/>
    </row>
    <row r="42" spans="1:9" ht="12.75">
      <c r="A42" s="99"/>
      <c r="B42" s="97"/>
      <c r="C42" s="99"/>
      <c r="D42" s="99"/>
      <c r="E42" s="97"/>
      <c r="F42" s="97"/>
      <c r="H42" s="101"/>
      <c r="I42" s="101"/>
    </row>
    <row r="43" spans="1:9" ht="12.75">
      <c r="A43" s="100" t="s">
        <v>193</v>
      </c>
      <c r="B43" s="97" t="s">
        <v>359</v>
      </c>
      <c r="C43" s="99"/>
      <c r="D43" s="99"/>
      <c r="E43" s="97"/>
      <c r="F43" s="97"/>
      <c r="H43" s="101"/>
      <c r="I43" s="101"/>
    </row>
    <row r="44" spans="1:10" ht="12.75">
      <c r="A44" s="100" t="s">
        <v>180</v>
      </c>
      <c r="B44" s="93" t="s">
        <v>182</v>
      </c>
      <c r="C44" s="99"/>
      <c r="D44" s="99"/>
      <c r="E44" s="97"/>
      <c r="F44" s="97"/>
      <c r="H44" s="101"/>
      <c r="I44" s="101"/>
      <c r="J44" s="102">
        <v>5000000</v>
      </c>
    </row>
    <row r="45" spans="1:10" ht="12.75">
      <c r="A45" s="92" t="s">
        <v>180</v>
      </c>
      <c r="B45" s="77" t="s">
        <v>183</v>
      </c>
      <c r="C45" s="99"/>
      <c r="D45" s="99"/>
      <c r="F45" s="93"/>
      <c r="H45" s="101"/>
      <c r="I45" s="101"/>
      <c r="J45" s="102">
        <v>333000</v>
      </c>
    </row>
    <row r="46" spans="1:10" ht="12.75">
      <c r="A46" s="92" t="s">
        <v>180</v>
      </c>
      <c r="B46" s="77" t="s">
        <v>184</v>
      </c>
      <c r="C46" s="99"/>
      <c r="D46" s="99"/>
      <c r="F46" s="93"/>
      <c r="H46" s="101"/>
      <c r="I46" s="101"/>
      <c r="J46" s="102">
        <v>67000</v>
      </c>
    </row>
    <row r="47" spans="1:10" ht="12.75">
      <c r="A47" s="100" t="s">
        <v>180</v>
      </c>
      <c r="B47" s="93" t="s">
        <v>187</v>
      </c>
      <c r="J47" s="102">
        <v>4050000</v>
      </c>
    </row>
    <row r="48" spans="1:10" ht="12.75">
      <c r="A48" s="92" t="s">
        <v>180</v>
      </c>
      <c r="B48" s="93" t="s">
        <v>191</v>
      </c>
      <c r="C48" s="99"/>
      <c r="D48" s="99"/>
      <c r="E48" s="97"/>
      <c r="F48" s="97"/>
      <c r="H48" s="101"/>
      <c r="I48" s="101"/>
      <c r="J48" s="102">
        <v>550000</v>
      </c>
    </row>
    <row r="49" spans="1:9" ht="12.75">
      <c r="A49" s="99"/>
      <c r="B49" s="97"/>
      <c r="C49" s="99"/>
      <c r="D49" s="99"/>
      <c r="E49" s="97"/>
      <c r="F49" s="97"/>
      <c r="H49" s="101"/>
      <c r="I49" s="101"/>
    </row>
    <row r="50" spans="1:9" ht="12.75">
      <c r="A50" s="100" t="s">
        <v>320</v>
      </c>
      <c r="B50" s="97" t="s">
        <v>360</v>
      </c>
      <c r="C50" s="99"/>
      <c r="D50" s="99"/>
      <c r="E50" s="97"/>
      <c r="F50" s="97"/>
      <c r="H50" s="101"/>
      <c r="I50" s="101"/>
    </row>
    <row r="51" spans="1:10" ht="12.75">
      <c r="A51" s="100" t="s">
        <v>180</v>
      </c>
      <c r="B51" s="93" t="s">
        <v>182</v>
      </c>
      <c r="C51" s="99"/>
      <c r="D51" s="99"/>
      <c r="E51" s="97"/>
      <c r="F51" s="97"/>
      <c r="H51" s="101"/>
      <c r="I51" s="101"/>
      <c r="J51" s="102">
        <v>4500000</v>
      </c>
    </row>
    <row r="52" spans="1:10" ht="12.75">
      <c r="A52" s="100" t="s">
        <v>180</v>
      </c>
      <c r="B52" s="93" t="s">
        <v>187</v>
      </c>
      <c r="J52" s="102">
        <v>4500000</v>
      </c>
    </row>
    <row r="53" spans="1:9" ht="12.75">
      <c r="A53" s="99"/>
      <c r="B53" s="97"/>
      <c r="C53" s="99"/>
      <c r="D53" s="99"/>
      <c r="E53" s="97"/>
      <c r="F53" s="97"/>
      <c r="H53" s="101"/>
      <c r="I53" s="101"/>
    </row>
    <row r="54" spans="1:9" ht="12.75">
      <c r="A54" s="100" t="s">
        <v>228</v>
      </c>
      <c r="B54" s="97" t="s">
        <v>363</v>
      </c>
      <c r="C54" s="99"/>
      <c r="D54" s="99"/>
      <c r="E54" s="97"/>
      <c r="F54" s="97"/>
      <c r="H54" s="101"/>
      <c r="I54" s="101"/>
    </row>
    <row r="55" spans="1:10" ht="12.75">
      <c r="A55" s="100" t="s">
        <v>180</v>
      </c>
      <c r="B55" s="93" t="s">
        <v>328</v>
      </c>
      <c r="C55" s="99"/>
      <c r="D55" s="99"/>
      <c r="E55" s="97"/>
      <c r="F55" s="97"/>
      <c r="H55" s="101"/>
      <c r="I55" s="101"/>
      <c r="J55" s="102">
        <v>3986000</v>
      </c>
    </row>
    <row r="56" spans="1:10" ht="12.75">
      <c r="A56" s="100" t="s">
        <v>180</v>
      </c>
      <c r="B56" s="93" t="s">
        <v>186</v>
      </c>
      <c r="J56" s="102">
        <v>3986000</v>
      </c>
    </row>
    <row r="57" spans="1:9" ht="12.75">
      <c r="A57" s="99"/>
      <c r="B57" s="97"/>
      <c r="C57" s="99"/>
      <c r="D57" s="99"/>
      <c r="E57" s="97"/>
      <c r="F57" s="97"/>
      <c r="H57" s="101"/>
      <c r="I57" s="101"/>
    </row>
    <row r="58" spans="1:9" ht="12.75">
      <c r="A58" s="100" t="s">
        <v>229</v>
      </c>
      <c r="B58" s="97" t="s">
        <v>364</v>
      </c>
      <c r="C58" s="99"/>
      <c r="D58" s="99"/>
      <c r="E58" s="97"/>
      <c r="F58" s="97"/>
      <c r="H58" s="101"/>
      <c r="I58" s="101"/>
    </row>
    <row r="59" spans="1:10" ht="12.75">
      <c r="A59" s="100" t="s">
        <v>180</v>
      </c>
      <c r="B59" s="93" t="s">
        <v>328</v>
      </c>
      <c r="C59" s="99"/>
      <c r="D59" s="99"/>
      <c r="E59" s="97"/>
      <c r="F59" s="97"/>
      <c r="H59" s="101"/>
      <c r="I59" s="101"/>
      <c r="J59" s="102">
        <v>10033000</v>
      </c>
    </row>
    <row r="60" spans="1:10" ht="12.75">
      <c r="A60" s="100" t="s">
        <v>180</v>
      </c>
      <c r="B60" s="93" t="s">
        <v>186</v>
      </c>
      <c r="J60" s="102">
        <v>10033000</v>
      </c>
    </row>
    <row r="61" spans="1:9" ht="12.75">
      <c r="A61" s="99"/>
      <c r="B61" s="97"/>
      <c r="C61" s="99"/>
      <c r="D61" s="99"/>
      <c r="E61" s="97"/>
      <c r="F61" s="97"/>
      <c r="H61" s="101"/>
      <c r="I61" s="101"/>
    </row>
    <row r="62" spans="1:9" ht="12.75">
      <c r="A62" s="100" t="s">
        <v>321</v>
      </c>
      <c r="B62" s="97" t="s">
        <v>357</v>
      </c>
      <c r="C62" s="99"/>
      <c r="D62" s="99"/>
      <c r="E62" s="97"/>
      <c r="F62" s="97"/>
      <c r="H62" s="101"/>
      <c r="I62" s="101"/>
    </row>
    <row r="63" spans="1:10" ht="12.75">
      <c r="A63" s="100" t="s">
        <v>180</v>
      </c>
      <c r="B63" s="93" t="s">
        <v>182</v>
      </c>
      <c r="C63" s="99"/>
      <c r="D63" s="99"/>
      <c r="E63" s="97"/>
      <c r="F63" s="97"/>
      <c r="H63" s="101"/>
      <c r="I63" s="101"/>
      <c r="J63" s="102">
        <v>10688068</v>
      </c>
    </row>
    <row r="64" spans="1:10" ht="12.75">
      <c r="A64" s="100" t="s">
        <v>180</v>
      </c>
      <c r="B64" s="93" t="s">
        <v>355</v>
      </c>
      <c r="C64" s="99"/>
      <c r="D64" s="99"/>
      <c r="E64" s="97"/>
      <c r="F64" s="97"/>
      <c r="H64" s="101"/>
      <c r="I64" s="101"/>
      <c r="J64" s="102">
        <v>10688068</v>
      </c>
    </row>
    <row r="65" spans="1:9" ht="12.75">
      <c r="A65" s="99"/>
      <c r="B65" s="97"/>
      <c r="C65" s="99"/>
      <c r="D65" s="99"/>
      <c r="E65" s="97"/>
      <c r="F65" s="97"/>
      <c r="H65" s="101"/>
      <c r="I65" s="101"/>
    </row>
    <row r="66" spans="1:2" ht="12.75">
      <c r="A66" s="100" t="s">
        <v>231</v>
      </c>
      <c r="B66" s="77" t="s">
        <v>314</v>
      </c>
    </row>
    <row r="67" spans="1:10" ht="12.75">
      <c r="A67" s="100" t="s">
        <v>180</v>
      </c>
      <c r="B67" s="93" t="s">
        <v>182</v>
      </c>
      <c r="J67" s="102">
        <v>85888</v>
      </c>
    </row>
    <row r="68" spans="1:10" ht="12.75">
      <c r="A68" s="100" t="s">
        <v>180</v>
      </c>
      <c r="B68" s="77" t="s">
        <v>197</v>
      </c>
      <c r="J68" s="102">
        <v>85888</v>
      </c>
    </row>
    <row r="69" spans="1:7" ht="36">
      <c r="A69" s="100"/>
      <c r="B69" s="110"/>
      <c r="C69" s="110"/>
      <c r="D69" s="114" t="s">
        <v>183</v>
      </c>
      <c r="E69" s="114" t="s">
        <v>184</v>
      </c>
      <c r="F69" s="115" t="s">
        <v>233</v>
      </c>
      <c r="G69" s="92"/>
    </row>
    <row r="70" spans="1:7" ht="12.75">
      <c r="A70" s="100"/>
      <c r="B70" s="93" t="s">
        <v>312</v>
      </c>
      <c r="D70" s="113">
        <v>70400</v>
      </c>
      <c r="E70" s="113">
        <v>15488</v>
      </c>
      <c r="F70" s="113">
        <f>SUM(D70:E70)</f>
        <v>85888</v>
      </c>
      <c r="G70" s="92"/>
    </row>
    <row r="71" spans="1:7" ht="12.75">
      <c r="A71" s="100"/>
      <c r="B71" s="93"/>
      <c r="D71" s="113"/>
      <c r="E71" s="113"/>
      <c r="F71" s="113"/>
      <c r="G71" s="92"/>
    </row>
    <row r="72" spans="1:10" ht="12.75">
      <c r="A72" s="100" t="s">
        <v>180</v>
      </c>
      <c r="B72" s="93" t="s">
        <v>182</v>
      </c>
      <c r="J72" s="102">
        <v>-1657736</v>
      </c>
    </row>
    <row r="73" spans="1:10" ht="12.75">
      <c r="A73" s="100" t="s">
        <v>180</v>
      </c>
      <c r="B73" s="77" t="s">
        <v>197</v>
      </c>
      <c r="J73" s="102">
        <v>-1657736</v>
      </c>
    </row>
    <row r="74" spans="1:7" ht="36">
      <c r="A74" s="100"/>
      <c r="B74" s="110"/>
      <c r="C74" s="110"/>
      <c r="D74" s="114" t="s">
        <v>183</v>
      </c>
      <c r="E74" s="114" t="s">
        <v>184</v>
      </c>
      <c r="F74" s="115" t="s">
        <v>233</v>
      </c>
      <c r="G74" s="92"/>
    </row>
    <row r="75" spans="1:7" ht="12.75">
      <c r="A75" s="100"/>
      <c r="B75" s="93" t="s">
        <v>37</v>
      </c>
      <c r="D75" s="113">
        <v>-395200</v>
      </c>
      <c r="E75" s="113">
        <v>-86944</v>
      </c>
      <c r="F75" s="113">
        <f>SUM(D75:E75)</f>
        <v>-482144</v>
      </c>
      <c r="G75" s="92"/>
    </row>
    <row r="76" spans="1:7" ht="12.75">
      <c r="A76" s="100"/>
      <c r="B76" s="93" t="s">
        <v>232</v>
      </c>
      <c r="D76" s="113">
        <v>-730400</v>
      </c>
      <c r="E76" s="113">
        <v>-160688</v>
      </c>
      <c r="F76" s="113">
        <f>SUM(D76:E76)</f>
        <v>-891088</v>
      </c>
      <c r="G76" s="92"/>
    </row>
    <row r="77" spans="1:7" ht="12.75">
      <c r="A77" s="100"/>
      <c r="B77" s="93" t="s">
        <v>85</v>
      </c>
      <c r="D77" s="113">
        <v>-233200</v>
      </c>
      <c r="E77" s="113">
        <v>-51304</v>
      </c>
      <c r="F77" s="113">
        <f>SUM(D77:E77)</f>
        <v>-284504</v>
      </c>
      <c r="G77" s="92"/>
    </row>
    <row r="78" spans="1:7" ht="12.75">
      <c r="A78" s="100"/>
      <c r="B78" s="93"/>
      <c r="D78" s="113"/>
      <c r="E78" s="113"/>
      <c r="F78" s="113"/>
      <c r="G78" s="92"/>
    </row>
    <row r="79" spans="1:2" ht="12.75">
      <c r="A79" s="100" t="s">
        <v>322</v>
      </c>
      <c r="B79" s="93" t="s">
        <v>318</v>
      </c>
    </row>
    <row r="80" spans="1:10" ht="12.75">
      <c r="A80" s="100" t="s">
        <v>180</v>
      </c>
      <c r="B80" s="93" t="s">
        <v>190</v>
      </c>
      <c r="J80" s="102">
        <v>75000</v>
      </c>
    </row>
    <row r="81" spans="1:10" ht="12.75">
      <c r="A81" s="100" t="s">
        <v>180</v>
      </c>
      <c r="B81" s="93" t="s">
        <v>187</v>
      </c>
      <c r="J81" s="102">
        <v>75000</v>
      </c>
    </row>
    <row r="82" ht="12.75">
      <c r="A82" s="100"/>
    </row>
    <row r="83" spans="1:2" ht="12.75">
      <c r="A83" s="100" t="s">
        <v>365</v>
      </c>
      <c r="B83" s="93" t="s">
        <v>319</v>
      </c>
    </row>
    <row r="84" spans="1:10" ht="12.75">
      <c r="A84" s="100" t="s">
        <v>180</v>
      </c>
      <c r="B84" s="93" t="s">
        <v>190</v>
      </c>
      <c r="J84" s="102">
        <v>40530</v>
      </c>
    </row>
    <row r="85" spans="1:10" ht="12.75">
      <c r="A85" s="92" t="s">
        <v>180</v>
      </c>
      <c r="B85" s="77" t="s">
        <v>183</v>
      </c>
      <c r="C85" s="99"/>
      <c r="D85" s="99"/>
      <c r="F85" s="93"/>
      <c r="H85" s="101"/>
      <c r="I85" s="101"/>
      <c r="J85" s="102">
        <v>20877</v>
      </c>
    </row>
    <row r="86" spans="1:10" ht="12.75">
      <c r="A86" s="100" t="s">
        <v>180</v>
      </c>
      <c r="B86" s="93" t="s">
        <v>187</v>
      </c>
      <c r="J86" s="102">
        <v>19653</v>
      </c>
    </row>
    <row r="87" ht="12.75">
      <c r="A87" s="100"/>
    </row>
    <row r="89" ht="12.75">
      <c r="A89" s="99" t="s">
        <v>371</v>
      </c>
    </row>
    <row r="92" spans="1:2" ht="12.75">
      <c r="A92" s="92" t="s">
        <v>168</v>
      </c>
      <c r="B92" s="77" t="s">
        <v>384</v>
      </c>
    </row>
    <row r="93" spans="1:10" ht="12.75">
      <c r="A93" s="100" t="s">
        <v>180</v>
      </c>
      <c r="B93" s="93" t="s">
        <v>188</v>
      </c>
      <c r="C93" s="99"/>
      <c r="D93" s="99"/>
      <c r="E93" s="97"/>
      <c r="F93" s="97"/>
      <c r="H93" s="101"/>
      <c r="I93" s="101"/>
      <c r="J93" s="102">
        <v>2824946</v>
      </c>
    </row>
    <row r="94" spans="1:10" ht="12.75">
      <c r="A94" s="100" t="s">
        <v>180</v>
      </c>
      <c r="B94" s="93" t="s">
        <v>355</v>
      </c>
      <c r="C94" s="99"/>
      <c r="D94" s="99"/>
      <c r="E94" s="97"/>
      <c r="F94" s="97"/>
      <c r="H94" s="101"/>
      <c r="I94" s="101"/>
      <c r="J94" s="102">
        <v>2824946</v>
      </c>
    </row>
    <row r="96" spans="1:2" ht="12.75">
      <c r="A96" s="100" t="s">
        <v>181</v>
      </c>
      <c r="B96" s="97" t="s">
        <v>379</v>
      </c>
    </row>
    <row r="97" spans="1:10" ht="12.75">
      <c r="A97" s="100" t="s">
        <v>180</v>
      </c>
      <c r="B97" s="93" t="s">
        <v>182</v>
      </c>
      <c r="J97" s="102">
        <v>1143000</v>
      </c>
    </row>
    <row r="98" spans="1:10" ht="12.75">
      <c r="A98" s="92" t="s">
        <v>180</v>
      </c>
      <c r="B98" s="77" t="s">
        <v>187</v>
      </c>
      <c r="J98" s="102">
        <v>1143000</v>
      </c>
    </row>
    <row r="100" spans="1:9" ht="12.75">
      <c r="A100" s="100" t="s">
        <v>313</v>
      </c>
      <c r="B100" s="97" t="s">
        <v>378</v>
      </c>
      <c r="C100" s="99"/>
      <c r="D100" s="99"/>
      <c r="E100" s="97"/>
      <c r="F100" s="97"/>
      <c r="H100" s="101"/>
      <c r="I100" s="101"/>
    </row>
    <row r="101" spans="1:10" ht="12.75">
      <c r="A101" s="100" t="s">
        <v>180</v>
      </c>
      <c r="B101" s="93" t="s">
        <v>328</v>
      </c>
      <c r="C101" s="99"/>
      <c r="D101" s="99"/>
      <c r="E101" s="97"/>
      <c r="F101" s="97"/>
      <c r="H101" s="101"/>
      <c r="I101" s="101"/>
      <c r="J101" s="102">
        <v>7239000</v>
      </c>
    </row>
    <row r="102" spans="1:10" ht="12.75">
      <c r="A102" s="100" t="s">
        <v>180</v>
      </c>
      <c r="B102" s="93" t="s">
        <v>186</v>
      </c>
      <c r="J102" s="102">
        <v>7239000</v>
      </c>
    </row>
    <row r="104" spans="1:9" ht="12.75">
      <c r="A104" s="100" t="s">
        <v>185</v>
      </c>
      <c r="B104" s="97" t="s">
        <v>380</v>
      </c>
      <c r="C104" s="99"/>
      <c r="D104" s="99"/>
      <c r="E104" s="97"/>
      <c r="F104" s="97"/>
      <c r="H104" s="101"/>
      <c r="I104" s="101"/>
    </row>
    <row r="105" spans="1:10" ht="12.75">
      <c r="A105" s="100" t="s">
        <v>180</v>
      </c>
      <c r="B105" s="93" t="s">
        <v>328</v>
      </c>
      <c r="C105" s="99"/>
      <c r="D105" s="99"/>
      <c r="E105" s="97"/>
      <c r="F105" s="97"/>
      <c r="H105" s="101"/>
      <c r="I105" s="101"/>
      <c r="J105" s="102">
        <v>12305030</v>
      </c>
    </row>
    <row r="106" spans="1:10" ht="12.75">
      <c r="A106" s="100" t="s">
        <v>180</v>
      </c>
      <c r="B106" s="93" t="s">
        <v>186</v>
      </c>
      <c r="J106" s="102">
        <v>12305030</v>
      </c>
    </row>
    <row r="108" spans="1:9" ht="12.75">
      <c r="A108" s="100" t="s">
        <v>315</v>
      </c>
      <c r="B108" s="97" t="s">
        <v>363</v>
      </c>
      <c r="C108" s="99"/>
      <c r="D108" s="99"/>
      <c r="E108" s="97"/>
      <c r="F108" s="97"/>
      <c r="H108" s="101"/>
      <c r="I108" s="101"/>
    </row>
    <row r="109" spans="1:10" ht="12.75">
      <c r="A109" s="100" t="s">
        <v>180</v>
      </c>
      <c r="B109" s="93" t="s">
        <v>328</v>
      </c>
      <c r="C109" s="99"/>
      <c r="D109" s="99"/>
      <c r="E109" s="97"/>
      <c r="F109" s="97"/>
      <c r="H109" s="101"/>
      <c r="I109" s="101"/>
      <c r="J109" s="102">
        <v>20181863</v>
      </c>
    </row>
    <row r="110" spans="1:10" ht="12.75">
      <c r="A110" s="100" t="s">
        <v>180</v>
      </c>
      <c r="B110" s="93" t="s">
        <v>186</v>
      </c>
      <c r="J110" s="102">
        <v>20181863</v>
      </c>
    </row>
    <row r="112" spans="1:2" ht="12.75">
      <c r="A112" s="92" t="s">
        <v>193</v>
      </c>
      <c r="B112" s="97" t="s">
        <v>381</v>
      </c>
    </row>
    <row r="113" spans="1:10" ht="12.75">
      <c r="A113" s="92" t="s">
        <v>180</v>
      </c>
      <c r="B113" s="97" t="s">
        <v>190</v>
      </c>
      <c r="J113" s="102">
        <v>3283794</v>
      </c>
    </row>
    <row r="114" spans="1:10" ht="12.75">
      <c r="A114" s="92" t="s">
        <v>180</v>
      </c>
      <c r="B114" s="77" t="s">
        <v>187</v>
      </c>
      <c r="J114" s="102">
        <v>3283794</v>
      </c>
    </row>
    <row r="117" spans="1:10" ht="12.75">
      <c r="A117" s="99" t="s">
        <v>385</v>
      </c>
      <c r="B117" s="93"/>
      <c r="G117" s="94"/>
      <c r="J117" s="94"/>
    </row>
    <row r="118" spans="1:10" ht="12.75">
      <c r="A118" s="99"/>
      <c r="B118" s="93"/>
      <c r="G118" s="94"/>
      <c r="J118" s="94"/>
    </row>
    <row r="119" spans="1:9" ht="12.75">
      <c r="A119" s="100" t="s">
        <v>168</v>
      </c>
      <c r="B119" s="97" t="s">
        <v>356</v>
      </c>
      <c r="C119" s="99"/>
      <c r="D119" s="99"/>
      <c r="E119" s="97"/>
      <c r="F119" s="97"/>
      <c r="H119" s="101"/>
      <c r="I119" s="101"/>
    </row>
    <row r="120" spans="1:10" ht="12.75">
      <c r="A120" s="100" t="s">
        <v>180</v>
      </c>
      <c r="B120" s="93" t="s">
        <v>188</v>
      </c>
      <c r="C120" s="99"/>
      <c r="D120" s="99"/>
      <c r="E120" s="97"/>
      <c r="F120" s="97"/>
      <c r="H120" s="101"/>
      <c r="I120" s="101"/>
      <c r="J120" s="102">
        <v>2068545</v>
      </c>
    </row>
    <row r="121" spans="1:10" ht="12.75">
      <c r="A121" s="100" t="s">
        <v>180</v>
      </c>
      <c r="B121" s="97" t="s">
        <v>179</v>
      </c>
      <c r="C121" s="99"/>
      <c r="D121" s="99"/>
      <c r="E121" s="97"/>
      <c r="F121" s="97"/>
      <c r="H121" s="101"/>
      <c r="I121" s="101"/>
      <c r="J121" s="102">
        <v>2068545</v>
      </c>
    </row>
    <row r="122" spans="1:10" ht="12.75">
      <c r="A122" s="77"/>
      <c r="C122" s="77"/>
      <c r="D122" s="77"/>
      <c r="G122" s="77"/>
      <c r="H122" s="77"/>
      <c r="I122" s="77"/>
      <c r="J122" s="77"/>
    </row>
    <row r="123" spans="1:2" ht="12.75">
      <c r="A123" s="92" t="s">
        <v>181</v>
      </c>
      <c r="B123" s="77" t="s">
        <v>396</v>
      </c>
    </row>
    <row r="124" spans="1:10" ht="12.75">
      <c r="A124" s="92" t="s">
        <v>180</v>
      </c>
      <c r="B124" s="77" t="s">
        <v>397</v>
      </c>
      <c r="J124" s="102">
        <v>30000000</v>
      </c>
    </row>
    <row r="125" spans="1:10" ht="12.75">
      <c r="A125" s="92" t="s">
        <v>180</v>
      </c>
      <c r="B125" s="77" t="s">
        <v>192</v>
      </c>
      <c r="J125" s="102">
        <v>30000000</v>
      </c>
    </row>
    <row r="127" spans="1:10" ht="12.75">
      <c r="A127" s="92" t="s">
        <v>313</v>
      </c>
      <c r="B127" s="93" t="s">
        <v>394</v>
      </c>
      <c r="G127" s="94"/>
      <c r="J127" s="94"/>
    </row>
    <row r="128" spans="1:10" ht="12.75">
      <c r="A128" s="100" t="s">
        <v>180</v>
      </c>
      <c r="B128" s="93" t="s">
        <v>182</v>
      </c>
      <c r="G128" s="94"/>
      <c r="J128" s="94">
        <v>6350000</v>
      </c>
    </row>
    <row r="129" spans="1:10" ht="12.75">
      <c r="A129" s="100" t="s">
        <v>180</v>
      </c>
      <c r="B129" s="93" t="s">
        <v>393</v>
      </c>
      <c r="G129" s="94"/>
      <c r="J129" s="94">
        <v>6350000</v>
      </c>
    </row>
  </sheetData>
  <sheetProtection/>
  <mergeCells count="2">
    <mergeCell ref="A2:J2"/>
    <mergeCell ref="A3:J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2"/>
  <sheetViews>
    <sheetView zoomScalePageLayoutView="0" workbookViewId="0" topLeftCell="A157">
      <selection activeCell="A183" sqref="A183:IV183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9.375" style="93" bestFit="1" customWidth="1"/>
    <col min="5" max="6" width="9.875" style="77" bestFit="1" customWidth="1"/>
    <col min="7" max="7" width="12.625" style="94" bestFit="1" customWidth="1"/>
    <col min="8" max="8" width="8.375" style="94" customWidth="1"/>
    <col min="9" max="9" width="9.125" style="94" customWidth="1"/>
    <col min="10" max="10" width="12.375" style="94" customWidth="1"/>
    <col min="11" max="16384" width="9.125" style="77" customWidth="1"/>
  </cols>
  <sheetData>
    <row r="1" spans="1:10" ht="12.75">
      <c r="A1" s="97" t="s">
        <v>199</v>
      </c>
      <c r="J1" s="92" t="s">
        <v>171</v>
      </c>
    </row>
    <row r="2" spans="1:10" ht="12.75">
      <c r="A2" s="141" t="s">
        <v>172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 t="s">
        <v>173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 t="s">
        <v>174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12.7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ht="12.75">
      <c r="A8" s="99" t="s">
        <v>339</v>
      </c>
    </row>
    <row r="9" ht="12.75">
      <c r="A9" s="99"/>
    </row>
    <row r="10" ht="12.75">
      <c r="A10" s="99"/>
    </row>
    <row r="11" spans="1:2" ht="12.75">
      <c r="A11" s="92" t="s">
        <v>168</v>
      </c>
      <c r="B11" s="93" t="s">
        <v>340</v>
      </c>
    </row>
    <row r="12" spans="1:10" ht="12.75">
      <c r="A12" s="100" t="s">
        <v>180</v>
      </c>
      <c r="B12" s="93" t="s">
        <v>188</v>
      </c>
      <c r="J12" s="94">
        <v>1340204</v>
      </c>
    </row>
    <row r="13" spans="1:10" ht="12.75">
      <c r="A13" s="100" t="s">
        <v>180</v>
      </c>
      <c r="B13" s="93" t="s">
        <v>182</v>
      </c>
      <c r="J13" s="94">
        <v>-1340204</v>
      </c>
    </row>
    <row r="15" spans="1:2" ht="12.75">
      <c r="A15" s="92" t="s">
        <v>181</v>
      </c>
      <c r="B15" s="93" t="s">
        <v>341</v>
      </c>
    </row>
    <row r="16" spans="1:10" ht="12.75">
      <c r="A16" s="100" t="s">
        <v>180</v>
      </c>
      <c r="B16" s="93" t="s">
        <v>188</v>
      </c>
      <c r="J16" s="94">
        <v>3193411</v>
      </c>
    </row>
    <row r="17" spans="1:10" ht="12.75">
      <c r="A17" s="100" t="s">
        <v>180</v>
      </c>
      <c r="B17" s="93" t="s">
        <v>182</v>
      </c>
      <c r="J17" s="94">
        <v>-3193411</v>
      </c>
    </row>
    <row r="19" spans="1:2" ht="12.75">
      <c r="A19" s="92" t="s">
        <v>313</v>
      </c>
      <c r="B19" s="93" t="s">
        <v>342</v>
      </c>
    </row>
    <row r="20" spans="1:10" ht="12.75">
      <c r="A20" s="100" t="s">
        <v>180</v>
      </c>
      <c r="B20" s="93" t="s">
        <v>188</v>
      </c>
      <c r="J20" s="94">
        <v>635698</v>
      </c>
    </row>
    <row r="21" spans="1:10" ht="12.75">
      <c r="A21" s="100" t="s">
        <v>180</v>
      </c>
      <c r="B21" s="93" t="s">
        <v>182</v>
      </c>
      <c r="J21" s="94">
        <v>-635698</v>
      </c>
    </row>
    <row r="22" spans="1:3" ht="12.75">
      <c r="A22" s="77"/>
      <c r="B22" s="77"/>
      <c r="C22" s="77"/>
    </row>
    <row r="23" spans="1:2" ht="12.75">
      <c r="A23" s="92" t="s">
        <v>185</v>
      </c>
      <c r="B23" s="93" t="s">
        <v>343</v>
      </c>
    </row>
    <row r="24" spans="1:10" ht="12.75">
      <c r="A24" s="100" t="s">
        <v>180</v>
      </c>
      <c r="B24" s="93" t="s">
        <v>188</v>
      </c>
      <c r="J24" s="94">
        <v>458187</v>
      </c>
    </row>
    <row r="25" spans="1:10" ht="12.75">
      <c r="A25" s="100" t="s">
        <v>180</v>
      </c>
      <c r="B25" s="93" t="s">
        <v>182</v>
      </c>
      <c r="J25" s="94">
        <v>-458187</v>
      </c>
    </row>
    <row r="26" spans="1:3" ht="12.75">
      <c r="A26" s="77"/>
      <c r="B26" s="77"/>
      <c r="C26" s="77"/>
    </row>
    <row r="27" spans="1:2" ht="12.75">
      <c r="A27" s="92" t="s">
        <v>315</v>
      </c>
      <c r="B27" s="93" t="s">
        <v>189</v>
      </c>
    </row>
    <row r="28" spans="1:10" ht="12.75">
      <c r="A28" s="92" t="s">
        <v>180</v>
      </c>
      <c r="B28" s="93" t="s">
        <v>179</v>
      </c>
      <c r="J28" s="94">
        <v>-205000</v>
      </c>
    </row>
    <row r="29" spans="1:10" ht="12.75">
      <c r="A29" s="92" t="s">
        <v>180</v>
      </c>
      <c r="B29" s="93" t="s">
        <v>191</v>
      </c>
      <c r="J29" s="94">
        <v>205000</v>
      </c>
    </row>
    <row r="31" spans="1:2" ht="12.75">
      <c r="A31" s="92" t="s">
        <v>193</v>
      </c>
      <c r="B31" s="93" t="s">
        <v>344</v>
      </c>
    </row>
    <row r="32" spans="1:10" ht="12.75">
      <c r="A32" s="92" t="s">
        <v>180</v>
      </c>
      <c r="B32" s="93" t="s">
        <v>179</v>
      </c>
      <c r="J32" s="94">
        <v>-684601</v>
      </c>
    </row>
    <row r="33" spans="1:10" ht="12.75">
      <c r="A33" s="92" t="s">
        <v>180</v>
      </c>
      <c r="B33" s="93" t="s">
        <v>323</v>
      </c>
      <c r="J33" s="94">
        <v>659965</v>
      </c>
    </row>
    <row r="34" spans="1:10" ht="12.75">
      <c r="A34" s="92" t="s">
        <v>180</v>
      </c>
      <c r="B34" s="93" t="s">
        <v>187</v>
      </c>
      <c r="J34" s="94">
        <v>24636</v>
      </c>
    </row>
    <row r="37" ht="12.75">
      <c r="A37" s="99" t="s">
        <v>345</v>
      </c>
    </row>
    <row r="38" ht="12.75">
      <c r="A38" s="99"/>
    </row>
    <row r="39" ht="12.75">
      <c r="A39" s="99"/>
    </row>
    <row r="40" spans="1:2" ht="12.75">
      <c r="A40" s="92" t="s">
        <v>168</v>
      </c>
      <c r="B40" s="93" t="s">
        <v>346</v>
      </c>
    </row>
    <row r="41" spans="1:10" ht="12.75">
      <c r="A41" s="100" t="s">
        <v>180</v>
      </c>
      <c r="B41" s="93" t="s">
        <v>188</v>
      </c>
      <c r="J41" s="94">
        <v>1325442</v>
      </c>
    </row>
    <row r="42" spans="1:10" ht="12.75">
      <c r="A42" s="100" t="s">
        <v>180</v>
      </c>
      <c r="B42" s="93" t="s">
        <v>182</v>
      </c>
      <c r="J42" s="94">
        <v>-1325442</v>
      </c>
    </row>
    <row r="44" spans="1:2" ht="12.75">
      <c r="A44" s="92" t="s">
        <v>181</v>
      </c>
      <c r="B44" s="93" t="s">
        <v>347</v>
      </c>
    </row>
    <row r="45" spans="1:10" ht="12.75">
      <c r="A45" s="100" t="s">
        <v>180</v>
      </c>
      <c r="B45" s="93" t="s">
        <v>188</v>
      </c>
      <c r="J45" s="94">
        <v>3552453</v>
      </c>
    </row>
    <row r="46" spans="1:10" ht="12.75">
      <c r="A46" s="100" t="s">
        <v>180</v>
      </c>
      <c r="B46" s="93" t="s">
        <v>182</v>
      </c>
      <c r="J46" s="94">
        <v>-3552453</v>
      </c>
    </row>
    <row r="48" spans="1:2" ht="12.75">
      <c r="A48" s="92" t="s">
        <v>313</v>
      </c>
      <c r="B48" s="93" t="s">
        <v>348</v>
      </c>
    </row>
    <row r="49" spans="1:10" ht="12.75">
      <c r="A49" s="100" t="s">
        <v>180</v>
      </c>
      <c r="B49" s="93" t="s">
        <v>188</v>
      </c>
      <c r="J49" s="94">
        <v>659783</v>
      </c>
    </row>
    <row r="50" spans="1:10" ht="12.75">
      <c r="A50" s="100" t="s">
        <v>180</v>
      </c>
      <c r="B50" s="93" t="s">
        <v>182</v>
      </c>
      <c r="J50" s="94">
        <v>-659783</v>
      </c>
    </row>
    <row r="51" spans="1:3" ht="12.75">
      <c r="A51" s="77"/>
      <c r="B51" s="77"/>
      <c r="C51" s="77"/>
    </row>
    <row r="52" spans="1:2" ht="12.75">
      <c r="A52" s="92" t="s">
        <v>185</v>
      </c>
      <c r="B52" s="93" t="s">
        <v>349</v>
      </c>
    </row>
    <row r="53" spans="1:10" ht="12.75">
      <c r="A53" s="100" t="s">
        <v>180</v>
      </c>
      <c r="B53" s="93" t="s">
        <v>188</v>
      </c>
      <c r="J53" s="94">
        <v>518073</v>
      </c>
    </row>
    <row r="54" spans="1:10" ht="12.75">
      <c r="A54" s="100" t="s">
        <v>180</v>
      </c>
      <c r="B54" s="93" t="s">
        <v>182</v>
      </c>
      <c r="J54" s="94">
        <v>-518073</v>
      </c>
    </row>
    <row r="55" spans="1:3" ht="12.75">
      <c r="A55" s="77"/>
      <c r="B55" s="77"/>
      <c r="C55" s="77"/>
    </row>
    <row r="56" spans="1:2" ht="12.75">
      <c r="A56" s="92" t="s">
        <v>315</v>
      </c>
      <c r="B56" s="93" t="s">
        <v>189</v>
      </c>
    </row>
    <row r="57" spans="1:10" ht="12.75">
      <c r="A57" s="92" t="s">
        <v>180</v>
      </c>
      <c r="B57" s="93" t="s">
        <v>179</v>
      </c>
      <c r="J57" s="94">
        <v>-235000</v>
      </c>
    </row>
    <row r="58" spans="1:10" ht="12.75">
      <c r="A58" s="92" t="s">
        <v>180</v>
      </c>
      <c r="B58" s="93" t="s">
        <v>191</v>
      </c>
      <c r="J58" s="94">
        <v>235000</v>
      </c>
    </row>
    <row r="60" spans="1:2" ht="12.75">
      <c r="A60" s="92" t="s">
        <v>193</v>
      </c>
      <c r="B60" s="93" t="s">
        <v>351</v>
      </c>
    </row>
    <row r="61" spans="1:10" ht="12.75">
      <c r="A61" s="92" t="s">
        <v>180</v>
      </c>
      <c r="B61" s="93" t="s">
        <v>187</v>
      </c>
      <c r="J61" s="94">
        <v>-2100000</v>
      </c>
    </row>
    <row r="62" spans="1:10" ht="12.75">
      <c r="A62" s="100" t="s">
        <v>180</v>
      </c>
      <c r="B62" s="77" t="s">
        <v>197</v>
      </c>
      <c r="J62" s="94">
        <v>2100000</v>
      </c>
    </row>
    <row r="63" spans="1:7" ht="24">
      <c r="A63" s="100"/>
      <c r="B63" s="110"/>
      <c r="C63" s="110"/>
      <c r="D63" s="114" t="s">
        <v>187</v>
      </c>
      <c r="E63" s="114"/>
      <c r="F63" s="115"/>
      <c r="G63" s="77"/>
    </row>
    <row r="64" spans="1:7" ht="12.75">
      <c r="A64" s="100"/>
      <c r="B64" s="93" t="s">
        <v>312</v>
      </c>
      <c r="D64" s="113">
        <v>2100000</v>
      </c>
      <c r="E64" s="113"/>
      <c r="F64" s="113"/>
      <c r="G64" s="77"/>
    </row>
    <row r="66" spans="1:2" ht="12.75">
      <c r="A66" s="92" t="s">
        <v>320</v>
      </c>
      <c r="B66" s="93" t="s">
        <v>227</v>
      </c>
    </row>
    <row r="67" spans="1:10" ht="12.75">
      <c r="A67" s="92" t="s">
        <v>180</v>
      </c>
      <c r="B67" s="93" t="s">
        <v>186</v>
      </c>
      <c r="J67" s="94">
        <v>-300000</v>
      </c>
    </row>
    <row r="68" spans="1:10" ht="12.75">
      <c r="A68" s="92" t="s">
        <v>180</v>
      </c>
      <c r="B68" s="93" t="s">
        <v>187</v>
      </c>
      <c r="J68" s="94">
        <v>300000</v>
      </c>
    </row>
    <row r="70" spans="1:2" ht="12.75">
      <c r="A70" s="92" t="s">
        <v>228</v>
      </c>
      <c r="B70" s="93" t="s">
        <v>316</v>
      </c>
    </row>
    <row r="71" spans="1:10" ht="12.75">
      <c r="A71" s="92" t="s">
        <v>180</v>
      </c>
      <c r="B71" s="93" t="s">
        <v>192</v>
      </c>
      <c r="J71" s="94">
        <v>-992000</v>
      </c>
    </row>
    <row r="72" spans="1:10" ht="12.75">
      <c r="A72" s="92" t="s">
        <v>180</v>
      </c>
      <c r="B72" s="93" t="s">
        <v>187</v>
      </c>
      <c r="J72" s="94">
        <v>992000</v>
      </c>
    </row>
    <row r="74" spans="1:2" ht="12.75">
      <c r="A74" s="92" t="s">
        <v>229</v>
      </c>
      <c r="B74" s="93" t="s">
        <v>317</v>
      </c>
    </row>
    <row r="75" spans="1:10" ht="12.75">
      <c r="A75" s="92" t="s">
        <v>180</v>
      </c>
      <c r="B75" s="93" t="s">
        <v>192</v>
      </c>
      <c r="J75" s="94">
        <v>-654000</v>
      </c>
    </row>
    <row r="76" spans="1:10" ht="12.75">
      <c r="A76" s="92" t="s">
        <v>180</v>
      </c>
      <c r="B76" s="93" t="s">
        <v>187</v>
      </c>
      <c r="J76" s="94">
        <v>654000</v>
      </c>
    </row>
    <row r="78" spans="1:2" ht="12.75">
      <c r="A78" s="92" t="s">
        <v>321</v>
      </c>
      <c r="B78" s="93" t="s">
        <v>358</v>
      </c>
    </row>
    <row r="79" spans="1:10" ht="12.75">
      <c r="A79" s="92" t="s">
        <v>180</v>
      </c>
      <c r="B79" s="93" t="s">
        <v>186</v>
      </c>
      <c r="J79" s="94">
        <v>-180811</v>
      </c>
    </row>
    <row r="80" spans="1:10" ht="12.75">
      <c r="A80" s="92" t="s">
        <v>180</v>
      </c>
      <c r="B80" s="93" t="s">
        <v>187</v>
      </c>
      <c r="J80" s="94">
        <v>180811</v>
      </c>
    </row>
    <row r="82" spans="1:2" ht="12.75">
      <c r="A82" s="92" t="s">
        <v>231</v>
      </c>
      <c r="B82" s="93" t="s">
        <v>361</v>
      </c>
    </row>
    <row r="83" spans="1:10" ht="12.75">
      <c r="A83" s="92" t="s">
        <v>180</v>
      </c>
      <c r="B83" s="93" t="s">
        <v>187</v>
      </c>
      <c r="J83" s="94">
        <v>-3101</v>
      </c>
    </row>
    <row r="84" spans="1:10" ht="12.75">
      <c r="A84" s="92" t="s">
        <v>180</v>
      </c>
      <c r="B84" s="77" t="s">
        <v>183</v>
      </c>
      <c r="J84" s="94">
        <v>2159</v>
      </c>
    </row>
    <row r="85" spans="1:10" ht="12.75">
      <c r="A85" s="92" t="s">
        <v>180</v>
      </c>
      <c r="B85" s="77" t="s">
        <v>184</v>
      </c>
      <c r="C85" s="77"/>
      <c r="D85" s="77"/>
      <c r="G85" s="77"/>
      <c r="H85" s="77"/>
      <c r="I85" s="77"/>
      <c r="J85" s="77">
        <v>942</v>
      </c>
    </row>
    <row r="86" spans="1:10" ht="12.75">
      <c r="A86" s="77"/>
      <c r="B86" s="77"/>
      <c r="C86" s="77"/>
      <c r="D86" s="77"/>
      <c r="G86" s="77"/>
      <c r="H86" s="77"/>
      <c r="I86" s="77"/>
      <c r="J86" s="77"/>
    </row>
    <row r="87" spans="1:2" ht="12.75">
      <c r="A87" s="92" t="s">
        <v>231</v>
      </c>
      <c r="B87" s="93" t="s">
        <v>362</v>
      </c>
    </row>
    <row r="88" spans="1:10" ht="12.75">
      <c r="A88" s="92" t="s">
        <v>180</v>
      </c>
      <c r="B88" s="77" t="s">
        <v>183</v>
      </c>
      <c r="J88" s="94">
        <v>-19450</v>
      </c>
    </row>
    <row r="89" spans="1:10" ht="12.75">
      <c r="A89" s="92" t="s">
        <v>180</v>
      </c>
      <c r="B89" s="77" t="s">
        <v>184</v>
      </c>
      <c r="C89" s="77"/>
      <c r="D89" s="77"/>
      <c r="G89" s="77"/>
      <c r="H89" s="77"/>
      <c r="I89" s="77"/>
      <c r="J89" s="94">
        <v>-8490</v>
      </c>
    </row>
    <row r="90" spans="1:10" ht="12.75">
      <c r="A90" s="92" t="s">
        <v>180</v>
      </c>
      <c r="B90" s="93" t="s">
        <v>187</v>
      </c>
      <c r="J90" s="94">
        <v>27940</v>
      </c>
    </row>
    <row r="92" spans="1:2" ht="12.75">
      <c r="A92" s="92" t="s">
        <v>322</v>
      </c>
      <c r="B92" s="93" t="s">
        <v>344</v>
      </c>
    </row>
    <row r="93" spans="1:10" ht="12.75">
      <c r="A93" s="92" t="s">
        <v>180</v>
      </c>
      <c r="B93" s="93" t="s">
        <v>179</v>
      </c>
      <c r="J93" s="94">
        <v>-3040153</v>
      </c>
    </row>
    <row r="94" spans="1:10" ht="12.75">
      <c r="A94" s="92" t="s">
        <v>180</v>
      </c>
      <c r="B94" s="93" t="s">
        <v>323</v>
      </c>
      <c r="J94" s="94">
        <v>3007519</v>
      </c>
    </row>
    <row r="95" spans="1:10" ht="12.75">
      <c r="A95" s="92" t="s">
        <v>180</v>
      </c>
      <c r="B95" s="93" t="s">
        <v>187</v>
      </c>
      <c r="J95" s="94">
        <v>32634</v>
      </c>
    </row>
    <row r="98" ht="12.75">
      <c r="A98" s="99" t="s">
        <v>371</v>
      </c>
    </row>
    <row r="99" ht="12.75">
      <c r="A99" s="99"/>
    </row>
    <row r="100" spans="1:2" ht="12.75">
      <c r="A100" s="92" t="s">
        <v>168</v>
      </c>
      <c r="B100" s="93" t="s">
        <v>372</v>
      </c>
    </row>
    <row r="101" spans="1:10" ht="12.75">
      <c r="A101" s="100" t="s">
        <v>180</v>
      </c>
      <c r="B101" s="93" t="s">
        <v>188</v>
      </c>
      <c r="J101" s="94">
        <v>1317024</v>
      </c>
    </row>
    <row r="102" spans="1:10" ht="12.75">
      <c r="A102" s="100" t="s">
        <v>180</v>
      </c>
      <c r="B102" s="93" t="s">
        <v>182</v>
      </c>
      <c r="J102" s="94">
        <v>-1317024</v>
      </c>
    </row>
    <row r="104" spans="1:2" ht="12.75">
      <c r="A104" s="92" t="s">
        <v>181</v>
      </c>
      <c r="B104" s="93" t="s">
        <v>373</v>
      </c>
    </row>
    <row r="105" spans="1:10" ht="12.75">
      <c r="A105" s="100" t="s">
        <v>180</v>
      </c>
      <c r="B105" s="93" t="s">
        <v>188</v>
      </c>
      <c r="J105" s="94">
        <v>3564594</v>
      </c>
    </row>
    <row r="106" spans="1:10" ht="12.75">
      <c r="A106" s="100" t="s">
        <v>180</v>
      </c>
      <c r="B106" s="93" t="s">
        <v>182</v>
      </c>
      <c r="J106" s="94">
        <v>-3564594</v>
      </c>
    </row>
    <row r="108" spans="1:2" ht="12.75">
      <c r="A108" s="92" t="s">
        <v>313</v>
      </c>
      <c r="B108" s="93" t="s">
        <v>374</v>
      </c>
    </row>
    <row r="109" spans="1:10" ht="12.75">
      <c r="A109" s="100" t="s">
        <v>180</v>
      </c>
      <c r="B109" s="93" t="s">
        <v>188</v>
      </c>
      <c r="J109" s="94">
        <v>659785</v>
      </c>
    </row>
    <row r="110" spans="1:10" ht="12.75">
      <c r="A110" s="100" t="s">
        <v>180</v>
      </c>
      <c r="B110" s="93" t="s">
        <v>182</v>
      </c>
      <c r="J110" s="94">
        <v>-659785</v>
      </c>
    </row>
    <row r="111" spans="1:3" ht="12.75">
      <c r="A111" s="77"/>
      <c r="B111" s="77"/>
      <c r="C111" s="77"/>
    </row>
    <row r="112" spans="1:3" ht="12.75">
      <c r="A112" s="77"/>
      <c r="B112" s="77"/>
      <c r="C112" s="77"/>
    </row>
    <row r="113" spans="1:2" ht="12.75">
      <c r="A113" s="92" t="s">
        <v>185</v>
      </c>
      <c r="B113" s="93" t="s">
        <v>375</v>
      </c>
    </row>
    <row r="114" spans="1:10" ht="12.75">
      <c r="A114" s="100" t="s">
        <v>180</v>
      </c>
      <c r="B114" s="93" t="s">
        <v>188</v>
      </c>
      <c r="J114" s="94">
        <v>518073</v>
      </c>
    </row>
    <row r="115" spans="1:10" ht="12.75">
      <c r="A115" s="100" t="s">
        <v>180</v>
      </c>
      <c r="B115" s="93" t="s">
        <v>182</v>
      </c>
      <c r="J115" s="94">
        <v>-518073</v>
      </c>
    </row>
    <row r="116" spans="1:3" ht="12.75">
      <c r="A116" s="77"/>
      <c r="B116" s="77"/>
      <c r="C116" s="77"/>
    </row>
    <row r="117" spans="1:2" ht="12.75">
      <c r="A117" s="92" t="s">
        <v>315</v>
      </c>
      <c r="B117" s="93" t="s">
        <v>189</v>
      </c>
    </row>
    <row r="118" spans="1:10" ht="12.75">
      <c r="A118" s="92" t="s">
        <v>180</v>
      </c>
      <c r="B118" s="93" t="s">
        <v>179</v>
      </c>
      <c r="J118" s="94">
        <v>-30000</v>
      </c>
    </row>
    <row r="119" spans="1:10" ht="12.75">
      <c r="A119" s="92" t="s">
        <v>180</v>
      </c>
      <c r="B119" s="93" t="s">
        <v>191</v>
      </c>
      <c r="J119" s="94">
        <v>30000</v>
      </c>
    </row>
    <row r="121" spans="1:2" ht="12.75">
      <c r="A121" s="92" t="s">
        <v>193</v>
      </c>
      <c r="B121" s="93" t="s">
        <v>376</v>
      </c>
    </row>
    <row r="122" spans="1:10" ht="12.75">
      <c r="A122" s="92" t="s">
        <v>180</v>
      </c>
      <c r="B122" s="93" t="s">
        <v>183</v>
      </c>
      <c r="J122" s="94">
        <v>439000</v>
      </c>
    </row>
    <row r="123" spans="1:10" ht="12.75">
      <c r="A123" s="92" t="s">
        <v>180</v>
      </c>
      <c r="B123" s="77" t="s">
        <v>184</v>
      </c>
      <c r="J123" s="94">
        <v>102000</v>
      </c>
    </row>
    <row r="124" spans="1:10" ht="12.75">
      <c r="A124" s="92" t="s">
        <v>180</v>
      </c>
      <c r="B124" s="93" t="s">
        <v>187</v>
      </c>
      <c r="J124" s="94">
        <v>-541000</v>
      </c>
    </row>
    <row r="126" spans="1:10" ht="12.75">
      <c r="A126" s="92" t="s">
        <v>320</v>
      </c>
      <c r="B126" s="142" t="s">
        <v>377</v>
      </c>
      <c r="C126" s="142"/>
      <c r="D126" s="142"/>
      <c r="E126" s="142"/>
      <c r="F126" s="142"/>
      <c r="G126" s="142"/>
      <c r="H126" s="142"/>
      <c r="I126" s="142"/>
      <c r="J126" s="142"/>
    </row>
    <row r="127" spans="2:10" ht="12.75">
      <c r="B127" s="142"/>
      <c r="C127" s="142"/>
      <c r="D127" s="142"/>
      <c r="E127" s="142"/>
      <c r="F127" s="142"/>
      <c r="G127" s="142"/>
      <c r="H127" s="142"/>
      <c r="I127" s="142"/>
      <c r="J127" s="142"/>
    </row>
    <row r="128" spans="1:10" ht="12.75">
      <c r="A128" s="92" t="s">
        <v>180</v>
      </c>
      <c r="B128" s="93" t="s">
        <v>187</v>
      </c>
      <c r="J128" s="94">
        <v>-4000000</v>
      </c>
    </row>
    <row r="129" spans="1:10" ht="12.75">
      <c r="A129" s="92" t="s">
        <v>180</v>
      </c>
      <c r="B129" s="93" t="s">
        <v>191</v>
      </c>
      <c r="J129" s="94">
        <v>4000000</v>
      </c>
    </row>
    <row r="131" spans="1:2" ht="12.75">
      <c r="A131" s="92" t="s">
        <v>228</v>
      </c>
      <c r="B131" s="93" t="s">
        <v>317</v>
      </c>
    </row>
    <row r="132" spans="1:10" ht="12.75">
      <c r="A132" s="92" t="s">
        <v>180</v>
      </c>
      <c r="B132" s="93" t="s">
        <v>192</v>
      </c>
      <c r="J132" s="94">
        <v>-577073</v>
      </c>
    </row>
    <row r="133" spans="1:10" ht="12.75">
      <c r="A133" s="92" t="s">
        <v>180</v>
      </c>
      <c r="B133" s="93" t="s">
        <v>187</v>
      </c>
      <c r="J133" s="94">
        <v>577073</v>
      </c>
    </row>
    <row r="135" spans="1:2" ht="12.75">
      <c r="A135" s="92" t="s">
        <v>229</v>
      </c>
      <c r="B135" s="93" t="s">
        <v>227</v>
      </c>
    </row>
    <row r="136" spans="1:10" ht="12.75">
      <c r="A136" s="92" t="s">
        <v>180</v>
      </c>
      <c r="B136" s="93" t="s">
        <v>186</v>
      </c>
      <c r="J136" s="94">
        <v>-736600</v>
      </c>
    </row>
    <row r="137" spans="1:10" ht="12.75">
      <c r="A137" s="92" t="s">
        <v>180</v>
      </c>
      <c r="B137" s="93" t="s">
        <v>187</v>
      </c>
      <c r="J137" s="94">
        <v>736600</v>
      </c>
    </row>
    <row r="139" spans="1:2" ht="12.75">
      <c r="A139" s="92" t="s">
        <v>382</v>
      </c>
      <c r="B139" s="93" t="s">
        <v>383</v>
      </c>
    </row>
    <row r="140" spans="1:10" ht="12.75">
      <c r="A140" s="92" t="s">
        <v>180</v>
      </c>
      <c r="B140" s="93" t="s">
        <v>323</v>
      </c>
      <c r="J140" s="94">
        <v>549</v>
      </c>
    </row>
    <row r="141" spans="1:10" ht="12.75">
      <c r="A141" s="92" t="s">
        <v>180</v>
      </c>
      <c r="B141" s="93" t="s">
        <v>179</v>
      </c>
      <c r="J141" s="94">
        <v>-549</v>
      </c>
    </row>
    <row r="144" ht="12.75">
      <c r="A144" s="99" t="s">
        <v>385</v>
      </c>
    </row>
    <row r="145" ht="12.75">
      <c r="A145" s="99"/>
    </row>
    <row r="146" spans="1:2" ht="12.75">
      <c r="A146" s="92" t="s">
        <v>168</v>
      </c>
      <c r="B146" s="93" t="s">
        <v>386</v>
      </c>
    </row>
    <row r="147" spans="1:10" ht="12.75">
      <c r="A147" s="100" t="s">
        <v>180</v>
      </c>
      <c r="B147" s="93" t="s">
        <v>188</v>
      </c>
      <c r="J147" s="94">
        <v>1317024</v>
      </c>
    </row>
    <row r="148" spans="1:10" ht="12.75">
      <c r="A148" s="100" t="s">
        <v>180</v>
      </c>
      <c r="B148" s="93" t="s">
        <v>182</v>
      </c>
      <c r="J148" s="94">
        <v>-1317024</v>
      </c>
    </row>
    <row r="150" spans="1:2" ht="12.75">
      <c r="A150" s="92" t="s">
        <v>181</v>
      </c>
      <c r="B150" s="93" t="s">
        <v>387</v>
      </c>
    </row>
    <row r="151" spans="1:10" ht="12.75">
      <c r="A151" s="100" t="s">
        <v>180</v>
      </c>
      <c r="B151" s="93" t="s">
        <v>188</v>
      </c>
      <c r="J151" s="94">
        <v>3584376</v>
      </c>
    </row>
    <row r="152" spans="1:10" ht="12.75">
      <c r="A152" s="100" t="s">
        <v>180</v>
      </c>
      <c r="B152" s="93" t="s">
        <v>182</v>
      </c>
      <c r="J152" s="94">
        <v>-3584376</v>
      </c>
    </row>
    <row r="154" spans="1:2" ht="12.75">
      <c r="A154" s="92" t="s">
        <v>313</v>
      </c>
      <c r="B154" s="93" t="s">
        <v>388</v>
      </c>
    </row>
    <row r="155" spans="1:10" ht="12.75">
      <c r="A155" s="100" t="s">
        <v>180</v>
      </c>
      <c r="B155" s="93" t="s">
        <v>188</v>
      </c>
      <c r="J155" s="94">
        <v>659782</v>
      </c>
    </row>
    <row r="156" spans="1:10" ht="12.75">
      <c r="A156" s="100" t="s">
        <v>180</v>
      </c>
      <c r="B156" s="93" t="s">
        <v>182</v>
      </c>
      <c r="J156" s="94">
        <v>-659782</v>
      </c>
    </row>
    <row r="157" spans="1:3" ht="12.75">
      <c r="A157" s="77"/>
      <c r="B157" s="77"/>
      <c r="C157" s="77"/>
    </row>
    <row r="158" spans="1:2" ht="12.75">
      <c r="A158" s="92" t="s">
        <v>185</v>
      </c>
      <c r="B158" s="93" t="s">
        <v>389</v>
      </c>
    </row>
    <row r="159" spans="1:10" ht="12.75">
      <c r="A159" s="100" t="s">
        <v>180</v>
      </c>
      <c r="B159" s="93" t="s">
        <v>188</v>
      </c>
      <c r="J159" s="94">
        <v>518075</v>
      </c>
    </row>
    <row r="160" spans="1:10" ht="12.75">
      <c r="A160" s="100" t="s">
        <v>180</v>
      </c>
      <c r="B160" s="93" t="s">
        <v>182</v>
      </c>
      <c r="J160" s="94">
        <v>-518075</v>
      </c>
    </row>
    <row r="162" spans="1:2" ht="12.75">
      <c r="A162" s="92" t="s">
        <v>315</v>
      </c>
      <c r="B162" s="93" t="s">
        <v>390</v>
      </c>
    </row>
    <row r="163" spans="1:10" ht="12.75">
      <c r="A163" s="92" t="s">
        <v>180</v>
      </c>
      <c r="B163" s="93" t="s">
        <v>179</v>
      </c>
      <c r="J163" s="94">
        <v>-14928888</v>
      </c>
    </row>
    <row r="164" spans="1:10" ht="12.75">
      <c r="A164" s="92" t="s">
        <v>180</v>
      </c>
      <c r="B164" s="93" t="s">
        <v>186</v>
      </c>
      <c r="J164" s="94">
        <v>4010687</v>
      </c>
    </row>
    <row r="165" spans="1:10" ht="12.75">
      <c r="A165" s="92" t="s">
        <v>180</v>
      </c>
      <c r="B165" s="93" t="s">
        <v>192</v>
      </c>
      <c r="J165" s="94">
        <v>10918201</v>
      </c>
    </row>
    <row r="167" spans="1:2" ht="12.75">
      <c r="A167" s="92" t="s">
        <v>193</v>
      </c>
      <c r="B167" s="93" t="s">
        <v>227</v>
      </c>
    </row>
    <row r="168" spans="1:10" ht="12.75">
      <c r="A168" s="92" t="s">
        <v>180</v>
      </c>
      <c r="B168" s="93" t="s">
        <v>186</v>
      </c>
      <c r="J168" s="94">
        <v>-1511301</v>
      </c>
    </row>
    <row r="169" spans="1:10" ht="12.75">
      <c r="A169" s="92" t="s">
        <v>180</v>
      </c>
      <c r="B169" s="93" t="s">
        <v>192</v>
      </c>
      <c r="J169" s="94">
        <v>342901</v>
      </c>
    </row>
    <row r="170" spans="1:10" ht="12.75">
      <c r="A170" s="92" t="s">
        <v>180</v>
      </c>
      <c r="B170" s="93" t="s">
        <v>187</v>
      </c>
      <c r="J170" s="94">
        <v>1168400</v>
      </c>
    </row>
    <row r="172" spans="1:2" ht="12.75">
      <c r="A172" s="92" t="s">
        <v>320</v>
      </c>
      <c r="B172" s="93" t="s">
        <v>189</v>
      </c>
    </row>
    <row r="173" spans="1:10" ht="12.75">
      <c r="A173" s="92" t="s">
        <v>180</v>
      </c>
      <c r="B173" s="93" t="s">
        <v>179</v>
      </c>
      <c r="J173" s="94">
        <v>-50000</v>
      </c>
    </row>
    <row r="174" spans="1:10" ht="12.75">
      <c r="A174" s="92" t="s">
        <v>180</v>
      </c>
      <c r="B174" s="93" t="s">
        <v>191</v>
      </c>
      <c r="J174" s="94">
        <v>50000</v>
      </c>
    </row>
    <row r="177" ht="12.75">
      <c r="A177" s="99" t="s">
        <v>407</v>
      </c>
    </row>
    <row r="179" spans="1:10" ht="12.75">
      <c r="A179" s="92" t="s">
        <v>168</v>
      </c>
      <c r="B179" s="143" t="s">
        <v>337</v>
      </c>
      <c r="C179" s="143"/>
      <c r="D179" s="143"/>
      <c r="E179" s="143"/>
      <c r="F179" s="143"/>
      <c r="G179" s="143"/>
      <c r="H179" s="143"/>
      <c r="I179" s="143"/>
      <c r="J179" s="143"/>
    </row>
    <row r="180" spans="2:10" ht="12.75"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1:10" ht="12.75">
      <c r="A181" s="92" t="s">
        <v>180</v>
      </c>
      <c r="B181" s="93" t="s">
        <v>335</v>
      </c>
      <c r="J181" s="94">
        <v>10320004</v>
      </c>
    </row>
    <row r="182" spans="1:10" ht="12.75">
      <c r="A182" s="92" t="s">
        <v>180</v>
      </c>
      <c r="B182" s="93" t="s">
        <v>336</v>
      </c>
      <c r="J182" s="94">
        <v>-10320004</v>
      </c>
    </row>
  </sheetData>
  <sheetProtection/>
  <mergeCells count="5">
    <mergeCell ref="A2:J2"/>
    <mergeCell ref="A3:J3"/>
    <mergeCell ref="A4:J4"/>
    <mergeCell ref="B126:J127"/>
    <mergeCell ref="B179:J180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9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199</v>
      </c>
      <c r="I1" s="102" t="s">
        <v>176</v>
      </c>
    </row>
    <row r="2" spans="1:9" ht="12.75">
      <c r="A2" s="141" t="s">
        <v>175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1" t="s">
        <v>177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1" t="s">
        <v>178</v>
      </c>
      <c r="B4" s="141"/>
      <c r="C4" s="141"/>
      <c r="D4" s="141"/>
      <c r="E4" s="141"/>
      <c r="F4" s="141"/>
      <c r="G4" s="141"/>
      <c r="H4" s="141"/>
      <c r="I4" s="141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6" spans="1:9" ht="12.75">
      <c r="A6" s="98"/>
      <c r="B6" s="98"/>
      <c r="C6" s="98"/>
      <c r="D6" s="98"/>
      <c r="E6" s="98"/>
      <c r="F6" s="98"/>
      <c r="G6" s="98"/>
      <c r="H6" s="98"/>
      <c r="I6" s="98"/>
    </row>
    <row r="7" spans="1:9" ht="12.75">
      <c r="A7" s="98"/>
      <c r="B7" s="98"/>
      <c r="C7" s="98"/>
      <c r="D7" s="98"/>
      <c r="E7" s="98"/>
      <c r="F7" s="98"/>
      <c r="G7" s="98"/>
      <c r="H7" s="98"/>
      <c r="I7" s="98"/>
    </row>
    <row r="8" ht="12.75">
      <c r="A8" s="103" t="s">
        <v>12</v>
      </c>
    </row>
    <row r="10" ht="12.75">
      <c r="A10" s="99" t="s">
        <v>339</v>
      </c>
    </row>
    <row r="12" spans="1:2" ht="12.75">
      <c r="A12" s="92" t="s">
        <v>168</v>
      </c>
      <c r="B12" s="77" t="s">
        <v>399</v>
      </c>
    </row>
    <row r="13" spans="1:9" ht="12.75">
      <c r="A13" s="92" t="s">
        <v>180</v>
      </c>
      <c r="B13" s="77" t="s">
        <v>182</v>
      </c>
      <c r="I13" s="94">
        <v>30400</v>
      </c>
    </row>
    <row r="14" spans="1:9" ht="12.75">
      <c r="A14" s="92" t="s">
        <v>180</v>
      </c>
      <c r="B14" s="77" t="s">
        <v>187</v>
      </c>
      <c r="I14" s="94">
        <v>30400</v>
      </c>
    </row>
    <row r="16" ht="12.75">
      <c r="A16" s="99" t="s">
        <v>345</v>
      </c>
    </row>
    <row r="17" ht="12.75">
      <c r="A17" s="99"/>
    </row>
    <row r="18" spans="1:2" ht="12.75">
      <c r="A18" s="92" t="s">
        <v>168</v>
      </c>
      <c r="B18" s="77" t="s">
        <v>399</v>
      </c>
    </row>
    <row r="19" spans="1:9" ht="12.75">
      <c r="A19" s="92" t="s">
        <v>180</v>
      </c>
      <c r="B19" s="77" t="s">
        <v>182</v>
      </c>
      <c r="D19" s="93"/>
      <c r="I19" s="94">
        <v>-5000</v>
      </c>
    </row>
    <row r="20" spans="1:9" ht="12.75">
      <c r="A20" s="92" t="s">
        <v>180</v>
      </c>
      <c r="B20" s="77" t="s">
        <v>187</v>
      </c>
      <c r="D20" s="93"/>
      <c r="I20" s="94">
        <v>-5000</v>
      </c>
    </row>
    <row r="23" ht="12.75">
      <c r="A23" s="103" t="s">
        <v>234</v>
      </c>
    </row>
    <row r="25" ht="12.75">
      <c r="A25" s="99" t="s">
        <v>339</v>
      </c>
    </row>
    <row r="26" ht="12.75">
      <c r="A26" s="99"/>
    </row>
    <row r="27" spans="1:2" ht="12.75">
      <c r="A27" s="92" t="s">
        <v>168</v>
      </c>
      <c r="B27" s="77" t="s">
        <v>329</v>
      </c>
    </row>
    <row r="28" spans="1:9" ht="12.75">
      <c r="A28" s="92" t="s">
        <v>180</v>
      </c>
      <c r="B28" s="77" t="s">
        <v>182</v>
      </c>
      <c r="I28" s="94">
        <v>-100000</v>
      </c>
    </row>
    <row r="29" spans="1:9" ht="12.75">
      <c r="A29" s="92" t="s">
        <v>180</v>
      </c>
      <c r="B29" s="77" t="s">
        <v>187</v>
      </c>
      <c r="I29" s="94">
        <v>-100000</v>
      </c>
    </row>
    <row r="30" ht="12.75">
      <c r="A30" s="99"/>
    </row>
    <row r="31" ht="12.75">
      <c r="A31" s="99" t="s">
        <v>345</v>
      </c>
    </row>
    <row r="32" ht="12.75">
      <c r="A32" s="99"/>
    </row>
    <row r="33" spans="1:2" ht="12.75">
      <c r="A33" s="92" t="s">
        <v>168</v>
      </c>
      <c r="B33" s="77" t="s">
        <v>329</v>
      </c>
    </row>
    <row r="34" spans="1:9" ht="12.75">
      <c r="A34" s="92" t="s">
        <v>180</v>
      </c>
      <c r="B34" s="77" t="s">
        <v>182</v>
      </c>
      <c r="D34" s="93"/>
      <c r="I34" s="94">
        <v>100000</v>
      </c>
    </row>
    <row r="35" spans="1:9" ht="12.75">
      <c r="A35" s="92" t="s">
        <v>180</v>
      </c>
      <c r="B35" s="77" t="s">
        <v>187</v>
      </c>
      <c r="D35" s="93"/>
      <c r="I35" s="94">
        <v>100000</v>
      </c>
    </row>
    <row r="36" ht="12.75">
      <c r="A36" s="99"/>
    </row>
    <row r="37" spans="1:2" ht="12.75">
      <c r="A37" s="92" t="s">
        <v>181</v>
      </c>
      <c r="B37" s="77" t="s">
        <v>400</v>
      </c>
    </row>
    <row r="38" spans="1:9" ht="12.75">
      <c r="A38" s="92" t="s">
        <v>180</v>
      </c>
      <c r="B38" s="77" t="s">
        <v>182</v>
      </c>
      <c r="D38" s="93"/>
      <c r="I38" s="94">
        <v>5000000</v>
      </c>
    </row>
    <row r="39" spans="1:9" ht="12.75">
      <c r="A39" s="92" t="s">
        <v>180</v>
      </c>
      <c r="B39" s="77" t="s">
        <v>183</v>
      </c>
      <c r="D39" s="93"/>
      <c r="I39" s="94">
        <v>1700000</v>
      </c>
    </row>
    <row r="40" spans="1:9" ht="12.75">
      <c r="A40" s="92" t="s">
        <v>180</v>
      </c>
      <c r="B40" s="77" t="s">
        <v>184</v>
      </c>
      <c r="D40" s="93"/>
      <c r="I40" s="94">
        <v>868320</v>
      </c>
    </row>
    <row r="41" spans="1:9" ht="12.75">
      <c r="A41" s="92" t="s">
        <v>180</v>
      </c>
      <c r="B41" s="77" t="s">
        <v>187</v>
      </c>
      <c r="D41" s="93"/>
      <c r="I41" s="94">
        <v>2431680</v>
      </c>
    </row>
    <row r="44" ht="12.75">
      <c r="A44" s="103" t="s">
        <v>38</v>
      </c>
    </row>
    <row r="45" ht="12.75">
      <c r="A45" s="103"/>
    </row>
    <row r="46" ht="12.75">
      <c r="A46" s="99" t="s">
        <v>385</v>
      </c>
    </row>
    <row r="47" ht="12.75">
      <c r="A47" s="99"/>
    </row>
    <row r="48" spans="1:2" ht="12.75">
      <c r="A48" s="92" t="s">
        <v>168</v>
      </c>
      <c r="B48" s="77" t="s">
        <v>398</v>
      </c>
    </row>
    <row r="49" spans="1:9" ht="12.75">
      <c r="A49" s="100" t="s">
        <v>180</v>
      </c>
      <c r="B49" s="93" t="s">
        <v>182</v>
      </c>
      <c r="I49" s="94">
        <v>3636123</v>
      </c>
    </row>
    <row r="50" spans="1:9" ht="12.75">
      <c r="A50" s="92" t="s">
        <v>180</v>
      </c>
      <c r="B50" s="77" t="s">
        <v>187</v>
      </c>
      <c r="I50" s="94">
        <v>3636123</v>
      </c>
    </row>
    <row r="51" spans="2:8" ht="12.75">
      <c r="B51" s="93"/>
      <c r="C51" s="93"/>
      <c r="D51" s="93"/>
      <c r="H51" s="94"/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3"/>
  <sheetViews>
    <sheetView zoomScalePageLayoutView="0" workbookViewId="0" topLeftCell="A94">
      <selection activeCell="E63" sqref="E63"/>
    </sheetView>
  </sheetViews>
  <sheetFormatPr defaultColWidth="9.00390625" defaultRowHeight="12.75"/>
  <cols>
    <col min="1" max="1" width="3.00390625" style="2" customWidth="1"/>
    <col min="2" max="2" width="53.00390625" style="20" customWidth="1"/>
    <col min="3" max="3" width="10.875" style="68" bestFit="1" customWidth="1"/>
    <col min="4" max="4" width="11.00390625" style="68" bestFit="1" customWidth="1"/>
    <col min="5" max="6" width="10.875" style="2" bestFit="1" customWidth="1"/>
    <col min="7" max="16384" width="9.125" style="2" customWidth="1"/>
  </cols>
  <sheetData>
    <row r="1" spans="1:6" ht="12.75" customHeight="1">
      <c r="A1" s="2" t="s">
        <v>199</v>
      </c>
      <c r="F1" s="108" t="s">
        <v>205</v>
      </c>
    </row>
    <row r="2" spans="1:6" ht="12.75" customHeight="1">
      <c r="A2" s="146" t="s">
        <v>102</v>
      </c>
      <c r="B2" s="146"/>
      <c r="C2" s="146"/>
      <c r="D2" s="146"/>
      <c r="E2" s="146"/>
      <c r="F2" s="146"/>
    </row>
    <row r="3" spans="1:6" ht="12.75" customHeight="1">
      <c r="A3" s="146" t="s">
        <v>237</v>
      </c>
      <c r="B3" s="146"/>
      <c r="C3" s="146"/>
      <c r="D3" s="146"/>
      <c r="E3" s="146"/>
      <c r="F3" s="146"/>
    </row>
    <row r="4" spans="1:4" ht="12.75" customHeight="1">
      <c r="A4" s="105"/>
      <c r="B4" s="105"/>
      <c r="C4" s="105"/>
      <c r="D4" s="105"/>
    </row>
    <row r="5" spans="1:4" ht="12.75" customHeight="1">
      <c r="A5" s="105"/>
      <c r="B5" s="105"/>
      <c r="C5" s="105"/>
      <c r="D5" s="105"/>
    </row>
    <row r="6" spans="1:6" ht="12.75" customHeight="1">
      <c r="A6" s="4"/>
      <c r="B6" s="65" t="s">
        <v>28</v>
      </c>
      <c r="C6" s="144" t="s">
        <v>71</v>
      </c>
      <c r="D6" s="145"/>
      <c r="E6" s="126" t="s">
        <v>224</v>
      </c>
      <c r="F6" s="127"/>
    </row>
    <row r="7" spans="1:6" ht="12.75" customHeight="1">
      <c r="A7" s="4">
        <v>1</v>
      </c>
      <c r="B7" s="21" t="s">
        <v>69</v>
      </c>
      <c r="C7" s="32"/>
      <c r="D7" s="69">
        <v>257868206</v>
      </c>
      <c r="E7" s="32"/>
      <c r="F7" s="69">
        <v>257868206</v>
      </c>
    </row>
    <row r="8" spans="1:6" ht="12.75" customHeight="1">
      <c r="A8" s="11">
        <v>2</v>
      </c>
      <c r="B8" s="21" t="s">
        <v>70</v>
      </c>
      <c r="C8" s="32"/>
      <c r="D8" s="69">
        <v>10670000</v>
      </c>
      <c r="E8" s="32"/>
      <c r="F8" s="69">
        <v>10670000</v>
      </c>
    </row>
    <row r="9" spans="1:6" ht="12.75" customHeight="1">
      <c r="A9" s="11"/>
      <c r="B9" s="21" t="s">
        <v>0</v>
      </c>
      <c r="C9" s="32"/>
      <c r="D9" s="69">
        <f>D7+D8</f>
        <v>268538206</v>
      </c>
      <c r="E9" s="32"/>
      <c r="F9" s="69">
        <f>F7+F8</f>
        <v>268538206</v>
      </c>
    </row>
    <row r="10" spans="1:6" ht="12.75" customHeight="1">
      <c r="A10" s="11">
        <v>3</v>
      </c>
      <c r="B10" s="21" t="s">
        <v>30</v>
      </c>
      <c r="C10" s="32"/>
      <c r="D10" s="69">
        <f>C11</f>
        <v>59223168</v>
      </c>
      <c r="E10" s="32"/>
      <c r="F10" s="69">
        <f>E11</f>
        <v>124768512</v>
      </c>
    </row>
    <row r="11" spans="1:6" s="20" customFormat="1" ht="12.75" customHeight="1">
      <c r="A11" s="39"/>
      <c r="B11" s="19" t="s">
        <v>11</v>
      </c>
      <c r="C11" s="37">
        <f>SUM(C12:C14)</f>
        <v>59223168</v>
      </c>
      <c r="D11" s="37"/>
      <c r="E11" s="37">
        <f>SUM(E12:E14)</f>
        <v>124768512</v>
      </c>
      <c r="F11" s="37"/>
    </row>
    <row r="12" spans="1:6" ht="12.75" customHeight="1">
      <c r="A12" s="11"/>
      <c r="B12" s="18" t="s">
        <v>124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125</v>
      </c>
      <c r="C13" s="23">
        <v>39563000</v>
      </c>
      <c r="D13" s="69"/>
      <c r="E13" s="23">
        <v>101472960</v>
      </c>
      <c r="F13" s="69"/>
    </row>
    <row r="14" spans="1:6" ht="12.75" customHeight="1">
      <c r="A14" s="11"/>
      <c r="B14" s="19" t="s">
        <v>206</v>
      </c>
      <c r="C14" s="23">
        <v>5660168</v>
      </c>
      <c r="D14" s="69"/>
      <c r="E14" s="23">
        <v>9295552</v>
      </c>
      <c r="F14" s="69"/>
    </row>
    <row r="15" spans="1:6" ht="12.75" customHeight="1">
      <c r="A15" s="11"/>
      <c r="B15" s="21" t="s">
        <v>42</v>
      </c>
      <c r="C15" s="32"/>
      <c r="D15" s="69">
        <f>D9+D10</f>
        <v>327761374</v>
      </c>
      <c r="E15" s="32"/>
      <c r="F15" s="69">
        <f>F9+F10</f>
        <v>393306718</v>
      </c>
    </row>
    <row r="16" spans="1:6" ht="12.75" customHeight="1">
      <c r="A16" s="11">
        <v>4</v>
      </c>
      <c r="B16" s="21" t="s">
        <v>32</v>
      </c>
      <c r="C16" s="32"/>
      <c r="D16" s="69">
        <f>SUM(C28:C29)</f>
        <v>800550000</v>
      </c>
      <c r="E16" s="32"/>
      <c r="F16" s="69">
        <f>SUM(E28:E29)</f>
        <v>800550000</v>
      </c>
    </row>
    <row r="17" spans="1:6" ht="12.75" customHeight="1">
      <c r="A17" s="26"/>
      <c r="B17" s="19" t="s">
        <v>126</v>
      </c>
      <c r="C17" s="23">
        <v>450000000</v>
      </c>
      <c r="D17" s="23"/>
      <c r="E17" s="23">
        <v>450000000</v>
      </c>
      <c r="F17" s="23"/>
    </row>
    <row r="18" spans="1:6" ht="12.75" customHeight="1">
      <c r="A18" s="26"/>
      <c r="B18" s="19" t="s">
        <v>127</v>
      </c>
      <c r="C18" s="23">
        <v>155000000</v>
      </c>
      <c r="D18" s="23"/>
      <c r="E18" s="23">
        <v>155000000</v>
      </c>
      <c r="F18" s="23"/>
    </row>
    <row r="19" spans="1:6" ht="12.75" customHeight="1">
      <c r="A19" s="26"/>
      <c r="B19" s="19" t="s">
        <v>128</v>
      </c>
      <c r="C19" s="23">
        <v>120000000</v>
      </c>
      <c r="D19" s="23"/>
      <c r="E19" s="23">
        <v>120000000</v>
      </c>
      <c r="F19" s="23"/>
    </row>
    <row r="20" spans="1:6" ht="12.75" customHeight="1">
      <c r="A20" s="26"/>
      <c r="B20" s="19" t="s">
        <v>129</v>
      </c>
      <c r="C20" s="23">
        <v>22000000</v>
      </c>
      <c r="D20" s="23"/>
      <c r="E20" s="23">
        <v>22000000</v>
      </c>
      <c r="F20" s="23"/>
    </row>
    <row r="21" spans="1:6" ht="12.75" customHeight="1">
      <c r="A21" s="26"/>
      <c r="B21" s="19" t="s">
        <v>130</v>
      </c>
      <c r="C21" s="23">
        <v>9000000</v>
      </c>
      <c r="D21" s="23"/>
      <c r="E21" s="23">
        <v>9000000</v>
      </c>
      <c r="F21" s="23"/>
    </row>
    <row r="22" spans="1:6" s="72" customFormat="1" ht="12.75" customHeight="1">
      <c r="A22" s="70"/>
      <c r="B22" s="28" t="s">
        <v>131</v>
      </c>
      <c r="C22" s="71">
        <f>SUM(C17:C21)</f>
        <v>756000000</v>
      </c>
      <c r="D22" s="29"/>
      <c r="E22" s="71">
        <f>SUM(E17:E21)</f>
        <v>756000000</v>
      </c>
      <c r="F22" s="29"/>
    </row>
    <row r="23" spans="1:6" ht="12.75" customHeight="1">
      <c r="A23" s="26"/>
      <c r="B23" s="19" t="s">
        <v>16</v>
      </c>
      <c r="C23" s="23">
        <v>4000000</v>
      </c>
      <c r="D23" s="23"/>
      <c r="E23" s="23">
        <v>4000000</v>
      </c>
      <c r="F23" s="23"/>
    </row>
    <row r="24" spans="1:6" ht="12.75" customHeight="1">
      <c r="A24" s="26"/>
      <c r="B24" s="19" t="s">
        <v>45</v>
      </c>
      <c r="C24" s="23">
        <v>40000000</v>
      </c>
      <c r="D24" s="23"/>
      <c r="E24" s="23">
        <v>40000000</v>
      </c>
      <c r="F24" s="23"/>
    </row>
    <row r="25" spans="1:6" ht="12.75" customHeight="1">
      <c r="A25" s="26"/>
      <c r="B25" s="19" t="s">
        <v>19</v>
      </c>
      <c r="C25" s="23">
        <v>0</v>
      </c>
      <c r="D25" s="23"/>
      <c r="E25" s="23">
        <v>0</v>
      </c>
      <c r="F25" s="23"/>
    </row>
    <row r="26" spans="1:6" ht="12.75" customHeight="1">
      <c r="A26" s="26"/>
      <c r="B26" s="19" t="s">
        <v>41</v>
      </c>
      <c r="C26" s="23">
        <v>250000</v>
      </c>
      <c r="D26" s="23"/>
      <c r="E26" s="23">
        <v>250000</v>
      </c>
      <c r="F26" s="23"/>
    </row>
    <row r="27" spans="1:6" ht="12.75" customHeight="1">
      <c r="A27" s="26"/>
      <c r="B27" s="19" t="s">
        <v>132</v>
      </c>
      <c r="C27" s="23">
        <v>250000</v>
      </c>
      <c r="D27" s="23"/>
      <c r="E27" s="23">
        <v>250000</v>
      </c>
      <c r="F27" s="23"/>
    </row>
    <row r="28" spans="1:6" s="72" customFormat="1" ht="12.75" customHeight="1">
      <c r="A28" s="70"/>
      <c r="B28" s="28" t="s">
        <v>133</v>
      </c>
      <c r="C28" s="38">
        <f>SUM(C22:C27)</f>
        <v>800500000</v>
      </c>
      <c r="D28" s="29"/>
      <c r="E28" s="38">
        <f>SUM(E22:E27)</f>
        <v>800500000</v>
      </c>
      <c r="F28" s="29"/>
    </row>
    <row r="29" spans="1:6" ht="12.75" customHeight="1">
      <c r="A29" s="26"/>
      <c r="B29" s="19" t="s">
        <v>104</v>
      </c>
      <c r="C29" s="37">
        <v>50000</v>
      </c>
      <c r="D29" s="23"/>
      <c r="E29" s="37">
        <v>50000</v>
      </c>
      <c r="F29" s="23"/>
    </row>
    <row r="30" spans="1:6" ht="12.75" customHeight="1">
      <c r="A30" s="11">
        <v>5</v>
      </c>
      <c r="B30" s="21" t="s">
        <v>46</v>
      </c>
      <c r="C30" s="32"/>
      <c r="D30" s="22">
        <f>C31+C34+C47+C50</f>
        <v>459169500</v>
      </c>
      <c r="E30" s="32"/>
      <c r="F30" s="22">
        <f>E31+E34+E47+E50</f>
        <v>535121142</v>
      </c>
    </row>
    <row r="31" spans="1:6" ht="12.75" customHeight="1">
      <c r="A31" s="26"/>
      <c r="B31" s="19" t="s">
        <v>134</v>
      </c>
      <c r="C31" s="37">
        <f>SUM(C32:C33)</f>
        <v>5000000</v>
      </c>
      <c r="D31" s="23"/>
      <c r="E31" s="37">
        <f>SUM(E32:E33)</f>
        <v>5000000</v>
      </c>
      <c r="F31" s="23"/>
    </row>
    <row r="32" spans="1:6" ht="12.75" customHeight="1">
      <c r="A32" s="26"/>
      <c r="B32" s="19" t="s">
        <v>31</v>
      </c>
      <c r="C32" s="23">
        <v>5000000</v>
      </c>
      <c r="D32" s="23"/>
      <c r="E32" s="23">
        <v>5000000</v>
      </c>
      <c r="F32" s="23"/>
    </row>
    <row r="33" spans="1:6" ht="12.75" customHeight="1">
      <c r="A33" s="26"/>
      <c r="B33" s="19" t="s">
        <v>47</v>
      </c>
      <c r="C33" s="23"/>
      <c r="D33" s="23"/>
      <c r="E33" s="23"/>
      <c r="F33" s="23"/>
    </row>
    <row r="34" spans="1:6" ht="12.75" customHeight="1">
      <c r="A34" s="26"/>
      <c r="B34" s="19" t="s">
        <v>238</v>
      </c>
      <c r="C34" s="23">
        <v>11000000</v>
      </c>
      <c r="D34" s="23"/>
      <c r="E34" s="23">
        <v>11000000</v>
      </c>
      <c r="F34" s="23"/>
    </row>
    <row r="35" spans="1:6" ht="12.75" customHeight="1">
      <c r="A35" s="26"/>
      <c r="B35" s="21" t="s">
        <v>48</v>
      </c>
      <c r="C35" s="73"/>
      <c r="D35" s="23"/>
      <c r="E35" s="73"/>
      <c r="F35" s="23"/>
    </row>
    <row r="36" spans="1:6" ht="12.75" customHeight="1">
      <c r="A36" s="26"/>
      <c r="B36" s="19" t="s">
        <v>239</v>
      </c>
      <c r="C36" s="37">
        <v>375691000</v>
      </c>
      <c r="D36" s="23"/>
      <c r="E36" s="37">
        <v>375691000</v>
      </c>
      <c r="F36" s="23"/>
    </row>
    <row r="37" spans="1:6" ht="11.25">
      <c r="A37" s="26"/>
      <c r="B37" s="19" t="s">
        <v>240</v>
      </c>
      <c r="C37" s="37">
        <v>56450500</v>
      </c>
      <c r="D37" s="23"/>
      <c r="E37" s="37">
        <v>56450500</v>
      </c>
      <c r="F37" s="23"/>
    </row>
    <row r="38" spans="1:6" ht="11.25">
      <c r="A38" s="26"/>
      <c r="B38" s="74" t="s">
        <v>241</v>
      </c>
      <c r="C38" s="37">
        <v>2476000</v>
      </c>
      <c r="D38" s="23"/>
      <c r="E38" s="37">
        <v>2476000</v>
      </c>
      <c r="F38" s="23"/>
    </row>
    <row r="39" spans="1:6" ht="11.25">
      <c r="A39" s="26"/>
      <c r="B39" s="18" t="s">
        <v>207</v>
      </c>
      <c r="C39" s="37">
        <v>1440000</v>
      </c>
      <c r="D39" s="23"/>
      <c r="E39" s="37">
        <v>1440000</v>
      </c>
      <c r="F39" s="23"/>
    </row>
    <row r="40" spans="1:6" ht="11.25">
      <c r="A40" s="26"/>
      <c r="B40" s="18" t="s">
        <v>363</v>
      </c>
      <c r="C40" s="37"/>
      <c r="D40" s="23"/>
      <c r="E40" s="37">
        <v>24167863</v>
      </c>
      <c r="F40" s="23"/>
    </row>
    <row r="41" spans="1:6" ht="11.25">
      <c r="A41" s="26"/>
      <c r="B41" s="18" t="s">
        <v>378</v>
      </c>
      <c r="C41" s="37"/>
      <c r="D41" s="23"/>
      <c r="E41" s="37">
        <v>7239000</v>
      </c>
      <c r="F41" s="23"/>
    </row>
    <row r="42" spans="1:6" ht="11.25">
      <c r="A42" s="26"/>
      <c r="B42" s="18" t="s">
        <v>380</v>
      </c>
      <c r="C42" s="37"/>
      <c r="D42" s="23"/>
      <c r="E42" s="37">
        <v>12305030</v>
      </c>
      <c r="F42" s="23"/>
    </row>
    <row r="43" spans="1:6" ht="11.25">
      <c r="A43" s="26"/>
      <c r="B43" s="18" t="s">
        <v>364</v>
      </c>
      <c r="C43" s="37"/>
      <c r="D43" s="23"/>
      <c r="E43" s="37">
        <v>10033000</v>
      </c>
      <c r="F43" s="23"/>
    </row>
    <row r="44" spans="1:6" s="72" customFormat="1" ht="11.25">
      <c r="A44" s="70"/>
      <c r="B44" s="28" t="s">
        <v>135</v>
      </c>
      <c r="C44" s="38">
        <f>SUM(C36:C39)</f>
        <v>436057500</v>
      </c>
      <c r="D44" s="29"/>
      <c r="E44" s="38">
        <f>SUM(E36:E43)</f>
        <v>489802393</v>
      </c>
      <c r="F44" s="29"/>
    </row>
    <row r="45" spans="1:6" s="72" customFormat="1" ht="11.25">
      <c r="A45" s="70"/>
      <c r="B45" s="74" t="s">
        <v>333</v>
      </c>
      <c r="C45" s="38"/>
      <c r="D45" s="29"/>
      <c r="E45" s="37">
        <v>22560591</v>
      </c>
      <c r="F45" s="29"/>
    </row>
    <row r="46" spans="1:6" s="72" customFormat="1" ht="11.25">
      <c r="A46" s="70"/>
      <c r="B46" s="76" t="s">
        <v>142</v>
      </c>
      <c r="C46" s="38"/>
      <c r="D46" s="29"/>
      <c r="E46" s="38">
        <f>SUM(E45)</f>
        <v>22560591</v>
      </c>
      <c r="F46" s="29"/>
    </row>
    <row r="47" spans="1:6" ht="11.25">
      <c r="A47" s="26"/>
      <c r="B47" s="18" t="s">
        <v>64</v>
      </c>
      <c r="C47" s="37">
        <f>C44</f>
        <v>436057500</v>
      </c>
      <c r="D47" s="23"/>
      <c r="E47" s="37">
        <f>E44+E46</f>
        <v>512362984</v>
      </c>
      <c r="F47" s="23"/>
    </row>
    <row r="48" spans="1:6" ht="11.25">
      <c r="A48" s="26"/>
      <c r="B48" s="74" t="s">
        <v>242</v>
      </c>
      <c r="C48" s="37">
        <v>1000000</v>
      </c>
      <c r="D48" s="23"/>
      <c r="E48" s="37">
        <v>646158</v>
      </c>
      <c r="F48" s="23"/>
    </row>
    <row r="49" spans="1:6" ht="11.25">
      <c r="A49" s="26"/>
      <c r="B49" s="74" t="s">
        <v>243</v>
      </c>
      <c r="C49" s="37">
        <v>6112000</v>
      </c>
      <c r="D49" s="23"/>
      <c r="E49" s="37">
        <v>6112000</v>
      </c>
      <c r="F49" s="23"/>
    </row>
    <row r="50" spans="1:6" s="20" customFormat="1" ht="12.75" customHeight="1">
      <c r="A50" s="64"/>
      <c r="B50" s="19" t="s">
        <v>65</v>
      </c>
      <c r="C50" s="37">
        <f>SUM(C48:C49)</f>
        <v>7112000</v>
      </c>
      <c r="D50" s="23"/>
      <c r="E50" s="37">
        <f>SUM(E48:E49)</f>
        <v>6758158</v>
      </c>
      <c r="F50" s="23"/>
    </row>
    <row r="51" spans="1:6" ht="11.25">
      <c r="A51" s="11">
        <v>6</v>
      </c>
      <c r="B51" s="21" t="s">
        <v>49</v>
      </c>
      <c r="C51" s="32"/>
      <c r="D51" s="22">
        <f>C52+C67</f>
        <v>2165057903</v>
      </c>
      <c r="E51" s="32"/>
      <c r="F51" s="22">
        <f>E52+E67</f>
        <v>2292506866</v>
      </c>
    </row>
    <row r="52" spans="1:6" ht="11.25">
      <c r="A52" s="26"/>
      <c r="B52" s="19" t="s">
        <v>9</v>
      </c>
      <c r="C52" s="37">
        <f>SUM(C53:C61)</f>
        <v>1761300903</v>
      </c>
      <c r="D52" s="22"/>
      <c r="E52" s="37">
        <f>SUM(E53:E61)+E66</f>
        <v>1858749866</v>
      </c>
      <c r="F52" s="22"/>
    </row>
    <row r="53" spans="1:6" ht="13.5" customHeight="1">
      <c r="A53" s="26"/>
      <c r="B53" s="19" t="s">
        <v>137</v>
      </c>
      <c r="C53" s="24">
        <v>414464013</v>
      </c>
      <c r="D53" s="22"/>
      <c r="E53" s="37">
        <v>414464013</v>
      </c>
      <c r="F53" s="22"/>
    </row>
    <row r="54" spans="1:6" ht="13.5" customHeight="1">
      <c r="A54" s="26"/>
      <c r="B54" s="18" t="s">
        <v>138</v>
      </c>
      <c r="C54" s="24">
        <v>308542604</v>
      </c>
      <c r="D54" s="22"/>
      <c r="E54" s="37">
        <v>317615359</v>
      </c>
      <c r="F54" s="22"/>
    </row>
    <row r="55" spans="1:6" ht="22.5">
      <c r="A55" s="26"/>
      <c r="B55" s="18" t="s">
        <v>139</v>
      </c>
      <c r="C55" s="24">
        <v>572127574</v>
      </c>
      <c r="D55" s="22"/>
      <c r="E55" s="37">
        <v>582848754</v>
      </c>
      <c r="F55" s="22"/>
    </row>
    <row r="56" spans="1:6" ht="11.25">
      <c r="A56" s="26"/>
      <c r="B56" s="18" t="s">
        <v>326</v>
      </c>
      <c r="C56" s="24"/>
      <c r="D56" s="22"/>
      <c r="E56" s="37">
        <v>27912324</v>
      </c>
      <c r="F56" s="22"/>
    </row>
    <row r="57" spans="1:6" ht="11.25">
      <c r="A57" s="26"/>
      <c r="B57" s="18" t="s">
        <v>327</v>
      </c>
      <c r="C57" s="24"/>
      <c r="D57" s="22"/>
      <c r="E57" s="37">
        <v>4613013</v>
      </c>
      <c r="F57" s="22"/>
    </row>
    <row r="58" spans="1:6" ht="11.25">
      <c r="A58" s="26"/>
      <c r="B58" s="18" t="s">
        <v>140</v>
      </c>
      <c r="C58" s="24">
        <v>29007300</v>
      </c>
      <c r="D58" s="22"/>
      <c r="E58" s="37">
        <v>29007300</v>
      </c>
      <c r="F58" s="22"/>
    </row>
    <row r="59" spans="1:6" ht="11.25">
      <c r="A59" s="26"/>
      <c r="B59" s="74" t="s">
        <v>250</v>
      </c>
      <c r="C59" s="24"/>
      <c r="D59" s="22"/>
      <c r="E59" s="37">
        <v>3579150</v>
      </c>
      <c r="F59" s="22"/>
    </row>
    <row r="60" spans="1:6" ht="11.25">
      <c r="A60" s="26"/>
      <c r="B60" s="74" t="s">
        <v>350</v>
      </c>
      <c r="C60" s="24"/>
      <c r="D60" s="22"/>
      <c r="E60" s="37">
        <v>1144656</v>
      </c>
      <c r="F60" s="22"/>
    </row>
    <row r="61" spans="1:6" s="20" customFormat="1" ht="11.25">
      <c r="A61" s="26"/>
      <c r="B61" s="18" t="s">
        <v>141</v>
      </c>
      <c r="C61" s="24">
        <f>SUM(C62)</f>
        <v>437159412</v>
      </c>
      <c r="D61" s="22"/>
      <c r="E61" s="37">
        <f>SUM(E62:E65)</f>
        <v>474740351</v>
      </c>
      <c r="F61" s="22"/>
    </row>
    <row r="62" spans="1:6" s="20" customFormat="1" ht="22.5">
      <c r="A62" s="26"/>
      <c r="B62" s="18" t="s">
        <v>244</v>
      </c>
      <c r="C62" s="24">
        <v>437159412</v>
      </c>
      <c r="D62" s="22"/>
      <c r="E62" s="37">
        <v>435663268</v>
      </c>
      <c r="F62" s="22"/>
    </row>
    <row r="63" spans="1:6" s="20" customFormat="1" ht="11.25">
      <c r="A63" s="26"/>
      <c r="B63" s="18" t="s">
        <v>325</v>
      </c>
      <c r="C63" s="24"/>
      <c r="D63" s="22"/>
      <c r="E63" s="24">
        <v>10294702</v>
      </c>
      <c r="F63" s="22"/>
    </row>
    <row r="64" spans="1:6" s="20" customFormat="1" ht="11.25">
      <c r="A64" s="26"/>
      <c r="B64" s="18" t="s">
        <v>367</v>
      </c>
      <c r="C64" s="24"/>
      <c r="D64" s="22"/>
      <c r="E64" s="24">
        <v>1882700</v>
      </c>
      <c r="F64" s="22"/>
    </row>
    <row r="65" spans="1:6" s="20" customFormat="1" ht="11.25">
      <c r="A65" s="26"/>
      <c r="B65" s="18" t="s">
        <v>368</v>
      </c>
      <c r="C65" s="24"/>
      <c r="D65" s="22"/>
      <c r="E65" s="24">
        <v>26899681</v>
      </c>
      <c r="F65" s="22"/>
    </row>
    <row r="66" spans="1:6" s="20" customFormat="1" ht="11.25">
      <c r="A66" s="26"/>
      <c r="B66" s="18" t="s">
        <v>402</v>
      </c>
      <c r="C66" s="24"/>
      <c r="D66" s="22"/>
      <c r="E66" s="24">
        <v>2824946</v>
      </c>
      <c r="F66" s="22"/>
    </row>
    <row r="67" spans="1:6" ht="12.75" customHeight="1">
      <c r="A67" s="26"/>
      <c r="B67" s="18" t="s">
        <v>67</v>
      </c>
      <c r="C67" s="37">
        <f>SUM(C68:C69)</f>
        <v>403757000</v>
      </c>
      <c r="D67" s="22"/>
      <c r="E67" s="37">
        <f>SUM(E68:E70)</f>
        <v>433757000</v>
      </c>
      <c r="F67" s="22"/>
    </row>
    <row r="68" spans="1:6" ht="12.75" customHeight="1">
      <c r="A68" s="26"/>
      <c r="B68" s="18" t="s">
        <v>66</v>
      </c>
      <c r="C68" s="37">
        <v>18757000</v>
      </c>
      <c r="D68" s="22"/>
      <c r="E68" s="37">
        <v>18757000</v>
      </c>
      <c r="F68" s="22"/>
    </row>
    <row r="69" spans="1:6" ht="12.75" customHeight="1">
      <c r="A69" s="40"/>
      <c r="B69" s="18" t="s">
        <v>245</v>
      </c>
      <c r="C69" s="37">
        <v>385000000</v>
      </c>
      <c r="D69" s="22"/>
      <c r="E69" s="37">
        <v>385000000</v>
      </c>
      <c r="F69" s="22"/>
    </row>
    <row r="70" spans="1:6" ht="12.75" customHeight="1">
      <c r="A70" s="40"/>
      <c r="B70" s="18" t="s">
        <v>396</v>
      </c>
      <c r="C70" s="37"/>
      <c r="D70" s="22"/>
      <c r="E70" s="37">
        <v>30000000</v>
      </c>
      <c r="F70" s="22"/>
    </row>
    <row r="71" spans="1:6" ht="14.25" customHeight="1">
      <c r="A71" s="11">
        <v>7</v>
      </c>
      <c r="B71" s="21" t="s">
        <v>50</v>
      </c>
      <c r="C71" s="32"/>
      <c r="D71" s="22">
        <f>C92+C97</f>
        <v>136327257</v>
      </c>
      <c r="E71" s="32"/>
      <c r="F71" s="22">
        <f>E92+E97</f>
        <v>1008116208</v>
      </c>
    </row>
    <row r="72" spans="1:6" ht="14.25" customHeight="1">
      <c r="A72" s="26"/>
      <c r="B72" s="19" t="s">
        <v>68</v>
      </c>
      <c r="C72" s="37">
        <v>51900000</v>
      </c>
      <c r="D72" s="23"/>
      <c r="E72" s="37">
        <v>51900000</v>
      </c>
      <c r="F72" s="23"/>
    </row>
    <row r="73" spans="1:6" ht="19.5">
      <c r="A73" s="26"/>
      <c r="B73" s="36" t="s">
        <v>246</v>
      </c>
      <c r="C73" s="37">
        <v>16207000</v>
      </c>
      <c r="D73" s="23"/>
      <c r="E73" s="37">
        <v>16207000</v>
      </c>
      <c r="F73" s="23"/>
    </row>
    <row r="74" spans="1:6" ht="11.25">
      <c r="A74" s="26"/>
      <c r="B74" s="74" t="s">
        <v>247</v>
      </c>
      <c r="C74" s="37">
        <v>1980000</v>
      </c>
      <c r="D74" s="23"/>
      <c r="E74" s="37">
        <v>1980000</v>
      </c>
      <c r="F74" s="23"/>
    </row>
    <row r="75" spans="1:6" ht="11.25">
      <c r="A75" s="26"/>
      <c r="B75" s="74" t="s">
        <v>248</v>
      </c>
      <c r="C75" s="37">
        <v>448000</v>
      </c>
      <c r="D75" s="23"/>
      <c r="E75" s="37">
        <v>448000</v>
      </c>
      <c r="F75" s="23"/>
    </row>
    <row r="76" spans="1:6" ht="11.25">
      <c r="A76" s="26"/>
      <c r="B76" s="74" t="s">
        <v>249</v>
      </c>
      <c r="C76" s="37">
        <v>58762051</v>
      </c>
      <c r="D76" s="23"/>
      <c r="E76" s="37">
        <v>26093334</v>
      </c>
      <c r="F76" s="23"/>
    </row>
    <row r="77" spans="1:6" ht="11.25">
      <c r="A77" s="26"/>
      <c r="B77" s="74" t="s">
        <v>250</v>
      </c>
      <c r="C77" s="37">
        <v>5704171</v>
      </c>
      <c r="D77" s="23"/>
      <c r="E77" s="37">
        <v>2125021</v>
      </c>
      <c r="F77" s="23"/>
    </row>
    <row r="78" spans="1:6" ht="11.25">
      <c r="A78" s="26"/>
      <c r="B78" s="74" t="s">
        <v>330</v>
      </c>
      <c r="C78" s="37"/>
      <c r="D78" s="23"/>
      <c r="E78" s="37">
        <v>250000</v>
      </c>
      <c r="F78" s="23"/>
    </row>
    <row r="79" spans="1:6" ht="11.25">
      <c r="A79" s="26"/>
      <c r="B79" s="74" t="s">
        <v>369</v>
      </c>
      <c r="C79" s="37"/>
      <c r="D79" s="23"/>
      <c r="E79" s="37">
        <v>5000000</v>
      </c>
      <c r="F79" s="23"/>
    </row>
    <row r="80" spans="1:6" ht="11.25">
      <c r="A80" s="26"/>
      <c r="B80" s="74" t="s">
        <v>370</v>
      </c>
      <c r="C80" s="37"/>
      <c r="D80" s="23"/>
      <c r="E80" s="37">
        <v>4500000</v>
      </c>
      <c r="F80" s="23"/>
    </row>
    <row r="81" spans="1:6" ht="11.25">
      <c r="A81" s="26"/>
      <c r="B81" s="74" t="s">
        <v>379</v>
      </c>
      <c r="C81" s="37"/>
      <c r="D81" s="23"/>
      <c r="E81" s="37">
        <v>1143000</v>
      </c>
      <c r="F81" s="23"/>
    </row>
    <row r="82" spans="1:6" ht="11.25">
      <c r="A82" s="26"/>
      <c r="B82" s="74" t="s">
        <v>395</v>
      </c>
      <c r="C82" s="37"/>
      <c r="D82" s="23"/>
      <c r="E82" s="37">
        <v>6350000</v>
      </c>
      <c r="F82" s="23"/>
    </row>
    <row r="83" spans="1:6" s="72" customFormat="1" ht="11.25">
      <c r="A83" s="70"/>
      <c r="B83" s="76" t="s">
        <v>135</v>
      </c>
      <c r="C83" s="38">
        <f>SUM(C72:C77)</f>
        <v>135001222</v>
      </c>
      <c r="D83" s="29"/>
      <c r="E83" s="38">
        <f>SUM(E72:E82)</f>
        <v>115996355</v>
      </c>
      <c r="F83" s="29"/>
    </row>
    <row r="84" spans="1:6" ht="11.25">
      <c r="A84" s="26"/>
      <c r="B84" s="74" t="s">
        <v>208</v>
      </c>
      <c r="C84" s="37">
        <v>974303</v>
      </c>
      <c r="D84" s="23"/>
      <c r="E84" s="37">
        <v>1607787</v>
      </c>
      <c r="F84" s="23"/>
    </row>
    <row r="85" spans="1:6" ht="11.25">
      <c r="A85" s="26"/>
      <c r="B85" s="74" t="s">
        <v>209</v>
      </c>
      <c r="C85" s="37">
        <v>351732</v>
      </c>
      <c r="D85" s="23"/>
      <c r="E85" s="37">
        <v>351732</v>
      </c>
      <c r="F85" s="23"/>
    </row>
    <row r="86" spans="1:6" ht="11.25">
      <c r="A86" s="26"/>
      <c r="B86" s="74" t="s">
        <v>403</v>
      </c>
      <c r="C86" s="37"/>
      <c r="D86" s="23"/>
      <c r="E86" s="37">
        <v>25400</v>
      </c>
      <c r="F86" s="23"/>
    </row>
    <row r="87" spans="1:6" ht="11.25">
      <c r="A87" s="26"/>
      <c r="B87" s="74" t="s">
        <v>331</v>
      </c>
      <c r="C87" s="37"/>
      <c r="D87" s="23"/>
      <c r="E87" s="37">
        <v>100000</v>
      </c>
      <c r="F87" s="23"/>
    </row>
    <row r="88" spans="1:6" ht="11.25">
      <c r="A88" s="26"/>
      <c r="B88" s="74" t="s">
        <v>404</v>
      </c>
      <c r="C88" s="37"/>
      <c r="D88" s="23"/>
      <c r="E88" s="37">
        <v>5000000</v>
      </c>
      <c r="F88" s="23"/>
    </row>
    <row r="89" spans="1:6" ht="11.25">
      <c r="A89" s="26"/>
      <c r="B89" s="74" t="s">
        <v>333</v>
      </c>
      <c r="C89" s="37"/>
      <c r="D89" s="23"/>
      <c r="E89" s="37">
        <v>880994969</v>
      </c>
      <c r="F89" s="23"/>
    </row>
    <row r="90" spans="1:6" ht="11.25">
      <c r="A90" s="26"/>
      <c r="B90" s="74" t="s">
        <v>405</v>
      </c>
      <c r="C90" s="37"/>
      <c r="D90" s="23"/>
      <c r="E90" s="37">
        <v>3636123</v>
      </c>
      <c r="F90" s="23"/>
    </row>
    <row r="91" spans="1:6" s="72" customFormat="1" ht="11.25">
      <c r="A91" s="70"/>
      <c r="B91" s="76" t="s">
        <v>142</v>
      </c>
      <c r="C91" s="38">
        <f>SUM(C84:C85)</f>
        <v>1326035</v>
      </c>
      <c r="D91" s="38"/>
      <c r="E91" s="38">
        <f>SUM(E84:E90)</f>
        <v>891716011</v>
      </c>
      <c r="F91" s="38"/>
    </row>
    <row r="92" spans="1:6" ht="11.25">
      <c r="A92" s="26"/>
      <c r="B92" s="18" t="s">
        <v>64</v>
      </c>
      <c r="C92" s="23">
        <f>C83+C91</f>
        <v>136327257</v>
      </c>
      <c r="D92" s="37"/>
      <c r="E92" s="23">
        <f>E83+E91</f>
        <v>1007712366</v>
      </c>
      <c r="F92" s="37"/>
    </row>
    <row r="93" spans="1:6" ht="11.25">
      <c r="A93" s="26"/>
      <c r="B93" s="74" t="s">
        <v>242</v>
      </c>
      <c r="C93" s="23"/>
      <c r="D93" s="37"/>
      <c r="E93" s="23">
        <v>353842</v>
      </c>
      <c r="F93" s="37"/>
    </row>
    <row r="94" spans="1:6" ht="11.25">
      <c r="A94" s="26"/>
      <c r="B94" s="76" t="s">
        <v>135</v>
      </c>
      <c r="C94" s="23">
        <f>SUM(C93:C93)</f>
        <v>0</v>
      </c>
      <c r="D94" s="37"/>
      <c r="E94" s="23">
        <f>SUM(E93:E93)</f>
        <v>353842</v>
      </c>
      <c r="F94" s="37"/>
    </row>
    <row r="95" spans="1:6" ht="11.25">
      <c r="A95" s="26"/>
      <c r="B95" s="74" t="s">
        <v>332</v>
      </c>
      <c r="C95" s="23"/>
      <c r="D95" s="37"/>
      <c r="E95" s="23">
        <v>50000</v>
      </c>
      <c r="F95" s="37"/>
    </row>
    <row r="96" spans="1:6" ht="11.25">
      <c r="A96" s="26"/>
      <c r="B96" s="76" t="s">
        <v>142</v>
      </c>
      <c r="C96" s="23"/>
      <c r="D96" s="37"/>
      <c r="E96" s="23">
        <f>SUM(E95)</f>
        <v>50000</v>
      </c>
      <c r="F96" s="37"/>
    </row>
    <row r="97" spans="1:6" ht="11.25">
      <c r="A97" s="26"/>
      <c r="B97" s="18" t="s">
        <v>194</v>
      </c>
      <c r="C97" s="23">
        <f>SUM(C94)</f>
        <v>0</v>
      </c>
      <c r="D97" s="37"/>
      <c r="E97" s="23">
        <f>E94+E96</f>
        <v>403842</v>
      </c>
      <c r="F97" s="37"/>
    </row>
    <row r="98" spans="1:6" ht="11.25">
      <c r="A98" s="11">
        <v>8</v>
      </c>
      <c r="B98" s="25" t="s">
        <v>107</v>
      </c>
      <c r="C98" s="23"/>
      <c r="D98" s="22">
        <f>SUM(C99:C103)</f>
        <v>12000000</v>
      </c>
      <c r="E98" s="23"/>
      <c r="F98" s="22">
        <f>SUM(E99:E103)</f>
        <v>12000000</v>
      </c>
    </row>
    <row r="99" spans="1:6" ht="12.75" customHeight="1">
      <c r="A99" s="26"/>
      <c r="B99" s="25" t="s">
        <v>13</v>
      </c>
      <c r="C99" s="37">
        <v>3000000</v>
      </c>
      <c r="D99" s="22"/>
      <c r="E99" s="37">
        <v>3000000</v>
      </c>
      <c r="F99" s="22"/>
    </row>
    <row r="100" spans="1:6" ht="12.75" customHeight="1">
      <c r="A100" s="26"/>
      <c r="B100" s="25" t="s">
        <v>210</v>
      </c>
      <c r="C100" s="37">
        <v>9000000</v>
      </c>
      <c r="D100" s="22"/>
      <c r="E100" s="37">
        <v>9000000</v>
      </c>
      <c r="F100" s="22"/>
    </row>
    <row r="101" spans="1:6" ht="12.75" customHeight="1">
      <c r="A101" s="26"/>
      <c r="B101" s="25" t="s">
        <v>251</v>
      </c>
      <c r="C101" s="37">
        <v>0</v>
      </c>
      <c r="D101" s="22"/>
      <c r="E101" s="37">
        <v>0</v>
      </c>
      <c r="F101" s="22"/>
    </row>
    <row r="102" spans="1:6" ht="12.75" customHeight="1">
      <c r="A102" s="26"/>
      <c r="B102" s="25" t="s">
        <v>105</v>
      </c>
      <c r="C102" s="37"/>
      <c r="D102" s="22"/>
      <c r="E102" s="37"/>
      <c r="F102" s="22"/>
    </row>
    <row r="103" spans="1:6" ht="12.75" customHeight="1">
      <c r="A103" s="10"/>
      <c r="B103" s="25" t="s">
        <v>106</v>
      </c>
      <c r="C103" s="23"/>
      <c r="D103" s="22"/>
      <c r="E103" s="23"/>
      <c r="F103" s="22"/>
    </row>
    <row r="104" spans="1:6" ht="12.75" customHeight="1">
      <c r="A104" s="4">
        <v>9</v>
      </c>
      <c r="B104" s="21" t="s">
        <v>252</v>
      </c>
      <c r="C104" s="32"/>
      <c r="D104" s="22">
        <f>SUM(C105:C108)</f>
        <v>396480805</v>
      </c>
      <c r="E104" s="32"/>
      <c r="F104" s="22">
        <f>SUM(E105:E108)</f>
        <v>396480805</v>
      </c>
    </row>
    <row r="105" spans="1:6" ht="12.75" customHeight="1">
      <c r="A105" s="11"/>
      <c r="B105" s="34" t="s">
        <v>253</v>
      </c>
      <c r="C105" s="37">
        <v>205900334</v>
      </c>
      <c r="D105" s="22"/>
      <c r="E105" s="37">
        <v>205900334</v>
      </c>
      <c r="F105" s="22"/>
    </row>
    <row r="106" spans="1:6" ht="12.75" customHeight="1">
      <c r="A106" s="10"/>
      <c r="B106" s="34" t="s">
        <v>254</v>
      </c>
      <c r="C106" s="37">
        <v>30374350</v>
      </c>
      <c r="D106" s="22"/>
      <c r="E106" s="37">
        <v>30374350</v>
      </c>
      <c r="F106" s="22"/>
    </row>
    <row r="107" spans="1:6" ht="12.75" customHeight="1">
      <c r="A107" s="26"/>
      <c r="B107" s="34" t="s">
        <v>255</v>
      </c>
      <c r="C107" s="37">
        <v>155725501</v>
      </c>
      <c r="D107" s="22"/>
      <c r="E107" s="37">
        <v>155725501</v>
      </c>
      <c r="F107" s="22"/>
    </row>
    <row r="108" spans="1:6" ht="12.75" customHeight="1">
      <c r="A108" s="26"/>
      <c r="B108" s="34" t="s">
        <v>256</v>
      </c>
      <c r="C108" s="37">
        <v>4480620</v>
      </c>
      <c r="D108" s="22"/>
      <c r="E108" s="37">
        <v>4480620</v>
      </c>
      <c r="F108" s="22"/>
    </row>
    <row r="109" spans="1:6" s="31" customFormat="1" ht="12.75" customHeight="1">
      <c r="A109" s="11"/>
      <c r="B109" s="33" t="s">
        <v>2</v>
      </c>
      <c r="C109" s="32"/>
      <c r="D109" s="22">
        <f>D10+C28+C31+C34+C44+C50+D51+C83+C94+C99+C100+C102+C105+C106</f>
        <v>3867226477</v>
      </c>
      <c r="E109" s="32"/>
      <c r="F109" s="22">
        <f>F10+E28+E31+E34+E44+E50+F51+E83+E94+E99+E100+E102+E105+E106</f>
        <v>4094960810</v>
      </c>
    </row>
    <row r="110" spans="1:6" ht="12.75" customHeight="1">
      <c r="A110" s="26"/>
      <c r="B110" s="33" t="s">
        <v>3</v>
      </c>
      <c r="C110" s="32"/>
      <c r="D110" s="22">
        <f>D15+D16+D30+D51+D71+D98+D104</f>
        <v>4297346839</v>
      </c>
      <c r="E110" s="32"/>
      <c r="F110" s="22">
        <f>F15+F16+F30+F51+F71+F98+F104</f>
        <v>5438081739</v>
      </c>
    </row>
    <row r="111" spans="1:6" ht="12.75" customHeight="1">
      <c r="A111" s="26"/>
      <c r="B111" s="33" t="s">
        <v>1</v>
      </c>
      <c r="C111" s="32"/>
      <c r="D111" s="69">
        <v>369681300</v>
      </c>
      <c r="E111" s="32"/>
      <c r="F111" s="69">
        <v>371177444</v>
      </c>
    </row>
    <row r="112" spans="1:6" ht="12.75" customHeight="1">
      <c r="A112" s="35"/>
      <c r="B112" s="30" t="s">
        <v>4</v>
      </c>
      <c r="C112" s="32"/>
      <c r="D112" s="22">
        <f>D109+D111</f>
        <v>4236907777</v>
      </c>
      <c r="E112" s="32"/>
      <c r="F112" s="22">
        <f>F109+F111</f>
        <v>4466138254</v>
      </c>
    </row>
    <row r="113" spans="1:6" ht="12.75" customHeight="1">
      <c r="A113" s="10"/>
      <c r="B113" s="33" t="s">
        <v>5</v>
      </c>
      <c r="C113" s="73"/>
      <c r="D113" s="22">
        <f>D110+D111</f>
        <v>4667028139</v>
      </c>
      <c r="E113" s="73"/>
      <c r="F113" s="22">
        <f>F110+F111</f>
        <v>5809259183</v>
      </c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199</v>
      </c>
      <c r="F1" s="63" t="s">
        <v>338</v>
      </c>
      <c r="G1" s="12"/>
    </row>
    <row r="3" spans="1:6" ht="12.75">
      <c r="A3" s="147" t="s">
        <v>103</v>
      </c>
      <c r="B3" s="147"/>
      <c r="C3" s="147"/>
      <c r="D3" s="147"/>
      <c r="E3" s="147"/>
      <c r="F3" s="147"/>
    </row>
    <row r="4" spans="1:6" ht="12.75">
      <c r="A4" s="147" t="s">
        <v>257</v>
      </c>
      <c r="B4" s="147"/>
      <c r="C4" s="147"/>
      <c r="D4" s="147"/>
      <c r="E4" s="147"/>
      <c r="F4" s="147"/>
    </row>
    <row r="6" spans="1:6" ht="68.25" customHeight="1">
      <c r="A6" s="16" t="s">
        <v>28</v>
      </c>
      <c r="B6" s="78" t="s">
        <v>258</v>
      </c>
      <c r="C6" s="78" t="s">
        <v>26</v>
      </c>
      <c r="D6" s="78" t="s">
        <v>27</v>
      </c>
      <c r="E6" s="3" t="s">
        <v>226</v>
      </c>
      <c r="F6" s="78" t="s">
        <v>224</v>
      </c>
    </row>
    <row r="7" spans="1:6" ht="15" customHeight="1">
      <c r="A7" s="6" t="s">
        <v>15</v>
      </c>
      <c r="B7" s="79"/>
      <c r="C7" s="79"/>
      <c r="D7" s="79"/>
      <c r="E7" s="119"/>
      <c r="F7" s="15"/>
    </row>
    <row r="8" spans="1:6" ht="12.75">
      <c r="A8" s="7" t="s">
        <v>211</v>
      </c>
      <c r="B8" s="80"/>
      <c r="C8" s="80"/>
      <c r="D8" s="80">
        <v>20000000</v>
      </c>
      <c r="E8" s="80">
        <v>20000000</v>
      </c>
      <c r="F8" s="80">
        <v>13899499</v>
      </c>
    </row>
    <row r="9" spans="1:6" ht="12.75">
      <c r="A9" s="7" t="s">
        <v>259</v>
      </c>
      <c r="B9" s="80"/>
      <c r="C9" s="80">
        <v>12880000</v>
      </c>
      <c r="D9" s="80"/>
      <c r="E9" s="80">
        <v>12880000</v>
      </c>
      <c r="F9" s="80">
        <v>12880000</v>
      </c>
    </row>
    <row r="10" spans="1:6" ht="12.75">
      <c r="A10" s="7" t="s">
        <v>212</v>
      </c>
      <c r="B10" s="80"/>
      <c r="C10" s="80"/>
      <c r="D10" s="80">
        <v>10000000</v>
      </c>
      <c r="E10" s="80">
        <v>10000000</v>
      </c>
      <c r="F10" s="80">
        <v>9980000</v>
      </c>
    </row>
    <row r="11" spans="1:6" ht="12.75">
      <c r="A11" s="7" t="s">
        <v>260</v>
      </c>
      <c r="B11" s="80"/>
      <c r="C11" s="80"/>
      <c r="D11" s="80">
        <v>10000000</v>
      </c>
      <c r="E11" s="80">
        <v>10000000</v>
      </c>
      <c r="F11" s="80">
        <v>5800000</v>
      </c>
    </row>
    <row r="12" spans="1:6" ht="12.75">
      <c r="A12" s="7" t="s">
        <v>261</v>
      </c>
      <c r="B12" s="80">
        <v>419000</v>
      </c>
      <c r="C12" s="80"/>
      <c r="D12" s="80"/>
      <c r="E12" s="80">
        <v>419000</v>
      </c>
      <c r="F12" s="80">
        <v>419000</v>
      </c>
    </row>
    <row r="13" spans="1:6" ht="12.75">
      <c r="A13" s="7" t="s">
        <v>213</v>
      </c>
      <c r="B13" s="80">
        <v>1000000</v>
      </c>
      <c r="C13" s="80"/>
      <c r="D13" s="80"/>
      <c r="E13" s="80">
        <v>1000000</v>
      </c>
      <c r="F13" s="80">
        <v>1000000</v>
      </c>
    </row>
    <row r="14" spans="1:6" ht="12.75">
      <c r="A14" s="18" t="s">
        <v>262</v>
      </c>
      <c r="B14" s="80"/>
      <c r="C14" s="80"/>
      <c r="D14" s="80">
        <v>9500000</v>
      </c>
      <c r="E14" s="80">
        <v>3500000</v>
      </c>
      <c r="F14" s="80">
        <v>3500000</v>
      </c>
    </row>
    <row r="15" spans="1:6" ht="12.75">
      <c r="A15" s="18" t="s">
        <v>263</v>
      </c>
      <c r="B15" s="80"/>
      <c r="C15" s="80">
        <v>2064000</v>
      </c>
      <c r="D15" s="80"/>
      <c r="E15" s="80">
        <v>2064000</v>
      </c>
      <c r="F15" s="80">
        <v>2064000</v>
      </c>
    </row>
    <row r="16" spans="1:6" ht="22.5">
      <c r="A16" s="7" t="s">
        <v>264</v>
      </c>
      <c r="B16" s="80"/>
      <c r="C16" s="80">
        <v>18406000</v>
      </c>
      <c r="D16" s="80"/>
      <c r="E16" s="80">
        <v>18406000</v>
      </c>
      <c r="F16" s="80">
        <v>18406000</v>
      </c>
    </row>
    <row r="17" spans="1:6" ht="12.75">
      <c r="A17" s="18" t="s">
        <v>265</v>
      </c>
      <c r="B17" s="80">
        <v>488449500</v>
      </c>
      <c r="C17" s="80">
        <v>60370000</v>
      </c>
      <c r="D17" s="80"/>
      <c r="E17" s="80">
        <v>548819500</v>
      </c>
      <c r="F17" s="80">
        <v>543358500</v>
      </c>
    </row>
    <row r="18" spans="1:6" ht="12.75">
      <c r="A18" s="18" t="s">
        <v>266</v>
      </c>
      <c r="B18" s="80"/>
      <c r="C18" s="80"/>
      <c r="D18" s="80"/>
      <c r="E18" s="80">
        <v>3500000</v>
      </c>
      <c r="F18" s="80">
        <v>3500000</v>
      </c>
    </row>
    <row r="19" spans="1:6" ht="12.75">
      <c r="A19" s="18" t="s">
        <v>267</v>
      </c>
      <c r="B19" s="80"/>
      <c r="C19" s="80"/>
      <c r="D19" s="80">
        <v>1626000</v>
      </c>
      <c r="E19" s="80"/>
      <c r="F19" s="80"/>
    </row>
    <row r="20" spans="1:6" ht="12.75">
      <c r="A20" s="117" t="s">
        <v>268</v>
      </c>
      <c r="B20" s="80"/>
      <c r="C20" s="80"/>
      <c r="D20" s="80">
        <v>1800000</v>
      </c>
      <c r="E20" s="80"/>
      <c r="F20" s="80"/>
    </row>
    <row r="21" spans="1:6" ht="12.75">
      <c r="A21" s="117" t="s">
        <v>269</v>
      </c>
      <c r="B21" s="80"/>
      <c r="C21" s="80"/>
      <c r="D21" s="80">
        <v>2700000</v>
      </c>
      <c r="E21" s="80"/>
      <c r="F21" s="80"/>
    </row>
    <row r="22" spans="1:6" ht="12.75">
      <c r="A22" s="117" t="s">
        <v>270</v>
      </c>
      <c r="B22" s="80"/>
      <c r="C22" s="80"/>
      <c r="D22" s="80">
        <v>127000</v>
      </c>
      <c r="E22" s="80"/>
      <c r="F22" s="80"/>
    </row>
    <row r="23" spans="1:6" ht="12.75">
      <c r="A23" s="117" t="s">
        <v>271</v>
      </c>
      <c r="B23" s="80"/>
      <c r="C23" s="80"/>
      <c r="D23" s="80">
        <v>127000</v>
      </c>
      <c r="E23" s="80"/>
      <c r="F23" s="80"/>
    </row>
    <row r="24" spans="1:6" ht="12.75">
      <c r="A24" s="117" t="s">
        <v>272</v>
      </c>
      <c r="B24" s="80"/>
      <c r="C24" s="80"/>
      <c r="D24" s="80">
        <v>3874000</v>
      </c>
      <c r="E24" s="80"/>
      <c r="F24" s="80"/>
    </row>
    <row r="25" spans="1:6" ht="12.75">
      <c r="A25" s="117" t="s">
        <v>273</v>
      </c>
      <c r="B25" s="80"/>
      <c r="C25" s="80"/>
      <c r="D25" s="80">
        <v>127000</v>
      </c>
      <c r="E25" s="80"/>
      <c r="F25" s="80"/>
    </row>
    <row r="26" spans="1:6" ht="12.75">
      <c r="A26" s="117" t="s">
        <v>274</v>
      </c>
      <c r="B26" s="80"/>
      <c r="C26" s="80"/>
      <c r="D26" s="80">
        <v>1372000</v>
      </c>
      <c r="E26" s="80"/>
      <c r="F26" s="80"/>
    </row>
    <row r="27" spans="1:6" ht="12.75">
      <c r="A27" s="117" t="s">
        <v>275</v>
      </c>
      <c r="B27" s="80"/>
      <c r="C27" s="80"/>
      <c r="D27" s="80">
        <v>254000</v>
      </c>
      <c r="E27" s="80"/>
      <c r="F27" s="80"/>
    </row>
    <row r="28" spans="1:6" ht="12.75">
      <c r="A28" s="118" t="s">
        <v>276</v>
      </c>
      <c r="B28" s="80"/>
      <c r="C28" s="80"/>
      <c r="D28" s="80">
        <v>127000</v>
      </c>
      <c r="E28" s="80"/>
      <c r="F28" s="80"/>
    </row>
    <row r="29" spans="1:6" ht="12.75">
      <c r="A29" s="118" t="s">
        <v>277</v>
      </c>
      <c r="B29" s="80"/>
      <c r="C29" s="80"/>
      <c r="D29" s="80">
        <v>1118000</v>
      </c>
      <c r="E29" s="80"/>
      <c r="F29" s="80"/>
    </row>
    <row r="30" spans="1:6" ht="12.75">
      <c r="A30" s="118" t="s">
        <v>278</v>
      </c>
      <c r="B30" s="80"/>
      <c r="C30" s="80"/>
      <c r="D30" s="80">
        <v>900000</v>
      </c>
      <c r="E30" s="80"/>
      <c r="F30" s="80"/>
    </row>
    <row r="31" spans="1:6" ht="12.75">
      <c r="A31" s="118" t="s">
        <v>279</v>
      </c>
      <c r="B31" s="80"/>
      <c r="C31" s="80"/>
      <c r="D31" s="80">
        <v>864000</v>
      </c>
      <c r="E31" s="80"/>
      <c r="F31" s="80"/>
    </row>
    <row r="32" spans="1:6" ht="12.75">
      <c r="A32" s="118" t="s">
        <v>280</v>
      </c>
      <c r="B32" s="80"/>
      <c r="C32" s="80"/>
      <c r="D32" s="80">
        <v>1245000</v>
      </c>
      <c r="E32" s="80"/>
      <c r="F32" s="80"/>
    </row>
    <row r="33" spans="1:6" ht="12.75">
      <c r="A33" s="118" t="s">
        <v>281</v>
      </c>
      <c r="B33" s="80"/>
      <c r="C33" s="80"/>
      <c r="D33" s="80">
        <v>127000</v>
      </c>
      <c r="E33" s="80"/>
      <c r="F33" s="80"/>
    </row>
    <row r="34" spans="1:6" ht="12.75">
      <c r="A34" s="118" t="s">
        <v>282</v>
      </c>
      <c r="B34" s="80"/>
      <c r="C34" s="80"/>
      <c r="D34" s="80">
        <v>153000</v>
      </c>
      <c r="E34" s="80"/>
      <c r="F34" s="80"/>
    </row>
    <row r="35" spans="1:6" ht="12.75">
      <c r="A35" s="74" t="s">
        <v>283</v>
      </c>
      <c r="B35" s="80"/>
      <c r="C35" s="80"/>
      <c r="D35" s="80">
        <v>127000</v>
      </c>
      <c r="E35" s="80"/>
      <c r="F35" s="80"/>
    </row>
    <row r="36" spans="1:6" ht="12.75">
      <c r="A36" s="74" t="s">
        <v>284</v>
      </c>
      <c r="B36" s="80"/>
      <c r="C36" s="80"/>
      <c r="D36" s="80"/>
      <c r="E36" s="80">
        <v>0</v>
      </c>
      <c r="F36" s="80">
        <v>0</v>
      </c>
    </row>
    <row r="37" spans="1:6" ht="12.75">
      <c r="A37" s="74" t="s">
        <v>285</v>
      </c>
      <c r="B37" s="80"/>
      <c r="C37" s="80">
        <v>3376000</v>
      </c>
      <c r="D37" s="80"/>
      <c r="E37" s="80">
        <v>3376000</v>
      </c>
      <c r="F37" s="80">
        <v>3376000</v>
      </c>
    </row>
    <row r="38" spans="1:6" ht="12.75">
      <c r="A38" s="74" t="s">
        <v>286</v>
      </c>
      <c r="B38" s="80">
        <v>1825000</v>
      </c>
      <c r="C38" s="80"/>
      <c r="D38" s="80"/>
      <c r="E38" s="80">
        <v>1825000</v>
      </c>
      <c r="F38" s="80">
        <v>1825000</v>
      </c>
    </row>
    <row r="39" spans="1:6" ht="12.75">
      <c r="A39" s="74" t="s">
        <v>287</v>
      </c>
      <c r="B39" s="80"/>
      <c r="C39" s="80">
        <v>4445000</v>
      </c>
      <c r="D39" s="80">
        <v>1500000</v>
      </c>
      <c r="E39" s="80">
        <v>5945000</v>
      </c>
      <c r="F39" s="80">
        <v>5945000</v>
      </c>
    </row>
    <row r="40" spans="1:6" ht="22.5">
      <c r="A40" s="74" t="s">
        <v>288</v>
      </c>
      <c r="B40" s="80"/>
      <c r="C40" s="80">
        <v>10000000</v>
      </c>
      <c r="D40" s="80"/>
      <c r="E40" s="80">
        <v>0</v>
      </c>
      <c r="F40" s="80">
        <v>0</v>
      </c>
    </row>
    <row r="41" spans="1:6" ht="12.75">
      <c r="A41" s="7" t="s">
        <v>289</v>
      </c>
      <c r="B41" s="80"/>
      <c r="C41" s="80"/>
      <c r="D41" s="80">
        <v>1000000</v>
      </c>
      <c r="E41" s="80">
        <v>1000000</v>
      </c>
      <c r="F41" s="80">
        <v>819189</v>
      </c>
    </row>
    <row r="42" spans="1:6" ht="12.75">
      <c r="A42" s="7" t="s">
        <v>290</v>
      </c>
      <c r="B42" s="80"/>
      <c r="C42" s="80"/>
      <c r="D42" s="80">
        <v>15000000</v>
      </c>
      <c r="E42" s="80">
        <v>6700000</v>
      </c>
      <c r="F42" s="80">
        <v>6700000</v>
      </c>
    </row>
    <row r="43" spans="1:6" ht="12.75">
      <c r="A43" s="7" t="s">
        <v>291</v>
      </c>
      <c r="B43" s="80"/>
      <c r="C43" s="80"/>
      <c r="D43" s="80">
        <v>35000000</v>
      </c>
      <c r="E43" s="80">
        <v>0</v>
      </c>
      <c r="F43" s="80">
        <v>0</v>
      </c>
    </row>
    <row r="44" spans="1:6" ht="12.75">
      <c r="A44" s="74" t="s">
        <v>292</v>
      </c>
      <c r="B44" s="80"/>
      <c r="C44" s="80">
        <v>385000000</v>
      </c>
      <c r="D44" s="80"/>
      <c r="E44" s="80">
        <v>385000000</v>
      </c>
      <c r="F44" s="80">
        <v>385000000</v>
      </c>
    </row>
    <row r="45" spans="1:6" ht="12.75">
      <c r="A45" s="74" t="s">
        <v>293</v>
      </c>
      <c r="B45" s="80"/>
      <c r="C45" s="80"/>
      <c r="D45" s="80">
        <v>3500000</v>
      </c>
      <c r="E45" s="80">
        <v>3500000</v>
      </c>
      <c r="F45" s="80">
        <v>3500000</v>
      </c>
    </row>
    <row r="46" spans="1:6" ht="12.75">
      <c r="A46" s="74" t="s">
        <v>294</v>
      </c>
      <c r="B46" s="80"/>
      <c r="C46" s="80"/>
      <c r="D46" s="80">
        <v>0</v>
      </c>
      <c r="E46" s="80">
        <v>0</v>
      </c>
      <c r="F46" s="80">
        <v>0</v>
      </c>
    </row>
    <row r="47" spans="1:6" ht="12.75">
      <c r="A47" s="74" t="s">
        <v>295</v>
      </c>
      <c r="B47" s="80">
        <v>10000000</v>
      </c>
      <c r="C47" s="80"/>
      <c r="D47" s="80"/>
      <c r="E47" s="80">
        <v>10000000</v>
      </c>
      <c r="F47" s="80">
        <v>10000000</v>
      </c>
    </row>
    <row r="48" spans="1:6" ht="12.75">
      <c r="A48" s="7" t="s">
        <v>296</v>
      </c>
      <c r="B48" s="80">
        <v>1734000</v>
      </c>
      <c r="C48" s="80"/>
      <c r="D48" s="80"/>
      <c r="E48" s="80">
        <v>1734000</v>
      </c>
      <c r="F48" s="80">
        <v>646298</v>
      </c>
    </row>
    <row r="49" spans="1:6" ht="12.75">
      <c r="A49" s="7" t="s">
        <v>297</v>
      </c>
      <c r="B49" s="80"/>
      <c r="C49" s="80"/>
      <c r="D49" s="80">
        <v>0</v>
      </c>
      <c r="E49" s="80">
        <v>0</v>
      </c>
      <c r="F49" s="80">
        <v>0</v>
      </c>
    </row>
    <row r="50" spans="1:6" ht="12.75">
      <c r="A50" s="7" t="s">
        <v>298</v>
      </c>
      <c r="B50" s="80"/>
      <c r="C50" s="80"/>
      <c r="D50" s="80">
        <v>0</v>
      </c>
      <c r="E50" s="80">
        <v>0</v>
      </c>
      <c r="F50" s="80">
        <v>0</v>
      </c>
    </row>
    <row r="51" spans="1:6" ht="12.75">
      <c r="A51" s="7" t="s">
        <v>6</v>
      </c>
      <c r="B51" s="80"/>
      <c r="C51" s="80"/>
      <c r="D51" s="80">
        <v>2559000</v>
      </c>
      <c r="E51" s="80">
        <v>2559000</v>
      </c>
      <c r="F51" s="80">
        <v>2559000</v>
      </c>
    </row>
    <row r="52" spans="1:6" ht="12.75">
      <c r="A52" s="7" t="s">
        <v>7</v>
      </c>
      <c r="B52" s="80"/>
      <c r="C52" s="80"/>
      <c r="D52" s="80">
        <v>1300000</v>
      </c>
      <c r="E52" s="80">
        <v>1300000</v>
      </c>
      <c r="F52" s="80">
        <v>1300000</v>
      </c>
    </row>
    <row r="53" spans="1:6" ht="12.75">
      <c r="A53" s="7" t="s">
        <v>299</v>
      </c>
      <c r="B53" s="80"/>
      <c r="C53" s="80"/>
      <c r="D53" s="80">
        <v>715000</v>
      </c>
      <c r="E53" s="80">
        <v>715000</v>
      </c>
      <c r="F53" s="80">
        <v>715000</v>
      </c>
    </row>
    <row r="54" spans="1:6" ht="12.75">
      <c r="A54" s="7" t="s">
        <v>300</v>
      </c>
      <c r="B54" s="80"/>
      <c r="C54" s="80"/>
      <c r="D54" s="80">
        <v>2000000</v>
      </c>
      <c r="E54" s="80">
        <v>2000000</v>
      </c>
      <c r="F54" s="80">
        <v>2000000</v>
      </c>
    </row>
    <row r="55" spans="1:8" ht="12.75">
      <c r="A55" s="7" t="s">
        <v>214</v>
      </c>
      <c r="B55" s="80"/>
      <c r="C55" s="80"/>
      <c r="D55" s="80">
        <v>0</v>
      </c>
      <c r="E55" s="80">
        <v>0</v>
      </c>
      <c r="F55" s="80">
        <v>0</v>
      </c>
      <c r="H55" s="109"/>
    </row>
    <row r="56" spans="1:8" ht="12.75">
      <c r="A56" s="7" t="s">
        <v>215</v>
      </c>
      <c r="B56" s="80"/>
      <c r="C56" s="80"/>
      <c r="D56" s="80">
        <v>0</v>
      </c>
      <c r="E56" s="80">
        <v>0</v>
      </c>
      <c r="F56" s="80">
        <v>0</v>
      </c>
      <c r="H56" s="109"/>
    </row>
    <row r="57" spans="1:8" ht="12.75">
      <c r="A57" s="7" t="s">
        <v>216</v>
      </c>
      <c r="B57" s="80"/>
      <c r="C57" s="80"/>
      <c r="D57" s="80">
        <v>155000</v>
      </c>
      <c r="E57" s="80">
        <v>155000</v>
      </c>
      <c r="F57" s="80">
        <v>155000</v>
      </c>
      <c r="H57" s="109"/>
    </row>
    <row r="58" spans="1:8" ht="12.75">
      <c r="A58" s="7" t="s">
        <v>217</v>
      </c>
      <c r="B58" s="80"/>
      <c r="C58" s="80"/>
      <c r="D58" s="80">
        <v>0</v>
      </c>
      <c r="E58" s="80">
        <v>0</v>
      </c>
      <c r="F58" s="80">
        <v>0</v>
      </c>
      <c r="H58" s="109"/>
    </row>
    <row r="59" spans="1:8" ht="12.75">
      <c r="A59" s="7" t="s">
        <v>143</v>
      </c>
      <c r="B59" s="80"/>
      <c r="C59" s="80"/>
      <c r="D59" s="80">
        <v>80000</v>
      </c>
      <c r="E59" s="80">
        <v>80000</v>
      </c>
      <c r="F59" s="80">
        <v>80000</v>
      </c>
      <c r="H59" s="109"/>
    </row>
    <row r="60" spans="1:8" ht="12.75">
      <c r="A60" s="7" t="s">
        <v>324</v>
      </c>
      <c r="B60" s="80"/>
      <c r="C60" s="80"/>
      <c r="D60" s="80"/>
      <c r="E60" s="80"/>
      <c r="F60" s="80">
        <v>1800000</v>
      </c>
      <c r="H60" s="109"/>
    </row>
    <row r="61" spans="1:8" ht="12.75">
      <c r="A61" s="7" t="s">
        <v>366</v>
      </c>
      <c r="B61" s="80"/>
      <c r="C61" s="80"/>
      <c r="D61" s="80"/>
      <c r="E61" s="80"/>
      <c r="F61" s="80">
        <v>20000</v>
      </c>
      <c r="H61" s="109"/>
    </row>
    <row r="62" spans="1:8" ht="12.75">
      <c r="A62" s="18" t="s">
        <v>363</v>
      </c>
      <c r="B62" s="80"/>
      <c r="C62" s="80"/>
      <c r="D62" s="80"/>
      <c r="E62" s="80"/>
      <c r="F62" s="80">
        <v>24167863</v>
      </c>
      <c r="H62" s="109"/>
    </row>
    <row r="63" spans="1:8" ht="12.75">
      <c r="A63" s="18" t="s">
        <v>378</v>
      </c>
      <c r="B63" s="80"/>
      <c r="C63" s="80"/>
      <c r="D63" s="80"/>
      <c r="E63" s="80"/>
      <c r="F63" s="80">
        <v>7239000</v>
      </c>
      <c r="H63" s="109"/>
    </row>
    <row r="64" spans="1:8" ht="12.75">
      <c r="A64" s="18" t="s">
        <v>380</v>
      </c>
      <c r="B64" s="80"/>
      <c r="C64" s="80"/>
      <c r="D64" s="80"/>
      <c r="E64" s="80"/>
      <c r="F64" s="80">
        <v>12305030</v>
      </c>
      <c r="H64" s="109"/>
    </row>
    <row r="65" spans="1:8" ht="12.75">
      <c r="A65" s="18" t="s">
        <v>364</v>
      </c>
      <c r="B65" s="80"/>
      <c r="C65" s="80"/>
      <c r="D65" s="80"/>
      <c r="E65" s="80"/>
      <c r="F65" s="80">
        <v>10033000</v>
      </c>
      <c r="H65" s="109"/>
    </row>
    <row r="66" spans="1:8" ht="12.75">
      <c r="A66" s="7" t="s">
        <v>391</v>
      </c>
      <c r="B66" s="80"/>
      <c r="C66" s="80"/>
      <c r="D66" s="80"/>
      <c r="E66" s="80"/>
      <c r="F66" s="80">
        <v>4010687</v>
      </c>
      <c r="H66" s="109"/>
    </row>
    <row r="67" spans="1:8" ht="12.75">
      <c r="A67" s="7" t="s">
        <v>392</v>
      </c>
      <c r="B67" s="80"/>
      <c r="C67" s="80"/>
      <c r="D67" s="80"/>
      <c r="E67" s="80"/>
      <c r="F67" s="80">
        <v>1752600</v>
      </c>
      <c r="H67" s="109"/>
    </row>
    <row r="68" spans="1:6" s="81" customFormat="1" ht="12.75">
      <c r="A68" s="75" t="s">
        <v>135</v>
      </c>
      <c r="B68" s="38">
        <f>SUM(B8:B67)</f>
        <v>503427500</v>
      </c>
      <c r="C68" s="38">
        <f>SUM(C8:C67)</f>
        <v>496541000</v>
      </c>
      <c r="D68" s="38">
        <f>SUM(D8:D67)</f>
        <v>128977000</v>
      </c>
      <c r="E68" s="38">
        <f>SUM(E8:E67)</f>
        <v>1056477500</v>
      </c>
      <c r="F68" s="38">
        <f>SUM(F8:F67)</f>
        <v>1100755666</v>
      </c>
    </row>
    <row r="69" spans="1:6" ht="12.75">
      <c r="A69" s="7" t="s">
        <v>59</v>
      </c>
      <c r="B69" s="80"/>
      <c r="C69" s="80"/>
      <c r="D69" s="80"/>
      <c r="E69" s="80"/>
      <c r="F69" s="80"/>
    </row>
    <row r="70" spans="1:6" ht="12.75">
      <c r="A70" s="7" t="s">
        <v>56</v>
      </c>
      <c r="B70" s="80"/>
      <c r="C70" s="80"/>
      <c r="D70" s="80">
        <v>2040000</v>
      </c>
      <c r="E70" s="80">
        <v>2040000</v>
      </c>
      <c r="F70" s="80">
        <v>2040000</v>
      </c>
    </row>
    <row r="71" spans="1:6" ht="12.75">
      <c r="A71" s="7" t="s">
        <v>57</v>
      </c>
      <c r="B71" s="80"/>
      <c r="C71" s="80"/>
      <c r="D71" s="80">
        <v>400000</v>
      </c>
      <c r="E71" s="80">
        <v>400000</v>
      </c>
      <c r="F71" s="80">
        <v>400000</v>
      </c>
    </row>
    <row r="72" spans="1:6" ht="12.75">
      <c r="A72" s="7" t="s">
        <v>58</v>
      </c>
      <c r="B72" s="80"/>
      <c r="C72" s="80"/>
      <c r="D72" s="80">
        <v>1500000</v>
      </c>
      <c r="E72" s="80">
        <v>1500000</v>
      </c>
      <c r="F72" s="80">
        <v>1500000</v>
      </c>
    </row>
    <row r="73" spans="1:6" ht="12.75">
      <c r="A73" s="7" t="s">
        <v>8</v>
      </c>
      <c r="B73" s="80"/>
      <c r="C73" s="80"/>
      <c r="D73" s="80">
        <v>500000</v>
      </c>
      <c r="E73" s="80">
        <v>500000</v>
      </c>
      <c r="F73" s="80">
        <v>500000</v>
      </c>
    </row>
    <row r="74" spans="1:6" ht="12.75">
      <c r="A74" s="7" t="s">
        <v>60</v>
      </c>
      <c r="B74" s="80"/>
      <c r="C74" s="80"/>
      <c r="D74" s="80">
        <v>1828000</v>
      </c>
      <c r="E74" s="80">
        <v>1828000</v>
      </c>
      <c r="F74" s="80">
        <v>1828000</v>
      </c>
    </row>
    <row r="75" spans="1:6" ht="22.5">
      <c r="A75" s="7" t="s">
        <v>144</v>
      </c>
      <c r="B75" s="80"/>
      <c r="C75" s="80"/>
      <c r="D75" s="80">
        <v>3532000</v>
      </c>
      <c r="E75" s="80">
        <v>3532000</v>
      </c>
      <c r="F75" s="80">
        <v>3532000</v>
      </c>
    </row>
    <row r="76" spans="1:6" ht="12.75">
      <c r="A76" s="7" t="s">
        <v>218</v>
      </c>
      <c r="B76" s="80"/>
      <c r="C76" s="80"/>
      <c r="D76" s="80">
        <v>2750000</v>
      </c>
      <c r="E76" s="80">
        <v>2750000</v>
      </c>
      <c r="F76" s="80">
        <v>2750000</v>
      </c>
    </row>
    <row r="77" spans="1:6" ht="12.75">
      <c r="A77" s="7" t="s">
        <v>219</v>
      </c>
      <c r="B77" s="80"/>
      <c r="C77" s="80"/>
      <c r="D77" s="80">
        <v>2000000</v>
      </c>
      <c r="E77" s="80">
        <v>2000000</v>
      </c>
      <c r="F77" s="80">
        <v>2000000</v>
      </c>
    </row>
    <row r="78" spans="1:6" ht="12.75">
      <c r="A78" s="7" t="s">
        <v>221</v>
      </c>
      <c r="B78" s="80"/>
      <c r="C78" s="80"/>
      <c r="D78" s="80">
        <v>1500000</v>
      </c>
      <c r="E78" s="80">
        <v>1500000</v>
      </c>
      <c r="F78" s="80">
        <v>1500000</v>
      </c>
    </row>
    <row r="79" spans="1:6" ht="12.75">
      <c r="A79" s="7" t="s">
        <v>301</v>
      </c>
      <c r="B79" s="80"/>
      <c r="C79" s="80"/>
      <c r="D79" s="80">
        <v>7000000</v>
      </c>
      <c r="E79" s="80">
        <v>7000000</v>
      </c>
      <c r="F79" s="80">
        <v>7000000</v>
      </c>
    </row>
    <row r="80" spans="1:6" ht="12.75">
      <c r="A80" s="7" t="s">
        <v>220</v>
      </c>
      <c r="B80" s="80"/>
      <c r="C80" s="80"/>
      <c r="D80" s="80">
        <v>200000</v>
      </c>
      <c r="E80" s="80">
        <v>200000</v>
      </c>
      <c r="F80" s="80">
        <v>200000</v>
      </c>
    </row>
    <row r="81" spans="1:6" ht="12.75">
      <c r="A81" s="7" t="s">
        <v>302</v>
      </c>
      <c r="B81" s="80"/>
      <c r="C81" s="80"/>
      <c r="D81" s="80">
        <v>1493356</v>
      </c>
      <c r="E81" s="80">
        <v>1493356</v>
      </c>
      <c r="F81" s="80">
        <v>1493356</v>
      </c>
    </row>
    <row r="82" spans="1:6" ht="12.75">
      <c r="A82" s="7" t="s">
        <v>222</v>
      </c>
      <c r="B82" s="80"/>
      <c r="C82" s="80"/>
      <c r="D82" s="80">
        <v>3000000</v>
      </c>
      <c r="E82" s="80">
        <v>3000000</v>
      </c>
      <c r="F82" s="80">
        <v>3000000</v>
      </c>
    </row>
    <row r="83" spans="1:6" ht="12.75">
      <c r="A83" s="7" t="s">
        <v>303</v>
      </c>
      <c r="B83" s="80"/>
      <c r="C83" s="80"/>
      <c r="D83" s="80">
        <v>3000000</v>
      </c>
      <c r="E83" s="80">
        <v>3000000</v>
      </c>
      <c r="F83" s="80">
        <v>3000000</v>
      </c>
    </row>
    <row r="84" spans="1:6" ht="12.75">
      <c r="A84" s="7" t="s">
        <v>334</v>
      </c>
      <c r="B84" s="80"/>
      <c r="C84" s="80"/>
      <c r="D84" s="80"/>
      <c r="E84" s="80"/>
      <c r="F84" s="80">
        <v>22560591</v>
      </c>
    </row>
    <row r="85" spans="1:6" s="81" customFormat="1" ht="12.75">
      <c r="A85" s="75" t="s">
        <v>136</v>
      </c>
      <c r="B85" s="38">
        <f>SUM(B69:B82)</f>
        <v>0</v>
      </c>
      <c r="C85" s="38">
        <f>SUM(C69:C82)</f>
        <v>0</v>
      </c>
      <c r="D85" s="38">
        <f>SUM(D69:D83)</f>
        <v>30743356</v>
      </c>
      <c r="E85" s="38">
        <f>SUM(E69:E83)</f>
        <v>30743356</v>
      </c>
      <c r="F85" s="38">
        <f>SUM(F69:F84)</f>
        <v>53303947</v>
      </c>
    </row>
    <row r="86" spans="1:6" ht="12.75">
      <c r="A86" s="5" t="s">
        <v>22</v>
      </c>
      <c r="B86" s="82">
        <f>B68+B85</f>
        <v>503427500</v>
      </c>
      <c r="C86" s="82">
        <f>C68+C85</f>
        <v>496541000</v>
      </c>
      <c r="D86" s="82">
        <f>D68+D85</f>
        <v>159720356</v>
      </c>
      <c r="E86" s="69">
        <f>E68+E85</f>
        <v>1087220856</v>
      </c>
      <c r="F86" s="69">
        <f>F68+F85</f>
        <v>1154059613</v>
      </c>
    </row>
    <row r="87" spans="1:7" s="1" customFormat="1" ht="14.25" customHeight="1">
      <c r="A87" s="6" t="s">
        <v>61</v>
      </c>
      <c r="B87" s="82"/>
      <c r="C87" s="82"/>
      <c r="D87" s="82"/>
      <c r="E87" s="82"/>
      <c r="F87" s="82"/>
      <c r="G87" s="17"/>
    </row>
    <row r="88" spans="1:6" ht="15" customHeight="1">
      <c r="A88" s="7" t="s">
        <v>33</v>
      </c>
      <c r="B88" s="80"/>
      <c r="C88" s="80"/>
      <c r="D88" s="80">
        <v>5000000</v>
      </c>
      <c r="E88" s="80">
        <v>5000000</v>
      </c>
      <c r="F88" s="80">
        <v>5000000</v>
      </c>
    </row>
    <row r="89" spans="1:6" s="13" customFormat="1" ht="13.5" customHeight="1">
      <c r="A89" s="4" t="s">
        <v>18</v>
      </c>
      <c r="B89" s="80"/>
      <c r="C89" s="80"/>
      <c r="D89" s="80">
        <v>500000</v>
      </c>
      <c r="E89" s="80">
        <v>500000</v>
      </c>
      <c r="F89" s="80">
        <v>500000</v>
      </c>
    </row>
    <row r="90" spans="1:6" ht="12.75">
      <c r="A90" s="4" t="s">
        <v>53</v>
      </c>
      <c r="B90" s="80"/>
      <c r="C90" s="80"/>
      <c r="D90" s="80">
        <v>10000000</v>
      </c>
      <c r="E90" s="80">
        <v>10000000</v>
      </c>
      <c r="F90" s="80">
        <v>10000000</v>
      </c>
    </row>
    <row r="91" spans="1:6" ht="12.75">
      <c r="A91" s="19" t="s">
        <v>23</v>
      </c>
      <c r="B91" s="80"/>
      <c r="C91" s="80"/>
      <c r="D91" s="80">
        <v>1000000</v>
      </c>
      <c r="E91" s="80">
        <v>1000000</v>
      </c>
      <c r="F91" s="80">
        <v>1000000</v>
      </c>
    </row>
    <row r="92" spans="1:6" ht="12.75">
      <c r="A92" s="4" t="s">
        <v>304</v>
      </c>
      <c r="B92" s="80"/>
      <c r="C92" s="80"/>
      <c r="D92" s="80">
        <v>900000</v>
      </c>
      <c r="E92" s="80">
        <v>900000</v>
      </c>
      <c r="F92" s="80">
        <v>900000</v>
      </c>
    </row>
    <row r="93" spans="1:6" ht="12.75">
      <c r="A93" s="4" t="s">
        <v>305</v>
      </c>
      <c r="B93" s="80"/>
      <c r="C93" s="80"/>
      <c r="D93" s="80">
        <v>20500000</v>
      </c>
      <c r="E93" s="80">
        <v>20500000</v>
      </c>
      <c r="F93" s="80">
        <v>20500000</v>
      </c>
    </row>
    <row r="94" spans="1:6" ht="12.75">
      <c r="A94" s="4" t="s">
        <v>36</v>
      </c>
      <c r="B94" s="80"/>
      <c r="C94" s="80"/>
      <c r="D94" s="80"/>
      <c r="E94" s="80">
        <f>SUM(B94:D94)</f>
        <v>0</v>
      </c>
      <c r="F94" s="80">
        <v>4200000</v>
      </c>
    </row>
    <row r="95" spans="1:6" ht="12.75">
      <c r="A95" s="75" t="s">
        <v>135</v>
      </c>
      <c r="B95" s="80">
        <f>SUM(B88:B94)</f>
        <v>0</v>
      </c>
      <c r="C95" s="80">
        <f>SUM(C88:C94)</f>
        <v>0</v>
      </c>
      <c r="D95" s="80">
        <f>SUM(D88:D94)</f>
        <v>37900000</v>
      </c>
      <c r="E95" s="80">
        <f>SUM(E88:E94)</f>
        <v>37900000</v>
      </c>
      <c r="F95" s="80">
        <f>SUM(F88:F94)</f>
        <v>42100000</v>
      </c>
    </row>
    <row r="96" spans="1:6" ht="12.75">
      <c r="A96" s="4" t="s">
        <v>145</v>
      </c>
      <c r="B96" s="80"/>
      <c r="C96" s="80"/>
      <c r="D96" s="80">
        <v>2853914</v>
      </c>
      <c r="E96" s="80">
        <v>2853914</v>
      </c>
      <c r="F96" s="80">
        <v>2853914</v>
      </c>
    </row>
    <row r="97" spans="1:6" ht="12.75">
      <c r="A97" s="75" t="s">
        <v>136</v>
      </c>
      <c r="B97" s="80">
        <f>SUM(B96)</f>
        <v>0</v>
      </c>
      <c r="C97" s="80">
        <f>SUM(C96)</f>
        <v>0</v>
      </c>
      <c r="D97" s="80">
        <f>SUM(D96)</f>
        <v>2853914</v>
      </c>
      <c r="E97" s="80">
        <f>SUM(E96:E96)</f>
        <v>2853914</v>
      </c>
      <c r="F97" s="80">
        <f>SUM(F96:F96)</f>
        <v>2853914</v>
      </c>
    </row>
    <row r="98" spans="1:6" ht="12.75">
      <c r="A98" s="9" t="s">
        <v>62</v>
      </c>
      <c r="B98" s="69">
        <f>B95+B97</f>
        <v>0</v>
      </c>
      <c r="C98" s="69">
        <f>C95+C97</f>
        <v>0</v>
      </c>
      <c r="D98" s="69">
        <f>D95+D97</f>
        <v>40753914</v>
      </c>
      <c r="E98" s="69">
        <f>E95+E97</f>
        <v>40753914</v>
      </c>
      <c r="F98" s="69">
        <f>F95+F97</f>
        <v>44953914</v>
      </c>
    </row>
    <row r="99" spans="1:6" s="1" customFormat="1" ht="15" customHeight="1">
      <c r="A99" s="83" t="s">
        <v>24</v>
      </c>
      <c r="B99" s="82"/>
      <c r="C99" s="82"/>
      <c r="D99" s="82"/>
      <c r="E99" s="82"/>
      <c r="F99" s="82"/>
    </row>
    <row r="100" spans="1:6" s="1" customFormat="1" ht="12.75" customHeight="1">
      <c r="A100" s="4" t="s">
        <v>14</v>
      </c>
      <c r="B100" s="37"/>
      <c r="C100" s="37"/>
      <c r="D100" s="37">
        <v>4000000</v>
      </c>
      <c r="E100" s="80">
        <v>4000000</v>
      </c>
      <c r="F100" s="80">
        <v>4000000</v>
      </c>
    </row>
    <row r="101" spans="1:6" s="1" customFormat="1" ht="12.75" customHeight="1">
      <c r="A101" s="4" t="s">
        <v>34</v>
      </c>
      <c r="B101" s="80"/>
      <c r="C101" s="80"/>
      <c r="D101" s="80">
        <v>3000000</v>
      </c>
      <c r="E101" s="80">
        <v>3000000</v>
      </c>
      <c r="F101" s="80">
        <v>53000</v>
      </c>
    </row>
    <row r="102" spans="1:6" s="1" customFormat="1" ht="12.75" customHeight="1">
      <c r="A102" s="7" t="s">
        <v>63</v>
      </c>
      <c r="B102" s="80"/>
      <c r="C102" s="80"/>
      <c r="D102" s="80">
        <v>2200000</v>
      </c>
      <c r="E102" s="80">
        <v>2200000</v>
      </c>
      <c r="F102" s="80">
        <v>294927</v>
      </c>
    </row>
    <row r="103" spans="1:6" s="1" customFormat="1" ht="12.75" customHeight="1">
      <c r="A103" s="7" t="s">
        <v>51</v>
      </c>
      <c r="B103" s="80"/>
      <c r="C103" s="80"/>
      <c r="D103" s="80">
        <v>12000000</v>
      </c>
      <c r="E103" s="80">
        <v>12000000</v>
      </c>
      <c r="F103" s="80">
        <v>12000000</v>
      </c>
    </row>
    <row r="104" spans="1:6" s="1" customFormat="1" ht="12.75">
      <c r="A104" s="7" t="s">
        <v>306</v>
      </c>
      <c r="B104" s="80">
        <v>5679000</v>
      </c>
      <c r="C104" s="80"/>
      <c r="D104" s="80"/>
      <c r="E104" s="80">
        <v>5679000</v>
      </c>
      <c r="F104" s="80">
        <v>5679000</v>
      </c>
    </row>
    <row r="105" spans="1:6" s="1" customFormat="1" ht="12.75" customHeight="1">
      <c r="A105" s="7" t="s">
        <v>52</v>
      </c>
      <c r="B105" s="80"/>
      <c r="C105" s="80"/>
      <c r="D105" s="80">
        <v>0</v>
      </c>
      <c r="E105" s="80">
        <v>0</v>
      </c>
      <c r="F105" s="80">
        <v>14928888</v>
      </c>
    </row>
    <row r="106" spans="1:6" s="1" customFormat="1" ht="12.75" customHeight="1">
      <c r="A106" s="7" t="s">
        <v>307</v>
      </c>
      <c r="B106" s="80"/>
      <c r="C106" s="80"/>
      <c r="D106" s="80">
        <v>21590000</v>
      </c>
      <c r="E106" s="80">
        <v>21590000</v>
      </c>
      <c r="F106" s="80">
        <v>17922214</v>
      </c>
    </row>
    <row r="107" spans="1:6" s="1" customFormat="1" ht="12.75" customHeight="1">
      <c r="A107" s="7" t="s">
        <v>308</v>
      </c>
      <c r="B107" s="80"/>
      <c r="C107" s="80"/>
      <c r="D107" s="80">
        <v>22089000</v>
      </c>
      <c r="E107" s="80">
        <v>22089000</v>
      </c>
      <c r="F107" s="80">
        <v>22089000</v>
      </c>
    </row>
    <row r="108" spans="1:6" s="1" customFormat="1" ht="12.75" customHeight="1">
      <c r="A108" s="7" t="s">
        <v>309</v>
      </c>
      <c r="B108" s="80"/>
      <c r="C108" s="80"/>
      <c r="D108" s="80">
        <v>4707000</v>
      </c>
      <c r="E108" s="80">
        <v>4707000</v>
      </c>
      <c r="F108" s="80">
        <v>4707000</v>
      </c>
    </row>
    <row r="109" spans="1:6" s="1" customFormat="1" ht="12.75" customHeight="1">
      <c r="A109" s="7" t="s">
        <v>406</v>
      </c>
      <c r="B109" s="80"/>
      <c r="C109" s="80">
        <v>38923000</v>
      </c>
      <c r="D109" s="80">
        <v>3000000</v>
      </c>
      <c r="E109" s="80">
        <v>41923000</v>
      </c>
      <c r="F109" s="80">
        <v>41923000</v>
      </c>
    </row>
    <row r="110" spans="1:6" s="1" customFormat="1" ht="12.75" customHeight="1">
      <c r="A110" s="7" t="s">
        <v>396</v>
      </c>
      <c r="B110" s="80"/>
      <c r="C110" s="80"/>
      <c r="D110" s="80"/>
      <c r="E110" s="80"/>
      <c r="F110" s="80">
        <v>30000000</v>
      </c>
    </row>
    <row r="111" spans="1:6" s="81" customFormat="1" ht="12.75" customHeight="1">
      <c r="A111" s="28" t="s">
        <v>135</v>
      </c>
      <c r="B111" s="38">
        <f>SUM(B100:B109)</f>
        <v>5679000</v>
      </c>
      <c r="C111" s="38">
        <f>SUM(C100:C109)</f>
        <v>38923000</v>
      </c>
      <c r="D111" s="38">
        <f>SUM(D100:D109)</f>
        <v>72586000</v>
      </c>
      <c r="E111" s="38">
        <f>SUM(E100:E109)</f>
        <v>117188000</v>
      </c>
      <c r="F111" s="38">
        <f>SUM(F100:F110)</f>
        <v>153597029</v>
      </c>
    </row>
    <row r="112" spans="1:6" s="111" customFormat="1" ht="12.75" customHeight="1">
      <c r="A112" s="19" t="s">
        <v>310</v>
      </c>
      <c r="B112" s="37"/>
      <c r="C112" s="37"/>
      <c r="D112" s="37">
        <v>1300000</v>
      </c>
      <c r="E112" s="80">
        <v>1300000</v>
      </c>
      <c r="F112" s="80">
        <v>1300000</v>
      </c>
    </row>
    <row r="113" spans="1:6" ht="12.75">
      <c r="A113" s="4" t="s">
        <v>223</v>
      </c>
      <c r="B113" s="80"/>
      <c r="C113" s="80"/>
      <c r="D113" s="80">
        <v>3000000</v>
      </c>
      <c r="E113" s="80">
        <v>3000000</v>
      </c>
      <c r="F113" s="80">
        <v>3000000</v>
      </c>
    </row>
    <row r="114" spans="1:6" ht="12.75">
      <c r="A114" s="4" t="s">
        <v>35</v>
      </c>
      <c r="B114" s="80"/>
      <c r="C114" s="80"/>
      <c r="D114" s="80">
        <v>3000000</v>
      </c>
      <c r="E114" s="80">
        <v>3000000</v>
      </c>
      <c r="F114" s="80">
        <v>3000000</v>
      </c>
    </row>
    <row r="115" spans="1:6" s="81" customFormat="1" ht="12.75">
      <c r="A115" s="84" t="s">
        <v>136</v>
      </c>
      <c r="B115" s="38">
        <f>SUM(B113:B114)</f>
        <v>0</v>
      </c>
      <c r="C115" s="38">
        <f>SUM(C113:C114)</f>
        <v>0</v>
      </c>
      <c r="D115" s="38">
        <f>SUM(D113:D114)</f>
        <v>6000000</v>
      </c>
      <c r="E115" s="38">
        <f>SUM(E112:E114)</f>
        <v>7300000</v>
      </c>
      <c r="F115" s="38">
        <f>SUM(F112:F114)</f>
        <v>7300000</v>
      </c>
    </row>
    <row r="116" spans="1:6" ht="12.75">
      <c r="A116" s="5" t="s">
        <v>25</v>
      </c>
      <c r="B116" s="69">
        <f>B111+B115</f>
        <v>5679000</v>
      </c>
      <c r="C116" s="69">
        <f>C111+C115</f>
        <v>38923000</v>
      </c>
      <c r="D116" s="69">
        <f>D111+D115</f>
        <v>78586000</v>
      </c>
      <c r="E116" s="69">
        <f>E111+E115</f>
        <v>124488000</v>
      </c>
      <c r="F116" s="69">
        <f>F111+F115</f>
        <v>160897029</v>
      </c>
    </row>
    <row r="117" spans="1:6" ht="12.75">
      <c r="A117" s="5" t="s">
        <v>146</v>
      </c>
      <c r="B117" s="69">
        <f>B68+B95+B111</f>
        <v>509106500</v>
      </c>
      <c r="C117" s="69">
        <f>C68+C95+C111</f>
        <v>535464000</v>
      </c>
      <c r="D117" s="69">
        <f>D68+D95+D111</f>
        <v>239463000</v>
      </c>
      <c r="E117" s="69">
        <f>E68+E95+E111</f>
        <v>1211565500</v>
      </c>
      <c r="F117" s="69">
        <f>F68+F95+F111</f>
        <v>1296452695</v>
      </c>
    </row>
    <row r="118" spans="1:6" ht="12.75">
      <c r="A118" s="5" t="s">
        <v>147</v>
      </c>
      <c r="B118" s="69">
        <f>B85+B115</f>
        <v>0</v>
      </c>
      <c r="C118" s="69">
        <f>C85+C115</f>
        <v>0</v>
      </c>
      <c r="D118" s="69">
        <f>D85+D115</f>
        <v>36743356</v>
      </c>
      <c r="E118" s="69">
        <f>E85+E97+E115</f>
        <v>40897270</v>
      </c>
      <c r="F118" s="69">
        <f>F85+F97+F115</f>
        <v>63457861</v>
      </c>
    </row>
    <row r="119" spans="1:6" ht="16.5" customHeight="1">
      <c r="A119" s="5" t="s">
        <v>17</v>
      </c>
      <c r="B119" s="69">
        <f>B86+B98+B116</f>
        <v>509106500</v>
      </c>
      <c r="C119" s="69">
        <f>C86+C98+C116</f>
        <v>535464000</v>
      </c>
      <c r="D119" s="69">
        <f>D86+D98+D116</f>
        <v>279060270</v>
      </c>
      <c r="E119" s="69">
        <f>E86+E98+E116</f>
        <v>1252462770</v>
      </c>
      <c r="F119" s="69">
        <f>F86+F98+F116</f>
        <v>1359910556</v>
      </c>
    </row>
    <row r="120" spans="1:6" ht="14.25" customHeight="1">
      <c r="A120" s="7" t="s">
        <v>55</v>
      </c>
      <c r="B120" s="82"/>
      <c r="C120" s="82"/>
      <c r="D120" s="37">
        <v>15000000</v>
      </c>
      <c r="E120" s="69">
        <f>SUM(B120:D120)</f>
        <v>15000000</v>
      </c>
      <c r="F120" s="69">
        <v>15000000</v>
      </c>
    </row>
    <row r="121" spans="1:6" s="85" customFormat="1" ht="12.75">
      <c r="A121" s="21" t="s">
        <v>54</v>
      </c>
      <c r="B121" s="69">
        <f>B120</f>
        <v>0</v>
      </c>
      <c r="C121" s="69">
        <f>C120</f>
        <v>0</v>
      </c>
      <c r="D121" s="69">
        <f>D120</f>
        <v>15000000</v>
      </c>
      <c r="E121" s="69">
        <f>SUM(B121:D121)</f>
        <v>15000000</v>
      </c>
      <c r="F121" s="69">
        <v>15000000</v>
      </c>
    </row>
    <row r="122" spans="1:5" ht="12.75">
      <c r="A122" s="8"/>
      <c r="B122" s="27"/>
      <c r="C122" s="27"/>
      <c r="D122" s="27"/>
      <c r="E122" s="8"/>
    </row>
    <row r="123" spans="1:5" ht="12.75">
      <c r="A123" s="8"/>
      <c r="B123" s="27"/>
      <c r="C123" s="27"/>
      <c r="D123" s="27"/>
      <c r="E123" s="8"/>
    </row>
    <row r="124" spans="1:5" ht="12.75">
      <c r="A124" s="8"/>
      <c r="B124" s="27"/>
      <c r="C124" s="27"/>
      <c r="D124" s="27"/>
      <c r="E124" s="8"/>
    </row>
    <row r="125" spans="1:5" ht="12.75">
      <c r="A125" s="27"/>
      <c r="B125" s="27"/>
      <c r="C125" s="27"/>
      <c r="D125" s="27"/>
      <c r="E125" s="8"/>
    </row>
    <row r="126" spans="1:5" ht="12.75">
      <c r="A126" s="8"/>
      <c r="B126" s="27"/>
      <c r="C126" s="27"/>
      <c r="D126" s="27"/>
      <c r="E126" s="8"/>
    </row>
    <row r="127" spans="1:5" ht="12.75">
      <c r="A127" s="8"/>
      <c r="B127" s="27"/>
      <c r="C127" s="27"/>
      <c r="D127" s="27"/>
      <c r="E127" s="8"/>
    </row>
    <row r="128" spans="1:5" ht="12.75">
      <c r="A128" s="8"/>
      <c r="B128" s="27"/>
      <c r="C128" s="27"/>
      <c r="D128" s="27"/>
      <c r="E128" s="8"/>
    </row>
    <row r="129" spans="1:5" ht="12.75">
      <c r="A129" s="8"/>
      <c r="B129" s="27"/>
      <c r="C129" s="27"/>
      <c r="D129" s="27"/>
      <c r="E129" s="8"/>
    </row>
    <row r="130" spans="1:5" ht="12.75">
      <c r="A130" s="14"/>
      <c r="B130" s="27"/>
      <c r="C130" s="27"/>
      <c r="D130" s="27"/>
      <c r="E130" s="8"/>
    </row>
    <row r="131" spans="1:5" ht="12.75">
      <c r="A131" s="14"/>
      <c r="B131" s="86"/>
      <c r="C131" s="86"/>
      <c r="D131" s="86"/>
      <c r="E131" s="14"/>
    </row>
    <row r="132" spans="1:5" ht="12.75">
      <c r="A132" s="8"/>
      <c r="B132" s="27"/>
      <c r="C132" s="27"/>
      <c r="D132" s="27"/>
      <c r="E132" s="8"/>
    </row>
    <row r="133" spans="1:5" ht="12.75">
      <c r="A133" s="14"/>
      <c r="B133" s="27"/>
      <c r="C133" s="27"/>
      <c r="D133" s="27"/>
      <c r="E133" s="8"/>
    </row>
    <row r="134" spans="1:5" ht="12.75">
      <c r="A134" s="14"/>
      <c r="B134" s="86"/>
      <c r="C134" s="86"/>
      <c r="D134" s="86"/>
      <c r="E134" s="14"/>
    </row>
    <row r="135" spans="1:5" ht="12.75">
      <c r="A135" s="8"/>
      <c r="B135" s="86"/>
      <c r="C135" s="86"/>
      <c r="D135" s="86"/>
      <c r="E135" s="14"/>
    </row>
    <row r="136" spans="1:5" ht="12.75">
      <c r="A136" s="8"/>
      <c r="B136" s="27"/>
      <c r="C136" s="27"/>
      <c r="D136" s="27"/>
      <c r="E136" s="8"/>
    </row>
    <row r="137" spans="1:5" ht="12.75">
      <c r="A137" s="8"/>
      <c r="B137" s="27"/>
      <c r="C137" s="27"/>
      <c r="D137" s="27"/>
      <c r="E137" s="8"/>
    </row>
    <row r="138" spans="2:5" ht="12.75">
      <c r="B138" s="27"/>
      <c r="C138" s="27"/>
      <c r="D138" s="27"/>
      <c r="E138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2017-09-19T07:38:10Z</cp:lastPrinted>
  <dcterms:created xsi:type="dcterms:W3CDTF">2002-01-04T07:43:44Z</dcterms:created>
  <dcterms:modified xsi:type="dcterms:W3CDTF">2017-09-20T08:01:54Z</dcterms:modified>
  <cp:category/>
  <cp:version/>
  <cp:contentType/>
  <cp:contentStatus/>
</cp:coreProperties>
</file>