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250" activeTab="11"/>
  </bookViews>
  <sheets>
    <sheet name="1" sheetId="1" r:id="rId1"/>
    <sheet name="1 folyt" sheetId="2" r:id="rId2"/>
    <sheet name="2" sheetId="3" r:id="rId3"/>
    <sheet name="2 (2)" sheetId="4" r:id="rId4"/>
    <sheet name="3" sheetId="5" r:id="rId5"/>
    <sheet name="4" sheetId="6" r:id="rId6"/>
    <sheet name="4. (2)" sheetId="7" r:id="rId7"/>
    <sheet name="5" sheetId="8" r:id="rId8"/>
    <sheet name="6 " sheetId="9" r:id="rId9"/>
    <sheet name="7" sheetId="10" r:id="rId10"/>
    <sheet name="8" sheetId="11" r:id="rId11"/>
    <sheet name="9" sheetId="12" r:id="rId12"/>
  </sheets>
  <definedNames>
    <definedName name="_xlnm.Print_Area" localSheetId="0">'1'!$A$1:$F$57</definedName>
    <definedName name="_xlnm.Print_Area" localSheetId="2">'2'!$A$1:$H$45</definedName>
    <definedName name="_xlnm.Print_Area" localSheetId="3">'2 (2)'!$A$1:$H$40</definedName>
    <definedName name="_xlnm.Print_Area" localSheetId="6">'4. (2)'!$A$1:$S$20</definedName>
  </definedNames>
  <calcPr fullCalcOnLoad="1"/>
</workbook>
</file>

<file path=xl/sharedStrings.xml><?xml version="1.0" encoding="utf-8"?>
<sst xmlns="http://schemas.openxmlformats.org/spreadsheetml/2006/main" count="657" uniqueCount="302">
  <si>
    <t>Tartalékok</t>
  </si>
  <si>
    <t>4.</t>
  </si>
  <si>
    <t>1.</t>
  </si>
  <si>
    <t>2.</t>
  </si>
  <si>
    <t>3.</t>
  </si>
  <si>
    <t>Sor-
szám</t>
  </si>
  <si>
    <t>Megnevezés</t>
  </si>
  <si>
    <t>5.</t>
  </si>
  <si>
    <t xml:space="preserve">Ellátottak pénzbeli juttatásai 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</si>
  <si>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</si>
  <si>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</si>
  <si>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</si>
  <si>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</si>
  <si>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</si>
  <si>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</si>
  <si>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</si>
  <si>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</si>
  <si>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Gépjárműadók</t>
  </si>
  <si>
    <t>Általános forgalmi adó visszatérítése</t>
  </si>
  <si>
    <t>Egyéb működési bevételek</t>
  </si>
  <si>
    <t>Ingatlanok értékesítése</t>
  </si>
  <si>
    <t>Egyéb tárgyi eszközök értékesítése</t>
  </si>
  <si>
    <t>Felhalmozási célú visszatérítendő támogatások, kölcsönök visszatérülése államháztartáson kívülről</t>
  </si>
  <si>
    <t>Előző év pénzmaradvány igénybevétele</t>
  </si>
  <si>
    <t>BEVÉTEL</t>
  </si>
  <si>
    <t>KIADÁS</t>
  </si>
  <si>
    <t xml:space="preserve">    - építményadó</t>
  </si>
  <si>
    <t xml:space="preserve">    - magánszemélyek kommunális adója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</si>
  <si>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</si>
  <si>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</si>
  <si>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</si>
  <si>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</si>
  <si>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</si>
  <si>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</si>
  <si>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</si>
  <si>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</si>
  <si>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</si>
  <si>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</si>
  <si>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</si>
  <si>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</si>
  <si>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</si>
  <si>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</si>
  <si>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</si>
  <si>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</si>
  <si>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</si>
  <si>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</si>
  <si>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</si>
  <si>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</si>
  <si>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</si>
  <si>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</si>
  <si>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</si>
  <si>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</si>
  <si>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</si>
  <si>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</si>
  <si>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</si>
  <si>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</si>
  <si>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</si>
  <si>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Felhalmozási célú támogatások államháztartáson belülről(12+13)</t>
  </si>
  <si>
    <t xml:space="preserve">   - állami feladat</t>
  </si>
  <si>
    <t xml:space="preserve">   - önkéntvállalt feladat</t>
  </si>
  <si>
    <t xml:space="preserve">   - kötelezőfeladat</t>
  </si>
  <si>
    <t>Működési bevétel</t>
  </si>
  <si>
    <t>Összesen</t>
  </si>
  <si>
    <t>I.</t>
  </si>
  <si>
    <t>III.</t>
  </si>
  <si>
    <t xml:space="preserve">   - kötelező feladat</t>
  </si>
  <si>
    <t>Költségvetési engedélyezett létszámkeret</t>
  </si>
  <si>
    <t>Közfoglalkoztatottak létszáma</t>
  </si>
  <si>
    <t>Sor-sz.</t>
  </si>
  <si>
    <t>BEVÉTELEK</t>
  </si>
  <si>
    <t>KIADÁSOK</t>
  </si>
  <si>
    <t xml:space="preserve">Közhatalmi bevételek </t>
  </si>
  <si>
    <t xml:space="preserve">Működési bevételek </t>
  </si>
  <si>
    <t xml:space="preserve">Működési célú átvett pénzeszközök </t>
  </si>
  <si>
    <t>Működési célú támogatások államháztartáson belülről</t>
  </si>
  <si>
    <t>Finaszírozési bevétel</t>
  </si>
  <si>
    <t xml:space="preserve">Személyi juttatások </t>
  </si>
  <si>
    <t xml:space="preserve">Dologi kiadások </t>
  </si>
  <si>
    <t xml:space="preserve">Egyéb működési célú kiadások  </t>
  </si>
  <si>
    <t>Beruházások (önként vállalt feladat)</t>
  </si>
  <si>
    <t>Felújítások (önként vállalt feladat)</t>
  </si>
  <si>
    <t>Egyéb felhalmozási célú kiadások (önként vállat feladat)</t>
  </si>
  <si>
    <t xml:space="preserve"> Kötelező feladat</t>
  </si>
  <si>
    <t xml:space="preserve">   - Intézményfenntartó Társulás támogatás</t>
  </si>
  <si>
    <t>Önként vállalt feladat</t>
  </si>
  <si>
    <t>Felhalmozási bevételek (önként vállalt feladat)</t>
  </si>
  <si>
    <t>II.</t>
  </si>
  <si>
    <t>működési tartaléka</t>
  </si>
  <si>
    <t>Feladat/cél</t>
  </si>
  <si>
    <t>Az átcsoportosítás jogát gyakorolja</t>
  </si>
  <si>
    <t>képviselő testület</t>
  </si>
  <si>
    <t>Céltartalék</t>
  </si>
  <si>
    <t>Összesen:</t>
  </si>
  <si>
    <t>B1</t>
  </si>
  <si>
    <t>B2</t>
  </si>
  <si>
    <t>B3</t>
  </si>
  <si>
    <t>B4</t>
  </si>
  <si>
    <t>B5</t>
  </si>
  <si>
    <t>B6</t>
  </si>
  <si>
    <t>B7</t>
  </si>
  <si>
    <t>Költségvetési bevételek (B1+B2+B3+B4+B5+B6+B7)</t>
  </si>
  <si>
    <t>B8</t>
  </si>
  <si>
    <t xml:space="preserve">   - talajterhelési díj, idegenforgalmi adó</t>
  </si>
  <si>
    <t>Közvetített szolgáltatások ellenértéke (továbbszámlázás)</t>
  </si>
  <si>
    <t>Tulajdonosi bevételek (bérleti díjak, lakbérek)</t>
  </si>
  <si>
    <t>Ellátási díjak (étkezési díjak)</t>
  </si>
  <si>
    <t>Működési célú visszatérítendő támogatások, kölcsönök visszatérülése államháztartáson kívülről (szoc. kölcsön)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</si>
  <si>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</si>
  <si>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</si>
  <si>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</si>
  <si>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</si>
  <si>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</si>
  <si>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</si>
  <si>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</si>
  <si>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</si>
  <si>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</si>
  <si>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Költségvetési kiadások (K1+K2+K3+K4+K5+K6+K7+K8)</t>
  </si>
  <si>
    <t>Egyéb közhatalmi bevételek (késedelmi pótlék)</t>
  </si>
  <si>
    <t xml:space="preserve">   - iparűzési adója</t>
  </si>
  <si>
    <t xml:space="preserve">Munkaadókat terhelő jár. és szoc. hozzájárulási adó                                                                         </t>
  </si>
  <si>
    <t>Költségvetési bevétel (B1+……B7)</t>
  </si>
  <si>
    <t xml:space="preserve">   - Támogatás (civil szervezetek)</t>
  </si>
  <si>
    <t>Bevételek mindösszesen (I.+B8)</t>
  </si>
  <si>
    <t>Költségvetési kiadások (K1+….+K8)</t>
  </si>
  <si>
    <t>Kiadások mindösszesen  (I.+K9)</t>
  </si>
  <si>
    <t>Egyéb felhalmozási célú átvett pénzeszközök (EU-s pályázatok)</t>
  </si>
  <si>
    <t>Felhalmozási célú átvett pénzeszközök (önként vállalt feladat)</t>
  </si>
  <si>
    <t>Egyéb felhalmozási célú kiadások (önként vállalt feladat)</t>
  </si>
  <si>
    <t xml:space="preserve">Közfoglalkoztatotti létszámkeret (fő):                                                                                                                                                                                           </t>
  </si>
  <si>
    <t>Felhalmozási célú tám. államháztartáson belülről (önként vállalt feladat)</t>
  </si>
  <si>
    <t>Egyéb működési célű támogatások állaháztartáso kívülre (civil szervezetek támogatása) önként vállat feladat</t>
  </si>
  <si>
    <t>Felhalmozási bevételek összesen (B2+B5+B7)</t>
  </si>
  <si>
    <t>Finansízrozási bevételek (8)</t>
  </si>
  <si>
    <t>Mindösszesen (7+B8)</t>
  </si>
  <si>
    <t>Mindössesen (1+K9)</t>
  </si>
  <si>
    <t>Lábatlan Város Önkormányzatának</t>
  </si>
  <si>
    <t>Sor- sz.</t>
  </si>
  <si>
    <t>Feladat megnevezése</t>
  </si>
  <si>
    <t>Beruházások:</t>
  </si>
  <si>
    <t>Immaterális javak beszerzése, létesítése</t>
  </si>
  <si>
    <t>Ingatlanok beszerzése, létesítése</t>
  </si>
  <si>
    <t>Informatikai eszközök beszerzése</t>
  </si>
  <si>
    <t>Egyéb tárgyi eszközök beszerzése</t>
  </si>
  <si>
    <t>Felújítások</t>
  </si>
  <si>
    <t>Ingatlanok felújítása</t>
  </si>
  <si>
    <t>Informatikai eszközök felújítása</t>
  </si>
  <si>
    <t>Egyéb tárgyi eszközök felújítás</t>
  </si>
  <si>
    <t>Összesen (I.+II.)</t>
  </si>
  <si>
    <t>Egyéb működési célú átvett pénzeszközök (Társulás)</t>
  </si>
  <si>
    <t xml:space="preserve">   - ebből OEP támogatás</t>
  </si>
  <si>
    <t>Ellátottak pénzbeli juttatásai (kötelező feladat)</t>
  </si>
  <si>
    <t>Hosszú lejáratú hitelek, kölcsönök törlesztése  (önként vállat feladat) adosságkonszolodáció</t>
  </si>
  <si>
    <t>Kiszámlázott ÁFA</t>
  </si>
  <si>
    <t>Működési bevételek összesen (B1+B3+B4+B6)</t>
  </si>
  <si>
    <t>Mindösszesen (K1+K2+K3+K4+K5)</t>
  </si>
  <si>
    <t xml:space="preserve"> - ebből előzőévi pénzmaradvány</t>
  </si>
  <si>
    <t xml:space="preserve"> - ebből működési célú</t>
  </si>
  <si>
    <t>ügyletekből szármató fizetési kötelezettség tervezete</t>
  </si>
  <si>
    <t>Saját bevételek összesen</t>
  </si>
  <si>
    <t>Helyi adók</t>
  </si>
  <si>
    <t>Bírság, pótlékok egyéb</t>
  </si>
  <si>
    <t>Fizetési kötelezettség</t>
  </si>
  <si>
    <t>Hitelállomány tőke visszafizetés</t>
  </si>
  <si>
    <t>Hitelállomány kamat vissszafizetés</t>
  </si>
  <si>
    <t>Saját bevétel 50 %-a és a fizetési kötelezettség aránya</t>
  </si>
  <si>
    <t xml:space="preserve">Lábatlan Város Önkormányzatának  </t>
  </si>
  <si>
    <t>Bevétel</t>
  </si>
  <si>
    <t>Kiadás</t>
  </si>
  <si>
    <t>Önkormányzaton belül megvalósuló projektek</t>
  </si>
  <si>
    <t xml:space="preserve">   - kötelezettséggel terhelt</t>
  </si>
  <si>
    <t>%</t>
  </si>
  <si>
    <t>Egyéb külső személyi juttatások (kitüntetés,megbíz.díj, reprezentáció)</t>
  </si>
  <si>
    <t xml:space="preserve">   - pályázati támogatás, önrész pályázati támogatása</t>
  </si>
  <si>
    <t xml:space="preserve">   - Polgármesteri Hivatal</t>
  </si>
  <si>
    <t xml:space="preserve">   - céltartalék</t>
  </si>
  <si>
    <t>Működési bevételek és kiadások egyenlege</t>
  </si>
  <si>
    <t>Működési kiadás</t>
  </si>
  <si>
    <t>Egyenleg</t>
  </si>
  <si>
    <t>Felhalmozási bevételek és kiadások egyenlege</t>
  </si>
  <si>
    <t>Felhalmozási bevétel</t>
  </si>
  <si>
    <t>Felhalmozási kiadás</t>
  </si>
  <si>
    <t xml:space="preserve">Finanszírozási kiadások </t>
  </si>
  <si>
    <t xml:space="preserve">   -  intézmény finanszírozás (kötelező feladat)</t>
  </si>
  <si>
    <t>Támogató szolgálat</t>
  </si>
  <si>
    <t xml:space="preserve">   - Kuckó Család- és Gyermekjólét Szolgálat</t>
  </si>
  <si>
    <t>Közalakmazotti létszámkeret (fő)</t>
  </si>
  <si>
    <t xml:space="preserve">   - ebből önként vállat feladat</t>
  </si>
  <si>
    <t>Egyéb működési célú támogatások államháztartáson belülre (társulás) (kötelező feladat)</t>
  </si>
  <si>
    <t>2017. évi előirányzat</t>
  </si>
  <si>
    <t xml:space="preserve">Választott tisztségviselők juttatásai </t>
  </si>
  <si>
    <t xml:space="preserve">   - Rákczi -Dózsa út csatlakozásában járda létesítés terv</t>
  </si>
  <si>
    <t>Települési önkormányzatok szociális és gyermekjóléti  feladatainak támogatása</t>
  </si>
  <si>
    <t>Önkormányzatok működési támogatásai(1+2+….+7)</t>
  </si>
  <si>
    <t>Felhalmozási célú támogatások államháztartáson belülről(10+12)</t>
  </si>
  <si>
    <t>Működési célú támogatások államháztartáson belülről (8+9)</t>
  </si>
  <si>
    <t>Vagyoni tipusú adók (13+14)</t>
  </si>
  <si>
    <t>Értékesítési és forgalmi adók (16)</t>
  </si>
  <si>
    <t xml:space="preserve">Egyéb áruhasználati és szolgáltatási adók (19) </t>
  </si>
  <si>
    <t>Közhatalmi bevételek (12+15+17+18+20)</t>
  </si>
  <si>
    <t>Működési bevételek (21+….+25)</t>
  </si>
  <si>
    <t>Felhalmozási bevételek (27+28) (önként vállalt feladat)</t>
  </si>
  <si>
    <r>
      <t xml:space="preserve">Működési célú átvett pénzeszközök (29+30) </t>
    </r>
    <r>
      <rPr>
        <b/>
        <i/>
        <sz val="10"/>
        <color indexed="8"/>
        <rFont val="Times New Roman"/>
        <family val="1"/>
      </rPr>
      <t>(önként vállalt feladat)</t>
    </r>
  </si>
  <si>
    <t>Felhalmozási célú átvett pénzeszközök (31+32) (önként vállalt feladat)</t>
  </si>
  <si>
    <t>Finansízrozási bevételek (34)</t>
  </si>
  <si>
    <t>Bevételek mindösszesen (33+B8)</t>
  </si>
  <si>
    <t>Mindösszesen (28+34)</t>
  </si>
  <si>
    <t>Választott tisztségviselői keret (fő)</t>
  </si>
  <si>
    <t>Támogatás összesen 2017. évben</t>
  </si>
  <si>
    <t>Támogatás összege 2017. évben</t>
  </si>
  <si>
    <t>Önkormányzati önrész 2017. évben</t>
  </si>
  <si>
    <t>Ft-ban</t>
  </si>
  <si>
    <t>adatok Ft-ban</t>
  </si>
  <si>
    <t>adatok Ft</t>
  </si>
  <si>
    <t>adatok  Ft</t>
  </si>
  <si>
    <t>Választott tisztségviselők létszáma</t>
  </si>
  <si>
    <t>Foglalkoztatottak személyi juttatásai  (1+2)</t>
  </si>
  <si>
    <t>Külső személyi juttatások (4+5) (kötelező feladat)</t>
  </si>
  <si>
    <t>Személyi juttatások (3+6)</t>
  </si>
  <si>
    <t xml:space="preserve">Munkaadókat terhelő járulékok és szociális hozzájárulási adó  (7+8)                                                                          </t>
  </si>
  <si>
    <t>Dologi kiadások (9+10+11)</t>
  </si>
  <si>
    <t>Egyéb működési célú kiadások  (12+13+14)</t>
  </si>
  <si>
    <t>ÁHB megelőlegezések visszafizetése</t>
  </si>
  <si>
    <t>Finanszírozási kiadások (16+17)</t>
  </si>
  <si>
    <t>Kiadások mindösszesen (15+K9)</t>
  </si>
  <si>
    <t>Felhalmozási célú kiadások összesen (K6+K7+K8)</t>
  </si>
  <si>
    <t xml:space="preserve">   - ÁHB megelőlegezés visszafizetése</t>
  </si>
  <si>
    <t xml:space="preserve">   - Könyvtár belső felújítása</t>
  </si>
  <si>
    <t>adato Ft-ban</t>
  </si>
  <si>
    <t xml:space="preserve">   - Vitéz S. Antal Városi Könyvtár </t>
  </si>
  <si>
    <t xml:space="preserve">         - polcok, állványok, bútorzat</t>
  </si>
  <si>
    <t xml:space="preserve">        - könyvbeszerzés</t>
  </si>
  <si>
    <t xml:space="preserve">   - Pályázatok előkésztési munkái </t>
  </si>
  <si>
    <t xml:space="preserve">   - általános tartalék </t>
  </si>
  <si>
    <t>2018. évi előirányzat</t>
  </si>
  <si>
    <t>Sor-szám</t>
  </si>
  <si>
    <t>Önállóan működő intézmények</t>
  </si>
  <si>
    <t>Önkormányzatok működési támogatási</t>
  </si>
  <si>
    <t>Önkormányzati kiegészítő támogatás</t>
  </si>
  <si>
    <t>Polgármesteri Hivatal</t>
  </si>
  <si>
    <t>Zengő Óvoda és Bölcsőde</t>
  </si>
  <si>
    <t>Gondozási Központ</t>
  </si>
  <si>
    <t>IV.</t>
  </si>
  <si>
    <t>Vitéz Sághy Antal Városi Könyvtár</t>
  </si>
  <si>
    <t>Kuckó Család-és Gyermekjóléti Szolgálat</t>
  </si>
  <si>
    <t>V.</t>
  </si>
  <si>
    <t>Mindösszesen</t>
  </si>
  <si>
    <t>Létszám (fő)</t>
  </si>
  <si>
    <t>Személyi jellegű kiadás</t>
  </si>
  <si>
    <t>Munkaadót terhelő járulék</t>
  </si>
  <si>
    <t>Dologi jellegű kiadás</t>
  </si>
  <si>
    <t xml:space="preserve">   - ebből Önk kapott műk. Tám</t>
  </si>
  <si>
    <t xml:space="preserve">   - ebből ASP működési támogatás</t>
  </si>
  <si>
    <t xml:space="preserve">   - ebből belterületi utak, járdásk felújítása pályázat</t>
  </si>
  <si>
    <t>Előző év pénzmaradvány igénybevétele (feladattal terhelt: 340.951.722 Ft)</t>
  </si>
  <si>
    <t>1. sz.  melléklet folytatása a 3/2017. (II.7.)  önkormányzati rendelethez</t>
  </si>
  <si>
    <t xml:space="preserve">   - ebből Egészségház eszközbeszerzés</t>
  </si>
  <si>
    <t>Pénzügyi lízing</t>
  </si>
  <si>
    <t>Lábatlan Város Önkormányzatának  2018. évi bevételei és kiadásai</t>
  </si>
  <si>
    <t>Finanszírozási kiadások (16+17+18)</t>
  </si>
  <si>
    <t>2019-2032 évi adósságot keletkeztető</t>
  </si>
  <si>
    <t>Lábatlan Város Önkormányzatának  2018. évi működési célú bevételei és kiadásai</t>
  </si>
  <si>
    <t>Lábatlan Város Önkormányzatának  2018. évi felhalmozási célú bevételei és kiadásai</t>
  </si>
  <si>
    <t>Lábatlan Város Önkormányzat által írányított költségvetési szervek  2018. évi bevételei és kiadásai</t>
  </si>
  <si>
    <t>Lábatlan Város Önkormányzatának 2018. évi bevételei és kiadásai</t>
  </si>
  <si>
    <t>2018. évielőirányzat</t>
  </si>
  <si>
    <t xml:space="preserve">  2018. évi fejlesztés és felújítás kiadásai feladatonként / célonként </t>
  </si>
  <si>
    <t xml:space="preserve">  - Egészségház (pályázat eszközökre)</t>
  </si>
  <si>
    <t xml:space="preserve">   - Zengó Óvoda és bölcsőde</t>
  </si>
  <si>
    <t xml:space="preserve">   - Gondozási Központ</t>
  </si>
  <si>
    <t xml:space="preserve">   - Könyvtár energetika felújítás</t>
  </si>
  <si>
    <t xml:space="preserve">   - Belterületi utak, járdák felújítása</t>
  </si>
  <si>
    <t xml:space="preserve">   - Egészségház tetőtéri rendelő átalakítás</t>
  </si>
  <si>
    <t>Lábatlan Város Önkormányzatának  2018. évi céltartaléka,</t>
  </si>
  <si>
    <t xml:space="preserve">   - Pénzügyi lízing</t>
  </si>
  <si>
    <t>2018. évi Európai Uniós projektjeinek teljesítéséről</t>
  </si>
  <si>
    <t>Támogatás összesen 2018. évben</t>
  </si>
  <si>
    <t>Támogatás összege 2018. évben</t>
  </si>
  <si>
    <t>Önkormányzati önrész 2018. évben</t>
  </si>
  <si>
    <t>Dunamente Ökoturisztikai Látogató Központ (TOP-1.2.1-15-KO1-2016-00003)</t>
  </si>
  <si>
    <t>Könyvtár energetikai korszerűsítés (TOP-3.2.1-15-KO1-2016-00011)</t>
  </si>
  <si>
    <t>Lábatlan Város rendelőintézet járóbeteg szakellátó szolgáltatásainak fejlesztése új eszközök beszerzésén keresztül (EFOP-2.2.19-17-2017-00035)</t>
  </si>
  <si>
    <t>ASP központhoz való csatlakozás (KÖFOP-1.2.1-VEKOP-16</t>
  </si>
  <si>
    <t>Külterületi utak karbantartására alkalmas célgép beszerzés (VP-7.2.1-7.4.1.2-16)</t>
  </si>
  <si>
    <t>Önkormányzati feladatellátást szolgáló fejlesztések - járda felújítás</t>
  </si>
  <si>
    <t xml:space="preserve">   - Ökoturisztikai központ </t>
  </si>
  <si>
    <t xml:space="preserve">   - Önkormányzat </t>
  </si>
  <si>
    <t xml:space="preserve">       - napközi ételmelegítő</t>
  </si>
  <si>
    <t xml:space="preserve">   - ebből Önk kapott műk. Kuckó</t>
  </si>
  <si>
    <t xml:space="preserve"> - ebből felhalmozási cél (önként vállat feladat)</t>
  </si>
  <si>
    <t>Finanszírozási kiadások (pénzügyi lízing)</t>
  </si>
  <si>
    <t>Általános tartalék</t>
  </si>
  <si>
    <t>1. sz.  melléklet a 3/2018. (II.7.)  önkormányzati rendelethez</t>
  </si>
  <si>
    <t>2. sz.  melléklet a 3/2018. (II.7.)  önkormányzati rendelethez</t>
  </si>
  <si>
    <t>2. sz.  melléklet folytatása a 3/2018. (II.7.)  önkormányzati rendelethez</t>
  </si>
  <si>
    <t>3. sz.  melléklet a 3/2017. (II.7.)  önkormányzati rendelethez</t>
  </si>
  <si>
    <t>4. sz.  melléklet a 3/2018. (II.7.)  önkormányzati rendelethez</t>
  </si>
  <si>
    <t>4. sz.  melléklet folytatása a 3/2017. (II.7.)  önkormányzati rendelethez</t>
  </si>
  <si>
    <t>5. sz.  melléklet  a 3/2018/. (II.7.)  önkormányzati rendelethez</t>
  </si>
  <si>
    <t>6. sz.  melléklet  a 3/2018. (II.7.)  önkormányzati rendelethez</t>
  </si>
  <si>
    <t>7. sz. melléklet a 3/2018. (II.7.) önkormányzati rendelethez</t>
  </si>
  <si>
    <t>8. melléklet a 3/2018. (II.7.) önkormányzati  rendeletehez</t>
  </si>
  <si>
    <t>9. sz. melléklet a 3/2018. (II.7.)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</si>
</sst>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Ft&quot;;[Red]\-#,##0.00&quot; Ft&quot;"/>
    <numFmt numFmtId="165" formatCode="#,##0&quot; Ft&quot;;[Red]\-#,##0&quot; Ft&quot;"/>
    <numFmt numFmtId="166" formatCode="00"/>
    <numFmt numFmtId="167" formatCode="\ ##########"/>
    <numFmt numFmtId="168" formatCode="#,##0.0"/>
    <numFmt numFmtId="169" formatCode="#,##0_ ;[Red]\-#,##0\ "/>
    <numFmt numFmtId="170" formatCode="_-* #,##0.0\ _F_t_-;\-* #,##0.0\ _F_t_-;_-* &quot;-&quot;??\ _F_t_-;_-@_-"/>
    <numFmt numFmtId="171" formatCode="_-* #,##0\ _F_t_-;\-* #,##0\ _F_t_-;_-* &quot;-&quot;??\ _F_t_-;_-@_-"/>
    <numFmt numFmtId="172" formatCode="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\ &quot;Ft&quot;;[Red]#,##0\ &quot;Ft&quot;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3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4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15" fillId="8" borderId="0" applyNumberFormat="0" applyBorder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43" fillId="22" borderId="1" applyNumberFormat="0" applyAlignment="0" applyProtection="0"/>
    <xf numFmtId="0" fontId="8" fillId="23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3" borderId="2" applyNumberFormat="0" applyAlignment="0" applyProtection="0"/>
    <xf numFmtId="0" fontId="8" fillId="23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" fillId="5" borderId="1" applyNumberFormat="0" applyAlignment="0" applyProtection="0"/>
    <xf numFmtId="0" fontId="9" fillId="4" borderId="10" applyNumberFormat="0" applyFont="0" applyAlignment="0" applyProtection="0"/>
    <xf numFmtId="0" fontId="9" fillId="4" borderId="10" applyNumberFormat="0" applyFont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50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12" fillId="22" borderId="11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6" borderId="1" applyNumberFormat="0" applyAlignment="0" applyProtection="0"/>
    <xf numFmtId="0" fontId="17" fillId="2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18" fillId="0" borderId="0" xfId="0" applyFont="1" applyAlignment="1">
      <alignment/>
    </xf>
    <xf numFmtId="1" fontId="20" fillId="5" borderId="15" xfId="125" applyNumberFormat="1" applyFont="1" applyFill="1" applyBorder="1" applyAlignment="1">
      <alignment vertical="center"/>
      <protection/>
    </xf>
    <xf numFmtId="0" fontId="20" fillId="5" borderId="16" xfId="125" applyFont="1" applyFill="1" applyBorder="1" applyAlignment="1">
      <alignment vertical="center"/>
      <protection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5" xfId="125" applyFont="1" applyFill="1" applyBorder="1" applyAlignment="1">
      <alignment horizontal="center" vertical="center"/>
      <protection/>
    </xf>
    <xf numFmtId="0" fontId="27" fillId="0" borderId="17" xfId="125" applyFont="1" applyFill="1" applyBorder="1" applyAlignment="1">
      <alignment vertical="center" wrapText="1"/>
      <protection/>
    </xf>
    <xf numFmtId="0" fontId="28" fillId="0" borderId="15" xfId="125" applyFont="1" applyFill="1" applyBorder="1" applyAlignment="1">
      <alignment horizontal="center" vertical="center"/>
      <protection/>
    </xf>
    <xf numFmtId="0" fontId="28" fillId="0" borderId="17" xfId="125" applyFont="1" applyFill="1" applyBorder="1" applyAlignment="1">
      <alignment vertical="center" wrapText="1"/>
      <protection/>
    </xf>
    <xf numFmtId="0" fontId="29" fillId="0" borderId="17" xfId="125" applyFont="1" applyFill="1" applyBorder="1" applyAlignment="1">
      <alignment vertical="center" wrapText="1"/>
      <protection/>
    </xf>
    <xf numFmtId="1" fontId="27" fillId="5" borderId="15" xfId="124" applyNumberFormat="1" applyFont="1" applyFill="1" applyBorder="1" applyAlignment="1">
      <alignment horizontal="center" vertical="center"/>
      <protection/>
    </xf>
    <xf numFmtId="0" fontId="27" fillId="5" borderId="16" xfId="124" applyFont="1" applyFill="1" applyBorder="1" applyAlignment="1">
      <alignment horizontal="center" vertical="center"/>
      <protection/>
    </xf>
    <xf numFmtId="166" fontId="27" fillId="0" borderId="15" xfId="124" applyNumberFormat="1" applyFont="1" applyFill="1" applyBorder="1" applyAlignment="1">
      <alignment horizontal="center" vertical="center"/>
      <protection/>
    </xf>
    <xf numFmtId="0" fontId="27" fillId="0" borderId="17" xfId="124" applyFont="1" applyFill="1" applyBorder="1" applyAlignment="1">
      <alignment horizontal="left" vertical="center" wrapText="1"/>
      <protection/>
    </xf>
    <xf numFmtId="166" fontId="28" fillId="0" borderId="15" xfId="124" applyNumberFormat="1" applyFont="1" applyFill="1" applyBorder="1" applyAlignment="1">
      <alignment horizontal="center" vertical="center"/>
      <protection/>
    </xf>
    <xf numFmtId="0" fontId="28" fillId="0" borderId="17" xfId="124" applyFont="1" applyFill="1" applyBorder="1" applyAlignment="1">
      <alignment vertical="center" wrapText="1"/>
      <protection/>
    </xf>
    <xf numFmtId="0" fontId="28" fillId="0" borderId="17" xfId="124" applyFont="1" applyFill="1" applyBorder="1" applyAlignment="1">
      <alignment horizontal="left" vertical="center" wrapText="1"/>
      <protection/>
    </xf>
    <xf numFmtId="0" fontId="29" fillId="0" borderId="17" xfId="124" applyFont="1" applyFill="1" applyBorder="1" applyAlignment="1">
      <alignment horizontal="left" vertical="center" wrapText="1"/>
      <protection/>
    </xf>
    <xf numFmtId="0" fontId="29" fillId="0" borderId="17" xfId="124" applyFont="1" applyFill="1" applyBorder="1" applyAlignment="1">
      <alignment vertical="center" wrapText="1"/>
      <protection/>
    </xf>
    <xf numFmtId="0" fontId="23" fillId="22" borderId="18" xfId="124" applyFont="1" applyFill="1" applyBorder="1" applyAlignment="1">
      <alignment horizontal="left" vertical="center" wrapText="1"/>
      <protection/>
    </xf>
    <xf numFmtId="166" fontId="21" fillId="22" borderId="19" xfId="125" applyNumberFormat="1" applyFont="1" applyFill="1" applyBorder="1" applyAlignment="1">
      <alignment vertical="center" wrapText="1"/>
      <protection/>
    </xf>
    <xf numFmtId="0" fontId="22" fillId="22" borderId="20" xfId="124" applyFont="1" applyFill="1" applyBorder="1" applyAlignment="1">
      <alignment horizontal="center" vertical="center" wrapText="1"/>
      <protection/>
    </xf>
    <xf numFmtId="0" fontId="21" fillId="22" borderId="21" xfId="125" applyFont="1" applyFill="1" applyBorder="1" applyAlignment="1">
      <alignment horizontal="center" vertical="center"/>
      <protection/>
    </xf>
    <xf numFmtId="166" fontId="21" fillId="22" borderId="19" xfId="124" applyNumberFormat="1" applyFont="1" applyFill="1" applyBorder="1" applyAlignment="1">
      <alignment horizontal="center" vertical="center" wrapText="1"/>
      <protection/>
    </xf>
    <xf numFmtId="0" fontId="21" fillId="22" borderId="21" xfId="124" applyFont="1" applyFill="1" applyBorder="1" applyAlignment="1">
      <alignment horizontal="center" vertical="center"/>
      <protection/>
    </xf>
    <xf numFmtId="0" fontId="30" fillId="5" borderId="17" xfId="125" applyFont="1" applyFill="1" applyBorder="1" applyAlignment="1">
      <alignment vertical="center"/>
      <protection/>
    </xf>
    <xf numFmtId="0" fontId="30" fillId="5" borderId="17" xfId="124" applyFont="1" applyFill="1" applyBorder="1" applyAlignment="1">
      <alignment horizontal="left" vertical="center"/>
      <protection/>
    </xf>
    <xf numFmtId="0" fontId="23" fillId="22" borderId="17" xfId="124" applyFont="1" applyFill="1" applyBorder="1" applyAlignment="1">
      <alignment horizontal="left" vertical="center" wrapText="1"/>
      <protection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3" fontId="29" fillId="27" borderId="15" xfId="0" applyNumberFormat="1" applyFont="1" applyFill="1" applyBorder="1" applyAlignment="1">
      <alignment horizontal="center" vertical="center" wrapText="1"/>
    </xf>
    <xf numFmtId="3" fontId="29" fillId="27" borderId="17" xfId="0" applyNumberFormat="1" applyFont="1" applyFill="1" applyBorder="1" applyAlignment="1">
      <alignment horizontal="center"/>
    </xf>
    <xf numFmtId="3" fontId="29" fillId="27" borderId="17" xfId="0" applyNumberFormat="1" applyFont="1" applyFill="1" applyBorder="1" applyAlignment="1">
      <alignment/>
    </xf>
    <xf numFmtId="3" fontId="29" fillId="27" borderId="16" xfId="0" applyNumberFormat="1" applyFont="1" applyFill="1" applyBorder="1" applyAlignment="1">
      <alignment/>
    </xf>
    <xf numFmtId="3" fontId="29" fillId="0" borderId="15" xfId="0" applyNumberFormat="1" applyFont="1" applyBorder="1" applyAlignment="1">
      <alignment vertical="center" wrapText="1"/>
    </xf>
    <xf numFmtId="3" fontId="29" fillId="0" borderId="17" xfId="0" applyNumberFormat="1" applyFont="1" applyBorder="1" applyAlignment="1">
      <alignment vertical="center"/>
    </xf>
    <xf numFmtId="3" fontId="29" fillId="0" borderId="16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9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15" xfId="0" applyFont="1" applyBorder="1" applyAlignment="1">
      <alignment horizontal="center" vertical="center"/>
    </xf>
    <xf numFmtId="0" fontId="27" fillId="22" borderId="22" xfId="0" applyFont="1" applyFill="1" applyBorder="1" applyAlignment="1">
      <alignment/>
    </xf>
    <xf numFmtId="0" fontId="0" fillId="0" borderId="0" xfId="0" applyAlignment="1">
      <alignment horizontal="right"/>
    </xf>
    <xf numFmtId="3" fontId="27" fillId="0" borderId="17" xfId="0" applyNumberFormat="1" applyFont="1" applyBorder="1" applyAlignment="1">
      <alignment horizontal="center" vertical="center"/>
    </xf>
    <xf numFmtId="3" fontId="30" fillId="22" borderId="18" xfId="0" applyNumberFormat="1" applyFont="1" applyFill="1" applyBorder="1" applyAlignment="1">
      <alignment horizontal="center" vertical="center"/>
    </xf>
    <xf numFmtId="0" fontId="34" fillId="0" borderId="15" xfId="125" applyFont="1" applyFill="1" applyBorder="1" applyAlignment="1">
      <alignment horizontal="center" vertical="center"/>
      <protection/>
    </xf>
    <xf numFmtId="0" fontId="34" fillId="0" borderId="17" xfId="125" applyFont="1" applyFill="1" applyBorder="1" applyAlignment="1">
      <alignment vertical="center" wrapText="1"/>
      <protection/>
    </xf>
    <xf numFmtId="3" fontId="34" fillId="0" borderId="16" xfId="125" applyNumberFormat="1" applyFont="1" applyFill="1" applyBorder="1" applyAlignment="1">
      <alignment vertical="center"/>
      <protection/>
    </xf>
    <xf numFmtId="0" fontId="34" fillId="22" borderId="15" xfId="125" applyFont="1" applyFill="1" applyBorder="1" applyAlignment="1">
      <alignment horizontal="center" vertical="center"/>
      <protection/>
    </xf>
    <xf numFmtId="0" fontId="34" fillId="22" borderId="17" xfId="125" applyFont="1" applyFill="1" applyBorder="1" applyAlignment="1">
      <alignment vertical="center" wrapText="1"/>
      <protection/>
    </xf>
    <xf numFmtId="166" fontId="34" fillId="0" borderId="15" xfId="124" applyNumberFormat="1" applyFont="1" applyFill="1" applyBorder="1" applyAlignment="1">
      <alignment horizontal="center" vertical="center"/>
      <protection/>
    </xf>
    <xf numFmtId="0" fontId="34" fillId="0" borderId="17" xfId="124" applyFont="1" applyFill="1" applyBorder="1" applyAlignment="1">
      <alignment vertical="center" wrapText="1"/>
      <protection/>
    </xf>
    <xf numFmtId="166" fontId="34" fillId="22" borderId="15" xfId="124" applyNumberFormat="1" applyFont="1" applyFill="1" applyBorder="1" applyAlignment="1">
      <alignment horizontal="center" vertical="center"/>
      <protection/>
    </xf>
    <xf numFmtId="0" fontId="34" fillId="22" borderId="17" xfId="124" applyFont="1" applyFill="1" applyBorder="1" applyAlignment="1">
      <alignment horizontal="left" vertical="center" wrapText="1"/>
      <protection/>
    </xf>
    <xf numFmtId="0" fontId="40" fillId="0" borderId="0" xfId="0" applyFont="1" applyAlignment="1">
      <alignment/>
    </xf>
    <xf numFmtId="0" fontId="23" fillId="22" borderId="15" xfId="0" applyFont="1" applyFill="1" applyBorder="1" applyAlignment="1">
      <alignment horizontal="center"/>
    </xf>
    <xf numFmtId="0" fontId="23" fillId="22" borderId="22" xfId="0" applyFont="1" applyFill="1" applyBorder="1" applyAlignment="1">
      <alignment horizontal="center"/>
    </xf>
    <xf numFmtId="1" fontId="27" fillId="22" borderId="15" xfId="124" applyNumberFormat="1" applyFont="1" applyFill="1" applyBorder="1" applyAlignment="1">
      <alignment horizontal="center" vertical="center"/>
      <protection/>
    </xf>
    <xf numFmtId="0" fontId="30" fillId="22" borderId="17" xfId="124" applyFont="1" applyFill="1" applyBorder="1" applyAlignment="1">
      <alignment horizontal="left" vertical="center"/>
      <protection/>
    </xf>
    <xf numFmtId="0" fontId="27" fillId="22" borderId="16" xfId="12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4" fillId="22" borderId="22" xfId="125" applyFont="1" applyFill="1" applyBorder="1" applyAlignment="1">
      <alignment horizontal="center" vertical="center"/>
      <protection/>
    </xf>
    <xf numFmtId="0" fontId="34" fillId="22" borderId="18" xfId="125" applyFont="1" applyFill="1" applyBorder="1" applyAlignment="1">
      <alignment vertical="center" wrapText="1"/>
      <protection/>
    </xf>
    <xf numFmtId="3" fontId="23" fillId="0" borderId="17" xfId="0" applyNumberFormat="1" applyFont="1" applyBorder="1" applyAlignment="1">
      <alignment vertical="center"/>
    </xf>
    <xf numFmtId="3" fontId="29" fillId="0" borderId="15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3" fontId="29" fillId="22" borderId="15" xfId="0" applyNumberFormat="1" applyFont="1" applyFill="1" applyBorder="1" applyAlignment="1">
      <alignment horizontal="center"/>
    </xf>
    <xf numFmtId="3" fontId="26" fillId="22" borderId="17" xfId="0" applyNumberFormat="1" applyFont="1" applyFill="1" applyBorder="1" applyAlignment="1">
      <alignment horizontal="right" vertical="center"/>
    </xf>
    <xf numFmtId="3" fontId="23" fillId="22" borderId="17" xfId="0" applyNumberFormat="1" applyFont="1" applyFill="1" applyBorder="1" applyAlignment="1">
      <alignment/>
    </xf>
    <xf numFmtId="3" fontId="26" fillId="22" borderId="16" xfId="0" applyNumberFormat="1" applyFont="1" applyFill="1" applyBorder="1" applyAlignment="1">
      <alignment vertical="center"/>
    </xf>
    <xf numFmtId="3" fontId="23" fillId="0" borderId="17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2" fillId="22" borderId="21" xfId="124" applyFont="1" applyFill="1" applyBorder="1" applyAlignment="1">
      <alignment horizontal="center" vertical="center" wrapText="1"/>
      <protection/>
    </xf>
    <xf numFmtId="0" fontId="20" fillId="5" borderId="17" xfId="125" applyFont="1" applyFill="1" applyBorder="1" applyAlignment="1">
      <alignment vertical="center"/>
      <protection/>
    </xf>
    <xf numFmtId="3" fontId="27" fillId="0" borderId="17" xfId="125" applyNumberFormat="1" applyFont="1" applyFill="1" applyBorder="1" applyAlignment="1">
      <alignment vertical="center"/>
      <protection/>
    </xf>
    <xf numFmtId="0" fontId="27" fillId="5" borderId="17" xfId="124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66" fontId="21" fillId="22" borderId="15" xfId="124" applyNumberFormat="1" applyFont="1" applyFill="1" applyBorder="1" applyAlignment="1">
      <alignment horizontal="center" vertical="center" wrapText="1"/>
      <protection/>
    </xf>
    <xf numFmtId="0" fontId="21" fillId="22" borderId="17" xfId="124" applyFont="1" applyFill="1" applyBorder="1" applyAlignment="1">
      <alignment horizontal="center" vertical="center"/>
      <protection/>
    </xf>
    <xf numFmtId="3" fontId="28" fillId="0" borderId="17" xfId="125" applyNumberFormat="1" applyFont="1" applyFill="1" applyBorder="1" applyAlignment="1">
      <alignment vertical="center"/>
      <protection/>
    </xf>
    <xf numFmtId="3" fontId="34" fillId="0" borderId="17" xfId="125" applyNumberFormat="1" applyFont="1" applyFill="1" applyBorder="1" applyAlignment="1">
      <alignment vertical="center"/>
      <protection/>
    </xf>
    <xf numFmtId="3" fontId="34" fillId="22" borderId="17" xfId="125" applyNumberFormat="1" applyFont="1" applyFill="1" applyBorder="1" applyAlignment="1">
      <alignment vertical="center"/>
      <protection/>
    </xf>
    <xf numFmtId="3" fontId="34" fillId="22" borderId="18" xfId="125" applyNumberFormat="1" applyFont="1" applyFill="1" applyBorder="1" applyAlignment="1">
      <alignment vertical="center"/>
      <protection/>
    </xf>
    <xf numFmtId="3" fontId="27" fillId="0" borderId="17" xfId="124" applyNumberFormat="1" applyFont="1" applyFill="1" applyBorder="1" applyAlignment="1">
      <alignment vertical="center" wrapText="1"/>
      <protection/>
    </xf>
    <xf numFmtId="3" fontId="28" fillId="0" borderId="17" xfId="124" applyNumberFormat="1" applyFont="1" applyFill="1" applyBorder="1" applyAlignment="1">
      <alignment vertical="center" wrapText="1"/>
      <protection/>
    </xf>
    <xf numFmtId="3" fontId="34" fillId="0" borderId="17" xfId="124" applyNumberFormat="1" applyFont="1" applyFill="1" applyBorder="1" applyAlignment="1">
      <alignment vertical="center" wrapText="1"/>
      <protection/>
    </xf>
    <xf numFmtId="3" fontId="29" fillId="0" borderId="17" xfId="124" applyNumberFormat="1" applyFont="1" applyFill="1" applyBorder="1" applyAlignment="1">
      <alignment vertical="center" wrapText="1"/>
      <protection/>
    </xf>
    <xf numFmtId="3" fontId="34" fillId="22" borderId="17" xfId="124" applyNumberFormat="1" applyFont="1" applyFill="1" applyBorder="1" applyAlignment="1">
      <alignment vertical="center" wrapText="1"/>
      <protection/>
    </xf>
    <xf numFmtId="0" fontId="23" fillId="22" borderId="17" xfId="0" applyFont="1" applyFill="1" applyBorder="1" applyAlignment="1">
      <alignment/>
    </xf>
    <xf numFmtId="0" fontId="23" fillId="22" borderId="18" xfId="0" applyFont="1" applyFill="1" applyBorder="1" applyAlignment="1">
      <alignment/>
    </xf>
    <xf numFmtId="0" fontId="23" fillId="0" borderId="0" xfId="124" applyFont="1" applyFill="1" applyBorder="1" applyAlignment="1">
      <alignment horizontal="left" vertical="center" wrapText="1"/>
      <protection/>
    </xf>
    <xf numFmtId="166" fontId="28" fillId="0" borderId="0" xfId="124" applyNumberFormat="1" applyFont="1" applyFill="1" applyBorder="1" applyAlignment="1">
      <alignment horizontal="center" vertical="center"/>
      <protection/>
    </xf>
    <xf numFmtId="0" fontId="27" fillId="22" borderId="17" xfId="124" applyFont="1" applyFill="1" applyBorder="1" applyAlignment="1">
      <alignment horizontal="center" vertical="center"/>
      <protection/>
    </xf>
    <xf numFmtId="3" fontId="41" fillId="22" borderId="17" xfId="0" applyNumberFormat="1" applyFont="1" applyFill="1" applyBorder="1" applyAlignment="1">
      <alignment/>
    </xf>
    <xf numFmtId="3" fontId="41" fillId="22" borderId="18" xfId="0" applyNumberFormat="1" applyFont="1" applyFill="1" applyBorder="1" applyAlignment="1">
      <alignment/>
    </xf>
    <xf numFmtId="3" fontId="18" fillId="0" borderId="17" xfId="0" applyNumberFormat="1" applyFont="1" applyBorder="1" applyAlignment="1">
      <alignment vertical="center"/>
    </xf>
    <xf numFmtId="3" fontId="23" fillId="0" borderId="17" xfId="0" applyNumberFormat="1" applyFont="1" applyBorder="1" applyAlignment="1">
      <alignment horizontal="right" vertical="center" wrapText="1"/>
    </xf>
    <xf numFmtId="3" fontId="26" fillId="22" borderId="17" xfId="0" applyNumberFormat="1" applyFont="1" applyFill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22" borderId="2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/>
    </xf>
    <xf numFmtId="0" fontId="42" fillId="22" borderId="15" xfId="0" applyFont="1" applyFill="1" applyBorder="1" applyAlignment="1">
      <alignment horizontal="center" vertical="center"/>
    </xf>
    <xf numFmtId="0" fontId="27" fillId="26" borderId="15" xfId="0" applyFont="1" applyFill="1" applyBorder="1" applyAlignment="1">
      <alignment horizontal="center" vertical="center"/>
    </xf>
    <xf numFmtId="3" fontId="27" fillId="0" borderId="16" xfId="0" applyNumberFormat="1" applyFont="1" applyFill="1" applyBorder="1" applyAlignment="1">
      <alignment vertical="center"/>
    </xf>
    <xf numFmtId="0" fontId="34" fillId="22" borderId="15" xfId="0" applyFont="1" applyFill="1" applyBorder="1" applyAlignment="1">
      <alignment horizontal="center" vertical="center"/>
    </xf>
    <xf numFmtId="3" fontId="34" fillId="22" borderId="16" xfId="0" applyNumberFormat="1" applyFont="1" applyFill="1" applyBorder="1" applyAlignment="1">
      <alignment horizontal="right" vertical="center"/>
    </xf>
    <xf numFmtId="0" fontId="34" fillId="22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6" xfId="0" applyFont="1" applyFill="1" applyBorder="1" applyAlignment="1">
      <alignment horizontal="center"/>
    </xf>
    <xf numFmtId="3" fontId="42" fillId="22" borderId="17" xfId="0" applyNumberFormat="1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34" fillId="22" borderId="17" xfId="0" applyNumberFormat="1" applyFont="1" applyFill="1" applyBorder="1" applyAlignment="1">
      <alignment horizontal="right" vertical="center"/>
    </xf>
    <xf numFmtId="3" fontId="29" fillId="0" borderId="17" xfId="0" applyNumberFormat="1" applyFont="1" applyFill="1" applyBorder="1" applyAlignment="1">
      <alignment horizontal="right" vertical="center"/>
    </xf>
    <xf numFmtId="3" fontId="34" fillId="22" borderId="18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37" fillId="0" borderId="17" xfId="125" applyFont="1" applyFill="1" applyBorder="1" applyAlignment="1">
      <alignment vertical="center" wrapText="1"/>
      <protection/>
    </xf>
    <xf numFmtId="0" fontId="35" fillId="26" borderId="15" xfId="0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>
      <alignment vertical="center"/>
    </xf>
    <xf numFmtId="3" fontId="37" fillId="0" borderId="17" xfId="125" applyNumberFormat="1" applyFont="1" applyFill="1" applyBorder="1" applyAlignment="1">
      <alignment vertical="center"/>
      <protection/>
    </xf>
    <xf numFmtId="0" fontId="20" fillId="5" borderId="23" xfId="125" applyFont="1" applyFill="1" applyBorder="1" applyAlignment="1">
      <alignment vertical="center"/>
      <protection/>
    </xf>
    <xf numFmtId="0" fontId="37" fillId="0" borderId="15" xfId="125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54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0" fillId="0" borderId="24" xfId="0" applyBorder="1" applyAlignment="1">
      <alignment/>
    </xf>
    <xf numFmtId="3" fontId="23" fillId="0" borderId="17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3" fontId="26" fillId="22" borderId="18" xfId="0" applyNumberFormat="1" applyFont="1" applyFill="1" applyBorder="1" applyAlignment="1">
      <alignment vertical="center"/>
    </xf>
    <xf numFmtId="3" fontId="26" fillId="22" borderId="25" xfId="0" applyNumberFormat="1" applyFont="1" applyFill="1" applyBorder="1" applyAlignment="1">
      <alignment vertical="center"/>
    </xf>
    <xf numFmtId="168" fontId="27" fillId="0" borderId="16" xfId="125" applyNumberFormat="1" applyFont="1" applyFill="1" applyBorder="1" applyAlignment="1">
      <alignment vertical="center"/>
      <protection/>
    </xf>
    <xf numFmtId="168" fontId="28" fillId="0" borderId="16" xfId="125" applyNumberFormat="1" applyFont="1" applyFill="1" applyBorder="1" applyAlignment="1">
      <alignment vertical="center"/>
      <protection/>
    </xf>
    <xf numFmtId="168" fontId="34" fillId="0" borderId="16" xfId="125" applyNumberFormat="1" applyFont="1" applyFill="1" applyBorder="1" applyAlignment="1">
      <alignment vertical="center"/>
      <protection/>
    </xf>
    <xf numFmtId="168" fontId="34" fillId="22" borderId="16" xfId="125" applyNumberFormat="1" applyFont="1" applyFill="1" applyBorder="1" applyAlignment="1">
      <alignment vertical="center"/>
      <protection/>
    </xf>
    <xf numFmtId="168" fontId="34" fillId="22" borderId="25" xfId="125" applyNumberFormat="1" applyFont="1" applyFill="1" applyBorder="1" applyAlignment="1">
      <alignment vertical="center"/>
      <protection/>
    </xf>
    <xf numFmtId="168" fontId="27" fillId="0" borderId="16" xfId="124" applyNumberFormat="1" applyFont="1" applyFill="1" applyBorder="1" applyAlignment="1">
      <alignment vertical="center" wrapText="1"/>
      <protection/>
    </xf>
    <xf numFmtId="168" fontId="34" fillId="0" borderId="16" xfId="124" applyNumberFormat="1" applyFont="1" applyFill="1" applyBorder="1" applyAlignment="1">
      <alignment vertical="center" wrapText="1"/>
      <protection/>
    </xf>
    <xf numFmtId="168" fontId="34" fillId="22" borderId="16" xfId="124" applyNumberFormat="1" applyFont="1" applyFill="1" applyBorder="1" applyAlignment="1">
      <alignment vertical="center" wrapText="1"/>
      <protection/>
    </xf>
    <xf numFmtId="168" fontId="34" fillId="22" borderId="25" xfId="124" applyNumberFormat="1" applyFont="1" applyFill="1" applyBorder="1" applyAlignment="1">
      <alignment vertical="center" wrapText="1"/>
      <protection/>
    </xf>
    <xf numFmtId="168" fontId="29" fillId="0" borderId="17" xfId="0" applyNumberFormat="1" applyFont="1" applyBorder="1" applyAlignment="1">
      <alignment vertical="center"/>
    </xf>
    <xf numFmtId="168" fontId="23" fillId="0" borderId="17" xfId="0" applyNumberFormat="1" applyFont="1" applyBorder="1" applyAlignment="1">
      <alignment vertical="center"/>
    </xf>
    <xf numFmtId="168" fontId="26" fillId="22" borderId="17" xfId="0" applyNumberFormat="1" applyFont="1" applyFill="1" applyBorder="1" applyAlignment="1">
      <alignment horizontal="right" vertical="center"/>
    </xf>
    <xf numFmtId="168" fontId="29" fillId="0" borderId="16" xfId="0" applyNumberFormat="1" applyFont="1" applyBorder="1" applyAlignment="1">
      <alignment vertical="center"/>
    </xf>
    <xf numFmtId="168" fontId="23" fillId="0" borderId="16" xfId="0" applyNumberFormat="1" applyFont="1" applyBorder="1" applyAlignment="1">
      <alignment vertical="center"/>
    </xf>
    <xf numFmtId="3" fontId="28" fillId="0" borderId="17" xfId="0" applyNumberFormat="1" applyFont="1" applyFill="1" applyBorder="1" applyAlignment="1">
      <alignment vertical="center"/>
    </xf>
    <xf numFmtId="3" fontId="28" fillId="0" borderId="17" xfId="0" applyNumberFormat="1" applyFont="1" applyFill="1" applyBorder="1" applyAlignment="1">
      <alignment/>
    </xf>
    <xf numFmtId="3" fontId="41" fillId="0" borderId="17" xfId="0" applyNumberFormat="1" applyFont="1" applyFill="1" applyBorder="1" applyAlignment="1">
      <alignment horizontal="right" vertical="center"/>
    </xf>
    <xf numFmtId="168" fontId="42" fillId="22" borderId="16" xfId="0" applyNumberFormat="1" applyFont="1" applyFill="1" applyBorder="1" applyAlignment="1">
      <alignment vertical="center"/>
    </xf>
    <xf numFmtId="168" fontId="34" fillId="22" borderId="25" xfId="0" applyNumberFormat="1" applyFont="1" applyFill="1" applyBorder="1" applyAlignment="1">
      <alignment horizontal="right" vertical="center"/>
    </xf>
    <xf numFmtId="168" fontId="28" fillId="0" borderId="16" xfId="124" applyNumberFormat="1" applyFont="1" applyFill="1" applyBorder="1" applyAlignment="1">
      <alignment vertical="center" wrapText="1"/>
      <protection/>
    </xf>
    <xf numFmtId="168" fontId="34" fillId="22" borderId="26" xfId="125" applyNumberFormat="1" applyFont="1" applyFill="1" applyBorder="1" applyAlignment="1">
      <alignment vertical="center"/>
      <protection/>
    </xf>
    <xf numFmtId="168" fontId="34" fillId="22" borderId="27" xfId="125" applyNumberFormat="1" applyFont="1" applyFill="1" applyBorder="1" applyAlignment="1">
      <alignment vertical="center"/>
      <protection/>
    </xf>
    <xf numFmtId="168" fontId="41" fillId="22" borderId="17" xfId="0" applyNumberFormat="1" applyFont="1" applyFill="1" applyBorder="1" applyAlignment="1">
      <alignment/>
    </xf>
    <xf numFmtId="168" fontId="41" fillId="22" borderId="16" xfId="0" applyNumberFormat="1" applyFont="1" applyFill="1" applyBorder="1" applyAlignment="1">
      <alignment/>
    </xf>
    <xf numFmtId="168" fontId="41" fillId="22" borderId="25" xfId="0" applyNumberFormat="1" applyFont="1" applyFill="1" applyBorder="1" applyAlignment="1">
      <alignment/>
    </xf>
    <xf numFmtId="168" fontId="35" fillId="0" borderId="16" xfId="125" applyNumberFormat="1" applyFont="1" applyFill="1" applyBorder="1" applyAlignment="1">
      <alignment vertical="center"/>
      <protection/>
    </xf>
    <xf numFmtId="0" fontId="18" fillId="0" borderId="28" xfId="0" applyFont="1" applyBorder="1" applyAlignment="1">
      <alignment/>
    </xf>
    <xf numFmtId="166" fontId="28" fillId="0" borderId="0" xfId="124" applyNumberFormat="1" applyFont="1" applyFill="1" applyBorder="1" applyAlignment="1">
      <alignment vertical="center"/>
      <protection/>
    </xf>
    <xf numFmtId="3" fontId="29" fillId="0" borderId="20" xfId="0" applyNumberFormat="1" applyFont="1" applyBorder="1" applyAlignment="1">
      <alignment/>
    </xf>
    <xf numFmtId="3" fontId="29" fillId="0" borderId="16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7" fillId="0" borderId="26" xfId="0" applyNumberFormat="1" applyFont="1" applyBorder="1" applyAlignment="1">
      <alignment horizontal="center" vertical="center"/>
    </xf>
    <xf numFmtId="3" fontId="30" fillId="22" borderId="29" xfId="0" applyNumberFormat="1" applyFont="1" applyFill="1" applyBorder="1" applyAlignment="1">
      <alignment horizontal="center" vertical="center"/>
    </xf>
    <xf numFmtId="168" fontId="27" fillId="0" borderId="16" xfId="0" applyNumberFormat="1" applyFont="1" applyFill="1" applyBorder="1" applyAlignment="1">
      <alignment vertical="center"/>
    </xf>
    <xf numFmtId="168" fontId="28" fillId="0" borderId="16" xfId="0" applyNumberFormat="1" applyFont="1" applyFill="1" applyBorder="1" applyAlignment="1">
      <alignment vertical="center"/>
    </xf>
    <xf numFmtId="168" fontId="28" fillId="0" borderId="16" xfId="0" applyNumberFormat="1" applyFont="1" applyFill="1" applyBorder="1" applyAlignment="1">
      <alignment/>
    </xf>
    <xf numFmtId="168" fontId="18" fillId="0" borderId="17" xfId="0" applyNumberFormat="1" applyFont="1" applyBorder="1" applyAlignment="1">
      <alignment vertical="center"/>
    </xf>
    <xf numFmtId="168" fontId="26" fillId="22" borderId="16" xfId="0" applyNumberFormat="1" applyFont="1" applyFill="1" applyBorder="1" applyAlignment="1">
      <alignment vertical="center"/>
    </xf>
    <xf numFmtId="3" fontId="29" fillId="0" borderId="17" xfId="0" applyNumberFormat="1" applyFont="1" applyFill="1" applyBorder="1" applyAlignment="1">
      <alignment horizontal="left" vertical="center"/>
    </xf>
    <xf numFmtId="168" fontId="41" fillId="0" borderId="16" xfId="0" applyNumberFormat="1" applyFont="1" applyFill="1" applyBorder="1" applyAlignment="1">
      <alignment horizontal="right" vertical="center"/>
    </xf>
    <xf numFmtId="168" fontId="29" fillId="0" borderId="16" xfId="0" applyNumberFormat="1" applyFont="1" applyFill="1" applyBorder="1" applyAlignment="1">
      <alignment horizontal="right" vertical="center"/>
    </xf>
    <xf numFmtId="0" fontId="23" fillId="22" borderId="30" xfId="0" applyFont="1" applyFill="1" applyBorder="1" applyAlignment="1">
      <alignment horizontal="center"/>
    </xf>
    <xf numFmtId="0" fontId="23" fillId="22" borderId="31" xfId="124" applyFont="1" applyFill="1" applyBorder="1" applyAlignment="1">
      <alignment horizontal="left" vertical="center" wrapText="1"/>
      <protection/>
    </xf>
    <xf numFmtId="0" fontId="23" fillId="22" borderId="31" xfId="0" applyFont="1" applyFill="1" applyBorder="1" applyAlignment="1">
      <alignment/>
    </xf>
    <xf numFmtId="166" fontId="34" fillId="22" borderId="22" xfId="124" applyNumberFormat="1" applyFont="1" applyFill="1" applyBorder="1" applyAlignment="1">
      <alignment horizontal="center" vertical="center"/>
      <protection/>
    </xf>
    <xf numFmtId="0" fontId="34" fillId="22" borderId="18" xfId="124" applyFont="1" applyFill="1" applyBorder="1" applyAlignment="1">
      <alignment horizontal="left" vertical="center" wrapText="1"/>
      <protection/>
    </xf>
    <xf numFmtId="3" fontId="34" fillId="22" borderId="18" xfId="124" applyNumberFormat="1" applyFont="1" applyFill="1" applyBorder="1" applyAlignment="1">
      <alignment vertical="center" wrapText="1"/>
      <protection/>
    </xf>
    <xf numFmtId="3" fontId="37" fillId="0" borderId="17" xfId="0" applyNumberFormat="1" applyFont="1" applyFill="1" applyBorder="1" applyAlignment="1">
      <alignment vertical="center"/>
    </xf>
    <xf numFmtId="3" fontId="29" fillId="0" borderId="32" xfId="0" applyNumberFormat="1" applyFont="1" applyBorder="1" applyAlignment="1">
      <alignment horizontal="left" vertical="center"/>
    </xf>
    <xf numFmtId="3" fontId="29" fillId="0" borderId="33" xfId="0" applyNumberFormat="1" applyFont="1" applyBorder="1" applyAlignment="1">
      <alignment horizontal="left" vertical="center"/>
    </xf>
    <xf numFmtId="3" fontId="29" fillId="0" borderId="26" xfId="0" applyNumberFormat="1" applyFont="1" applyBorder="1" applyAlignment="1">
      <alignment horizontal="left" vertical="center"/>
    </xf>
    <xf numFmtId="0" fontId="0" fillId="0" borderId="0" xfId="123">
      <alignment/>
      <protection/>
    </xf>
    <xf numFmtId="0" fontId="25" fillId="0" borderId="0" xfId="123" applyFont="1" applyAlignment="1">
      <alignment horizontal="center"/>
      <protection/>
    </xf>
    <xf numFmtId="0" fontId="26" fillId="0" borderId="0" xfId="123" applyFont="1" applyAlignment="1">
      <alignment horizontal="center" wrapText="1"/>
      <protection/>
    </xf>
    <xf numFmtId="0" fontId="0" fillId="0" borderId="0" xfId="123" applyBorder="1">
      <alignment/>
      <protection/>
    </xf>
    <xf numFmtId="0" fontId="26" fillId="0" borderId="0" xfId="123" applyFont="1" applyBorder="1" applyAlignment="1">
      <alignment horizontal="center"/>
      <protection/>
    </xf>
    <xf numFmtId="0" fontId="25" fillId="0" borderId="0" xfId="123" applyFont="1" applyBorder="1" applyAlignment="1">
      <alignment horizontal="center"/>
      <protection/>
    </xf>
    <xf numFmtId="0" fontId="23" fillId="0" borderId="15" xfId="123" applyFont="1" applyBorder="1" applyAlignment="1">
      <alignment horizontal="center" vertical="center" wrapText="1"/>
      <protection/>
    </xf>
    <xf numFmtId="0" fontId="23" fillId="0" borderId="17" xfId="123" applyFont="1" applyBorder="1" applyAlignment="1">
      <alignment horizontal="center" vertical="center" wrapText="1"/>
      <protection/>
    </xf>
    <xf numFmtId="0" fontId="23" fillId="0" borderId="17" xfId="123" applyNumberFormat="1" applyFont="1" applyBorder="1" applyAlignment="1">
      <alignment horizontal="center" vertical="center" wrapText="1"/>
      <protection/>
    </xf>
    <xf numFmtId="0" fontId="23" fillId="5" borderId="17" xfId="123" applyNumberFormat="1" applyFont="1" applyFill="1" applyBorder="1" applyAlignment="1">
      <alignment horizontal="center" vertical="center" wrapText="1"/>
      <protection/>
    </xf>
    <xf numFmtId="0" fontId="23" fillId="5" borderId="16" xfId="123" applyNumberFormat="1" applyFont="1" applyFill="1" applyBorder="1" applyAlignment="1">
      <alignment horizontal="center" vertical="center" wrapText="1"/>
      <protection/>
    </xf>
    <xf numFmtId="0" fontId="23" fillId="0" borderId="15" xfId="123" applyFont="1" applyBorder="1" applyAlignment="1">
      <alignment horizontal="center"/>
      <protection/>
    </xf>
    <xf numFmtId="0" fontId="23" fillId="0" borderId="17" xfId="123" applyFont="1" applyBorder="1" applyAlignment="1">
      <alignment horizontal="center"/>
      <protection/>
    </xf>
    <xf numFmtId="0" fontId="23" fillId="5" borderId="17" xfId="123" applyFont="1" applyFill="1" applyBorder="1" applyAlignment="1">
      <alignment horizontal="center"/>
      <protection/>
    </xf>
    <xf numFmtId="0" fontId="23" fillId="5" borderId="16" xfId="123" applyFont="1" applyFill="1" applyBorder="1" applyAlignment="1">
      <alignment horizontal="center"/>
      <protection/>
    </xf>
    <xf numFmtId="0" fontId="23" fillId="0" borderId="15" xfId="123" applyFont="1" applyBorder="1" applyAlignment="1">
      <alignment horizontal="center" vertical="center"/>
      <protection/>
    </xf>
    <xf numFmtId="3" fontId="23" fillId="0" borderId="17" xfId="123" applyNumberFormat="1" applyFont="1" applyBorder="1" applyAlignment="1">
      <alignment horizontal="right" vertical="center"/>
      <protection/>
    </xf>
    <xf numFmtId="168" fontId="23" fillId="0" borderId="17" xfId="123" applyNumberFormat="1" applyFont="1" applyBorder="1" applyAlignment="1">
      <alignment horizontal="right" vertical="center"/>
      <protection/>
    </xf>
    <xf numFmtId="3" fontId="23" fillId="5" borderId="17" xfId="123" applyNumberFormat="1" applyFont="1" applyFill="1" applyBorder="1" applyAlignment="1">
      <alignment horizontal="right" vertical="center"/>
      <protection/>
    </xf>
    <xf numFmtId="168" fontId="23" fillId="5" borderId="16" xfId="123" applyNumberFormat="1" applyFont="1" applyFill="1" applyBorder="1" applyAlignment="1">
      <alignment horizontal="right" vertical="center"/>
      <protection/>
    </xf>
    <xf numFmtId="0" fontId="23" fillId="0" borderId="15" xfId="123" applyFont="1" applyBorder="1">
      <alignment/>
      <protection/>
    </xf>
    <xf numFmtId="3" fontId="29" fillId="0" borderId="17" xfId="123" applyNumberFormat="1" applyFont="1" applyBorder="1" applyAlignment="1">
      <alignment horizontal="right" vertical="center"/>
      <protection/>
    </xf>
    <xf numFmtId="3" fontId="29" fillId="5" borderId="17" xfId="123" applyNumberFormat="1" applyFont="1" applyFill="1" applyBorder="1" applyAlignment="1">
      <alignment horizontal="right" vertical="center"/>
      <protection/>
    </xf>
    <xf numFmtId="168" fontId="29" fillId="5" borderId="16" xfId="123" applyNumberFormat="1" applyFont="1" applyFill="1" applyBorder="1" applyAlignment="1">
      <alignment horizontal="right" vertical="center"/>
      <protection/>
    </xf>
    <xf numFmtId="168" fontId="29" fillId="0" borderId="17" xfId="123" applyNumberFormat="1" applyFont="1" applyBorder="1" applyAlignment="1">
      <alignment horizontal="right" vertical="center"/>
      <protection/>
    </xf>
    <xf numFmtId="0" fontId="23" fillId="5" borderId="22" xfId="123" applyFont="1" applyFill="1" applyBorder="1" applyAlignment="1">
      <alignment horizontal="center" vertical="center"/>
      <protection/>
    </xf>
    <xf numFmtId="3" fontId="23" fillId="5" borderId="18" xfId="123" applyNumberFormat="1" applyFont="1" applyFill="1" applyBorder="1" applyAlignment="1">
      <alignment horizontal="right" vertical="center"/>
      <protection/>
    </xf>
    <xf numFmtId="168" fontId="23" fillId="5" borderId="25" xfId="123" applyNumberFormat="1" applyFont="1" applyFill="1" applyBorder="1" applyAlignment="1">
      <alignment horizontal="right" vertical="center"/>
      <protection/>
    </xf>
    <xf numFmtId="0" fontId="25" fillId="0" borderId="0" xfId="123" applyFont="1" applyAlignment="1">
      <alignment/>
      <protection/>
    </xf>
    <xf numFmtId="0" fontId="26" fillId="0" borderId="0" xfId="123" applyFont="1" applyAlignment="1">
      <alignment wrapText="1"/>
      <protection/>
    </xf>
    <xf numFmtId="0" fontId="23" fillId="0" borderId="16" xfId="123" applyNumberFormat="1" applyFont="1" applyBorder="1" applyAlignment="1">
      <alignment horizontal="center" vertical="center" wrapText="1"/>
      <protection/>
    </xf>
    <xf numFmtId="0" fontId="23" fillId="0" borderId="16" xfId="123" applyFont="1" applyBorder="1" applyAlignment="1">
      <alignment horizontal="center"/>
      <protection/>
    </xf>
    <xf numFmtId="3" fontId="23" fillId="0" borderId="17" xfId="123" applyNumberFormat="1" applyFont="1" applyBorder="1" applyAlignment="1">
      <alignment vertical="center"/>
      <protection/>
    </xf>
    <xf numFmtId="168" fontId="23" fillId="0" borderId="17" xfId="123" applyNumberFormat="1" applyFont="1" applyBorder="1" applyAlignment="1">
      <alignment vertical="center"/>
      <protection/>
    </xf>
    <xf numFmtId="3" fontId="23" fillId="5" borderId="17" xfId="123" applyNumberFormat="1" applyFont="1" applyFill="1" applyBorder="1" applyAlignment="1">
      <alignment vertical="center"/>
      <protection/>
    </xf>
    <xf numFmtId="168" fontId="23" fillId="5" borderId="17" xfId="123" applyNumberFormat="1" applyFont="1" applyFill="1" applyBorder="1" applyAlignment="1">
      <alignment vertical="center"/>
      <protection/>
    </xf>
    <xf numFmtId="168" fontId="23" fillId="0" borderId="17" xfId="123" applyNumberFormat="1" applyFont="1" applyFill="1" applyBorder="1" applyAlignment="1">
      <alignment vertical="center"/>
      <protection/>
    </xf>
    <xf numFmtId="168" fontId="23" fillId="0" borderId="16" xfId="123" applyNumberFormat="1" applyFont="1" applyFill="1" applyBorder="1" applyAlignment="1">
      <alignment vertical="center"/>
      <protection/>
    </xf>
    <xf numFmtId="3" fontId="29" fillId="0" borderId="17" xfId="123" applyNumberFormat="1" applyFont="1" applyBorder="1">
      <alignment/>
      <protection/>
    </xf>
    <xf numFmtId="168" fontId="29" fillId="0" borderId="17" xfId="123" applyNumberFormat="1" applyFont="1" applyBorder="1">
      <alignment/>
      <protection/>
    </xf>
    <xf numFmtId="3" fontId="29" fillId="5" borderId="17" xfId="123" applyNumberFormat="1" applyFont="1" applyFill="1" applyBorder="1">
      <alignment/>
      <protection/>
    </xf>
    <xf numFmtId="168" fontId="29" fillId="5" borderId="17" xfId="123" applyNumberFormat="1" applyFont="1" applyFill="1" applyBorder="1">
      <alignment/>
      <protection/>
    </xf>
    <xf numFmtId="168" fontId="29" fillId="0" borderId="17" xfId="123" applyNumberFormat="1" applyFont="1" applyFill="1" applyBorder="1" applyAlignment="1">
      <alignment vertical="center"/>
      <protection/>
    </xf>
    <xf numFmtId="168" fontId="29" fillId="0" borderId="16" xfId="123" applyNumberFormat="1" applyFont="1" applyFill="1" applyBorder="1" applyAlignment="1">
      <alignment vertical="center"/>
      <protection/>
    </xf>
    <xf numFmtId="0" fontId="23" fillId="22" borderId="22" xfId="123" applyFont="1" applyFill="1" applyBorder="1" applyAlignment="1">
      <alignment horizontal="center" vertical="center"/>
      <protection/>
    </xf>
    <xf numFmtId="3" fontId="23" fillId="5" borderId="18" xfId="123" applyNumberFormat="1" applyFont="1" applyFill="1" applyBorder="1">
      <alignment/>
      <protection/>
    </xf>
    <xf numFmtId="168" fontId="23" fillId="5" borderId="18" xfId="123" applyNumberFormat="1" applyFont="1" applyFill="1" applyBorder="1">
      <alignment/>
      <protection/>
    </xf>
    <xf numFmtId="168" fontId="23" fillId="5" borderId="25" xfId="123" applyNumberFormat="1" applyFont="1" applyFill="1" applyBorder="1">
      <alignment/>
      <protection/>
    </xf>
    <xf numFmtId="168" fontId="37" fillId="0" borderId="16" xfId="125" applyNumberFormat="1" applyFont="1" applyFill="1" applyBorder="1" applyAlignment="1">
      <alignment vertical="center"/>
      <protection/>
    </xf>
    <xf numFmtId="168" fontId="23" fillId="5" borderId="18" xfId="123" applyNumberFormat="1" applyFont="1" applyFill="1" applyBorder="1" applyAlignment="1">
      <alignment horizontal="right" vertical="center"/>
      <protection/>
    </xf>
    <xf numFmtId="0" fontId="23" fillId="0" borderId="30" xfId="0" applyFont="1" applyBorder="1" applyAlignment="1">
      <alignment horizontal="center" vertical="center"/>
    </xf>
    <xf numFmtId="3" fontId="29" fillId="0" borderId="34" xfId="0" applyNumberFormat="1" applyFont="1" applyBorder="1" applyAlignment="1">
      <alignment/>
    </xf>
    <xf numFmtId="3" fontId="29" fillId="0" borderId="31" xfId="0" applyNumberFormat="1" applyFont="1" applyBorder="1" applyAlignment="1">
      <alignment/>
    </xf>
    <xf numFmtId="3" fontId="29" fillId="0" borderId="35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18" fillId="0" borderId="24" xfId="0" applyFont="1" applyBorder="1" applyAlignment="1">
      <alignment horizontal="right"/>
    </xf>
    <xf numFmtId="0" fontId="26" fillId="0" borderId="0" xfId="0" applyFont="1" applyAlignment="1">
      <alignment horizontal="center"/>
    </xf>
    <xf numFmtId="0" fontId="18" fillId="0" borderId="28" xfId="0" applyFont="1" applyBorder="1" applyAlignment="1">
      <alignment horizontal="center"/>
    </xf>
    <xf numFmtId="0" fontId="26" fillId="0" borderId="24" xfId="0" applyFont="1" applyBorder="1" applyAlignment="1">
      <alignment horizontal="right"/>
    </xf>
    <xf numFmtId="0" fontId="26" fillId="0" borderId="0" xfId="0" applyFont="1" applyAlignment="1">
      <alignment horizontal="center" vertical="center" wrapText="1"/>
    </xf>
    <xf numFmtId="166" fontId="28" fillId="0" borderId="0" xfId="124" applyNumberFormat="1" applyFont="1" applyFill="1" applyBorder="1" applyAlignment="1">
      <alignment horizontal="left" vertical="center"/>
      <protection/>
    </xf>
    <xf numFmtId="0" fontId="29" fillId="0" borderId="15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19" fillId="0" borderId="24" xfId="124" applyFont="1" applyFill="1" applyBorder="1" applyAlignment="1">
      <alignment horizontal="right" vertical="center" wrapText="1"/>
      <protection/>
    </xf>
    <xf numFmtId="0" fontId="26" fillId="0" borderId="0" xfId="0" applyFont="1" applyAlignment="1">
      <alignment horizontal="center" wrapText="1"/>
    </xf>
    <xf numFmtId="0" fontId="29" fillId="0" borderId="19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166" fontId="28" fillId="0" borderId="0" xfId="124" applyNumberFormat="1" applyFont="1" applyFill="1" applyBorder="1" applyAlignment="1">
      <alignment horizontal="center" vertical="center"/>
      <protection/>
    </xf>
    <xf numFmtId="0" fontId="25" fillId="0" borderId="0" xfId="123" applyFont="1" applyAlignment="1">
      <alignment horizontal="center"/>
      <protection/>
    </xf>
    <xf numFmtId="0" fontId="26" fillId="0" borderId="0" xfId="123" applyFont="1" applyAlignment="1">
      <alignment horizontal="center" wrapText="1"/>
      <protection/>
    </xf>
    <xf numFmtId="0" fontId="25" fillId="0" borderId="24" xfId="123" applyFont="1" applyBorder="1" applyAlignment="1">
      <alignment horizontal="right"/>
      <protection/>
    </xf>
    <xf numFmtId="0" fontId="23" fillId="0" borderId="19" xfId="123" applyFont="1" applyBorder="1" applyAlignment="1">
      <alignment horizontal="center" vertical="center" wrapText="1"/>
      <protection/>
    </xf>
    <xf numFmtId="0" fontId="23" fillId="0" borderId="15" xfId="123" applyFont="1" applyBorder="1" applyAlignment="1">
      <alignment horizontal="center" vertical="center" wrapText="1"/>
      <protection/>
    </xf>
    <xf numFmtId="0" fontId="23" fillId="0" borderId="21" xfId="123" applyFont="1" applyBorder="1" applyAlignment="1">
      <alignment horizontal="center" vertical="center" wrapText="1"/>
      <protection/>
    </xf>
    <xf numFmtId="0" fontId="23" fillId="0" borderId="17" xfId="123" applyFont="1" applyBorder="1" applyAlignment="1">
      <alignment horizontal="center" vertical="center" wrapText="1"/>
      <protection/>
    </xf>
    <xf numFmtId="0" fontId="23" fillId="0" borderId="36" xfId="123" applyFont="1" applyBorder="1" applyAlignment="1">
      <alignment horizontal="center" vertical="center" wrapText="1"/>
      <protection/>
    </xf>
    <xf numFmtId="0" fontId="23" fillId="0" borderId="37" xfId="123" applyFont="1" applyBorder="1" applyAlignment="1">
      <alignment horizontal="center" vertical="center" wrapText="1"/>
      <protection/>
    </xf>
    <xf numFmtId="0" fontId="23" fillId="0" borderId="38" xfId="123" applyFont="1" applyBorder="1" applyAlignment="1">
      <alignment horizontal="center" vertical="center" wrapText="1"/>
      <protection/>
    </xf>
    <xf numFmtId="0" fontId="23" fillId="0" borderId="39" xfId="123" applyNumberFormat="1" applyFont="1" applyBorder="1" applyAlignment="1">
      <alignment horizontal="center" vertical="center" wrapText="1"/>
      <protection/>
    </xf>
    <xf numFmtId="0" fontId="23" fillId="0" borderId="40" xfId="123" applyNumberFormat="1" applyFont="1" applyBorder="1" applyAlignment="1">
      <alignment horizontal="center" vertical="center" wrapText="1"/>
      <protection/>
    </xf>
    <xf numFmtId="0" fontId="23" fillId="0" borderId="34" xfId="123" applyNumberFormat="1" applyFont="1" applyBorder="1" applyAlignment="1">
      <alignment horizontal="center" vertical="center" wrapText="1"/>
      <protection/>
    </xf>
    <xf numFmtId="0" fontId="23" fillId="0" borderId="41" xfId="123" applyNumberFormat="1" applyFont="1" applyBorder="1" applyAlignment="1">
      <alignment horizontal="center" vertical="center" wrapText="1"/>
      <protection/>
    </xf>
    <xf numFmtId="0" fontId="23" fillId="0" borderId="42" xfId="123" applyNumberFormat="1" applyFont="1" applyBorder="1" applyAlignment="1">
      <alignment horizontal="center" vertical="center" wrapText="1"/>
      <protection/>
    </xf>
    <xf numFmtId="0" fontId="23" fillId="0" borderId="43" xfId="123" applyNumberFormat="1" applyFont="1" applyBorder="1" applyAlignment="1">
      <alignment horizontal="center" vertical="center" wrapText="1"/>
      <protection/>
    </xf>
    <xf numFmtId="0" fontId="23" fillId="0" borderId="39" xfId="123" applyFont="1" applyBorder="1" applyAlignment="1">
      <alignment horizontal="center" vertical="center" wrapText="1"/>
      <protection/>
    </xf>
    <xf numFmtId="0" fontId="23" fillId="0" borderId="40" xfId="123" applyFont="1" applyBorder="1" applyAlignment="1">
      <alignment horizontal="center" vertical="center" wrapText="1"/>
      <protection/>
    </xf>
    <xf numFmtId="0" fontId="23" fillId="0" borderId="34" xfId="123" applyFont="1" applyBorder="1" applyAlignment="1">
      <alignment horizontal="center" vertical="center" wrapText="1"/>
      <protection/>
    </xf>
    <xf numFmtId="0" fontId="23" fillId="0" borderId="41" xfId="123" applyFont="1" applyBorder="1" applyAlignment="1">
      <alignment horizontal="center" vertical="center" wrapText="1"/>
      <protection/>
    </xf>
    <xf numFmtId="0" fontId="23" fillId="0" borderId="42" xfId="123" applyFont="1" applyBorder="1" applyAlignment="1">
      <alignment horizontal="center" vertical="center" wrapText="1"/>
      <protection/>
    </xf>
    <xf numFmtId="0" fontId="23" fillId="0" borderId="43" xfId="123" applyFont="1" applyBorder="1" applyAlignment="1">
      <alignment horizontal="center" vertical="center" wrapText="1"/>
      <protection/>
    </xf>
    <xf numFmtId="0" fontId="23" fillId="5" borderId="39" xfId="123" applyFont="1" applyFill="1" applyBorder="1" applyAlignment="1">
      <alignment horizontal="center" vertical="center"/>
      <protection/>
    </xf>
    <xf numFmtId="0" fontId="23" fillId="5" borderId="40" xfId="123" applyFont="1" applyFill="1" applyBorder="1" applyAlignment="1">
      <alignment horizontal="center" vertical="center"/>
      <protection/>
    </xf>
    <xf numFmtId="0" fontId="23" fillId="5" borderId="44" xfId="123" applyFont="1" applyFill="1" applyBorder="1" applyAlignment="1">
      <alignment horizontal="center" vertical="center"/>
      <protection/>
    </xf>
    <xf numFmtId="0" fontId="23" fillId="5" borderId="41" xfId="123" applyFont="1" applyFill="1" applyBorder="1" applyAlignment="1">
      <alignment horizontal="center" vertical="center"/>
      <protection/>
    </xf>
    <xf numFmtId="0" fontId="23" fillId="5" borderId="42" xfId="123" applyFont="1" applyFill="1" applyBorder="1" applyAlignment="1">
      <alignment horizontal="center" vertical="center"/>
      <protection/>
    </xf>
    <xf numFmtId="0" fontId="23" fillId="5" borderId="45" xfId="123" applyFont="1" applyFill="1" applyBorder="1" applyAlignment="1">
      <alignment horizontal="center" vertical="center"/>
      <protection/>
    </xf>
    <xf numFmtId="0" fontId="23" fillId="0" borderId="17" xfId="123" applyFont="1" applyBorder="1" applyAlignment="1">
      <alignment horizontal="center"/>
      <protection/>
    </xf>
    <xf numFmtId="0" fontId="23" fillId="0" borderId="17" xfId="123" applyFont="1" applyBorder="1" applyAlignment="1">
      <alignment horizontal="left" vertical="center" wrapText="1"/>
      <protection/>
    </xf>
    <xf numFmtId="0" fontId="29" fillId="0" borderId="17" xfId="123" applyFont="1" applyBorder="1" applyAlignment="1">
      <alignment horizontal="left" vertical="center" wrapText="1"/>
      <protection/>
    </xf>
    <xf numFmtId="0" fontId="23" fillId="5" borderId="18" xfId="123" applyFont="1" applyFill="1" applyBorder="1" applyAlignment="1">
      <alignment horizontal="left" vertical="center" wrapText="1"/>
      <protection/>
    </xf>
    <xf numFmtId="0" fontId="23" fillId="0" borderId="46" xfId="123" applyFont="1" applyBorder="1" applyAlignment="1">
      <alignment horizontal="center" vertical="center" wrapText="1"/>
      <protection/>
    </xf>
    <xf numFmtId="0" fontId="23" fillId="0" borderId="47" xfId="123" applyFont="1" applyFill="1" applyBorder="1" applyAlignment="1">
      <alignment horizontal="center" vertical="center" wrapText="1"/>
      <protection/>
    </xf>
    <xf numFmtId="0" fontId="23" fillId="0" borderId="28" xfId="123" applyFont="1" applyFill="1" applyBorder="1" applyAlignment="1">
      <alignment horizontal="center" vertical="center" wrapText="1"/>
      <protection/>
    </xf>
    <xf numFmtId="0" fontId="23" fillId="0" borderId="48" xfId="123" applyFont="1" applyFill="1" applyBorder="1" applyAlignment="1">
      <alignment horizontal="center" vertical="center" wrapText="1"/>
      <protection/>
    </xf>
    <xf numFmtId="0" fontId="23" fillId="0" borderId="49" xfId="123" applyFont="1" applyFill="1" applyBorder="1" applyAlignment="1">
      <alignment horizontal="center" vertical="center" wrapText="1"/>
      <protection/>
    </xf>
    <xf numFmtId="0" fontId="23" fillId="0" borderId="0" xfId="123" applyFont="1" applyFill="1" applyBorder="1" applyAlignment="1">
      <alignment horizontal="center" vertical="center" wrapText="1"/>
      <protection/>
    </xf>
    <xf numFmtId="0" fontId="23" fillId="0" borderId="50" xfId="123" applyFont="1" applyFill="1" applyBorder="1" applyAlignment="1">
      <alignment horizontal="center" vertical="center" wrapText="1"/>
      <protection/>
    </xf>
    <xf numFmtId="0" fontId="23" fillId="0" borderId="41" xfId="123" applyFont="1" applyFill="1" applyBorder="1" applyAlignment="1">
      <alignment horizontal="center" vertical="center" wrapText="1"/>
      <protection/>
    </xf>
    <xf numFmtId="0" fontId="23" fillId="0" borderId="42" xfId="123" applyFont="1" applyFill="1" applyBorder="1" applyAlignment="1">
      <alignment horizontal="center" vertical="center" wrapText="1"/>
      <protection/>
    </xf>
    <xf numFmtId="0" fontId="23" fillId="0" borderId="45" xfId="123" applyFont="1" applyFill="1" applyBorder="1" applyAlignment="1">
      <alignment horizontal="center" vertical="center" wrapText="1"/>
      <protection/>
    </xf>
    <xf numFmtId="0" fontId="23" fillId="5" borderId="39" xfId="123" applyNumberFormat="1" applyFont="1" applyFill="1" applyBorder="1" applyAlignment="1">
      <alignment horizontal="center" vertical="center" wrapText="1"/>
      <protection/>
    </xf>
    <xf numFmtId="0" fontId="23" fillId="5" borderId="40" xfId="123" applyNumberFormat="1" applyFont="1" applyFill="1" applyBorder="1" applyAlignment="1">
      <alignment horizontal="center" vertical="center" wrapText="1"/>
      <protection/>
    </xf>
    <xf numFmtId="0" fontId="23" fillId="5" borderId="34" xfId="123" applyNumberFormat="1" applyFont="1" applyFill="1" applyBorder="1" applyAlignment="1">
      <alignment horizontal="center" vertical="center" wrapText="1"/>
      <protection/>
    </xf>
    <xf numFmtId="0" fontId="23" fillId="5" borderId="41" xfId="123" applyNumberFormat="1" applyFont="1" applyFill="1" applyBorder="1" applyAlignment="1">
      <alignment horizontal="center" vertical="center" wrapText="1"/>
      <protection/>
    </xf>
    <xf numFmtId="0" fontId="23" fillId="5" borderId="42" xfId="123" applyNumberFormat="1" applyFont="1" applyFill="1" applyBorder="1" applyAlignment="1">
      <alignment horizontal="center" vertical="center" wrapText="1"/>
      <protection/>
    </xf>
    <xf numFmtId="0" fontId="23" fillId="5" borderId="43" xfId="123" applyNumberFormat="1" applyFont="1" applyFill="1" applyBorder="1" applyAlignment="1">
      <alignment horizontal="center" vertical="center" wrapText="1"/>
      <protection/>
    </xf>
    <xf numFmtId="3" fontId="29" fillId="0" borderId="32" xfId="0" applyNumberFormat="1" applyFont="1" applyBorder="1" applyAlignment="1">
      <alignment horizontal="left" vertical="center"/>
    </xf>
    <xf numFmtId="3" fontId="29" fillId="0" borderId="33" xfId="0" applyNumberFormat="1" applyFont="1" applyBorder="1" applyAlignment="1">
      <alignment horizontal="left" vertical="center"/>
    </xf>
    <xf numFmtId="3" fontId="29" fillId="0" borderId="26" xfId="0" applyNumberFormat="1" applyFont="1" applyBorder="1" applyAlignment="1">
      <alignment horizontal="left" vertical="center"/>
    </xf>
    <xf numFmtId="3" fontId="29" fillId="0" borderId="17" xfId="0" applyNumberFormat="1" applyFont="1" applyBorder="1" applyAlignment="1">
      <alignment horizontal="left" vertical="center"/>
    </xf>
    <xf numFmtId="3" fontId="29" fillId="0" borderId="32" xfId="0" applyNumberFormat="1" applyFont="1" applyBorder="1" applyAlignment="1">
      <alignment horizontal="left" vertical="center" wrapText="1"/>
    </xf>
    <xf numFmtId="3" fontId="29" fillId="0" borderId="33" xfId="0" applyNumberFormat="1" applyFont="1" applyBorder="1" applyAlignment="1">
      <alignment horizontal="left" vertical="center" wrapText="1"/>
    </xf>
    <xf numFmtId="3" fontId="29" fillId="0" borderId="26" xfId="0" applyNumberFormat="1" applyFont="1" applyBorder="1" applyAlignment="1">
      <alignment horizontal="left" vertical="center" wrapText="1"/>
    </xf>
    <xf numFmtId="0" fontId="23" fillId="22" borderId="21" xfId="0" applyFont="1" applyFill="1" applyBorder="1" applyAlignment="1">
      <alignment horizontal="center" vertical="center"/>
    </xf>
    <xf numFmtId="0" fontId="23" fillId="22" borderId="17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right"/>
    </xf>
    <xf numFmtId="0" fontId="23" fillId="22" borderId="51" xfId="0" applyFont="1" applyFill="1" applyBorder="1" applyAlignment="1">
      <alignment horizontal="center" vertical="center" wrapText="1"/>
    </xf>
    <xf numFmtId="0" fontId="23" fillId="22" borderId="52" xfId="0" applyFont="1" applyFill="1" applyBorder="1" applyAlignment="1">
      <alignment horizontal="center" vertical="center" wrapText="1"/>
    </xf>
    <xf numFmtId="3" fontId="29" fillId="0" borderId="17" xfId="0" applyNumberFormat="1" applyFont="1" applyBorder="1" applyAlignment="1">
      <alignment horizontal="left" vertical="center" wrapText="1"/>
    </xf>
    <xf numFmtId="3" fontId="18" fillId="0" borderId="32" xfId="0" applyNumberFormat="1" applyFont="1" applyBorder="1" applyAlignment="1">
      <alignment horizontal="left" vertical="center"/>
    </xf>
    <xf numFmtId="3" fontId="18" fillId="0" borderId="33" xfId="0" applyNumberFormat="1" applyFont="1" applyBorder="1" applyAlignment="1">
      <alignment horizontal="left" vertical="center"/>
    </xf>
    <xf numFmtId="3" fontId="18" fillId="0" borderId="26" xfId="0" applyNumberFormat="1" applyFont="1" applyBorder="1" applyAlignment="1">
      <alignment horizontal="left" vertical="center"/>
    </xf>
    <xf numFmtId="3" fontId="18" fillId="0" borderId="32" xfId="0" applyNumberFormat="1" applyFont="1" applyFill="1" applyBorder="1" applyAlignment="1">
      <alignment horizontal="left" vertical="center"/>
    </xf>
    <xf numFmtId="3" fontId="18" fillId="0" borderId="33" xfId="0" applyNumberFormat="1" applyFont="1" applyFill="1" applyBorder="1" applyAlignment="1">
      <alignment horizontal="left" vertical="center"/>
    </xf>
    <xf numFmtId="3" fontId="18" fillId="0" borderId="26" xfId="0" applyNumberFormat="1" applyFont="1" applyFill="1" applyBorder="1" applyAlignment="1">
      <alignment horizontal="left" vertical="center"/>
    </xf>
    <xf numFmtId="3" fontId="23" fillId="27" borderId="17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3" fillId="22" borderId="19" xfId="0" applyFont="1" applyFill="1" applyBorder="1" applyAlignment="1">
      <alignment horizontal="center" vertical="center" wrapText="1"/>
    </xf>
    <xf numFmtId="0" fontId="23" fillId="22" borderId="15" xfId="0" applyFont="1" applyFill="1" applyBorder="1" applyAlignment="1">
      <alignment horizontal="center" vertical="center" wrapText="1"/>
    </xf>
    <xf numFmtId="3" fontId="29" fillId="0" borderId="17" xfId="0" applyNumberFormat="1" applyFont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left" vertical="center"/>
    </xf>
    <xf numFmtId="0" fontId="23" fillId="0" borderId="17" xfId="0" applyFont="1" applyBorder="1" applyAlignment="1">
      <alignment horizontal="left"/>
    </xf>
    <xf numFmtId="3" fontId="26" fillId="22" borderId="53" xfId="0" applyNumberFormat="1" applyFont="1" applyFill="1" applyBorder="1" applyAlignment="1">
      <alignment horizontal="left" vertical="center"/>
    </xf>
    <xf numFmtId="3" fontId="26" fillId="22" borderId="24" xfId="0" applyNumberFormat="1" applyFont="1" applyFill="1" applyBorder="1" applyAlignment="1">
      <alignment horizontal="left" vertical="center"/>
    </xf>
    <xf numFmtId="3" fontId="26" fillId="22" borderId="54" xfId="0" applyNumberFormat="1" applyFont="1" applyFill="1" applyBorder="1" applyAlignment="1">
      <alignment horizontal="left" vertical="center"/>
    </xf>
    <xf numFmtId="3" fontId="26" fillId="22" borderId="55" xfId="0" applyNumberFormat="1" applyFont="1" applyFill="1" applyBorder="1" applyAlignment="1">
      <alignment horizontal="left" vertical="center"/>
    </xf>
    <xf numFmtId="3" fontId="26" fillId="22" borderId="33" xfId="0" applyNumberFormat="1" applyFont="1" applyFill="1" applyBorder="1" applyAlignment="1">
      <alignment horizontal="left" vertical="center"/>
    </xf>
    <xf numFmtId="3" fontId="26" fillId="22" borderId="26" xfId="0" applyNumberFormat="1" applyFont="1" applyFill="1" applyBorder="1" applyAlignment="1">
      <alignment horizontal="left" vertical="center"/>
    </xf>
    <xf numFmtId="3" fontId="23" fillId="0" borderId="32" xfId="0" applyNumberFormat="1" applyFont="1" applyFill="1" applyBorder="1" applyAlignment="1">
      <alignment horizontal="left" vertical="center"/>
    </xf>
    <xf numFmtId="3" fontId="23" fillId="0" borderId="33" xfId="0" applyNumberFormat="1" applyFont="1" applyFill="1" applyBorder="1" applyAlignment="1">
      <alignment horizontal="left" vertical="center"/>
    </xf>
    <xf numFmtId="3" fontId="23" fillId="0" borderId="26" xfId="0" applyNumberFormat="1" applyFont="1" applyFill="1" applyBorder="1" applyAlignment="1">
      <alignment horizontal="left" vertical="center"/>
    </xf>
    <xf numFmtId="3" fontId="29" fillId="0" borderId="32" xfId="0" applyNumberFormat="1" applyFont="1" applyBorder="1" applyAlignment="1">
      <alignment horizontal="center" vertical="center"/>
    </xf>
    <xf numFmtId="3" fontId="29" fillId="0" borderId="33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0" fontId="27" fillId="26" borderId="17" xfId="0" applyFont="1" applyFill="1" applyBorder="1" applyAlignment="1">
      <alignment horizontal="left" vertical="center"/>
    </xf>
    <xf numFmtId="0" fontId="27" fillId="26" borderId="32" xfId="0" applyFont="1" applyFill="1" applyBorder="1" applyAlignment="1">
      <alignment horizontal="left" vertical="center" wrapText="1"/>
    </xf>
    <xf numFmtId="0" fontId="27" fillId="26" borderId="33" xfId="0" applyFont="1" applyFill="1" applyBorder="1" applyAlignment="1">
      <alignment horizontal="left" vertical="center" wrapText="1"/>
    </xf>
    <xf numFmtId="0" fontId="27" fillId="26" borderId="26" xfId="0" applyFont="1" applyFill="1" applyBorder="1" applyAlignment="1">
      <alignment horizontal="left" vertical="center" wrapText="1"/>
    </xf>
    <xf numFmtId="0" fontId="28" fillId="26" borderId="17" xfId="0" applyFont="1" applyFill="1" applyBorder="1" applyAlignment="1">
      <alignment horizontal="left" vertical="center"/>
    </xf>
    <xf numFmtId="0" fontId="27" fillId="26" borderId="17" xfId="0" applyFont="1" applyFill="1" applyBorder="1" applyAlignment="1">
      <alignment horizontal="left" vertical="center" wrapText="1"/>
    </xf>
    <xf numFmtId="0" fontId="27" fillId="26" borderId="32" xfId="0" applyFont="1" applyFill="1" applyBorder="1" applyAlignment="1">
      <alignment horizontal="center" vertical="center"/>
    </xf>
    <xf numFmtId="0" fontId="27" fillId="26" borderId="33" xfId="0" applyFont="1" applyFill="1" applyBorder="1" applyAlignment="1">
      <alignment horizontal="center" vertical="center"/>
    </xf>
    <xf numFmtId="0" fontId="27" fillId="26" borderId="26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3" fillId="0" borderId="24" xfId="0" applyFont="1" applyBorder="1" applyAlignment="1">
      <alignment horizontal="right"/>
    </xf>
    <xf numFmtId="0" fontId="21" fillId="22" borderId="19" xfId="0" applyFont="1" applyFill="1" applyBorder="1" applyAlignment="1">
      <alignment horizontal="center" vertical="center" wrapText="1"/>
    </xf>
    <xf numFmtId="0" fontId="21" fillId="22" borderId="15" xfId="0" applyFont="1" applyFill="1" applyBorder="1" applyAlignment="1">
      <alignment horizontal="center" vertical="center" wrapText="1"/>
    </xf>
    <xf numFmtId="0" fontId="28" fillId="22" borderId="21" xfId="0" applyFont="1" applyFill="1" applyBorder="1" applyAlignment="1">
      <alignment horizontal="center" vertical="center"/>
    </xf>
    <xf numFmtId="0" fontId="28" fillId="22" borderId="17" xfId="0" applyFont="1" applyFill="1" applyBorder="1" applyAlignment="1">
      <alignment horizontal="center" vertical="center"/>
    </xf>
    <xf numFmtId="0" fontId="21" fillId="22" borderId="21" xfId="0" applyFont="1" applyFill="1" applyBorder="1" applyAlignment="1">
      <alignment horizontal="center" vertical="center" wrapText="1"/>
    </xf>
    <xf numFmtId="0" fontId="21" fillId="22" borderId="17" xfId="0" applyFont="1" applyFill="1" applyBorder="1" applyAlignment="1">
      <alignment horizontal="center" vertical="center" wrapText="1"/>
    </xf>
    <xf numFmtId="0" fontId="21" fillId="22" borderId="56" xfId="0" applyFont="1" applyFill="1" applyBorder="1" applyAlignment="1">
      <alignment horizontal="center" vertical="center" wrapText="1"/>
    </xf>
    <xf numFmtId="0" fontId="21" fillId="22" borderId="57" xfId="0" applyFont="1" applyFill="1" applyBorder="1" applyAlignment="1">
      <alignment horizontal="center" vertical="center" wrapText="1"/>
    </xf>
    <xf numFmtId="0" fontId="21" fillId="22" borderId="58" xfId="0" applyFont="1" applyFill="1" applyBorder="1" applyAlignment="1">
      <alignment horizontal="center" vertical="center" wrapText="1"/>
    </xf>
    <xf numFmtId="0" fontId="21" fillId="22" borderId="20" xfId="0" applyFont="1" applyFill="1" applyBorder="1" applyAlignment="1">
      <alignment horizontal="center" vertical="center" wrapText="1"/>
    </xf>
    <xf numFmtId="0" fontId="21" fillId="22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37" fillId="26" borderId="17" xfId="0" applyFont="1" applyFill="1" applyBorder="1" applyAlignment="1">
      <alignment horizontal="left" vertical="center"/>
    </xf>
    <xf numFmtId="0" fontId="42" fillId="22" borderId="17" xfId="0" applyFont="1" applyFill="1" applyBorder="1" applyAlignment="1">
      <alignment horizontal="left" vertical="center"/>
    </xf>
    <xf numFmtId="0" fontId="34" fillId="22" borderId="32" xfId="0" applyFont="1" applyFill="1" applyBorder="1" applyAlignment="1">
      <alignment horizontal="left" vertical="center"/>
    </xf>
    <xf numFmtId="0" fontId="34" fillId="22" borderId="33" xfId="0" applyFont="1" applyFill="1" applyBorder="1" applyAlignment="1">
      <alignment horizontal="left" vertical="center"/>
    </xf>
    <xf numFmtId="0" fontId="34" fillId="22" borderId="26" xfId="0" applyFont="1" applyFill="1" applyBorder="1" applyAlignment="1">
      <alignment horizontal="left" vertical="center"/>
    </xf>
    <xf numFmtId="0" fontId="34" fillId="26" borderId="17" xfId="0" applyFont="1" applyFill="1" applyBorder="1" applyAlignment="1">
      <alignment horizontal="left" vertical="center"/>
    </xf>
    <xf numFmtId="0" fontId="34" fillId="22" borderId="59" xfId="0" applyFont="1" applyFill="1" applyBorder="1" applyAlignment="1">
      <alignment horizontal="left" vertical="center"/>
    </xf>
    <xf numFmtId="0" fontId="34" fillId="22" borderId="60" xfId="0" applyFont="1" applyFill="1" applyBorder="1" applyAlignment="1">
      <alignment horizontal="left" vertical="center"/>
    </xf>
    <xf numFmtId="0" fontId="34" fillId="22" borderId="29" xfId="0" applyFont="1" applyFill="1" applyBorder="1" applyAlignment="1">
      <alignment horizontal="left" vertical="center"/>
    </xf>
    <xf numFmtId="0" fontId="27" fillId="26" borderId="32" xfId="0" applyFont="1" applyFill="1" applyBorder="1" applyAlignment="1">
      <alignment horizontal="left" vertical="center"/>
    </xf>
    <xf numFmtId="0" fontId="27" fillId="26" borderId="33" xfId="0" applyFont="1" applyFill="1" applyBorder="1" applyAlignment="1">
      <alignment horizontal="left" vertical="center"/>
    </xf>
    <xf numFmtId="0" fontId="27" fillId="26" borderId="26" xfId="0" applyFont="1" applyFill="1" applyBorder="1" applyAlignment="1">
      <alignment horizontal="left" vertical="center"/>
    </xf>
    <xf numFmtId="0" fontId="28" fillId="22" borderId="19" xfId="0" applyFont="1" applyFill="1" applyBorder="1" applyAlignment="1">
      <alignment horizontal="center" vertical="center" wrapText="1"/>
    </xf>
    <xf numFmtId="0" fontId="28" fillId="22" borderId="15" xfId="0" applyFont="1" applyFill="1" applyBorder="1" applyAlignment="1">
      <alignment horizontal="center" vertical="center" wrapText="1"/>
    </xf>
    <xf numFmtId="0" fontId="28" fillId="22" borderId="61" xfId="0" applyFont="1" applyFill="1" applyBorder="1" applyAlignment="1">
      <alignment horizontal="center" vertical="center" wrapText="1"/>
    </xf>
    <xf numFmtId="0" fontId="28" fillId="22" borderId="62" xfId="0" applyFont="1" applyFill="1" applyBorder="1" applyAlignment="1">
      <alignment horizontal="center" vertical="center" wrapText="1"/>
    </xf>
    <xf numFmtId="0" fontId="28" fillId="22" borderId="43" xfId="0" applyFont="1" applyFill="1" applyBorder="1" applyAlignment="1">
      <alignment horizontal="center" vertical="center" wrapText="1"/>
    </xf>
    <xf numFmtId="0" fontId="28" fillId="22" borderId="56" xfId="0" applyFont="1" applyFill="1" applyBorder="1" applyAlignment="1">
      <alignment horizontal="center" vertical="center" wrapText="1"/>
    </xf>
    <xf numFmtId="0" fontId="28" fillId="22" borderId="57" xfId="0" applyFont="1" applyFill="1" applyBorder="1" applyAlignment="1">
      <alignment horizontal="center" vertical="center" wrapText="1"/>
    </xf>
    <xf numFmtId="0" fontId="28" fillId="22" borderId="58" xfId="0" applyFont="1" applyFill="1" applyBorder="1" applyAlignment="1">
      <alignment horizontal="center" vertical="center" wrapText="1"/>
    </xf>
    <xf numFmtId="0" fontId="28" fillId="22" borderId="21" xfId="0" applyFont="1" applyFill="1" applyBorder="1" applyAlignment="1">
      <alignment horizontal="center" vertical="center" wrapText="1"/>
    </xf>
    <xf numFmtId="0" fontId="28" fillId="22" borderId="1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38" fillId="0" borderId="0" xfId="0" applyFont="1" applyAlignment="1">
      <alignment horizontal="center" vertical="center"/>
    </xf>
    <xf numFmtId="0" fontId="28" fillId="22" borderId="20" xfId="0" applyFont="1" applyFill="1" applyBorder="1" applyAlignment="1">
      <alignment horizontal="center" vertical="center" wrapText="1"/>
    </xf>
    <xf numFmtId="0" fontId="28" fillId="22" borderId="16" xfId="0" applyFont="1" applyFill="1" applyBorder="1" applyAlignment="1">
      <alignment horizontal="center" vertical="center" wrapText="1"/>
    </xf>
    <xf numFmtId="0" fontId="30" fillId="22" borderId="18" xfId="0" applyFont="1" applyFill="1" applyBorder="1" applyAlignment="1">
      <alignment horizontal="left" vertical="center"/>
    </xf>
    <xf numFmtId="0" fontId="27" fillId="0" borderId="24" xfId="0" applyFont="1" applyBorder="1" applyAlignment="1">
      <alignment horizontal="right"/>
    </xf>
    <xf numFmtId="0" fontId="28" fillId="22" borderId="18" xfId="0" applyFont="1" applyFill="1" applyBorder="1" applyAlignment="1">
      <alignment horizontal="center" vertical="center"/>
    </xf>
    <xf numFmtId="0" fontId="28" fillId="22" borderId="25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2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10" fontId="23" fillId="0" borderId="63" xfId="139" applyNumberFormat="1" applyFont="1" applyBorder="1" applyAlignment="1">
      <alignment horizontal="right" wrapText="1"/>
    </xf>
    <xf numFmtId="0" fontId="23" fillId="0" borderId="64" xfId="0" applyFont="1" applyBorder="1" applyAlignment="1">
      <alignment horizontal="left" wrapText="1"/>
    </xf>
    <xf numFmtId="0" fontId="23" fillId="0" borderId="65" xfId="0" applyFont="1" applyBorder="1" applyAlignment="1">
      <alignment horizontal="left" wrapText="1"/>
    </xf>
    <xf numFmtId="0" fontId="23" fillId="0" borderId="66" xfId="0" applyFont="1" applyBorder="1" applyAlignment="1">
      <alignment horizontal="left" wrapText="1"/>
    </xf>
    <xf numFmtId="3" fontId="29" fillId="0" borderId="18" xfId="0" applyNumberFormat="1" applyFont="1" applyBorder="1" applyAlignment="1">
      <alignment horizontal="right" wrapText="1"/>
    </xf>
    <xf numFmtId="3" fontId="29" fillId="0" borderId="25" xfId="0" applyNumberFormat="1" applyFont="1" applyBorder="1" applyAlignment="1">
      <alignment horizontal="right" wrapText="1"/>
    </xf>
    <xf numFmtId="10" fontId="23" fillId="0" borderId="67" xfId="139" applyNumberFormat="1" applyFont="1" applyBorder="1" applyAlignment="1">
      <alignment horizontal="right" wrapText="1"/>
    </xf>
    <xf numFmtId="0" fontId="29" fillId="0" borderId="22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3" fontId="29" fillId="0" borderId="17" xfId="0" applyNumberFormat="1" applyFont="1" applyBorder="1" applyAlignment="1">
      <alignment horizontal="right" wrapText="1"/>
    </xf>
    <xf numFmtId="3" fontId="29" fillId="0" borderId="16" xfId="0" applyNumberFormat="1" applyFont="1" applyBorder="1" applyAlignment="1">
      <alignment horizontal="right" wrapText="1"/>
    </xf>
    <xf numFmtId="3" fontId="23" fillId="0" borderId="21" xfId="0" applyNumberFormat="1" applyFont="1" applyBorder="1" applyAlignment="1">
      <alignment horizontal="right" wrapText="1"/>
    </xf>
    <xf numFmtId="3" fontId="23" fillId="0" borderId="20" xfId="0" applyNumberFormat="1" applyFont="1" applyBorder="1" applyAlignment="1">
      <alignment horizontal="right" wrapText="1"/>
    </xf>
    <xf numFmtId="0" fontId="23" fillId="0" borderId="19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3" fontId="29" fillId="0" borderId="31" xfId="0" applyNumberFormat="1" applyFont="1" applyBorder="1" applyAlignment="1">
      <alignment horizontal="right" wrapText="1"/>
    </xf>
    <xf numFmtId="3" fontId="29" fillId="0" borderId="35" xfId="0" applyNumberFormat="1" applyFont="1" applyBorder="1" applyAlignment="1">
      <alignment horizontal="right" wrapText="1"/>
    </xf>
    <xf numFmtId="0" fontId="29" fillId="0" borderId="30" xfId="0" applyFont="1" applyBorder="1" applyAlignment="1">
      <alignment horizontal="left"/>
    </xf>
    <xf numFmtId="0" fontId="29" fillId="0" borderId="31" xfId="0" applyFont="1" applyBorder="1" applyAlignment="1">
      <alignment horizontal="left"/>
    </xf>
    <xf numFmtId="3" fontId="23" fillId="0" borderId="17" xfId="0" applyNumberFormat="1" applyFont="1" applyBorder="1" applyAlignment="1">
      <alignment horizontal="right" wrapText="1"/>
    </xf>
    <xf numFmtId="3" fontId="23" fillId="0" borderId="16" xfId="0" applyNumberFormat="1" applyFont="1" applyBorder="1" applyAlignment="1">
      <alignment horizontal="right" wrapText="1"/>
    </xf>
    <xf numFmtId="0" fontId="23" fillId="0" borderId="15" xfId="0" applyFont="1" applyBorder="1" applyAlignment="1">
      <alignment horizontal="left"/>
    </xf>
    <xf numFmtId="0" fontId="23" fillId="0" borderId="21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22" borderId="26" xfId="0" applyFont="1" applyFill="1" applyBorder="1" applyAlignment="1">
      <alignment horizontal="center" vertical="center" wrapText="1"/>
    </xf>
    <xf numFmtId="0" fontId="23" fillId="22" borderId="16" xfId="0" applyFont="1" applyFill="1" applyBorder="1" applyAlignment="1">
      <alignment horizontal="center" vertical="center" wrapText="1"/>
    </xf>
    <xf numFmtId="0" fontId="55" fillId="22" borderId="47" xfId="0" applyFont="1" applyFill="1" applyBorder="1" applyAlignment="1">
      <alignment horizontal="center" vertical="center"/>
    </xf>
    <xf numFmtId="0" fontId="55" fillId="22" borderId="28" xfId="0" applyFont="1" applyFill="1" applyBorder="1" applyAlignment="1">
      <alignment horizontal="center" vertical="center"/>
    </xf>
    <xf numFmtId="0" fontId="55" fillId="22" borderId="48" xfId="0" applyFont="1" applyFill="1" applyBorder="1" applyAlignment="1">
      <alignment horizontal="center" vertical="center"/>
    </xf>
    <xf numFmtId="0" fontId="55" fillId="22" borderId="41" xfId="0" applyFont="1" applyFill="1" applyBorder="1" applyAlignment="1">
      <alignment horizontal="center" vertical="center"/>
    </xf>
    <xf numFmtId="0" fontId="55" fillId="22" borderId="42" xfId="0" applyFont="1" applyFill="1" applyBorder="1" applyAlignment="1">
      <alignment horizontal="center" vertical="center"/>
    </xf>
    <xf numFmtId="0" fontId="55" fillId="22" borderId="45" xfId="0" applyFont="1" applyFill="1" applyBorder="1" applyAlignment="1">
      <alignment horizontal="center" vertical="center"/>
    </xf>
    <xf numFmtId="0" fontId="52" fillId="22" borderId="21" xfId="0" applyFont="1" applyFill="1" applyBorder="1" applyAlignment="1">
      <alignment horizontal="center" vertical="center"/>
    </xf>
    <xf numFmtId="0" fontId="52" fillId="22" borderId="17" xfId="0" applyFont="1" applyFill="1" applyBorder="1" applyAlignment="1">
      <alignment horizontal="center" vertical="center"/>
    </xf>
    <xf numFmtId="0" fontId="23" fillId="22" borderId="18" xfId="0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56" fillId="0" borderId="32" xfId="123" applyFont="1" applyBorder="1" applyAlignment="1">
      <alignment horizontal="left" wrapText="1"/>
      <protection/>
    </xf>
    <xf numFmtId="0" fontId="56" fillId="0" borderId="33" xfId="123" applyFont="1" applyBorder="1" applyAlignment="1">
      <alignment horizontal="left" wrapText="1"/>
      <protection/>
    </xf>
    <xf numFmtId="0" fontId="56" fillId="0" borderId="26" xfId="123" applyFont="1" applyBorder="1" applyAlignment="1">
      <alignment horizontal="left" wrapText="1"/>
      <protection/>
    </xf>
    <xf numFmtId="0" fontId="55" fillId="22" borderId="61" xfId="0" applyFont="1" applyFill="1" applyBorder="1" applyAlignment="1">
      <alignment horizontal="center" vertical="center"/>
    </xf>
    <xf numFmtId="0" fontId="55" fillId="22" borderId="43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right"/>
    </xf>
    <xf numFmtId="0" fontId="54" fillId="0" borderId="0" xfId="0" applyFont="1" applyAlignment="1">
      <alignment horizontal="right"/>
    </xf>
  </cellXfs>
  <cellStyles count="130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Figyelmeztetés" xfId="95"/>
    <cellStyle name="Figyelmeztetés 2" xfId="96"/>
    <cellStyle name="Good" xfId="97"/>
    <cellStyle name="Heading 1" xfId="98"/>
    <cellStyle name="Heading 2" xfId="99"/>
    <cellStyle name="Heading 3" xfId="100"/>
    <cellStyle name="Heading 4" xfId="101"/>
    <cellStyle name="Hyperlink" xfId="102"/>
    <cellStyle name="Hivatkozott cella" xfId="103"/>
    <cellStyle name="Hivatkozott cella 2" xfId="104"/>
    <cellStyle name="Input" xfId="105"/>
    <cellStyle name="Jegyzet" xfId="106"/>
    <cellStyle name="Jegyzet 2" xfId="107"/>
    <cellStyle name="Jelölőszín 1" xfId="108"/>
    <cellStyle name="Jelölőszín 2" xfId="109"/>
    <cellStyle name="Jelölőszín 3" xfId="110"/>
    <cellStyle name="Jelölőszín 4" xfId="111"/>
    <cellStyle name="Jelölőszín 5" xfId="112"/>
    <cellStyle name="Jelölőszín 6" xfId="113"/>
    <cellStyle name="Jó" xfId="114"/>
    <cellStyle name="Jó 2" xfId="115"/>
    <cellStyle name="Kimenet" xfId="116"/>
    <cellStyle name="Kimenet 2" xfId="117"/>
    <cellStyle name="Followed Hyperlink" xfId="118"/>
    <cellStyle name="Linked Cell" xfId="119"/>
    <cellStyle name="Magyarázó szöveg" xfId="120"/>
    <cellStyle name="Magyarázó szöveg 2" xfId="121"/>
    <cellStyle name="Neutral" xfId="122"/>
    <cellStyle name="Normál 2" xfId="123"/>
    <cellStyle name="Normál_Munka1" xfId="124"/>
    <cellStyle name="Normál_Munka2" xfId="125"/>
    <cellStyle name="Note" xfId="126"/>
    <cellStyle name="Note 2" xfId="127"/>
    <cellStyle name="Output" xfId="128"/>
    <cellStyle name="Összesen" xfId="129"/>
    <cellStyle name="Összesen 2" xfId="130"/>
    <cellStyle name="Currency" xfId="131"/>
    <cellStyle name="Currency [0]" xfId="132"/>
    <cellStyle name="Rossz" xfId="133"/>
    <cellStyle name="Rossz 2" xfId="134"/>
    <cellStyle name="Semleges" xfId="135"/>
    <cellStyle name="Semleges 2" xfId="136"/>
    <cellStyle name="Számítás" xfId="137"/>
    <cellStyle name="Számítás 2" xfId="138"/>
    <cellStyle name="Percent" xfId="139"/>
    <cellStyle name="Százalék 2" xfId="140"/>
    <cellStyle name="Title" xfId="141"/>
    <cellStyle name="Total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8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9.140625" style="1" customWidth="1"/>
    <col min="2" max="2" width="6.00390625" style="1" customWidth="1"/>
    <col min="3" max="3" width="55.7109375" style="1" customWidth="1"/>
    <col min="4" max="4" width="12.57421875" style="1" customWidth="1"/>
    <col min="5" max="5" width="15.421875" style="1" customWidth="1"/>
    <col min="6" max="6" width="12.57421875" style="1" customWidth="1"/>
    <col min="7" max="16384" width="9.140625" style="1" customWidth="1"/>
  </cols>
  <sheetData>
    <row r="1" spans="2:9" ht="12.75" customHeight="1">
      <c r="B1" s="244" t="s">
        <v>291</v>
      </c>
      <c r="C1" s="244"/>
      <c r="D1" s="244"/>
      <c r="E1" s="244"/>
      <c r="F1" s="244"/>
      <c r="G1" s="244"/>
      <c r="H1" s="5"/>
      <c r="I1"/>
    </row>
    <row r="2" spans="3:9" ht="16.5">
      <c r="C2" s="246" t="s">
        <v>257</v>
      </c>
      <c r="D2" s="246"/>
      <c r="E2" s="246"/>
      <c r="F2" s="246"/>
      <c r="G2" s="6"/>
      <c r="H2" s="6"/>
      <c r="I2" s="6"/>
    </row>
    <row r="3" spans="5:6" ht="13.5" thickBot="1">
      <c r="E3" s="245" t="s">
        <v>213</v>
      </c>
      <c r="F3" s="245"/>
    </row>
    <row r="4" spans="2:6" ht="46.5" customHeight="1" thickTop="1">
      <c r="B4" s="22" t="s">
        <v>5</v>
      </c>
      <c r="C4" s="24" t="s">
        <v>6</v>
      </c>
      <c r="D4" s="80" t="s">
        <v>188</v>
      </c>
      <c r="E4" s="80" t="s">
        <v>233</v>
      </c>
      <c r="F4" s="23" t="s">
        <v>170</v>
      </c>
    </row>
    <row r="5" spans="2:6" ht="15" customHeight="1">
      <c r="B5" s="2"/>
      <c r="C5" s="27" t="s">
        <v>24</v>
      </c>
      <c r="D5" s="81"/>
      <c r="E5" s="81"/>
      <c r="F5" s="3"/>
    </row>
    <row r="6" spans="2:6" ht="15" customHeight="1">
      <c r="B6" s="7" t="s">
        <v>2</v>
      </c>
      <c r="C6" s="8" t="s">
        <v>9</v>
      </c>
      <c r="D6" s="82">
        <v>77090901</v>
      </c>
      <c r="E6" s="82">
        <v>82322210</v>
      </c>
      <c r="F6" s="139">
        <f>(E6/D6)*100</f>
        <v>106.78589682068964</v>
      </c>
    </row>
    <row r="7" spans="2:6" ht="15" customHeight="1">
      <c r="B7" s="7" t="s">
        <v>3</v>
      </c>
      <c r="C7" s="8" t="s">
        <v>10</v>
      </c>
      <c r="D7" s="82">
        <v>106043854</v>
      </c>
      <c r="E7" s="82">
        <v>112059667</v>
      </c>
      <c r="F7" s="139">
        <f aca="true" t="shared" si="0" ref="F7:F57">(E7/D7)*100</f>
        <v>105.67294828797904</v>
      </c>
    </row>
    <row r="8" spans="2:6" ht="33" customHeight="1">
      <c r="B8" s="7" t="s">
        <v>4</v>
      </c>
      <c r="C8" s="8" t="s">
        <v>191</v>
      </c>
      <c r="D8" s="82">
        <v>86266901</v>
      </c>
      <c r="E8" s="82">
        <v>94891469</v>
      </c>
      <c r="F8" s="139">
        <f t="shared" si="0"/>
        <v>109.99754007623388</v>
      </c>
    </row>
    <row r="9" spans="2:6" ht="15" customHeight="1">
      <c r="B9" s="7" t="s">
        <v>1</v>
      </c>
      <c r="C9" s="8" t="s">
        <v>183</v>
      </c>
      <c r="D9" s="82">
        <v>8400000</v>
      </c>
      <c r="E9" s="82">
        <v>9400000</v>
      </c>
      <c r="F9" s="139">
        <v>0.05</v>
      </c>
    </row>
    <row r="10" spans="2:6" ht="15" customHeight="1">
      <c r="B10" s="7" t="s">
        <v>7</v>
      </c>
      <c r="C10" s="8" t="s">
        <v>11</v>
      </c>
      <c r="D10" s="82">
        <v>5810580</v>
      </c>
      <c r="E10" s="82">
        <v>6162530</v>
      </c>
      <c r="F10" s="139">
        <f t="shared" si="0"/>
        <v>106.0570545453294</v>
      </c>
    </row>
    <row r="11" spans="2:6" ht="15" customHeight="1">
      <c r="B11" s="7" t="s">
        <v>28</v>
      </c>
      <c r="C11" s="8" t="s">
        <v>12</v>
      </c>
      <c r="D11" s="82">
        <v>0</v>
      </c>
      <c r="E11" s="82">
        <v>0</v>
      </c>
      <c r="F11" s="139">
        <v>0</v>
      </c>
    </row>
    <row r="12" spans="2:6" ht="15" customHeight="1">
      <c r="B12" s="7" t="s">
        <v>29</v>
      </c>
      <c r="C12" s="8" t="s">
        <v>13</v>
      </c>
      <c r="D12" s="82">
        <v>0</v>
      </c>
      <c r="E12" s="82">
        <v>0</v>
      </c>
      <c r="F12" s="139">
        <v>0</v>
      </c>
    </row>
    <row r="13" spans="2:6" ht="15" customHeight="1">
      <c r="B13" s="9" t="s">
        <v>30</v>
      </c>
      <c r="C13" s="10" t="s">
        <v>192</v>
      </c>
      <c r="D13" s="89">
        <f>D6+D7+D8+D10+D9</f>
        <v>283612236</v>
      </c>
      <c r="E13" s="89">
        <f>E6+E7+E8+E10+E9</f>
        <v>304835876</v>
      </c>
      <c r="F13" s="140">
        <f t="shared" si="0"/>
        <v>107.48333016210204</v>
      </c>
    </row>
    <row r="14" spans="2:6" ht="30.75" customHeight="1">
      <c r="B14" s="7" t="s">
        <v>31</v>
      </c>
      <c r="C14" s="8" t="s">
        <v>14</v>
      </c>
      <c r="D14" s="82">
        <f>SUM(D15:D16)</f>
        <v>51657000</v>
      </c>
      <c r="E14" s="82">
        <f>SUM(E15:E17)</f>
        <v>61422802</v>
      </c>
      <c r="F14" s="139">
        <f t="shared" si="0"/>
        <v>118.90508933929573</v>
      </c>
    </row>
    <row r="15" spans="2:6" ht="16.5" customHeight="1">
      <c r="B15" s="7"/>
      <c r="C15" s="125" t="s">
        <v>149</v>
      </c>
      <c r="D15" s="128">
        <v>50003000</v>
      </c>
      <c r="E15" s="128">
        <v>50000000</v>
      </c>
      <c r="F15" s="238">
        <f t="shared" si="0"/>
        <v>99.9940003599784</v>
      </c>
    </row>
    <row r="16" spans="2:6" ht="16.5" customHeight="1">
      <c r="B16" s="7"/>
      <c r="C16" s="125" t="s">
        <v>287</v>
      </c>
      <c r="D16" s="128">
        <v>1654000</v>
      </c>
      <c r="E16" s="128">
        <v>10657602</v>
      </c>
      <c r="F16" s="238">
        <f t="shared" si="0"/>
        <v>644.3532043530835</v>
      </c>
    </row>
    <row r="17" spans="2:6" ht="16.5" customHeight="1">
      <c r="B17" s="7"/>
      <c r="C17" s="125" t="s">
        <v>251</v>
      </c>
      <c r="D17" s="128">
        <v>0</v>
      </c>
      <c r="E17" s="128">
        <v>765200</v>
      </c>
      <c r="F17" s="238">
        <v>0</v>
      </c>
    </row>
    <row r="18" spans="2:6" ht="30" customHeight="1">
      <c r="B18" s="51" t="s">
        <v>93</v>
      </c>
      <c r="C18" s="52" t="s">
        <v>194</v>
      </c>
      <c r="D18" s="90">
        <f>D13+D14</f>
        <v>335269236</v>
      </c>
      <c r="E18" s="90">
        <f>E13+E14</f>
        <v>366258678</v>
      </c>
      <c r="F18" s="141">
        <f t="shared" si="0"/>
        <v>109.24315107754174</v>
      </c>
    </row>
    <row r="19" spans="2:6" ht="15" customHeight="1">
      <c r="B19" s="7" t="s">
        <v>32</v>
      </c>
      <c r="C19" s="8" t="s">
        <v>15</v>
      </c>
      <c r="D19" s="82">
        <v>0</v>
      </c>
      <c r="E19" s="82">
        <v>0</v>
      </c>
      <c r="F19" s="139">
        <v>0</v>
      </c>
    </row>
    <row r="20" spans="2:6" ht="30" customHeight="1">
      <c r="B20" s="7" t="s">
        <v>33</v>
      </c>
      <c r="C20" s="8" t="s">
        <v>16</v>
      </c>
      <c r="D20" s="82">
        <v>0</v>
      </c>
      <c r="E20" s="82">
        <f>E21+E22</f>
        <v>81309719</v>
      </c>
      <c r="F20" s="139">
        <v>0</v>
      </c>
    </row>
    <row r="21" spans="2:6" ht="18.75" customHeight="1">
      <c r="B21" s="7"/>
      <c r="C21" s="125" t="s">
        <v>255</v>
      </c>
      <c r="D21" s="128">
        <v>0</v>
      </c>
      <c r="E21" s="128">
        <v>76918780</v>
      </c>
      <c r="F21" s="125">
        <v>0</v>
      </c>
    </row>
    <row r="22" spans="2:6" ht="18.75" customHeight="1">
      <c r="B22" s="7"/>
      <c r="C22" s="125" t="s">
        <v>252</v>
      </c>
      <c r="D22" s="128">
        <v>0</v>
      </c>
      <c r="E22" s="128">
        <v>4390939</v>
      </c>
      <c r="F22" s="125">
        <v>0</v>
      </c>
    </row>
    <row r="23" spans="2:6" ht="30" customHeight="1">
      <c r="B23" s="51" t="s">
        <v>94</v>
      </c>
      <c r="C23" s="52" t="s">
        <v>193</v>
      </c>
      <c r="D23" s="90">
        <f>D20+D19</f>
        <v>0</v>
      </c>
      <c r="E23" s="90">
        <f>E20+E19</f>
        <v>81309719</v>
      </c>
      <c r="F23" s="141">
        <v>0</v>
      </c>
    </row>
    <row r="24" spans="2:6" ht="15" customHeight="1">
      <c r="B24" s="7" t="s">
        <v>34</v>
      </c>
      <c r="C24" s="8" t="s">
        <v>195</v>
      </c>
      <c r="D24" s="82">
        <v>61500000</v>
      </c>
      <c r="E24" s="82">
        <f>SUM(E25:E26)</f>
        <v>59500000</v>
      </c>
      <c r="F24" s="139">
        <f t="shared" si="0"/>
        <v>96.7479674796748</v>
      </c>
    </row>
    <row r="25" spans="2:6" ht="15" customHeight="1">
      <c r="B25" s="7" t="s">
        <v>35</v>
      </c>
      <c r="C25" s="8" t="s">
        <v>26</v>
      </c>
      <c r="D25" s="82">
        <v>54000000</v>
      </c>
      <c r="E25" s="82">
        <v>52000000</v>
      </c>
      <c r="F25" s="139">
        <f t="shared" si="0"/>
        <v>96.29629629629629</v>
      </c>
    </row>
    <row r="26" spans="2:6" ht="15" customHeight="1">
      <c r="B26" s="7" t="s">
        <v>36</v>
      </c>
      <c r="C26" s="8" t="s">
        <v>27</v>
      </c>
      <c r="D26" s="82">
        <v>7500000</v>
      </c>
      <c r="E26" s="82">
        <v>7500000</v>
      </c>
      <c r="F26" s="139">
        <f t="shared" si="0"/>
        <v>100</v>
      </c>
    </row>
    <row r="27" spans="2:6" ht="15" customHeight="1">
      <c r="B27" s="7" t="s">
        <v>37</v>
      </c>
      <c r="C27" s="8" t="s">
        <v>196</v>
      </c>
      <c r="D27" s="82">
        <v>161293400</v>
      </c>
      <c r="E27" s="82">
        <v>182100000</v>
      </c>
      <c r="F27" s="139">
        <f t="shared" si="0"/>
        <v>112.89984587094078</v>
      </c>
    </row>
    <row r="28" spans="2:6" ht="15" customHeight="1">
      <c r="B28" s="7" t="s">
        <v>38</v>
      </c>
      <c r="C28" s="8" t="s">
        <v>118</v>
      </c>
      <c r="D28" s="82">
        <v>161293400</v>
      </c>
      <c r="E28" s="82">
        <v>182100000</v>
      </c>
      <c r="F28" s="139">
        <f t="shared" si="0"/>
        <v>112.89984587094078</v>
      </c>
    </row>
    <row r="29" spans="2:6" ht="15" customHeight="1">
      <c r="B29" s="7" t="s">
        <v>39</v>
      </c>
      <c r="C29" s="8" t="s">
        <v>17</v>
      </c>
      <c r="D29" s="82">
        <v>20000000</v>
      </c>
      <c r="E29" s="82">
        <v>20000000</v>
      </c>
      <c r="F29" s="139">
        <f t="shared" si="0"/>
        <v>100</v>
      </c>
    </row>
    <row r="30" spans="2:6" ht="15" customHeight="1">
      <c r="B30" s="7" t="s">
        <v>40</v>
      </c>
      <c r="C30" s="8" t="s">
        <v>197</v>
      </c>
      <c r="D30" s="82">
        <v>300000</v>
      </c>
      <c r="E30" s="82">
        <v>300000</v>
      </c>
      <c r="F30" s="139">
        <f t="shared" si="0"/>
        <v>100</v>
      </c>
    </row>
    <row r="31" spans="2:6" ht="15" customHeight="1">
      <c r="B31" s="7" t="s">
        <v>41</v>
      </c>
      <c r="C31" s="8" t="s">
        <v>102</v>
      </c>
      <c r="D31" s="82">
        <v>300000</v>
      </c>
      <c r="E31" s="82">
        <v>300000</v>
      </c>
      <c r="F31" s="139">
        <f t="shared" si="0"/>
        <v>100</v>
      </c>
    </row>
    <row r="32" spans="2:6" ht="28.5" customHeight="1">
      <c r="B32" s="7" t="s">
        <v>42</v>
      </c>
      <c r="C32" s="8" t="s">
        <v>117</v>
      </c>
      <c r="D32" s="82">
        <v>1000000</v>
      </c>
      <c r="E32" s="82">
        <v>500000</v>
      </c>
      <c r="F32" s="139">
        <f t="shared" si="0"/>
        <v>50</v>
      </c>
    </row>
    <row r="33" spans="2:6" ht="30" customHeight="1">
      <c r="B33" s="51" t="s">
        <v>95</v>
      </c>
      <c r="C33" s="52" t="s">
        <v>198</v>
      </c>
      <c r="D33" s="90">
        <f>D24+D27+D29+D30+D32</f>
        <v>244093400</v>
      </c>
      <c r="E33" s="90">
        <f>E24+E27+E29+E30+E32</f>
        <v>262400000</v>
      </c>
      <c r="F33" s="141">
        <f t="shared" si="0"/>
        <v>107.49983407990548</v>
      </c>
    </row>
    <row r="34" spans="2:6" ht="15" customHeight="1">
      <c r="B34" s="7" t="s">
        <v>43</v>
      </c>
      <c r="C34" s="11" t="s">
        <v>103</v>
      </c>
      <c r="D34" s="82">
        <v>3000000</v>
      </c>
      <c r="E34" s="82">
        <v>3000000</v>
      </c>
      <c r="F34" s="139">
        <f t="shared" si="0"/>
        <v>100</v>
      </c>
    </row>
    <row r="35" spans="2:6" ht="15" customHeight="1">
      <c r="B35" s="7" t="s">
        <v>44</v>
      </c>
      <c r="C35" s="11" t="s">
        <v>104</v>
      </c>
      <c r="D35" s="82">
        <v>11000000</v>
      </c>
      <c r="E35" s="82">
        <v>11000000</v>
      </c>
      <c r="F35" s="139">
        <f t="shared" si="0"/>
        <v>100</v>
      </c>
    </row>
    <row r="36" spans="2:6" ht="15" customHeight="1">
      <c r="B36" s="7" t="s">
        <v>45</v>
      </c>
      <c r="C36" s="11" t="s">
        <v>105</v>
      </c>
      <c r="D36" s="82">
        <v>11500000</v>
      </c>
      <c r="E36" s="82">
        <v>11500000</v>
      </c>
      <c r="F36" s="139">
        <f t="shared" si="0"/>
        <v>100</v>
      </c>
    </row>
    <row r="37" spans="2:6" ht="15" customHeight="1">
      <c r="B37" s="7" t="s">
        <v>46</v>
      </c>
      <c r="C37" s="11" t="s">
        <v>18</v>
      </c>
      <c r="D37" s="82">
        <v>2000000</v>
      </c>
      <c r="E37" s="82">
        <v>2000000</v>
      </c>
      <c r="F37" s="139">
        <f t="shared" si="0"/>
        <v>100</v>
      </c>
    </row>
    <row r="38" spans="2:6" ht="15" customHeight="1">
      <c r="B38" s="7" t="s">
        <v>47</v>
      </c>
      <c r="C38" s="11" t="s">
        <v>19</v>
      </c>
      <c r="D38" s="82"/>
      <c r="E38" s="82"/>
      <c r="F38" s="139">
        <v>0</v>
      </c>
    </row>
    <row r="39" spans="2:6" ht="15" customHeight="1">
      <c r="B39" s="7"/>
      <c r="C39" s="11" t="s">
        <v>152</v>
      </c>
      <c r="D39" s="82">
        <v>6075000</v>
      </c>
      <c r="E39" s="82">
        <v>6075000</v>
      </c>
      <c r="F39" s="139">
        <f t="shared" si="0"/>
        <v>100</v>
      </c>
    </row>
    <row r="40" spans="2:6" ht="30" customHeight="1">
      <c r="B40" s="51" t="s">
        <v>96</v>
      </c>
      <c r="C40" s="52" t="s">
        <v>199</v>
      </c>
      <c r="D40" s="90">
        <f>D34+D35+D36+D37+D39</f>
        <v>33575000</v>
      </c>
      <c r="E40" s="90">
        <f>E34+E35+E36+E37+E39</f>
        <v>33575000</v>
      </c>
      <c r="F40" s="141">
        <f t="shared" si="0"/>
        <v>100</v>
      </c>
    </row>
    <row r="41" spans="2:6" ht="15" customHeight="1">
      <c r="B41" s="7" t="s">
        <v>48</v>
      </c>
      <c r="C41" s="11" t="s">
        <v>20</v>
      </c>
      <c r="D41" s="82">
        <v>6926000</v>
      </c>
      <c r="E41" s="82">
        <v>12382825</v>
      </c>
      <c r="F41" s="139">
        <f t="shared" si="0"/>
        <v>178.78753970545768</v>
      </c>
    </row>
    <row r="42" spans="2:6" ht="15" customHeight="1">
      <c r="B42" s="7" t="s">
        <v>49</v>
      </c>
      <c r="C42" s="11" t="s">
        <v>21</v>
      </c>
      <c r="D42" s="82"/>
      <c r="E42" s="82"/>
      <c r="F42" s="139">
        <v>0</v>
      </c>
    </row>
    <row r="43" spans="2:6" ht="30" customHeight="1">
      <c r="B43" s="51" t="s">
        <v>97</v>
      </c>
      <c r="C43" s="52" t="s">
        <v>200</v>
      </c>
      <c r="D43" s="90">
        <f>D41+D42</f>
        <v>6926000</v>
      </c>
      <c r="E43" s="90">
        <f>E41+E42</f>
        <v>12382825</v>
      </c>
      <c r="F43" s="140">
        <f t="shared" si="0"/>
        <v>178.78753970545768</v>
      </c>
    </row>
    <row r="44" spans="2:6" ht="29.25" customHeight="1">
      <c r="B44" s="7" t="s">
        <v>50</v>
      </c>
      <c r="C44" s="8" t="s">
        <v>106</v>
      </c>
      <c r="D44" s="82">
        <v>210000</v>
      </c>
      <c r="E44" s="82">
        <v>210000</v>
      </c>
      <c r="F44" s="139">
        <f t="shared" si="0"/>
        <v>100</v>
      </c>
    </row>
    <row r="45" spans="2:6" ht="18.75" customHeight="1">
      <c r="B45" s="7" t="s">
        <v>51</v>
      </c>
      <c r="C45" s="11" t="s">
        <v>148</v>
      </c>
      <c r="D45" s="82">
        <v>0</v>
      </c>
      <c r="E45" s="82">
        <v>0</v>
      </c>
      <c r="F45" s="139">
        <v>0</v>
      </c>
    </row>
    <row r="46" spans="2:6" ht="30" customHeight="1">
      <c r="B46" s="51" t="s">
        <v>98</v>
      </c>
      <c r="C46" s="52" t="s">
        <v>201</v>
      </c>
      <c r="D46" s="90">
        <f>D44+D45</f>
        <v>210000</v>
      </c>
      <c r="E46" s="90">
        <f>E44+E45</f>
        <v>210000</v>
      </c>
      <c r="F46" s="141">
        <f t="shared" si="0"/>
        <v>100</v>
      </c>
    </row>
    <row r="47" spans="2:6" ht="30" customHeight="1">
      <c r="B47" s="7" t="s">
        <v>52</v>
      </c>
      <c r="C47" s="8" t="s">
        <v>22</v>
      </c>
      <c r="D47" s="82">
        <v>1000000</v>
      </c>
      <c r="E47" s="82">
        <v>460000</v>
      </c>
      <c r="F47" s="139">
        <f t="shared" si="0"/>
        <v>46</v>
      </c>
    </row>
    <row r="48" spans="2:6" ht="15" customHeight="1">
      <c r="B48" s="7" t="s">
        <v>53</v>
      </c>
      <c r="C48" s="11" t="s">
        <v>125</v>
      </c>
      <c r="D48" s="82">
        <v>0</v>
      </c>
      <c r="E48" s="82">
        <v>0</v>
      </c>
      <c r="F48" s="139">
        <v>0</v>
      </c>
    </row>
    <row r="49" spans="2:6" ht="15" customHeight="1">
      <c r="B49" s="7"/>
      <c r="C49" s="11" t="s">
        <v>169</v>
      </c>
      <c r="D49" s="82">
        <v>0</v>
      </c>
      <c r="E49" s="82">
        <v>0</v>
      </c>
      <c r="F49" s="139">
        <v>0</v>
      </c>
    </row>
    <row r="50" spans="2:6" ht="15" customHeight="1">
      <c r="B50" s="7"/>
      <c r="C50" s="11" t="s">
        <v>172</v>
      </c>
      <c r="D50" s="82">
        <v>0</v>
      </c>
      <c r="E50" s="82">
        <v>0</v>
      </c>
      <c r="F50" s="139">
        <v>0</v>
      </c>
    </row>
    <row r="51" spans="2:6" ht="30" customHeight="1">
      <c r="B51" s="51" t="s">
        <v>99</v>
      </c>
      <c r="C51" s="52" t="s">
        <v>202</v>
      </c>
      <c r="D51" s="90">
        <f>D47+D48</f>
        <v>1000000</v>
      </c>
      <c r="E51" s="90">
        <f>E47+E48</f>
        <v>460000</v>
      </c>
      <c r="F51" s="141">
        <f t="shared" si="0"/>
        <v>46</v>
      </c>
    </row>
    <row r="52" spans="2:6" ht="30" customHeight="1">
      <c r="B52" s="54" t="s">
        <v>54</v>
      </c>
      <c r="C52" s="55" t="s">
        <v>100</v>
      </c>
      <c r="D52" s="91">
        <f>D18+D23+D33+D40+D43+D46+D51</f>
        <v>621073636</v>
      </c>
      <c r="E52" s="91">
        <f>E18+E23+E33+E40+E43+E46+E51</f>
        <v>756596222</v>
      </c>
      <c r="F52" s="142">
        <f t="shared" si="0"/>
        <v>121.8206953482727</v>
      </c>
    </row>
    <row r="53" spans="2:6" ht="30" customHeight="1">
      <c r="B53" s="7" t="s">
        <v>55</v>
      </c>
      <c r="C53" s="8" t="s">
        <v>253</v>
      </c>
      <c r="D53" s="82">
        <v>101348062</v>
      </c>
      <c r="E53" s="82">
        <v>394396927</v>
      </c>
      <c r="F53" s="139">
        <f t="shared" si="0"/>
        <v>389.1509311741945</v>
      </c>
    </row>
    <row r="54" spans="2:6" ht="12" customHeight="1">
      <c r="B54" s="130"/>
      <c r="C54" s="125" t="s">
        <v>156</v>
      </c>
      <c r="D54" s="128">
        <v>75373545</v>
      </c>
      <c r="E54" s="128">
        <v>110067234</v>
      </c>
      <c r="F54" s="139">
        <f t="shared" si="0"/>
        <v>146.02899996278535</v>
      </c>
    </row>
    <row r="55" spans="2:6" ht="12" customHeight="1">
      <c r="B55" s="130"/>
      <c r="C55" s="125" t="s">
        <v>288</v>
      </c>
      <c r="D55" s="128">
        <v>25974517</v>
      </c>
      <c r="E55" s="128">
        <v>284329693</v>
      </c>
      <c r="F55" s="139">
        <f t="shared" si="0"/>
        <v>1094.6486242650826</v>
      </c>
    </row>
    <row r="56" spans="2:6" ht="30" customHeight="1">
      <c r="B56" s="51" t="s">
        <v>101</v>
      </c>
      <c r="C56" s="52" t="s">
        <v>203</v>
      </c>
      <c r="D56" s="90">
        <f>D53</f>
        <v>101348062</v>
      </c>
      <c r="E56" s="90">
        <f>E53</f>
        <v>394396927</v>
      </c>
      <c r="F56" s="141">
        <f t="shared" si="0"/>
        <v>389.1509311741945</v>
      </c>
    </row>
    <row r="57" spans="2:6" ht="30" customHeight="1" thickBot="1">
      <c r="B57" s="67" t="s">
        <v>56</v>
      </c>
      <c r="C57" s="68" t="s">
        <v>204</v>
      </c>
      <c r="D57" s="92">
        <f>D52+D56</f>
        <v>722421698</v>
      </c>
      <c r="E57" s="92">
        <f>E52+E56</f>
        <v>1150993149</v>
      </c>
      <c r="F57" s="143">
        <f t="shared" si="0"/>
        <v>159.32427724506138</v>
      </c>
    </row>
    <row r="58" spans="2:6" ht="36" customHeight="1" thickTop="1">
      <c r="B58" s="247"/>
      <c r="C58" s="247"/>
      <c r="D58" s="247"/>
      <c r="E58" s="247"/>
      <c r="F58" s="165"/>
    </row>
  </sheetData>
  <sheetProtection/>
  <mergeCells count="4">
    <mergeCell ref="B1:G1"/>
    <mergeCell ref="E3:F3"/>
    <mergeCell ref="C2:F2"/>
    <mergeCell ref="B58:E58"/>
  </mergeCells>
  <printOptions/>
  <pageMargins left="0.984251968503937" right="0.984251968503937" top="0.984251968503937" bottom="0.7874015748031497" header="0.5118110236220472" footer="0.5118110236220472"/>
  <pageSetup fitToHeight="1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52"/>
  <sheetViews>
    <sheetView zoomScalePageLayoutView="0" workbookViewId="0" topLeftCell="A1">
      <selection activeCell="H33" sqref="H33"/>
    </sheetView>
  </sheetViews>
  <sheetFormatPr defaultColWidth="9.140625" defaultRowHeight="12.75"/>
  <cols>
    <col min="2" max="2" width="4.00390625" style="0" customWidth="1"/>
    <col min="5" max="5" width="4.28125" style="0" customWidth="1"/>
    <col min="6" max="7" width="8.00390625" style="0" hidden="1" customWidth="1"/>
    <col min="8" max="8" width="17.140625" style="0" customWidth="1"/>
    <col min="9" max="9" width="18.140625" style="0" customWidth="1"/>
    <col min="10" max="10" width="12.140625" style="0" customWidth="1"/>
  </cols>
  <sheetData>
    <row r="1" spans="2:13" ht="15.75">
      <c r="B1" s="41"/>
      <c r="C1" s="41"/>
      <c r="D1" s="41"/>
      <c r="E1" s="41"/>
      <c r="F1" s="395"/>
      <c r="G1" s="395"/>
      <c r="H1" s="395"/>
      <c r="I1" s="395"/>
      <c r="J1" s="395"/>
      <c r="K1" s="395"/>
      <c r="L1" s="395"/>
      <c r="M1" s="395"/>
    </row>
    <row r="2" spans="2:13" ht="12.75">
      <c r="B2" s="41"/>
      <c r="C2" s="41"/>
      <c r="D2" s="41"/>
      <c r="E2" s="41"/>
      <c r="F2" s="42"/>
      <c r="G2" s="42"/>
      <c r="H2" s="42"/>
      <c r="I2" s="42"/>
      <c r="J2" s="42"/>
      <c r="K2" s="42"/>
      <c r="L2" s="42"/>
      <c r="M2" s="42"/>
    </row>
    <row r="3" spans="2:13" ht="12.75">
      <c r="B3" s="41"/>
      <c r="C3" s="41"/>
      <c r="D3" s="41"/>
      <c r="E3" s="41"/>
      <c r="F3" s="42"/>
      <c r="G3" s="42"/>
      <c r="H3" s="42"/>
      <c r="I3" s="42"/>
      <c r="J3" s="42"/>
      <c r="K3" s="42"/>
      <c r="L3" s="42"/>
      <c r="M3" s="42"/>
    </row>
    <row r="4" spans="2:13" ht="12.7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3"/>
    </row>
    <row r="5" spans="2:13" ht="15" customHeight="1">
      <c r="B5" s="396" t="s">
        <v>299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</row>
    <row r="6" spans="2:13" ht="15" customHeight="1">
      <c r="B6" s="357" t="s">
        <v>272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</row>
    <row r="7" spans="2:13" ht="15" customHeight="1">
      <c r="B7" s="357" t="s">
        <v>87</v>
      </c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</row>
    <row r="8" spans="2:13" ht="12.75" customHeight="1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2:13" ht="12.75" customHeight="1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2:13" ht="16.5" thickBot="1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00" t="s">
        <v>227</v>
      </c>
      <c r="M10" s="400"/>
    </row>
    <row r="11" spans="2:13" ht="13.5" customHeight="1" thickTop="1">
      <c r="B11" s="385" t="s">
        <v>68</v>
      </c>
      <c r="C11" s="393" t="s">
        <v>88</v>
      </c>
      <c r="D11" s="393"/>
      <c r="E11" s="393"/>
      <c r="F11" s="393"/>
      <c r="G11" s="387"/>
      <c r="H11" s="390" t="s">
        <v>188</v>
      </c>
      <c r="I11" s="390" t="s">
        <v>233</v>
      </c>
      <c r="J11" s="390" t="s">
        <v>170</v>
      </c>
      <c r="K11" s="393" t="s">
        <v>89</v>
      </c>
      <c r="L11" s="393"/>
      <c r="M11" s="397"/>
    </row>
    <row r="12" spans="2:13" ht="12.75" customHeight="1">
      <c r="B12" s="386"/>
      <c r="C12" s="394"/>
      <c r="D12" s="394"/>
      <c r="E12" s="394"/>
      <c r="F12" s="394"/>
      <c r="G12" s="388"/>
      <c r="H12" s="391"/>
      <c r="I12" s="391"/>
      <c r="J12" s="391"/>
      <c r="K12" s="394"/>
      <c r="L12" s="394"/>
      <c r="M12" s="398"/>
    </row>
    <row r="13" spans="2:13" ht="12.75" customHeight="1">
      <c r="B13" s="386"/>
      <c r="C13" s="394"/>
      <c r="D13" s="394"/>
      <c r="E13" s="394"/>
      <c r="F13" s="394"/>
      <c r="G13" s="388"/>
      <c r="H13" s="391"/>
      <c r="I13" s="391"/>
      <c r="J13" s="391"/>
      <c r="K13" s="394"/>
      <c r="L13" s="394"/>
      <c r="M13" s="398"/>
    </row>
    <row r="14" spans="2:13" ht="12.75" customHeight="1">
      <c r="B14" s="386"/>
      <c r="C14" s="394"/>
      <c r="D14" s="394"/>
      <c r="E14" s="394"/>
      <c r="F14" s="394"/>
      <c r="G14" s="389"/>
      <c r="H14" s="392"/>
      <c r="I14" s="392"/>
      <c r="J14" s="392"/>
      <c r="K14" s="394"/>
      <c r="L14" s="394"/>
      <c r="M14" s="398"/>
    </row>
    <row r="15" spans="2:13" ht="19.5" customHeight="1">
      <c r="B15" s="46" t="s">
        <v>2</v>
      </c>
      <c r="C15" s="405" t="s">
        <v>91</v>
      </c>
      <c r="D15" s="406"/>
      <c r="E15" s="407"/>
      <c r="F15" s="49"/>
      <c r="G15" s="170"/>
      <c r="H15" s="49">
        <v>3000000</v>
      </c>
      <c r="I15" s="49">
        <v>14723248</v>
      </c>
      <c r="J15" s="49">
        <v>0</v>
      </c>
      <c r="K15" s="403" t="s">
        <v>90</v>
      </c>
      <c r="L15" s="403"/>
      <c r="M15" s="404"/>
    </row>
    <row r="16" spans="2:13" ht="19.5" customHeight="1">
      <c r="B16" s="46" t="s">
        <v>3</v>
      </c>
      <c r="C16" s="405" t="s">
        <v>290</v>
      </c>
      <c r="D16" s="406"/>
      <c r="E16" s="407"/>
      <c r="F16" s="49"/>
      <c r="G16" s="170"/>
      <c r="H16" s="49">
        <v>0</v>
      </c>
      <c r="I16" s="49">
        <v>1800000</v>
      </c>
      <c r="J16" s="49">
        <v>0</v>
      </c>
      <c r="K16" s="403" t="s">
        <v>90</v>
      </c>
      <c r="L16" s="403"/>
      <c r="M16" s="404"/>
    </row>
    <row r="17" spans="2:13" ht="24.75" customHeight="1" thickBot="1">
      <c r="B17" s="47"/>
      <c r="C17" s="399" t="s">
        <v>92</v>
      </c>
      <c r="D17" s="399"/>
      <c r="E17" s="399"/>
      <c r="F17" s="50"/>
      <c r="G17" s="171"/>
      <c r="H17" s="50">
        <f>SUM(H15:H16)</f>
        <v>3000000</v>
      </c>
      <c r="I17" s="50">
        <f>SUM(I15:I16)</f>
        <v>16523248</v>
      </c>
      <c r="J17" s="50">
        <f>SUM(J15:J16)</f>
        <v>0</v>
      </c>
      <c r="K17" s="401"/>
      <c r="L17" s="401"/>
      <c r="M17" s="402"/>
    </row>
    <row r="18" ht="16.5" customHeight="1" thickTop="1"/>
    <row r="19" ht="16.5" customHeight="1"/>
    <row r="52" ht="12.75">
      <c r="M52" s="48"/>
    </row>
  </sheetData>
  <sheetProtection/>
  <mergeCells count="19">
    <mergeCell ref="K11:M14"/>
    <mergeCell ref="C17:E17"/>
    <mergeCell ref="L10:M10"/>
    <mergeCell ref="K17:M17"/>
    <mergeCell ref="K16:M16"/>
    <mergeCell ref="C15:E15"/>
    <mergeCell ref="K15:M15"/>
    <mergeCell ref="I11:I14"/>
    <mergeCell ref="C16:E16"/>
    <mergeCell ref="B11:B14"/>
    <mergeCell ref="G11:G14"/>
    <mergeCell ref="H11:H14"/>
    <mergeCell ref="C11:E14"/>
    <mergeCell ref="F1:M1"/>
    <mergeCell ref="B5:M5"/>
    <mergeCell ref="B6:M6"/>
    <mergeCell ref="B7:M7"/>
    <mergeCell ref="F11:F14"/>
    <mergeCell ref="J11:J14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3"/>
  <sheetViews>
    <sheetView zoomScalePageLayoutView="0" workbookViewId="0" topLeftCell="A1">
      <selection activeCell="J29" sqref="J29"/>
    </sheetView>
  </sheetViews>
  <sheetFormatPr defaultColWidth="9.140625" defaultRowHeight="12.75"/>
  <cols>
    <col min="5" max="32" width="4.57421875" style="0" customWidth="1"/>
  </cols>
  <sheetData>
    <row r="1" spans="4:32" ht="16.5">
      <c r="D1" s="244" t="s">
        <v>300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3:31" ht="15.75" customHeight="1">
      <c r="C2" s="434" t="s">
        <v>135</v>
      </c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</row>
    <row r="3" spans="3:31" ht="15.75" customHeight="1">
      <c r="C3" s="434" t="s">
        <v>259</v>
      </c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</row>
    <row r="4" spans="3:31" ht="15.75" customHeight="1">
      <c r="C4" s="434" t="s">
        <v>157</v>
      </c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</row>
    <row r="5" ht="13.5" thickBot="1">
      <c r="AE5" t="s">
        <v>212</v>
      </c>
    </row>
    <row r="6" spans="1:32" ht="16.5" customHeight="1" thickTop="1">
      <c r="A6" s="432" t="s">
        <v>6</v>
      </c>
      <c r="B6" s="433"/>
      <c r="C6" s="433"/>
      <c r="D6" s="433"/>
      <c r="E6" s="430">
        <v>2019</v>
      </c>
      <c r="F6" s="430"/>
      <c r="G6" s="430">
        <v>2020</v>
      </c>
      <c r="H6" s="430"/>
      <c r="I6" s="430">
        <v>2021</v>
      </c>
      <c r="J6" s="430"/>
      <c r="K6" s="430">
        <v>2022</v>
      </c>
      <c r="L6" s="430"/>
      <c r="M6" s="430">
        <v>2023</v>
      </c>
      <c r="N6" s="430"/>
      <c r="O6" s="430">
        <v>2024</v>
      </c>
      <c r="P6" s="430"/>
      <c r="Q6" s="430">
        <v>2025</v>
      </c>
      <c r="R6" s="430"/>
      <c r="S6" s="430">
        <v>2026</v>
      </c>
      <c r="T6" s="430"/>
      <c r="U6" s="430">
        <v>2027</v>
      </c>
      <c r="V6" s="430"/>
      <c r="W6" s="430">
        <v>2028</v>
      </c>
      <c r="X6" s="430"/>
      <c r="Y6" s="430">
        <v>2029</v>
      </c>
      <c r="Z6" s="430"/>
      <c r="AA6" s="430">
        <v>2030</v>
      </c>
      <c r="AB6" s="430"/>
      <c r="AC6" s="430">
        <v>2031</v>
      </c>
      <c r="AD6" s="430"/>
      <c r="AE6" s="430">
        <v>2032</v>
      </c>
      <c r="AF6" s="431"/>
    </row>
    <row r="7" spans="1:32" ht="15.75">
      <c r="A7" s="429" t="s">
        <v>158</v>
      </c>
      <c r="B7" s="335"/>
      <c r="C7" s="335"/>
      <c r="D7" s="335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8"/>
    </row>
    <row r="8" spans="1:32" ht="15.75">
      <c r="A8" s="251" t="s">
        <v>159</v>
      </c>
      <c r="B8" s="252"/>
      <c r="C8" s="252"/>
      <c r="D8" s="252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8"/>
    </row>
    <row r="9" spans="1:32" ht="16.5" thickBot="1">
      <c r="A9" s="425" t="s">
        <v>160</v>
      </c>
      <c r="B9" s="426"/>
      <c r="C9" s="426"/>
      <c r="D9" s="426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4"/>
    </row>
    <row r="10" spans="1:32" ht="16.5" thickTop="1">
      <c r="A10" s="421" t="s">
        <v>161</v>
      </c>
      <c r="B10" s="422"/>
      <c r="C10" s="422"/>
      <c r="D10" s="422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20"/>
    </row>
    <row r="11" spans="1:32" ht="15.75">
      <c r="A11" s="251" t="s">
        <v>162</v>
      </c>
      <c r="B11" s="252"/>
      <c r="C11" s="252"/>
      <c r="D11" s="252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1:32" ht="16.5" thickBot="1">
      <c r="A12" s="415" t="s">
        <v>163</v>
      </c>
      <c r="B12" s="416"/>
      <c r="C12" s="416"/>
      <c r="D12" s="416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3"/>
    </row>
    <row r="13" spans="1:32" s="131" customFormat="1" ht="36.75" customHeight="1" thickBot="1" thickTop="1">
      <c r="A13" s="409" t="s">
        <v>164</v>
      </c>
      <c r="B13" s="410"/>
      <c r="C13" s="410"/>
      <c r="D13" s="411"/>
      <c r="E13" s="408">
        <v>0</v>
      </c>
      <c r="F13" s="408"/>
      <c r="G13" s="408">
        <v>0</v>
      </c>
      <c r="H13" s="408"/>
      <c r="I13" s="408">
        <v>0</v>
      </c>
      <c r="J13" s="408"/>
      <c r="K13" s="408">
        <v>0</v>
      </c>
      <c r="L13" s="408"/>
      <c r="M13" s="408">
        <v>0</v>
      </c>
      <c r="N13" s="408"/>
      <c r="O13" s="408">
        <v>0</v>
      </c>
      <c r="P13" s="408"/>
      <c r="Q13" s="408">
        <v>0</v>
      </c>
      <c r="R13" s="408"/>
      <c r="S13" s="408">
        <v>0</v>
      </c>
      <c r="T13" s="408"/>
      <c r="U13" s="408">
        <v>0</v>
      </c>
      <c r="V13" s="408"/>
      <c r="W13" s="408">
        <v>0</v>
      </c>
      <c r="X13" s="408"/>
      <c r="Y13" s="408">
        <v>0</v>
      </c>
      <c r="Z13" s="408"/>
      <c r="AA13" s="408">
        <v>0</v>
      </c>
      <c r="AB13" s="408"/>
      <c r="AC13" s="408">
        <v>0</v>
      </c>
      <c r="AD13" s="408"/>
      <c r="AE13" s="408">
        <v>0</v>
      </c>
      <c r="AF13" s="414"/>
    </row>
    <row r="14" ht="13.5" thickTop="1"/>
  </sheetData>
  <sheetProtection/>
  <mergeCells count="124">
    <mergeCell ref="D1:AF1"/>
    <mergeCell ref="A6:D6"/>
    <mergeCell ref="E6:F6"/>
    <mergeCell ref="G6:H6"/>
    <mergeCell ref="C2:AE2"/>
    <mergeCell ref="C3:AE3"/>
    <mergeCell ref="C4:AE4"/>
    <mergeCell ref="I6:J6"/>
    <mergeCell ref="K6:L6"/>
    <mergeCell ref="M6:N6"/>
    <mergeCell ref="AC6:AD6"/>
    <mergeCell ref="AE6:AF6"/>
    <mergeCell ref="Q6:R6"/>
    <mergeCell ref="S6:T6"/>
    <mergeCell ref="U6:V6"/>
    <mergeCell ref="W6:X6"/>
    <mergeCell ref="Y6:Z6"/>
    <mergeCell ref="A7:D7"/>
    <mergeCell ref="E7:F7"/>
    <mergeCell ref="G7:H7"/>
    <mergeCell ref="I7:J7"/>
    <mergeCell ref="O6:P6"/>
    <mergeCell ref="AA6:AB6"/>
    <mergeCell ref="K7:L7"/>
    <mergeCell ref="M7:N7"/>
    <mergeCell ref="O7:P7"/>
    <mergeCell ref="Q7:R7"/>
    <mergeCell ref="AC7:AD7"/>
    <mergeCell ref="AE7:AF7"/>
    <mergeCell ref="S7:T7"/>
    <mergeCell ref="U7:V7"/>
    <mergeCell ref="W7:X7"/>
    <mergeCell ref="Y7:Z7"/>
    <mergeCell ref="Y8:Z8"/>
    <mergeCell ref="A8:D8"/>
    <mergeCell ref="E8:F8"/>
    <mergeCell ref="G8:H8"/>
    <mergeCell ref="AA7:AB7"/>
    <mergeCell ref="I8:J8"/>
    <mergeCell ref="K8:L8"/>
    <mergeCell ref="M8:N8"/>
    <mergeCell ref="O8:P8"/>
    <mergeCell ref="AA8:AB8"/>
    <mergeCell ref="A9:D9"/>
    <mergeCell ref="E9:F9"/>
    <mergeCell ref="G9:H9"/>
    <mergeCell ref="I9:J9"/>
    <mergeCell ref="AC8:AD8"/>
    <mergeCell ref="AE8:AF8"/>
    <mergeCell ref="Q8:R8"/>
    <mergeCell ref="S8:T8"/>
    <mergeCell ref="U8:V8"/>
    <mergeCell ref="W8:X8"/>
    <mergeCell ref="K9:L9"/>
    <mergeCell ref="AC9:AD9"/>
    <mergeCell ref="AE9:AF9"/>
    <mergeCell ref="S9:T9"/>
    <mergeCell ref="U9:V9"/>
    <mergeCell ref="W9:X9"/>
    <mergeCell ref="Y9:Z9"/>
    <mergeCell ref="M9:N9"/>
    <mergeCell ref="O9:P9"/>
    <mergeCell ref="Q9:R9"/>
    <mergeCell ref="Y10:Z10"/>
    <mergeCell ref="A10:D10"/>
    <mergeCell ref="E10:F10"/>
    <mergeCell ref="G10:H10"/>
    <mergeCell ref="AA9:AB9"/>
    <mergeCell ref="I10:J10"/>
    <mergeCell ref="K10:L10"/>
    <mergeCell ref="M10:N10"/>
    <mergeCell ref="O10:P10"/>
    <mergeCell ref="AA10:AB10"/>
    <mergeCell ref="A11:D11"/>
    <mergeCell ref="E11:F11"/>
    <mergeCell ref="G11:H11"/>
    <mergeCell ref="I11:J11"/>
    <mergeCell ref="AC10:AD10"/>
    <mergeCell ref="AE10:AF10"/>
    <mergeCell ref="Q10:R10"/>
    <mergeCell ref="S10:T10"/>
    <mergeCell ref="U10:V10"/>
    <mergeCell ref="W10:X10"/>
    <mergeCell ref="K11:L11"/>
    <mergeCell ref="AC11:AD11"/>
    <mergeCell ref="AE11:AF11"/>
    <mergeCell ref="S11:T11"/>
    <mergeCell ref="U11:V11"/>
    <mergeCell ref="W11:X11"/>
    <mergeCell ref="Y11:Z11"/>
    <mergeCell ref="M11:N11"/>
    <mergeCell ref="O11:P11"/>
    <mergeCell ref="Q11:R11"/>
    <mergeCell ref="AE13:AF13"/>
    <mergeCell ref="A12:D12"/>
    <mergeCell ref="E12:F12"/>
    <mergeCell ref="G12:H12"/>
    <mergeCell ref="AA11:AB11"/>
    <mergeCell ref="I12:J12"/>
    <mergeCell ref="K12:L12"/>
    <mergeCell ref="M12:N12"/>
    <mergeCell ref="O12:P12"/>
    <mergeCell ref="AA12:AB12"/>
    <mergeCell ref="AC12:AD12"/>
    <mergeCell ref="AE12:AF12"/>
    <mergeCell ref="Q12:R12"/>
    <mergeCell ref="S12:T12"/>
    <mergeCell ref="U12:V12"/>
    <mergeCell ref="W12:X12"/>
    <mergeCell ref="Y12:Z12"/>
    <mergeCell ref="A13:D13"/>
    <mergeCell ref="E13:F13"/>
    <mergeCell ref="G13:H13"/>
    <mergeCell ref="I13:J13"/>
    <mergeCell ref="O13:P13"/>
    <mergeCell ref="Q13:R13"/>
    <mergeCell ref="K13:L13"/>
    <mergeCell ref="M13:N13"/>
    <mergeCell ref="AA13:AB13"/>
    <mergeCell ref="AC13:AD13"/>
    <mergeCell ref="S13:T13"/>
    <mergeCell ref="U13:V13"/>
    <mergeCell ref="W13:X13"/>
    <mergeCell ref="Y13:Z1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2"/>
  <sheetViews>
    <sheetView tabSelected="1" zoomScalePageLayoutView="0" workbookViewId="0" topLeftCell="A1">
      <selection activeCell="X19" sqref="X19"/>
    </sheetView>
  </sheetViews>
  <sheetFormatPr defaultColWidth="9.140625" defaultRowHeight="12.75"/>
  <cols>
    <col min="2" max="2" width="4.00390625" style="0" customWidth="1"/>
    <col min="5" max="5" width="13.28125" style="0" customWidth="1"/>
    <col min="6" max="6" width="7.7109375" style="0" customWidth="1"/>
    <col min="7" max="7" width="14.7109375" style="0" customWidth="1"/>
    <col min="8" max="8" width="16.00390625" style="0" customWidth="1"/>
    <col min="9" max="12" width="17.7109375" style="0" customWidth="1"/>
  </cols>
  <sheetData>
    <row r="1" spans="8:12" ht="15.75">
      <c r="H1" s="453"/>
      <c r="I1" s="453"/>
      <c r="J1" s="132"/>
      <c r="L1" s="132"/>
    </row>
    <row r="2" spans="8:12" ht="12.75">
      <c r="H2" s="133"/>
      <c r="I2" s="133"/>
      <c r="J2" s="133"/>
      <c r="K2" s="133"/>
      <c r="L2" s="133"/>
    </row>
    <row r="5" spans="2:12" ht="16.5">
      <c r="B5" s="244" t="s">
        <v>301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2:12" ht="16.5">
      <c r="B6" s="246" t="s">
        <v>165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</row>
    <row r="7" spans="2:12" ht="16.5">
      <c r="B7" s="246" t="s">
        <v>274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</row>
    <row r="8" spans="2:12" ht="12.75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10" spans="8:12" ht="15" customHeight="1" thickBot="1">
      <c r="H10" s="134"/>
      <c r="I10" s="452" t="s">
        <v>211</v>
      </c>
      <c r="J10" s="452"/>
      <c r="K10" s="452"/>
      <c r="L10" s="452"/>
    </row>
    <row r="11" spans="2:12" ht="16.5" customHeight="1" thickTop="1">
      <c r="B11" s="331" t="s">
        <v>68</v>
      </c>
      <c r="C11" s="443" t="s">
        <v>6</v>
      </c>
      <c r="D11" s="443"/>
      <c r="E11" s="443"/>
      <c r="F11" s="443"/>
      <c r="G11" s="437" t="s">
        <v>166</v>
      </c>
      <c r="H11" s="450"/>
      <c r="I11" s="437" t="s">
        <v>167</v>
      </c>
      <c r="J11" s="438"/>
      <c r="K11" s="438"/>
      <c r="L11" s="439"/>
    </row>
    <row r="12" spans="2:12" ht="15.75" customHeight="1">
      <c r="B12" s="332"/>
      <c r="C12" s="444"/>
      <c r="D12" s="444"/>
      <c r="E12" s="444"/>
      <c r="F12" s="444"/>
      <c r="G12" s="440"/>
      <c r="H12" s="451"/>
      <c r="I12" s="440"/>
      <c r="J12" s="441"/>
      <c r="K12" s="441"/>
      <c r="L12" s="442"/>
    </row>
    <row r="13" spans="2:12" ht="39.75" customHeight="1">
      <c r="B13" s="332"/>
      <c r="C13" s="444"/>
      <c r="D13" s="444"/>
      <c r="E13" s="444"/>
      <c r="F13" s="444"/>
      <c r="G13" s="318" t="s">
        <v>207</v>
      </c>
      <c r="H13" s="318" t="s">
        <v>275</v>
      </c>
      <c r="I13" s="318" t="s">
        <v>208</v>
      </c>
      <c r="J13" s="318" t="s">
        <v>209</v>
      </c>
      <c r="K13" s="435" t="s">
        <v>276</v>
      </c>
      <c r="L13" s="436" t="s">
        <v>277</v>
      </c>
    </row>
    <row r="14" spans="2:12" ht="39.75" customHeight="1">
      <c r="B14" s="332"/>
      <c r="C14" s="444"/>
      <c r="D14" s="444"/>
      <c r="E14" s="444"/>
      <c r="F14" s="444"/>
      <c r="G14" s="318"/>
      <c r="H14" s="318"/>
      <c r="I14" s="318"/>
      <c r="J14" s="318"/>
      <c r="K14" s="435"/>
      <c r="L14" s="436"/>
    </row>
    <row r="15" spans="2:12" ht="34.5" customHeight="1">
      <c r="B15" s="108" t="s">
        <v>63</v>
      </c>
      <c r="C15" s="446" t="s">
        <v>168</v>
      </c>
      <c r="D15" s="446"/>
      <c r="E15" s="446"/>
      <c r="F15" s="446"/>
      <c r="G15" s="135">
        <f aca="true" t="shared" si="0" ref="G15:L15">SUM(G16:G21)</f>
        <v>279173475</v>
      </c>
      <c r="H15" s="135">
        <f t="shared" si="0"/>
        <v>94504094</v>
      </c>
      <c r="I15" s="135">
        <f t="shared" si="0"/>
        <v>9137329</v>
      </c>
      <c r="J15" s="135">
        <f t="shared" si="0"/>
        <v>0</v>
      </c>
      <c r="K15" s="135">
        <f t="shared" si="0"/>
        <v>364640240</v>
      </c>
      <c r="L15" s="136">
        <f t="shared" si="0"/>
        <v>9772181</v>
      </c>
    </row>
    <row r="16" spans="2:12" ht="41.25" customHeight="1">
      <c r="B16" s="240"/>
      <c r="C16" s="447" t="s">
        <v>278</v>
      </c>
      <c r="D16" s="448"/>
      <c r="E16" s="448"/>
      <c r="F16" s="449"/>
      <c r="G16" s="242">
        <v>231390000</v>
      </c>
      <c r="H16" s="242">
        <v>0</v>
      </c>
      <c r="I16" s="242">
        <v>5977329</v>
      </c>
      <c r="J16" s="242">
        <v>0</v>
      </c>
      <c r="K16" s="241">
        <f>G16-I16</f>
        <v>225412671</v>
      </c>
      <c r="L16" s="243">
        <v>0</v>
      </c>
    </row>
    <row r="17" spans="2:12" ht="37.5" customHeight="1">
      <c r="B17" s="240"/>
      <c r="C17" s="447" t="s">
        <v>279</v>
      </c>
      <c r="D17" s="448"/>
      <c r="E17" s="448"/>
      <c r="F17" s="449"/>
      <c r="G17" s="242">
        <v>40783475</v>
      </c>
      <c r="H17" s="242">
        <v>0</v>
      </c>
      <c r="I17" s="242">
        <v>0</v>
      </c>
      <c r="J17" s="242">
        <v>0</v>
      </c>
      <c r="K17" s="241">
        <v>40783475</v>
      </c>
      <c r="L17" s="243">
        <v>0</v>
      </c>
    </row>
    <row r="18" spans="2:12" ht="63.75" customHeight="1">
      <c r="B18" s="240"/>
      <c r="C18" s="447" t="s">
        <v>280</v>
      </c>
      <c r="D18" s="448"/>
      <c r="E18" s="448"/>
      <c r="F18" s="449"/>
      <c r="G18" s="242">
        <v>0</v>
      </c>
      <c r="H18" s="242">
        <v>76918780</v>
      </c>
      <c r="I18" s="242">
        <v>0</v>
      </c>
      <c r="J18" s="242">
        <v>0</v>
      </c>
      <c r="K18" s="241">
        <v>76918780</v>
      </c>
      <c r="L18" s="243">
        <v>0</v>
      </c>
    </row>
    <row r="19" spans="2:12" ht="40.5" customHeight="1">
      <c r="B19" s="240"/>
      <c r="C19" s="447" t="s">
        <v>281</v>
      </c>
      <c r="D19" s="448"/>
      <c r="E19" s="448"/>
      <c r="F19" s="449"/>
      <c r="G19" s="242">
        <v>7000000</v>
      </c>
      <c r="H19" s="242">
        <v>0</v>
      </c>
      <c r="I19" s="242">
        <v>3160000</v>
      </c>
      <c r="J19" s="242">
        <v>0</v>
      </c>
      <c r="K19" s="241">
        <v>3940000</v>
      </c>
      <c r="L19" s="243">
        <v>0</v>
      </c>
    </row>
    <row r="20" spans="2:12" ht="43.5" customHeight="1">
      <c r="B20" s="240"/>
      <c r="C20" s="447" t="s">
        <v>282</v>
      </c>
      <c r="D20" s="448"/>
      <c r="E20" s="448"/>
      <c r="F20" s="449"/>
      <c r="G20" s="242">
        <v>0</v>
      </c>
      <c r="H20" s="242">
        <v>13194375</v>
      </c>
      <c r="I20" s="242">
        <v>0</v>
      </c>
      <c r="J20" s="242">
        <v>0</v>
      </c>
      <c r="K20" s="241">
        <v>13194375</v>
      </c>
      <c r="L20" s="243">
        <v>2199063</v>
      </c>
    </row>
    <row r="21" spans="2:12" ht="32.25" customHeight="1">
      <c r="B21" s="240"/>
      <c r="C21" s="447" t="s">
        <v>283</v>
      </c>
      <c r="D21" s="448"/>
      <c r="E21" s="448"/>
      <c r="F21" s="449"/>
      <c r="G21" s="242">
        <v>0</v>
      </c>
      <c r="H21" s="242">
        <v>4390939</v>
      </c>
      <c r="I21" s="242">
        <v>0</v>
      </c>
      <c r="J21" s="242">
        <v>0</v>
      </c>
      <c r="K21" s="241">
        <v>4390939</v>
      </c>
      <c r="L21" s="243">
        <v>7573118</v>
      </c>
    </row>
    <row r="22" spans="2:12" ht="34.5" customHeight="1" thickBot="1">
      <c r="B22" s="109" t="s">
        <v>86</v>
      </c>
      <c r="C22" s="445" t="s">
        <v>62</v>
      </c>
      <c r="D22" s="445"/>
      <c r="E22" s="445"/>
      <c r="F22" s="445"/>
      <c r="G22" s="137">
        <f aca="true" t="shared" si="1" ref="G22:L22">SUM(G16:G21)</f>
        <v>279173475</v>
      </c>
      <c r="H22" s="137">
        <f t="shared" si="1"/>
        <v>94504094</v>
      </c>
      <c r="I22" s="137">
        <f t="shared" si="1"/>
        <v>9137329</v>
      </c>
      <c r="J22" s="137">
        <f t="shared" si="1"/>
        <v>0</v>
      </c>
      <c r="K22" s="137">
        <f t="shared" si="1"/>
        <v>364640240</v>
      </c>
      <c r="L22" s="138">
        <f t="shared" si="1"/>
        <v>9772181</v>
      </c>
    </row>
    <row r="23" ht="13.5" thickTop="1"/>
  </sheetData>
  <sheetProtection/>
  <mergeCells count="23">
    <mergeCell ref="C16:F16"/>
    <mergeCell ref="C17:F17"/>
    <mergeCell ref="C18:F18"/>
    <mergeCell ref="C20:F20"/>
    <mergeCell ref="H1:I1"/>
    <mergeCell ref="J13:J14"/>
    <mergeCell ref="G13:G14"/>
    <mergeCell ref="C22:F22"/>
    <mergeCell ref="C15:F15"/>
    <mergeCell ref="I13:I14"/>
    <mergeCell ref="C21:F21"/>
    <mergeCell ref="G11:H12"/>
    <mergeCell ref="B5:L5"/>
    <mergeCell ref="C19:F19"/>
    <mergeCell ref="B6:L6"/>
    <mergeCell ref="B7:L7"/>
    <mergeCell ref="I10:L10"/>
    <mergeCell ref="K13:K14"/>
    <mergeCell ref="L13:L14"/>
    <mergeCell ref="I11:L12"/>
    <mergeCell ref="B11:B14"/>
    <mergeCell ref="C11:F14"/>
    <mergeCell ref="H13:H14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40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4" width="12.57421875" style="0" customWidth="1"/>
    <col min="5" max="5" width="15.140625" style="0" customWidth="1"/>
    <col min="6" max="6" width="12.57421875" style="0" customWidth="1"/>
  </cols>
  <sheetData>
    <row r="3" spans="2:7" ht="16.5">
      <c r="B3" s="244" t="s">
        <v>254</v>
      </c>
      <c r="C3" s="244"/>
      <c r="D3" s="244"/>
      <c r="E3" s="244"/>
      <c r="F3" s="244"/>
      <c r="G3" s="244"/>
    </row>
    <row r="4" spans="2:7" ht="16.5">
      <c r="B4" s="246" t="s">
        <v>257</v>
      </c>
      <c r="C4" s="246"/>
      <c r="D4" s="246"/>
      <c r="E4" s="246"/>
      <c r="F4" s="246"/>
      <c r="G4" s="246"/>
    </row>
    <row r="5" spans="3:6" ht="17.25" thickBot="1">
      <c r="C5" s="4"/>
      <c r="D5" s="4"/>
      <c r="E5" s="4" t="s">
        <v>213</v>
      </c>
      <c r="F5" s="4"/>
    </row>
    <row r="6" spans="2:6" ht="29.25" thickTop="1">
      <c r="B6" s="25" t="s">
        <v>5</v>
      </c>
      <c r="C6" s="26" t="s">
        <v>6</v>
      </c>
      <c r="D6" s="80" t="s">
        <v>188</v>
      </c>
      <c r="E6" s="80" t="s">
        <v>233</v>
      </c>
      <c r="F6" s="23" t="s">
        <v>170</v>
      </c>
    </row>
    <row r="7" spans="2:6" ht="18.75">
      <c r="B7" s="12"/>
      <c r="C7" s="28" t="s">
        <v>25</v>
      </c>
      <c r="D7" s="83"/>
      <c r="E7" s="83"/>
      <c r="F7" s="13"/>
    </row>
    <row r="8" spans="2:6" ht="15.75">
      <c r="B8" s="14" t="s">
        <v>2</v>
      </c>
      <c r="C8" s="15" t="s">
        <v>58</v>
      </c>
      <c r="D8" s="93">
        <v>97298405</v>
      </c>
      <c r="E8" s="93">
        <v>100464562</v>
      </c>
      <c r="F8" s="144">
        <f>(E8/D8)*100</f>
        <v>103.25406875888665</v>
      </c>
    </row>
    <row r="9" spans="2:6" ht="15.75">
      <c r="B9" s="14" t="s">
        <v>3</v>
      </c>
      <c r="C9" s="15" t="s">
        <v>65</v>
      </c>
      <c r="D9" s="93">
        <v>156126876</v>
      </c>
      <c r="E9" s="93">
        <v>188695786</v>
      </c>
      <c r="F9" s="144">
        <f aca="true" t="shared" si="0" ref="F9:F40">(E9/D9)*100</f>
        <v>120.86054037230592</v>
      </c>
    </row>
    <row r="10" spans="2:6" ht="15.75">
      <c r="B10" s="16" t="s">
        <v>4</v>
      </c>
      <c r="C10" s="17" t="s">
        <v>215</v>
      </c>
      <c r="D10" s="94">
        <f>SUM(D8:D9)</f>
        <v>253425281</v>
      </c>
      <c r="E10" s="94">
        <f>SUM(E8:E9)</f>
        <v>289160348</v>
      </c>
      <c r="F10" s="158">
        <f t="shared" si="0"/>
        <v>114.10082958534828</v>
      </c>
    </row>
    <row r="11" spans="2:6" ht="15.75">
      <c r="B11" s="14" t="s">
        <v>1</v>
      </c>
      <c r="C11" s="15" t="s">
        <v>189</v>
      </c>
      <c r="D11" s="93">
        <v>19181400</v>
      </c>
      <c r="E11" s="93">
        <v>19181400</v>
      </c>
      <c r="F11" s="144">
        <f t="shared" si="0"/>
        <v>100</v>
      </c>
    </row>
    <row r="12" spans="2:6" ht="31.5">
      <c r="B12" s="14" t="s">
        <v>7</v>
      </c>
      <c r="C12" s="15" t="s">
        <v>171</v>
      </c>
      <c r="D12" s="93">
        <v>6994400</v>
      </c>
      <c r="E12" s="93">
        <v>9203000</v>
      </c>
      <c r="F12" s="144">
        <f t="shared" si="0"/>
        <v>131.57668992336727</v>
      </c>
    </row>
    <row r="13" spans="2:6" ht="15.75">
      <c r="B13" s="16" t="s">
        <v>28</v>
      </c>
      <c r="C13" s="18" t="s">
        <v>216</v>
      </c>
      <c r="D13" s="94">
        <f>SUM(D11:D12)</f>
        <v>26175800</v>
      </c>
      <c r="E13" s="94">
        <f>SUM(E11:E12)</f>
        <v>28384400</v>
      </c>
      <c r="F13" s="158">
        <f t="shared" si="0"/>
        <v>108.43756446794369</v>
      </c>
    </row>
    <row r="14" spans="2:6" ht="15.75">
      <c r="B14" s="56" t="s">
        <v>107</v>
      </c>
      <c r="C14" s="57" t="s">
        <v>217</v>
      </c>
      <c r="D14" s="95">
        <f>D10+D13</f>
        <v>279601081</v>
      </c>
      <c r="E14" s="95">
        <f>E10+E13</f>
        <v>317544748</v>
      </c>
      <c r="F14" s="145">
        <f t="shared" si="0"/>
        <v>113.57064388459929</v>
      </c>
    </row>
    <row r="15" spans="2:6" ht="15.75">
      <c r="B15" s="14" t="s">
        <v>29</v>
      </c>
      <c r="C15" s="15" t="s">
        <v>58</v>
      </c>
      <c r="D15" s="93">
        <v>22301181</v>
      </c>
      <c r="E15" s="93">
        <v>21312732</v>
      </c>
      <c r="F15" s="144">
        <f t="shared" si="0"/>
        <v>95.5677280050774</v>
      </c>
    </row>
    <row r="16" spans="2:6" ht="15.75">
      <c r="B16" s="14" t="s">
        <v>30</v>
      </c>
      <c r="C16" s="15" t="s">
        <v>65</v>
      </c>
      <c r="D16" s="93">
        <v>41806923</v>
      </c>
      <c r="E16" s="93">
        <v>41961376</v>
      </c>
      <c r="F16" s="144">
        <f t="shared" si="0"/>
        <v>100.36944359669808</v>
      </c>
    </row>
    <row r="17" spans="2:6" ht="31.5">
      <c r="B17" s="56" t="s">
        <v>108</v>
      </c>
      <c r="C17" s="57" t="s">
        <v>218</v>
      </c>
      <c r="D17" s="95">
        <f>SUM(D15:D16)</f>
        <v>64108104</v>
      </c>
      <c r="E17" s="95">
        <f>SUM(E15:E16)</f>
        <v>63274108</v>
      </c>
      <c r="F17" s="145">
        <f t="shared" si="0"/>
        <v>98.69907866874365</v>
      </c>
    </row>
    <row r="18" spans="2:6" ht="15.75">
      <c r="B18" s="14" t="s">
        <v>31</v>
      </c>
      <c r="C18" s="15" t="s">
        <v>58</v>
      </c>
      <c r="D18" s="96">
        <v>12474000</v>
      </c>
      <c r="E18" s="96">
        <v>15514000</v>
      </c>
      <c r="F18" s="144">
        <f t="shared" si="0"/>
        <v>124.37069103735769</v>
      </c>
    </row>
    <row r="19" spans="2:6" ht="15.75">
      <c r="B19" s="14" t="s">
        <v>32</v>
      </c>
      <c r="C19" s="15" t="s">
        <v>60</v>
      </c>
      <c r="D19" s="96">
        <v>274541000</v>
      </c>
      <c r="E19" s="96">
        <v>324597000</v>
      </c>
      <c r="F19" s="144">
        <f t="shared" si="0"/>
        <v>118.23261370797076</v>
      </c>
    </row>
    <row r="20" spans="2:6" ht="15.75">
      <c r="B20" s="14" t="s">
        <v>33</v>
      </c>
      <c r="C20" s="15" t="s">
        <v>59</v>
      </c>
      <c r="D20" s="96">
        <v>5760000</v>
      </c>
      <c r="E20" s="96">
        <v>8499000</v>
      </c>
      <c r="F20" s="144">
        <f t="shared" si="0"/>
        <v>147.55208333333334</v>
      </c>
    </row>
    <row r="21" spans="2:6" ht="15.75">
      <c r="B21" s="56" t="s">
        <v>109</v>
      </c>
      <c r="C21" s="57" t="s">
        <v>219</v>
      </c>
      <c r="D21" s="95">
        <f>D18+D19+D20</f>
        <v>292775000</v>
      </c>
      <c r="E21" s="95">
        <f>E18+E19+E20</f>
        <v>348610000</v>
      </c>
      <c r="F21" s="145">
        <f t="shared" si="0"/>
        <v>119.07095892750405</v>
      </c>
    </row>
    <row r="22" spans="2:6" ht="15.75">
      <c r="B22" s="56" t="s">
        <v>110</v>
      </c>
      <c r="C22" s="57" t="s">
        <v>150</v>
      </c>
      <c r="D22" s="95">
        <v>7935000</v>
      </c>
      <c r="E22" s="95">
        <v>7873000</v>
      </c>
      <c r="F22" s="145">
        <f t="shared" si="0"/>
        <v>99.21865154379333</v>
      </c>
    </row>
    <row r="23" spans="2:6" ht="31.5">
      <c r="B23" s="14" t="s">
        <v>34</v>
      </c>
      <c r="C23" s="20" t="s">
        <v>187</v>
      </c>
      <c r="D23" s="96">
        <v>23371282</v>
      </c>
      <c r="E23" s="96">
        <v>0</v>
      </c>
      <c r="F23" s="144">
        <f t="shared" si="0"/>
        <v>0</v>
      </c>
    </row>
    <row r="24" spans="2:6" ht="31.5">
      <c r="B24" s="14" t="s">
        <v>35</v>
      </c>
      <c r="C24" s="20" t="s">
        <v>130</v>
      </c>
      <c r="D24" s="96">
        <v>7362000</v>
      </c>
      <c r="E24" s="96">
        <v>8010000</v>
      </c>
      <c r="F24" s="144">
        <f t="shared" si="0"/>
        <v>108.80195599022005</v>
      </c>
    </row>
    <row r="25" spans="2:6" ht="15.75">
      <c r="B25" s="14" t="s">
        <v>36</v>
      </c>
      <c r="C25" s="20" t="s">
        <v>0</v>
      </c>
      <c r="D25" s="96">
        <f>D26+D27</f>
        <v>3800000</v>
      </c>
      <c r="E25" s="96">
        <f>E26+E27</f>
        <v>16523248</v>
      </c>
      <c r="F25" s="144">
        <f t="shared" si="0"/>
        <v>434.82231578947375</v>
      </c>
    </row>
    <row r="26" spans="2:6" ht="15.75">
      <c r="B26" s="14"/>
      <c r="C26" s="15" t="s">
        <v>174</v>
      </c>
      <c r="D26" s="96">
        <v>3000000</v>
      </c>
      <c r="E26" s="96">
        <v>14723248</v>
      </c>
      <c r="F26" s="144">
        <f t="shared" si="0"/>
        <v>490.7749333333333</v>
      </c>
    </row>
    <row r="27" spans="2:6" ht="15.75">
      <c r="B27" s="14"/>
      <c r="C27" s="15" t="s">
        <v>232</v>
      </c>
      <c r="D27" s="96">
        <v>800000</v>
      </c>
      <c r="E27" s="96">
        <v>1800000</v>
      </c>
      <c r="F27" s="144">
        <v>0</v>
      </c>
    </row>
    <row r="28" spans="2:6" ht="15.75">
      <c r="B28" s="56" t="s">
        <v>111</v>
      </c>
      <c r="C28" s="57" t="s">
        <v>220</v>
      </c>
      <c r="D28" s="95">
        <f>SUM(D23:D25)</f>
        <v>34533282</v>
      </c>
      <c r="E28" s="95">
        <f>SUM(E23:E25)</f>
        <v>24533248</v>
      </c>
      <c r="F28" s="145">
        <f t="shared" si="0"/>
        <v>71.04232954168677</v>
      </c>
    </row>
    <row r="29" spans="2:6" ht="15.75">
      <c r="B29" s="56" t="s">
        <v>112</v>
      </c>
      <c r="C29" s="57" t="s">
        <v>79</v>
      </c>
      <c r="D29" s="95">
        <v>11281058</v>
      </c>
      <c r="E29" s="95">
        <v>322192704</v>
      </c>
      <c r="F29" s="145">
        <f t="shared" si="0"/>
        <v>2856.0504165478096</v>
      </c>
    </row>
    <row r="30" spans="2:6" ht="15.75">
      <c r="B30" s="56" t="s">
        <v>113</v>
      </c>
      <c r="C30" s="57" t="s">
        <v>80</v>
      </c>
      <c r="D30" s="95">
        <f>'6 '!F27</f>
        <v>22619459</v>
      </c>
      <c r="E30" s="95">
        <v>55547532</v>
      </c>
      <c r="F30" s="145">
        <f t="shared" si="0"/>
        <v>245.5740961797539</v>
      </c>
    </row>
    <row r="31" spans="2:6" ht="31.5">
      <c r="B31" s="56" t="s">
        <v>114</v>
      </c>
      <c r="C31" s="57" t="s">
        <v>81</v>
      </c>
      <c r="D31" s="95">
        <v>0</v>
      </c>
      <c r="E31" s="95">
        <v>0</v>
      </c>
      <c r="F31" s="145">
        <v>0</v>
      </c>
    </row>
    <row r="32" spans="2:6" s="60" customFormat="1" ht="31.5">
      <c r="B32" s="58" t="s">
        <v>37</v>
      </c>
      <c r="C32" s="59" t="s">
        <v>116</v>
      </c>
      <c r="D32" s="97">
        <f>D14+D17+D21+D22+D28+D29+D30+D31</f>
        <v>712852984</v>
      </c>
      <c r="E32" s="97">
        <f>E14+E17+E21+E22+E28+E29+E30+E31</f>
        <v>1139575340</v>
      </c>
      <c r="F32" s="146">
        <f t="shared" si="0"/>
        <v>159.8612007774102</v>
      </c>
    </row>
    <row r="33" spans="2:6" ht="31.5">
      <c r="B33" s="14" t="s">
        <v>38</v>
      </c>
      <c r="C33" s="19" t="s">
        <v>151</v>
      </c>
      <c r="D33" s="96">
        <v>0</v>
      </c>
      <c r="E33" s="96">
        <v>0</v>
      </c>
      <c r="F33" s="144">
        <v>0</v>
      </c>
    </row>
    <row r="34" spans="2:6" ht="15.75">
      <c r="B34" s="14" t="s">
        <v>39</v>
      </c>
      <c r="C34" s="19" t="s">
        <v>221</v>
      </c>
      <c r="D34" s="96">
        <v>9568714</v>
      </c>
      <c r="E34" s="96">
        <v>10675808</v>
      </c>
      <c r="F34" s="144">
        <v>0</v>
      </c>
    </row>
    <row r="35" spans="2:6" ht="15.75">
      <c r="B35" s="14" t="s">
        <v>40</v>
      </c>
      <c r="C35" s="19" t="s">
        <v>256</v>
      </c>
      <c r="D35" s="96">
        <v>0</v>
      </c>
      <c r="E35" s="96">
        <v>742001</v>
      </c>
      <c r="F35" s="144"/>
    </row>
    <row r="36" spans="2:6" ht="15.75">
      <c r="B36" s="56" t="s">
        <v>115</v>
      </c>
      <c r="C36" s="57" t="s">
        <v>258</v>
      </c>
      <c r="D36" s="95">
        <v>9568714</v>
      </c>
      <c r="E36" s="95">
        <f>E35+E34</f>
        <v>11417809</v>
      </c>
      <c r="F36" s="145">
        <v>0</v>
      </c>
    </row>
    <row r="37" spans="2:6" s="60" customFormat="1" ht="15.75">
      <c r="B37" s="58" t="s">
        <v>40</v>
      </c>
      <c r="C37" s="59" t="s">
        <v>223</v>
      </c>
      <c r="D37" s="97">
        <f>D32+D36</f>
        <v>722421698</v>
      </c>
      <c r="E37" s="97">
        <f>E32+E36</f>
        <v>1150993149</v>
      </c>
      <c r="F37" s="146">
        <f t="shared" si="0"/>
        <v>159.32427724506138</v>
      </c>
    </row>
    <row r="38" spans="2:6" ht="15.75">
      <c r="B38" s="61" t="s">
        <v>41</v>
      </c>
      <c r="C38" s="29" t="s">
        <v>66</v>
      </c>
      <c r="D38" s="98">
        <v>74.5</v>
      </c>
      <c r="E38" s="98">
        <v>84.5</v>
      </c>
      <c r="F38" s="146">
        <f t="shared" si="0"/>
        <v>113.42281879194631</v>
      </c>
    </row>
    <row r="39" spans="2:6" ht="15.75">
      <c r="B39" s="180" t="s">
        <v>42</v>
      </c>
      <c r="C39" s="181" t="s">
        <v>214</v>
      </c>
      <c r="D39" s="182">
        <v>9</v>
      </c>
      <c r="E39" s="182">
        <v>9</v>
      </c>
      <c r="F39" s="146">
        <f t="shared" si="0"/>
        <v>100</v>
      </c>
    </row>
    <row r="40" spans="2:6" ht="16.5" thickBot="1">
      <c r="B40" s="62" t="s">
        <v>43</v>
      </c>
      <c r="C40" s="21" t="s">
        <v>67</v>
      </c>
      <c r="D40" s="99">
        <v>25</v>
      </c>
      <c r="E40" s="99">
        <v>25</v>
      </c>
      <c r="F40" s="147">
        <f t="shared" si="0"/>
        <v>100</v>
      </c>
    </row>
    <row r="41" ht="13.5" thickTop="1"/>
  </sheetData>
  <sheetProtection/>
  <mergeCells count="2">
    <mergeCell ref="B3:G3"/>
    <mergeCell ref="B4:G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5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6" width="12.57421875" style="0" customWidth="1"/>
  </cols>
  <sheetData>
    <row r="2" spans="3:6" ht="16.5">
      <c r="C2" s="244" t="s">
        <v>292</v>
      </c>
      <c r="D2" s="244"/>
      <c r="E2" s="244"/>
      <c r="F2" s="244"/>
    </row>
    <row r="3" spans="2:6" ht="33.75" customHeight="1">
      <c r="B3" s="249" t="s">
        <v>260</v>
      </c>
      <c r="C3" s="249"/>
      <c r="D3" s="249"/>
      <c r="E3" s="249"/>
      <c r="F3" s="249"/>
    </row>
    <row r="4" spans="3:6" ht="17.25" thickBot="1">
      <c r="C4" s="4"/>
      <c r="D4" s="4"/>
      <c r="E4" s="248" t="s">
        <v>213</v>
      </c>
      <c r="F4" s="248"/>
    </row>
    <row r="5" spans="2:6" s="1" customFormat="1" ht="46.5" customHeight="1" thickTop="1">
      <c r="B5" s="22" t="s">
        <v>5</v>
      </c>
      <c r="C5" s="24" t="s">
        <v>6</v>
      </c>
      <c r="D5" s="80" t="s">
        <v>188</v>
      </c>
      <c r="E5" s="80" t="s">
        <v>233</v>
      </c>
      <c r="F5" s="23" t="s">
        <v>170</v>
      </c>
    </row>
    <row r="6" spans="2:6" s="1" customFormat="1" ht="15" customHeight="1">
      <c r="B6" s="2"/>
      <c r="C6" s="27" t="s">
        <v>24</v>
      </c>
      <c r="D6" s="81"/>
      <c r="E6" s="81"/>
      <c r="F6" s="129"/>
    </row>
    <row r="7" spans="2:6" s="1" customFormat="1" ht="15" customHeight="1">
      <c r="B7" s="7" t="s">
        <v>2</v>
      </c>
      <c r="C7" s="8" t="s">
        <v>9</v>
      </c>
      <c r="D7" s="82">
        <v>77090901</v>
      </c>
      <c r="E7" s="82">
        <v>82322210</v>
      </c>
      <c r="F7" s="139">
        <f>(E7/D7)*100</f>
        <v>106.78589682068964</v>
      </c>
    </row>
    <row r="8" spans="2:6" s="1" customFormat="1" ht="15" customHeight="1">
      <c r="B8" s="7" t="s">
        <v>3</v>
      </c>
      <c r="C8" s="8" t="s">
        <v>10</v>
      </c>
      <c r="D8" s="82">
        <v>106043854</v>
      </c>
      <c r="E8" s="82">
        <v>112059667</v>
      </c>
      <c r="F8" s="139">
        <f aca="true" t="shared" si="0" ref="F8:F39">(E8/D8)*100</f>
        <v>105.67294828797904</v>
      </c>
    </row>
    <row r="9" spans="2:6" s="1" customFormat="1" ht="33" customHeight="1">
      <c r="B9" s="7" t="s">
        <v>4</v>
      </c>
      <c r="C9" s="8" t="s">
        <v>191</v>
      </c>
      <c r="D9" s="82">
        <v>86266901</v>
      </c>
      <c r="E9" s="82">
        <v>94891469</v>
      </c>
      <c r="F9" s="139">
        <f t="shared" si="0"/>
        <v>109.99754007623388</v>
      </c>
    </row>
    <row r="10" spans="2:6" s="1" customFormat="1" ht="15" customHeight="1">
      <c r="B10" s="7" t="s">
        <v>1</v>
      </c>
      <c r="C10" s="8" t="s">
        <v>183</v>
      </c>
      <c r="D10" s="82">
        <v>8400000</v>
      </c>
      <c r="E10" s="82">
        <v>9400000</v>
      </c>
      <c r="F10" s="139">
        <v>0.05</v>
      </c>
    </row>
    <row r="11" spans="2:6" s="1" customFormat="1" ht="15" customHeight="1">
      <c r="B11" s="7" t="s">
        <v>7</v>
      </c>
      <c r="C11" s="8" t="s">
        <v>11</v>
      </c>
      <c r="D11" s="82">
        <v>5810580</v>
      </c>
      <c r="E11" s="82">
        <v>6162530</v>
      </c>
      <c r="F11" s="139">
        <f t="shared" si="0"/>
        <v>106.0570545453294</v>
      </c>
    </row>
    <row r="12" spans="2:6" s="1" customFormat="1" ht="15" customHeight="1">
      <c r="B12" s="7" t="s">
        <v>28</v>
      </c>
      <c r="C12" s="8" t="s">
        <v>12</v>
      </c>
      <c r="D12" s="82">
        <v>0</v>
      </c>
      <c r="E12" s="82">
        <v>0</v>
      </c>
      <c r="F12" s="139">
        <v>0</v>
      </c>
    </row>
    <row r="13" spans="2:6" s="1" customFormat="1" ht="15" customHeight="1">
      <c r="B13" s="7" t="s">
        <v>29</v>
      </c>
      <c r="C13" s="8" t="s">
        <v>13</v>
      </c>
      <c r="D13" s="82">
        <v>0</v>
      </c>
      <c r="E13" s="82">
        <v>0</v>
      </c>
      <c r="F13" s="139">
        <v>0</v>
      </c>
    </row>
    <row r="14" spans="2:6" s="1" customFormat="1" ht="15" customHeight="1">
      <c r="B14" s="9" t="s">
        <v>30</v>
      </c>
      <c r="C14" s="10" t="s">
        <v>192</v>
      </c>
      <c r="D14" s="89">
        <f>D7+D8+D9+D11+D10</f>
        <v>283612236</v>
      </c>
      <c r="E14" s="89">
        <f>E7+E8+E9+E11+E10</f>
        <v>304835876</v>
      </c>
      <c r="F14" s="140">
        <f t="shared" si="0"/>
        <v>107.48333016210204</v>
      </c>
    </row>
    <row r="15" spans="2:6" s="1" customFormat="1" ht="30.75" customHeight="1">
      <c r="B15" s="7" t="s">
        <v>31</v>
      </c>
      <c r="C15" s="8" t="s">
        <v>14</v>
      </c>
      <c r="D15" s="82">
        <f>SUM(D16:D17)</f>
        <v>51657000</v>
      </c>
      <c r="E15" s="82">
        <f>SUM(E16:E18)</f>
        <v>61422802</v>
      </c>
      <c r="F15" s="139">
        <f t="shared" si="0"/>
        <v>118.90508933929573</v>
      </c>
    </row>
    <row r="16" spans="2:6" s="1" customFormat="1" ht="16.5" customHeight="1">
      <c r="B16" s="7"/>
      <c r="C16" s="125" t="s">
        <v>149</v>
      </c>
      <c r="D16" s="128">
        <v>50003000</v>
      </c>
      <c r="E16" s="128">
        <v>50000000</v>
      </c>
      <c r="F16" s="238">
        <f t="shared" si="0"/>
        <v>99.9940003599784</v>
      </c>
    </row>
    <row r="17" spans="2:6" s="1" customFormat="1" ht="16.5" customHeight="1">
      <c r="B17" s="7"/>
      <c r="C17" s="125" t="s">
        <v>250</v>
      </c>
      <c r="D17" s="128">
        <v>1654000</v>
      </c>
      <c r="E17" s="128">
        <v>10657602</v>
      </c>
      <c r="F17" s="238">
        <f t="shared" si="0"/>
        <v>644.3532043530835</v>
      </c>
    </row>
    <row r="18" spans="2:6" s="1" customFormat="1" ht="16.5" customHeight="1">
      <c r="B18" s="7"/>
      <c r="C18" s="125" t="s">
        <v>251</v>
      </c>
      <c r="D18" s="128">
        <v>0</v>
      </c>
      <c r="E18" s="128">
        <v>765200</v>
      </c>
      <c r="F18" s="238">
        <v>0</v>
      </c>
    </row>
    <row r="19" spans="2:6" s="1" customFormat="1" ht="30" customHeight="1">
      <c r="B19" s="51" t="s">
        <v>93</v>
      </c>
      <c r="C19" s="52" t="s">
        <v>194</v>
      </c>
      <c r="D19" s="90">
        <f>D14+D15</f>
        <v>335269236</v>
      </c>
      <c r="E19" s="90">
        <f>E14+E15</f>
        <v>366258678</v>
      </c>
      <c r="F19" s="141">
        <f t="shared" si="0"/>
        <v>109.24315107754174</v>
      </c>
    </row>
    <row r="20" spans="2:6" s="1" customFormat="1" ht="15" customHeight="1">
      <c r="B20" s="7" t="s">
        <v>34</v>
      </c>
      <c r="C20" s="8" t="s">
        <v>195</v>
      </c>
      <c r="D20" s="82">
        <v>61500000</v>
      </c>
      <c r="E20" s="82">
        <f>SUM(E21:E22)</f>
        <v>59500000</v>
      </c>
      <c r="F20" s="139">
        <f t="shared" si="0"/>
        <v>96.7479674796748</v>
      </c>
    </row>
    <row r="21" spans="2:6" s="1" customFormat="1" ht="15" customHeight="1">
      <c r="B21" s="7" t="s">
        <v>35</v>
      </c>
      <c r="C21" s="8" t="s">
        <v>26</v>
      </c>
      <c r="D21" s="82">
        <v>54000000</v>
      </c>
      <c r="E21" s="82">
        <v>52000000</v>
      </c>
      <c r="F21" s="139">
        <f t="shared" si="0"/>
        <v>96.29629629629629</v>
      </c>
    </row>
    <row r="22" spans="2:6" s="1" customFormat="1" ht="15" customHeight="1">
      <c r="B22" s="7" t="s">
        <v>36</v>
      </c>
      <c r="C22" s="8" t="s">
        <v>27</v>
      </c>
      <c r="D22" s="82">
        <v>7500000</v>
      </c>
      <c r="E22" s="82">
        <v>7500000</v>
      </c>
      <c r="F22" s="139">
        <f t="shared" si="0"/>
        <v>100</v>
      </c>
    </row>
    <row r="23" spans="2:6" s="1" customFormat="1" ht="15" customHeight="1">
      <c r="B23" s="7" t="s">
        <v>37</v>
      </c>
      <c r="C23" s="8" t="s">
        <v>196</v>
      </c>
      <c r="D23" s="82">
        <v>161293400</v>
      </c>
      <c r="E23" s="82">
        <v>182100000</v>
      </c>
      <c r="F23" s="139">
        <f t="shared" si="0"/>
        <v>112.89984587094078</v>
      </c>
    </row>
    <row r="24" spans="2:6" s="1" customFormat="1" ht="15" customHeight="1">
      <c r="B24" s="7" t="s">
        <v>38</v>
      </c>
      <c r="C24" s="8" t="s">
        <v>118</v>
      </c>
      <c r="D24" s="82">
        <v>161293400</v>
      </c>
      <c r="E24" s="82">
        <v>182100000</v>
      </c>
      <c r="F24" s="139">
        <f t="shared" si="0"/>
        <v>112.89984587094078</v>
      </c>
    </row>
    <row r="25" spans="2:6" s="1" customFormat="1" ht="15" customHeight="1">
      <c r="B25" s="7" t="s">
        <v>39</v>
      </c>
      <c r="C25" s="8" t="s">
        <v>17</v>
      </c>
      <c r="D25" s="82">
        <v>20000000</v>
      </c>
      <c r="E25" s="82">
        <v>20000000</v>
      </c>
      <c r="F25" s="139">
        <f t="shared" si="0"/>
        <v>100</v>
      </c>
    </row>
    <row r="26" spans="2:6" s="1" customFormat="1" ht="15" customHeight="1">
      <c r="B26" s="7" t="s">
        <v>40</v>
      </c>
      <c r="C26" s="8" t="s">
        <v>197</v>
      </c>
      <c r="D26" s="82">
        <v>300000</v>
      </c>
      <c r="E26" s="82">
        <v>300000</v>
      </c>
      <c r="F26" s="139">
        <f t="shared" si="0"/>
        <v>100</v>
      </c>
    </row>
    <row r="27" spans="2:6" s="1" customFormat="1" ht="15" customHeight="1">
      <c r="B27" s="7" t="s">
        <v>41</v>
      </c>
      <c r="C27" s="8" t="s">
        <v>102</v>
      </c>
      <c r="D27" s="82">
        <v>300000</v>
      </c>
      <c r="E27" s="82">
        <v>300000</v>
      </c>
      <c r="F27" s="139">
        <f t="shared" si="0"/>
        <v>100</v>
      </c>
    </row>
    <row r="28" spans="2:6" s="1" customFormat="1" ht="28.5" customHeight="1">
      <c r="B28" s="7" t="s">
        <v>42</v>
      </c>
      <c r="C28" s="8" t="s">
        <v>117</v>
      </c>
      <c r="D28" s="82">
        <v>1000000</v>
      </c>
      <c r="E28" s="82">
        <v>500000</v>
      </c>
      <c r="F28" s="139">
        <f t="shared" si="0"/>
        <v>50</v>
      </c>
    </row>
    <row r="29" spans="2:6" s="1" customFormat="1" ht="30" customHeight="1">
      <c r="B29" s="51" t="s">
        <v>95</v>
      </c>
      <c r="C29" s="52" t="s">
        <v>198</v>
      </c>
      <c r="D29" s="90">
        <f>D20+D23+D25+D26+D28</f>
        <v>244093400</v>
      </c>
      <c r="E29" s="90">
        <f>E20+E23+E25+E26+E28</f>
        <v>262400000</v>
      </c>
      <c r="F29" s="141">
        <f t="shared" si="0"/>
        <v>107.49983407990548</v>
      </c>
    </row>
    <row r="30" spans="2:6" s="1" customFormat="1" ht="15" customHeight="1">
      <c r="B30" s="7" t="s">
        <v>43</v>
      </c>
      <c r="C30" s="11" t="s">
        <v>103</v>
      </c>
      <c r="D30" s="82">
        <v>3000000</v>
      </c>
      <c r="E30" s="82">
        <v>3000000</v>
      </c>
      <c r="F30" s="139">
        <f t="shared" si="0"/>
        <v>100</v>
      </c>
    </row>
    <row r="31" spans="2:6" s="1" customFormat="1" ht="15" customHeight="1">
      <c r="B31" s="7" t="s">
        <v>44</v>
      </c>
      <c r="C31" s="11" t="s">
        <v>104</v>
      </c>
      <c r="D31" s="82">
        <v>11000000</v>
      </c>
      <c r="E31" s="82">
        <v>11000000</v>
      </c>
      <c r="F31" s="139">
        <f t="shared" si="0"/>
        <v>100</v>
      </c>
    </row>
    <row r="32" spans="2:6" s="1" customFormat="1" ht="15" customHeight="1">
      <c r="B32" s="7" t="s">
        <v>45</v>
      </c>
      <c r="C32" s="11" t="s">
        <v>105</v>
      </c>
      <c r="D32" s="82">
        <v>11500000</v>
      </c>
      <c r="E32" s="82">
        <v>11500000</v>
      </c>
      <c r="F32" s="139">
        <f t="shared" si="0"/>
        <v>100</v>
      </c>
    </row>
    <row r="33" spans="2:6" s="1" customFormat="1" ht="15" customHeight="1">
      <c r="B33" s="7" t="s">
        <v>46</v>
      </c>
      <c r="C33" s="11" t="s">
        <v>18</v>
      </c>
      <c r="D33" s="82">
        <v>2000000</v>
      </c>
      <c r="E33" s="82">
        <v>2000000</v>
      </c>
      <c r="F33" s="139">
        <f t="shared" si="0"/>
        <v>100</v>
      </c>
    </row>
    <row r="34" spans="2:6" s="1" customFormat="1" ht="15" customHeight="1">
      <c r="B34" s="7" t="s">
        <v>47</v>
      </c>
      <c r="C34" s="11" t="s">
        <v>19</v>
      </c>
      <c r="D34" s="82"/>
      <c r="E34" s="82"/>
      <c r="F34" s="139">
        <v>0</v>
      </c>
    </row>
    <row r="35" spans="2:6" s="1" customFormat="1" ht="15" customHeight="1">
      <c r="B35" s="7"/>
      <c r="C35" s="11" t="s">
        <v>152</v>
      </c>
      <c r="D35" s="82">
        <v>6075000</v>
      </c>
      <c r="E35" s="82">
        <v>6075000</v>
      </c>
      <c r="F35" s="139">
        <f t="shared" si="0"/>
        <v>100</v>
      </c>
    </row>
    <row r="36" spans="2:6" s="1" customFormat="1" ht="30" customHeight="1">
      <c r="B36" s="51" t="s">
        <v>96</v>
      </c>
      <c r="C36" s="52" t="s">
        <v>199</v>
      </c>
      <c r="D36" s="90">
        <f>D30+D31+D32+D33+D35</f>
        <v>33575000</v>
      </c>
      <c r="E36" s="90">
        <f>E30+E31+E32+E33+E35</f>
        <v>33575000</v>
      </c>
      <c r="F36" s="141">
        <f t="shared" si="0"/>
        <v>100</v>
      </c>
    </row>
    <row r="37" spans="2:6" s="1" customFormat="1" ht="29.25" customHeight="1">
      <c r="B37" s="7" t="s">
        <v>50</v>
      </c>
      <c r="C37" s="8" t="s">
        <v>106</v>
      </c>
      <c r="D37" s="82">
        <v>210000</v>
      </c>
      <c r="E37" s="82">
        <v>210000</v>
      </c>
      <c r="F37" s="139">
        <f t="shared" si="0"/>
        <v>100</v>
      </c>
    </row>
    <row r="38" spans="2:6" s="1" customFormat="1" ht="18.75" customHeight="1">
      <c r="B38" s="7" t="s">
        <v>51</v>
      </c>
      <c r="C38" s="11" t="s">
        <v>148</v>
      </c>
      <c r="D38" s="82">
        <v>0</v>
      </c>
      <c r="E38" s="82">
        <v>0</v>
      </c>
      <c r="F38" s="139">
        <v>0</v>
      </c>
    </row>
    <row r="39" spans="2:6" s="1" customFormat="1" ht="30" customHeight="1">
      <c r="B39" s="51" t="s">
        <v>98</v>
      </c>
      <c r="C39" s="52" t="s">
        <v>201</v>
      </c>
      <c r="D39" s="90">
        <f>D37+D38</f>
        <v>210000</v>
      </c>
      <c r="E39" s="90">
        <f>E37+E38</f>
        <v>210000</v>
      </c>
      <c r="F39" s="141">
        <f t="shared" si="0"/>
        <v>100</v>
      </c>
    </row>
    <row r="40" spans="2:6" s="1" customFormat="1" ht="30" customHeight="1">
      <c r="B40" s="54" t="s">
        <v>49</v>
      </c>
      <c r="C40" s="55" t="s">
        <v>153</v>
      </c>
      <c r="D40" s="91">
        <f>D19+D29+D36+D39</f>
        <v>613147636</v>
      </c>
      <c r="E40" s="91">
        <f>E19+E29+E36+E39</f>
        <v>662443678</v>
      </c>
      <c r="F40" s="159">
        <f>(E40/D40)*100</f>
        <v>108.03983235124142</v>
      </c>
    </row>
    <row r="41" spans="2:6" s="1" customFormat="1" ht="21" customHeight="1">
      <c r="B41" s="7" t="s">
        <v>55</v>
      </c>
      <c r="C41" s="8" t="s">
        <v>23</v>
      </c>
      <c r="D41" s="82">
        <v>75373545</v>
      </c>
      <c r="E41" s="82">
        <v>110067234</v>
      </c>
      <c r="F41" s="139">
        <f>(E41/D41)*100</f>
        <v>146.02899996278535</v>
      </c>
    </row>
    <row r="42" spans="2:6" s="1" customFormat="1" ht="15.75" customHeight="1">
      <c r="B42" s="130"/>
      <c r="C42" s="125" t="s">
        <v>156</v>
      </c>
      <c r="D42" s="128">
        <v>75373545</v>
      </c>
      <c r="E42" s="128">
        <v>110067234</v>
      </c>
      <c r="F42" s="139">
        <f>(E42/D42)*100</f>
        <v>146.02899996278535</v>
      </c>
    </row>
    <row r="43" spans="2:6" s="1" customFormat="1" ht="30" customHeight="1" thickBot="1">
      <c r="B43" s="67" t="s">
        <v>52</v>
      </c>
      <c r="C43" s="68" t="s">
        <v>205</v>
      </c>
      <c r="D43" s="92">
        <f>D40+D42</f>
        <v>688521181</v>
      </c>
      <c r="E43" s="92">
        <f>E40+E42</f>
        <v>772510912</v>
      </c>
      <c r="F43" s="160">
        <f>F40+F42</f>
        <v>254.06883231402676</v>
      </c>
    </row>
    <row r="44" ht="13.5" thickTop="1"/>
    <row r="45" spans="2:6" s="66" customFormat="1" ht="15.75">
      <c r="B45" s="250"/>
      <c r="C45" s="250"/>
      <c r="D45" s="250"/>
      <c r="E45" s="250"/>
      <c r="F45" s="100"/>
    </row>
  </sheetData>
  <sheetProtection/>
  <mergeCells count="4">
    <mergeCell ref="E4:F4"/>
    <mergeCell ref="C2:F2"/>
    <mergeCell ref="B3:F3"/>
    <mergeCell ref="B45:E45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4" width="14.28125" style="0" customWidth="1"/>
    <col min="5" max="6" width="12.57421875" style="0" customWidth="1"/>
  </cols>
  <sheetData>
    <row r="2" spans="1:6" ht="16.5">
      <c r="A2" s="5"/>
      <c r="B2" s="244" t="s">
        <v>293</v>
      </c>
      <c r="C2" s="244"/>
      <c r="D2" s="244"/>
      <c r="E2" s="244"/>
      <c r="F2" s="244"/>
    </row>
    <row r="3" spans="2:6" ht="33.75" customHeight="1">
      <c r="B3" s="256" t="s">
        <v>260</v>
      </c>
      <c r="C3" s="256"/>
      <c r="D3" s="256"/>
      <c r="E3" s="256"/>
      <c r="F3" s="256"/>
    </row>
    <row r="4" spans="3:6" ht="16.5">
      <c r="C4" s="4"/>
      <c r="D4" s="4"/>
      <c r="E4" s="4"/>
      <c r="F4" s="4"/>
    </row>
    <row r="5" spans="2:6" s="66" customFormat="1" ht="16.5" thickBot="1">
      <c r="B5" s="101"/>
      <c r="C5" s="100"/>
      <c r="D5" s="100"/>
      <c r="E5" s="255" t="s">
        <v>213</v>
      </c>
      <c r="F5" s="255"/>
    </row>
    <row r="6" spans="2:6" s="1" customFormat="1" ht="46.5" customHeight="1" thickTop="1">
      <c r="B6" s="22" t="s">
        <v>5</v>
      </c>
      <c r="C6" s="24" t="s">
        <v>6</v>
      </c>
      <c r="D6" s="80" t="s">
        <v>188</v>
      </c>
      <c r="E6" s="80" t="s">
        <v>233</v>
      </c>
      <c r="F6" s="23" t="s">
        <v>170</v>
      </c>
    </row>
    <row r="7" spans="2:6" ht="18.75">
      <c r="B7" s="63"/>
      <c r="C7" s="64" t="s">
        <v>25</v>
      </c>
      <c r="D7" s="102"/>
      <c r="E7" s="102"/>
      <c r="F7" s="65"/>
    </row>
    <row r="8" spans="2:6" ht="15.75">
      <c r="B8" s="14" t="s">
        <v>2</v>
      </c>
      <c r="C8" s="15" t="s">
        <v>58</v>
      </c>
      <c r="D8" s="93">
        <v>97298405</v>
      </c>
      <c r="E8" s="93">
        <v>100464562</v>
      </c>
      <c r="F8" s="144">
        <f>(E8/D8)*100</f>
        <v>103.25406875888665</v>
      </c>
    </row>
    <row r="9" spans="2:6" ht="15.75">
      <c r="B9" s="14" t="s">
        <v>3</v>
      </c>
      <c r="C9" s="15" t="s">
        <v>65</v>
      </c>
      <c r="D9" s="93">
        <v>156126876</v>
      </c>
      <c r="E9" s="93">
        <v>188695786</v>
      </c>
      <c r="F9" s="144">
        <f aca="true" t="shared" si="0" ref="F9:F28">(E9/D9)*100</f>
        <v>120.86054037230592</v>
      </c>
    </row>
    <row r="10" spans="2:6" ht="15.75">
      <c r="B10" s="16" t="s">
        <v>4</v>
      </c>
      <c r="C10" s="17" t="s">
        <v>215</v>
      </c>
      <c r="D10" s="94">
        <f>SUM(D8:D9)</f>
        <v>253425281</v>
      </c>
      <c r="E10" s="94">
        <f>SUM(E8:E9)</f>
        <v>289160348</v>
      </c>
      <c r="F10" s="158">
        <f t="shared" si="0"/>
        <v>114.10082958534828</v>
      </c>
    </row>
    <row r="11" spans="2:6" ht="15.75">
      <c r="B11" s="14" t="s">
        <v>1</v>
      </c>
      <c r="C11" s="15" t="s">
        <v>189</v>
      </c>
      <c r="D11" s="93">
        <v>19181400</v>
      </c>
      <c r="E11" s="93">
        <v>19181400</v>
      </c>
      <c r="F11" s="144">
        <f t="shared" si="0"/>
        <v>100</v>
      </c>
    </row>
    <row r="12" spans="2:6" ht="31.5">
      <c r="B12" s="14" t="s">
        <v>7</v>
      </c>
      <c r="C12" s="15" t="s">
        <v>171</v>
      </c>
      <c r="D12" s="93">
        <v>6994400</v>
      </c>
      <c r="E12" s="93">
        <v>9203000</v>
      </c>
      <c r="F12" s="144">
        <f t="shared" si="0"/>
        <v>131.57668992336727</v>
      </c>
    </row>
    <row r="13" spans="2:6" ht="15.75">
      <c r="B13" s="16" t="s">
        <v>28</v>
      </c>
      <c r="C13" s="18" t="s">
        <v>216</v>
      </c>
      <c r="D13" s="94">
        <f>SUM(D11:D12)</f>
        <v>26175800</v>
      </c>
      <c r="E13" s="94">
        <f>SUM(E11:E12)</f>
        <v>28384400</v>
      </c>
      <c r="F13" s="158">
        <f t="shared" si="0"/>
        <v>108.43756446794369</v>
      </c>
    </row>
    <row r="14" spans="2:6" ht="15.75">
      <c r="B14" s="56" t="s">
        <v>107</v>
      </c>
      <c r="C14" s="57" t="s">
        <v>217</v>
      </c>
      <c r="D14" s="95">
        <f>D10+D13</f>
        <v>279601081</v>
      </c>
      <c r="E14" s="95">
        <f>E10+E13</f>
        <v>317544748</v>
      </c>
      <c r="F14" s="145">
        <f t="shared" si="0"/>
        <v>113.57064388459929</v>
      </c>
    </row>
    <row r="15" spans="2:6" ht="15.75">
      <c r="B15" s="14" t="s">
        <v>29</v>
      </c>
      <c r="C15" s="15" t="s">
        <v>58</v>
      </c>
      <c r="D15" s="93">
        <v>22301181</v>
      </c>
      <c r="E15" s="93">
        <v>21312732</v>
      </c>
      <c r="F15" s="144">
        <f t="shared" si="0"/>
        <v>95.5677280050774</v>
      </c>
    </row>
    <row r="16" spans="2:6" ht="15.75">
      <c r="B16" s="14" t="s">
        <v>30</v>
      </c>
      <c r="C16" s="15" t="s">
        <v>65</v>
      </c>
      <c r="D16" s="93">
        <v>41806923</v>
      </c>
      <c r="E16" s="93">
        <v>41961376</v>
      </c>
      <c r="F16" s="144">
        <f t="shared" si="0"/>
        <v>100.36944359669808</v>
      </c>
    </row>
    <row r="17" spans="2:6" ht="31.5">
      <c r="B17" s="56" t="s">
        <v>108</v>
      </c>
      <c r="C17" s="57" t="s">
        <v>218</v>
      </c>
      <c r="D17" s="95">
        <f>SUM(D15:D16)</f>
        <v>64108104</v>
      </c>
      <c r="E17" s="95">
        <f>SUM(E15:E16)</f>
        <v>63274108</v>
      </c>
      <c r="F17" s="145">
        <f t="shared" si="0"/>
        <v>98.69907866874365</v>
      </c>
    </row>
    <row r="18" spans="2:6" ht="15.75">
      <c r="B18" s="14" t="s">
        <v>31</v>
      </c>
      <c r="C18" s="15" t="s">
        <v>58</v>
      </c>
      <c r="D18" s="96">
        <v>12474000</v>
      </c>
      <c r="E18" s="96">
        <v>15514000</v>
      </c>
      <c r="F18" s="144">
        <f t="shared" si="0"/>
        <v>124.37069103735769</v>
      </c>
    </row>
    <row r="19" spans="2:6" ht="15.75">
      <c r="B19" s="14" t="s">
        <v>32</v>
      </c>
      <c r="C19" s="15" t="s">
        <v>60</v>
      </c>
      <c r="D19" s="96">
        <v>274541000</v>
      </c>
      <c r="E19" s="96">
        <v>324597000</v>
      </c>
      <c r="F19" s="144">
        <f t="shared" si="0"/>
        <v>118.23261370797076</v>
      </c>
    </row>
    <row r="20" spans="2:6" ht="15.75">
      <c r="B20" s="14" t="s">
        <v>33</v>
      </c>
      <c r="C20" s="15" t="s">
        <v>59</v>
      </c>
      <c r="D20" s="96">
        <v>5760000</v>
      </c>
      <c r="E20" s="96">
        <v>8499000</v>
      </c>
      <c r="F20" s="144">
        <f t="shared" si="0"/>
        <v>147.55208333333334</v>
      </c>
    </row>
    <row r="21" spans="2:6" ht="15.75">
      <c r="B21" s="56" t="s">
        <v>109</v>
      </c>
      <c r="C21" s="57" t="s">
        <v>219</v>
      </c>
      <c r="D21" s="95">
        <f>D18+D19+D20</f>
        <v>292775000</v>
      </c>
      <c r="E21" s="95">
        <f>E18+E19+E20</f>
        <v>348610000</v>
      </c>
      <c r="F21" s="145">
        <f t="shared" si="0"/>
        <v>119.07095892750405</v>
      </c>
    </row>
    <row r="22" spans="2:6" ht="15.75">
      <c r="B22" s="56" t="s">
        <v>110</v>
      </c>
      <c r="C22" s="57" t="s">
        <v>150</v>
      </c>
      <c r="D22" s="95">
        <v>7935000</v>
      </c>
      <c r="E22" s="95">
        <v>7873000</v>
      </c>
      <c r="F22" s="145">
        <f t="shared" si="0"/>
        <v>99.21865154379333</v>
      </c>
    </row>
    <row r="23" spans="2:6" ht="31.5">
      <c r="B23" s="14" t="s">
        <v>34</v>
      </c>
      <c r="C23" s="20" t="s">
        <v>187</v>
      </c>
      <c r="D23" s="96">
        <v>23371282</v>
      </c>
      <c r="E23" s="96">
        <v>0</v>
      </c>
      <c r="F23" s="144">
        <f t="shared" si="0"/>
        <v>0</v>
      </c>
    </row>
    <row r="24" spans="2:6" ht="31.5">
      <c r="B24" s="14" t="s">
        <v>35</v>
      </c>
      <c r="C24" s="20" t="s">
        <v>130</v>
      </c>
      <c r="D24" s="96">
        <v>7362000</v>
      </c>
      <c r="E24" s="96">
        <v>8010000</v>
      </c>
      <c r="F24" s="144">
        <f t="shared" si="0"/>
        <v>108.80195599022005</v>
      </c>
    </row>
    <row r="25" spans="2:6" ht="15.75">
      <c r="B25" s="14" t="s">
        <v>36</v>
      </c>
      <c r="C25" s="20" t="s">
        <v>0</v>
      </c>
      <c r="D25" s="96">
        <f>D26+D27</f>
        <v>3800000</v>
      </c>
      <c r="E25" s="96">
        <f>E26+E27</f>
        <v>16523248</v>
      </c>
      <c r="F25" s="144">
        <f t="shared" si="0"/>
        <v>434.82231578947375</v>
      </c>
    </row>
    <row r="26" spans="2:6" ht="15.75">
      <c r="B26" s="14"/>
      <c r="C26" s="15" t="s">
        <v>174</v>
      </c>
      <c r="D26" s="96">
        <v>3000000</v>
      </c>
      <c r="E26" s="96">
        <v>14723248</v>
      </c>
      <c r="F26" s="144">
        <f t="shared" si="0"/>
        <v>490.7749333333333</v>
      </c>
    </row>
    <row r="27" spans="2:6" ht="15.75">
      <c r="B27" s="14"/>
      <c r="C27" s="15" t="s">
        <v>232</v>
      </c>
      <c r="D27" s="96">
        <v>800000</v>
      </c>
      <c r="E27" s="96">
        <v>1800000</v>
      </c>
      <c r="F27" s="144">
        <v>0</v>
      </c>
    </row>
    <row r="28" spans="2:6" ht="15.75">
      <c r="B28" s="56" t="s">
        <v>111</v>
      </c>
      <c r="C28" s="57" t="s">
        <v>220</v>
      </c>
      <c r="D28" s="95">
        <f>SUM(D23:D25)</f>
        <v>34533282</v>
      </c>
      <c r="E28" s="95">
        <f>SUM(E23:E25)</f>
        <v>24533248</v>
      </c>
      <c r="F28" s="145">
        <f t="shared" si="0"/>
        <v>71.04232954168677</v>
      </c>
    </row>
    <row r="29" spans="2:6" ht="15.75">
      <c r="B29" s="54" t="s">
        <v>37</v>
      </c>
      <c r="C29" s="55" t="s">
        <v>154</v>
      </c>
      <c r="D29" s="91">
        <f>D14+D17+D21+D22+D28</f>
        <v>678952467</v>
      </c>
      <c r="E29" s="91">
        <f>E14+E17+E21+E22+E28</f>
        <v>761835104</v>
      </c>
      <c r="F29" s="142">
        <f>(E29/D29)*100</f>
        <v>112.20742850618437</v>
      </c>
    </row>
    <row r="30" spans="2:6" ht="31.5">
      <c r="B30" s="14" t="s">
        <v>38</v>
      </c>
      <c r="C30" s="19" t="s">
        <v>151</v>
      </c>
      <c r="D30" s="96">
        <v>0</v>
      </c>
      <c r="E30" s="96">
        <v>0</v>
      </c>
      <c r="F30" s="144">
        <v>0</v>
      </c>
    </row>
    <row r="31" spans="2:6" ht="15.75">
      <c r="B31" s="14" t="s">
        <v>39</v>
      </c>
      <c r="C31" s="19" t="s">
        <v>221</v>
      </c>
      <c r="D31" s="96">
        <v>9568714</v>
      </c>
      <c r="E31" s="96">
        <v>10675808</v>
      </c>
      <c r="F31" s="144">
        <v>0</v>
      </c>
    </row>
    <row r="32" spans="2:6" ht="15.75">
      <c r="B32" s="56" t="s">
        <v>115</v>
      </c>
      <c r="C32" s="57" t="s">
        <v>222</v>
      </c>
      <c r="D32" s="95">
        <v>9568714</v>
      </c>
      <c r="E32" s="95">
        <f>E31</f>
        <v>10675808</v>
      </c>
      <c r="F32" s="145">
        <v>0</v>
      </c>
    </row>
    <row r="33" spans="2:6" s="60" customFormat="1" ht="16.5" thickBot="1">
      <c r="B33" s="183" t="s">
        <v>40</v>
      </c>
      <c r="C33" s="184" t="s">
        <v>223</v>
      </c>
      <c r="D33" s="185">
        <f>D29+D32</f>
        <v>688521181</v>
      </c>
      <c r="E33" s="185">
        <f>E29+E32</f>
        <v>772510912</v>
      </c>
      <c r="F33" s="147">
        <f>(E33/D33)*100</f>
        <v>112.19856895005238</v>
      </c>
    </row>
    <row r="34" ht="13.5" thickTop="1"/>
    <row r="35" spans="2:6" ht="15.75">
      <c r="B35" s="259" t="s">
        <v>175</v>
      </c>
      <c r="C35" s="259"/>
      <c r="D35" s="259"/>
      <c r="E35" s="259"/>
      <c r="F35" s="259"/>
    </row>
    <row r="36" spans="2:5" ht="16.5" thickBot="1">
      <c r="B36" s="166"/>
      <c r="C36" s="166"/>
      <c r="D36" s="166"/>
      <c r="E36" s="166"/>
    </row>
    <row r="37" spans="2:5" ht="16.5" thickTop="1">
      <c r="B37" s="257" t="s">
        <v>61</v>
      </c>
      <c r="C37" s="258"/>
      <c r="D37" s="167">
        <f>2!E40</f>
        <v>662443678</v>
      </c>
      <c r="E37" s="32"/>
    </row>
    <row r="38" spans="2:5" ht="15.75">
      <c r="B38" s="251" t="s">
        <v>176</v>
      </c>
      <c r="C38" s="252"/>
      <c r="D38" s="168">
        <f>E33</f>
        <v>772510912</v>
      </c>
      <c r="E38" s="32"/>
    </row>
    <row r="39" spans="2:4" ht="16.5" thickBot="1">
      <c r="B39" s="253" t="s">
        <v>177</v>
      </c>
      <c r="C39" s="254"/>
      <c r="D39" s="169">
        <f>D37-D38</f>
        <v>-110067234</v>
      </c>
    </row>
    <row r="40" ht="13.5" thickTop="1"/>
  </sheetData>
  <sheetProtection/>
  <mergeCells count="7">
    <mergeCell ref="B38:C38"/>
    <mergeCell ref="B39:C39"/>
    <mergeCell ref="E5:F5"/>
    <mergeCell ref="B2:F2"/>
    <mergeCell ref="B3:F3"/>
    <mergeCell ref="B37:C37"/>
    <mergeCell ref="B35:F35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7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4" width="12.57421875" style="0" customWidth="1"/>
    <col min="5" max="5" width="14.57421875" style="0" customWidth="1"/>
    <col min="6" max="6" width="12.57421875" style="0" customWidth="1"/>
  </cols>
  <sheetData>
    <row r="2" spans="2:6" ht="16.5">
      <c r="B2" s="244" t="s">
        <v>294</v>
      </c>
      <c r="C2" s="244"/>
      <c r="D2" s="244"/>
      <c r="E2" s="244"/>
      <c r="F2" s="244"/>
    </row>
    <row r="3" spans="2:6" ht="30.75" customHeight="1">
      <c r="B3" s="256" t="s">
        <v>261</v>
      </c>
      <c r="C3" s="256"/>
      <c r="D3" s="256"/>
      <c r="E3" s="256"/>
      <c r="F3" s="256"/>
    </row>
    <row r="4" ht="13.5" thickBot="1">
      <c r="F4" s="124" t="s">
        <v>213</v>
      </c>
    </row>
    <row r="5" spans="2:6" s="1" customFormat="1" ht="46.5" customHeight="1" thickTop="1">
      <c r="B5" s="22" t="s">
        <v>5</v>
      </c>
      <c r="C5" s="24" t="s">
        <v>6</v>
      </c>
      <c r="D5" s="80" t="s">
        <v>188</v>
      </c>
      <c r="E5" s="80" t="s">
        <v>233</v>
      </c>
      <c r="F5" s="23" t="s">
        <v>170</v>
      </c>
    </row>
    <row r="6" spans="2:6" s="1" customFormat="1" ht="15" customHeight="1">
      <c r="B6" s="2"/>
      <c r="C6" s="27" t="s">
        <v>24</v>
      </c>
      <c r="D6" s="81"/>
      <c r="E6" s="81"/>
      <c r="F6" s="3"/>
    </row>
    <row r="7" spans="2:6" s="1" customFormat="1" ht="15" customHeight="1">
      <c r="B7" s="7" t="s">
        <v>34</v>
      </c>
      <c r="C7" s="8" t="s">
        <v>15</v>
      </c>
      <c r="D7" s="82">
        <v>0</v>
      </c>
      <c r="E7" s="82">
        <v>0</v>
      </c>
      <c r="F7" s="139">
        <v>0</v>
      </c>
    </row>
    <row r="8" spans="2:6" s="1" customFormat="1" ht="30" customHeight="1">
      <c r="B8" s="7" t="s">
        <v>35</v>
      </c>
      <c r="C8" s="8" t="s">
        <v>16</v>
      </c>
      <c r="D8" s="82">
        <v>0</v>
      </c>
      <c r="E8" s="82">
        <v>81309719</v>
      </c>
      <c r="F8" s="139">
        <v>0</v>
      </c>
    </row>
    <row r="9" spans="2:6" s="1" customFormat="1" ht="30" customHeight="1">
      <c r="B9" s="51" t="s">
        <v>94</v>
      </c>
      <c r="C9" s="52" t="s">
        <v>57</v>
      </c>
      <c r="D9" s="90">
        <v>0</v>
      </c>
      <c r="E9" s="90">
        <f>SUM(E7:E8)</f>
        <v>81309719</v>
      </c>
      <c r="F9" s="141">
        <v>0</v>
      </c>
    </row>
    <row r="10" spans="2:6" s="1" customFormat="1" ht="15" customHeight="1">
      <c r="B10" s="7" t="s">
        <v>48</v>
      </c>
      <c r="C10" s="11" t="s">
        <v>20</v>
      </c>
      <c r="D10" s="82">
        <v>6926000</v>
      </c>
      <c r="E10" s="82">
        <v>12382825</v>
      </c>
      <c r="F10" s="139">
        <f aca="true" t="shared" si="0" ref="F10:F17">(E10/D10)*100</f>
        <v>178.78753970545768</v>
      </c>
    </row>
    <row r="11" spans="2:6" s="1" customFormat="1" ht="15" customHeight="1">
      <c r="B11" s="7" t="s">
        <v>49</v>
      </c>
      <c r="C11" s="11" t="s">
        <v>21</v>
      </c>
      <c r="D11" s="82"/>
      <c r="E11" s="82"/>
      <c r="F11" s="139">
        <v>0</v>
      </c>
    </row>
    <row r="12" spans="2:6" s="1" customFormat="1" ht="30" customHeight="1">
      <c r="B12" s="51" t="s">
        <v>97</v>
      </c>
      <c r="C12" s="52" t="s">
        <v>200</v>
      </c>
      <c r="D12" s="90">
        <f>D10+D11</f>
        <v>6926000</v>
      </c>
      <c r="E12" s="90">
        <f>E10+E11</f>
        <v>12382825</v>
      </c>
      <c r="F12" s="140">
        <f t="shared" si="0"/>
        <v>178.78753970545768</v>
      </c>
    </row>
    <row r="13" spans="2:6" s="1" customFormat="1" ht="30" customHeight="1">
      <c r="B13" s="7" t="s">
        <v>52</v>
      </c>
      <c r="C13" s="8" t="s">
        <v>22</v>
      </c>
      <c r="D13" s="82">
        <v>1000000</v>
      </c>
      <c r="E13" s="82">
        <v>460000</v>
      </c>
      <c r="F13" s="139">
        <f t="shared" si="0"/>
        <v>46</v>
      </c>
    </row>
    <row r="14" spans="2:6" s="1" customFormat="1" ht="15" customHeight="1">
      <c r="B14" s="7" t="s">
        <v>53</v>
      </c>
      <c r="C14" s="11" t="s">
        <v>125</v>
      </c>
      <c r="D14" s="82">
        <v>0</v>
      </c>
      <c r="E14" s="82">
        <v>0</v>
      </c>
      <c r="F14" s="139">
        <v>0</v>
      </c>
    </row>
    <row r="15" spans="2:6" s="1" customFormat="1" ht="15" customHeight="1">
      <c r="B15" s="7"/>
      <c r="C15" s="11" t="s">
        <v>169</v>
      </c>
      <c r="D15" s="82">
        <v>0</v>
      </c>
      <c r="E15" s="82">
        <v>0</v>
      </c>
      <c r="F15" s="139">
        <v>0</v>
      </c>
    </row>
    <row r="16" spans="2:6" s="1" customFormat="1" ht="15" customHeight="1">
      <c r="B16" s="7"/>
      <c r="C16" s="11" t="s">
        <v>172</v>
      </c>
      <c r="D16" s="82">
        <v>0</v>
      </c>
      <c r="E16" s="82">
        <v>0</v>
      </c>
      <c r="F16" s="139">
        <v>0</v>
      </c>
    </row>
    <row r="17" spans="2:6" s="1" customFormat="1" ht="30" customHeight="1">
      <c r="B17" s="51" t="s">
        <v>99</v>
      </c>
      <c r="C17" s="52" t="s">
        <v>202</v>
      </c>
      <c r="D17" s="90">
        <f>D13+D14</f>
        <v>1000000</v>
      </c>
      <c r="E17" s="90">
        <f>E13+E14</f>
        <v>460000</v>
      </c>
      <c r="F17" s="141">
        <f t="shared" si="0"/>
        <v>46</v>
      </c>
    </row>
    <row r="18" spans="2:6" ht="15.75">
      <c r="B18" s="54" t="s">
        <v>29</v>
      </c>
      <c r="C18" s="55" t="s">
        <v>131</v>
      </c>
      <c r="D18" s="103">
        <f>D9+D12+D17</f>
        <v>7926000</v>
      </c>
      <c r="E18" s="103">
        <f>E9+E12+E17</f>
        <v>94152544</v>
      </c>
      <c r="F18" s="162">
        <f>(E18/D18)*100</f>
        <v>1187.894827151148</v>
      </c>
    </row>
    <row r="19" spans="2:6" ht="15.75">
      <c r="B19" s="7" t="s">
        <v>30</v>
      </c>
      <c r="C19" s="8" t="s">
        <v>23</v>
      </c>
      <c r="D19" s="82">
        <v>25974517</v>
      </c>
      <c r="E19" s="82">
        <v>284329693</v>
      </c>
      <c r="F19" s="164">
        <f>(E19/D19)*100</f>
        <v>1094.6486242650826</v>
      </c>
    </row>
    <row r="20" spans="2:6" s="1" customFormat="1" ht="30" customHeight="1">
      <c r="B20" s="51" t="s">
        <v>101</v>
      </c>
      <c r="C20" s="52" t="s">
        <v>132</v>
      </c>
      <c r="D20" s="90">
        <v>25974517</v>
      </c>
      <c r="E20" s="90">
        <v>284329693</v>
      </c>
      <c r="F20" s="53">
        <f>F19</f>
        <v>1094.6486242650826</v>
      </c>
    </row>
    <row r="21" spans="2:6" ht="15.75">
      <c r="B21" s="54" t="s">
        <v>31</v>
      </c>
      <c r="C21" s="55" t="s">
        <v>133</v>
      </c>
      <c r="D21" s="103">
        <f>D18+D20</f>
        <v>33900517</v>
      </c>
      <c r="E21" s="103">
        <f>E18+E20</f>
        <v>378482237</v>
      </c>
      <c r="F21" s="162">
        <f>F18+F20</f>
        <v>2282.5434514162307</v>
      </c>
    </row>
    <row r="22" spans="2:6" ht="13.5" thickBot="1">
      <c r="B22" s="84"/>
      <c r="C22" s="85"/>
      <c r="D22" s="85"/>
      <c r="E22" s="85"/>
      <c r="F22" s="86"/>
    </row>
    <row r="23" spans="2:6" ht="29.25" thickTop="1">
      <c r="B23" s="87" t="s">
        <v>5</v>
      </c>
      <c r="C23" s="88" t="s">
        <v>6</v>
      </c>
      <c r="D23" s="80" t="s">
        <v>188</v>
      </c>
      <c r="E23" s="80" t="s">
        <v>233</v>
      </c>
      <c r="F23" s="23" t="s">
        <v>170</v>
      </c>
    </row>
    <row r="24" spans="2:6" ht="18.75">
      <c r="B24" s="12"/>
      <c r="C24" s="28" t="s">
        <v>25</v>
      </c>
      <c r="D24" s="83"/>
      <c r="E24" s="83"/>
      <c r="F24" s="13"/>
    </row>
    <row r="25" spans="2:6" ht="15.75">
      <c r="B25" s="56" t="s">
        <v>112</v>
      </c>
      <c r="C25" s="57" t="s">
        <v>79</v>
      </c>
      <c r="D25" s="95">
        <v>11281058</v>
      </c>
      <c r="E25" s="95">
        <v>322192704</v>
      </c>
      <c r="F25" s="145">
        <f>(E25/D25)*100</f>
        <v>2856.0504165478096</v>
      </c>
    </row>
    <row r="26" spans="2:6" ht="15.75">
      <c r="B26" s="56" t="s">
        <v>113</v>
      </c>
      <c r="C26" s="57" t="s">
        <v>80</v>
      </c>
      <c r="D26" s="95">
        <v>22619459</v>
      </c>
      <c r="E26" s="95">
        <v>55547532</v>
      </c>
      <c r="F26" s="145">
        <f>(E26/D26)*100</f>
        <v>245.5740961797539</v>
      </c>
    </row>
    <row r="27" spans="2:6" ht="31.5">
      <c r="B27" s="56" t="s">
        <v>114</v>
      </c>
      <c r="C27" s="57" t="s">
        <v>81</v>
      </c>
      <c r="D27" s="95">
        <v>0</v>
      </c>
      <c r="E27" s="95">
        <v>0</v>
      </c>
      <c r="F27" s="145">
        <v>0</v>
      </c>
    </row>
    <row r="28" spans="2:6" ht="15.75">
      <c r="B28" s="54" t="s">
        <v>2</v>
      </c>
      <c r="C28" s="55" t="s">
        <v>224</v>
      </c>
      <c r="D28" s="103">
        <f>SUM(D25:D27)</f>
        <v>33900517</v>
      </c>
      <c r="E28" s="103">
        <f>SUM(E25:E27)</f>
        <v>377740236</v>
      </c>
      <c r="F28" s="161">
        <f>(E28/D28)*100</f>
        <v>1114.2609889990763</v>
      </c>
    </row>
    <row r="29" spans="2:6" s="1" customFormat="1" ht="30" customHeight="1">
      <c r="B29" s="51" t="s">
        <v>115</v>
      </c>
      <c r="C29" s="52" t="s">
        <v>289</v>
      </c>
      <c r="D29" s="90">
        <v>0</v>
      </c>
      <c r="E29" s="90">
        <v>742001</v>
      </c>
      <c r="F29" s="53">
        <v>0</v>
      </c>
    </row>
    <row r="30" spans="2:6" ht="16.5" thickBot="1">
      <c r="B30" s="67" t="s">
        <v>4</v>
      </c>
      <c r="C30" s="68" t="s">
        <v>134</v>
      </c>
      <c r="D30" s="104">
        <f>D28+D29</f>
        <v>33900517</v>
      </c>
      <c r="E30" s="104">
        <f>E28+E29</f>
        <v>378482237</v>
      </c>
      <c r="F30" s="163">
        <f>F28+F29</f>
        <v>1114.2609889990763</v>
      </c>
    </row>
    <row r="31" ht="13.5" thickTop="1"/>
    <row r="33" spans="3:7" ht="15.75">
      <c r="C33" s="259" t="s">
        <v>178</v>
      </c>
      <c r="D33" s="259"/>
      <c r="E33" s="259"/>
      <c r="F33" s="259"/>
      <c r="G33" s="259"/>
    </row>
    <row r="34" spans="3:6" ht="16.5" thickBot="1">
      <c r="C34" s="166"/>
      <c r="D34" s="166"/>
      <c r="E34" s="166"/>
      <c r="F34" s="166"/>
    </row>
    <row r="35" spans="3:6" ht="16.5" thickTop="1">
      <c r="C35" s="257" t="s">
        <v>179</v>
      </c>
      <c r="D35" s="258"/>
      <c r="E35" s="167">
        <f>E18</f>
        <v>94152544</v>
      </c>
      <c r="F35" s="32"/>
    </row>
    <row r="36" spans="3:6" ht="15.75">
      <c r="C36" s="251" t="s">
        <v>180</v>
      </c>
      <c r="D36" s="252"/>
      <c r="E36" s="168">
        <f>E30</f>
        <v>378482237</v>
      </c>
      <c r="F36" s="32"/>
    </row>
    <row r="37" spans="3:5" ht="16.5" thickBot="1">
      <c r="C37" s="253" t="s">
        <v>177</v>
      </c>
      <c r="D37" s="254"/>
      <c r="E37" s="169">
        <f>E35-E36</f>
        <v>-284329693</v>
      </c>
    </row>
    <row r="38" ht="13.5" thickTop="1"/>
  </sheetData>
  <sheetProtection/>
  <mergeCells count="6">
    <mergeCell ref="C36:D36"/>
    <mergeCell ref="C37:D37"/>
    <mergeCell ref="B3:F3"/>
    <mergeCell ref="B2:F2"/>
    <mergeCell ref="C33:G33"/>
    <mergeCell ref="C35:D35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421875" style="190" customWidth="1"/>
    <col min="2" max="4" width="9.140625" style="190" customWidth="1"/>
    <col min="5" max="7" width="13.7109375" style="190" customWidth="1"/>
    <col min="8" max="10" width="18.28125" style="190" customWidth="1"/>
    <col min="11" max="13" width="17.8515625" style="190" customWidth="1"/>
    <col min="14" max="16" width="15.28125" style="190" customWidth="1"/>
    <col min="17" max="16384" width="9.140625" style="190" customWidth="1"/>
  </cols>
  <sheetData>
    <row r="2" spans="4:16" ht="16.5" customHeight="1">
      <c r="D2" s="260" t="s">
        <v>295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191"/>
      <c r="P2" s="191"/>
    </row>
    <row r="3" spans="4:16" ht="16.5" customHeight="1">
      <c r="D3" s="261" t="s">
        <v>262</v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192"/>
      <c r="P3" s="192"/>
    </row>
    <row r="4" spans="1:16" ht="17.25" thickBot="1">
      <c r="A4" s="193"/>
      <c r="B4" s="193"/>
      <c r="C4" s="193"/>
      <c r="D4" s="193"/>
      <c r="E4" s="194"/>
      <c r="F4" s="194"/>
      <c r="G4" s="194"/>
      <c r="H4" s="194"/>
      <c r="I4" s="194"/>
      <c r="J4" s="194"/>
      <c r="K4" s="194"/>
      <c r="L4" s="194"/>
      <c r="M4" s="194"/>
      <c r="N4" s="195"/>
      <c r="O4" s="262" t="s">
        <v>212</v>
      </c>
      <c r="P4" s="262"/>
    </row>
    <row r="5" spans="1:16" ht="16.5" customHeight="1" thickTop="1">
      <c r="A5" s="263" t="s">
        <v>234</v>
      </c>
      <c r="B5" s="265" t="s">
        <v>235</v>
      </c>
      <c r="C5" s="265"/>
      <c r="D5" s="265"/>
      <c r="E5" s="267" t="s">
        <v>24</v>
      </c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</row>
    <row r="6" spans="1:16" ht="15.75" customHeight="1">
      <c r="A6" s="264"/>
      <c r="B6" s="266"/>
      <c r="C6" s="266"/>
      <c r="D6" s="266"/>
      <c r="E6" s="270" t="s">
        <v>61</v>
      </c>
      <c r="F6" s="271"/>
      <c r="G6" s="272"/>
      <c r="H6" s="276" t="s">
        <v>236</v>
      </c>
      <c r="I6" s="277"/>
      <c r="J6" s="278"/>
      <c r="K6" s="276" t="s">
        <v>237</v>
      </c>
      <c r="L6" s="277"/>
      <c r="M6" s="278"/>
      <c r="N6" s="282" t="s">
        <v>62</v>
      </c>
      <c r="O6" s="283"/>
      <c r="P6" s="284"/>
    </row>
    <row r="7" spans="1:16" ht="35.25" customHeight="1">
      <c r="A7" s="264"/>
      <c r="B7" s="266"/>
      <c r="C7" s="266"/>
      <c r="D7" s="266"/>
      <c r="E7" s="273"/>
      <c r="F7" s="274"/>
      <c r="G7" s="275"/>
      <c r="H7" s="279"/>
      <c r="I7" s="280"/>
      <c r="J7" s="281"/>
      <c r="K7" s="279"/>
      <c r="L7" s="280"/>
      <c r="M7" s="281"/>
      <c r="N7" s="285"/>
      <c r="O7" s="286"/>
      <c r="P7" s="287"/>
    </row>
    <row r="8" spans="1:16" ht="31.5">
      <c r="A8" s="196"/>
      <c r="B8" s="266"/>
      <c r="C8" s="266"/>
      <c r="D8" s="266"/>
      <c r="E8" s="198" t="s">
        <v>188</v>
      </c>
      <c r="F8" s="198" t="s">
        <v>233</v>
      </c>
      <c r="G8" s="198" t="s">
        <v>170</v>
      </c>
      <c r="H8" s="197" t="s">
        <v>188</v>
      </c>
      <c r="I8" s="197" t="s">
        <v>233</v>
      </c>
      <c r="J8" s="198" t="s">
        <v>170</v>
      </c>
      <c r="K8" s="198" t="s">
        <v>188</v>
      </c>
      <c r="L8" s="198" t="s">
        <v>233</v>
      </c>
      <c r="M8" s="198" t="s">
        <v>170</v>
      </c>
      <c r="N8" s="199" t="s">
        <v>188</v>
      </c>
      <c r="O8" s="199" t="s">
        <v>233</v>
      </c>
      <c r="P8" s="200" t="s">
        <v>170</v>
      </c>
    </row>
    <row r="9" spans="1:16" ht="15.75">
      <c r="A9" s="201" t="s">
        <v>2</v>
      </c>
      <c r="B9" s="288" t="s">
        <v>3</v>
      </c>
      <c r="C9" s="288"/>
      <c r="D9" s="288"/>
      <c r="E9" s="202" t="s">
        <v>4</v>
      </c>
      <c r="F9" s="202" t="s">
        <v>1</v>
      </c>
      <c r="G9" s="202" t="s">
        <v>7</v>
      </c>
      <c r="H9" s="202" t="s">
        <v>28</v>
      </c>
      <c r="I9" s="202" t="s">
        <v>29</v>
      </c>
      <c r="J9" s="202" t="s">
        <v>30</v>
      </c>
      <c r="K9" s="202" t="s">
        <v>31</v>
      </c>
      <c r="L9" s="202" t="s">
        <v>32</v>
      </c>
      <c r="M9" s="202" t="s">
        <v>33</v>
      </c>
      <c r="N9" s="203" t="s">
        <v>34</v>
      </c>
      <c r="O9" s="203" t="s">
        <v>35</v>
      </c>
      <c r="P9" s="204" t="s">
        <v>36</v>
      </c>
    </row>
    <row r="10" spans="1:16" ht="36.75" customHeight="1">
      <c r="A10" s="205" t="s">
        <v>63</v>
      </c>
      <c r="B10" s="289" t="s">
        <v>238</v>
      </c>
      <c r="C10" s="289"/>
      <c r="D10" s="289"/>
      <c r="E10" s="206">
        <v>0</v>
      </c>
      <c r="F10" s="206">
        <v>0</v>
      </c>
      <c r="G10" s="207">
        <v>0</v>
      </c>
      <c r="H10" s="206">
        <v>76768194</v>
      </c>
      <c r="I10" s="206">
        <v>81883110</v>
      </c>
      <c r="J10" s="207">
        <f aca="true" t="shared" si="0" ref="J10:J20">(I10/H10)*100</f>
        <v>106.66280621372961</v>
      </c>
      <c r="K10" s="206">
        <f>'4. (2)'!N10-4!H10</f>
        <v>61842304</v>
      </c>
      <c r="L10" s="206">
        <f>'4. (2)'!O10-4!I10</f>
        <v>61971384</v>
      </c>
      <c r="M10" s="207">
        <f aca="true" t="shared" si="1" ref="M10:M20">(L10/K10)*100</f>
        <v>100.20872443562259</v>
      </c>
      <c r="N10" s="208">
        <f aca="true" t="shared" si="2" ref="N10:N20">K10+H10+E10</f>
        <v>138610498</v>
      </c>
      <c r="O10" s="208">
        <f>F10+I10+L10</f>
        <v>143854494</v>
      </c>
      <c r="P10" s="209">
        <f aca="true" t="shared" si="3" ref="P10:P20">(O10/N10)*100</f>
        <v>103.78326034150747</v>
      </c>
    </row>
    <row r="11" spans="1:16" ht="36.75" customHeight="1">
      <c r="A11" s="210"/>
      <c r="B11" s="290" t="s">
        <v>58</v>
      </c>
      <c r="C11" s="290"/>
      <c r="D11" s="290"/>
      <c r="E11" s="211">
        <v>0</v>
      </c>
      <c r="F11" s="211">
        <v>0</v>
      </c>
      <c r="G11" s="207">
        <v>0</v>
      </c>
      <c r="H11" s="211">
        <v>76768194</v>
      </c>
      <c r="I11" s="211">
        <v>81883110</v>
      </c>
      <c r="J11" s="207">
        <f t="shared" si="0"/>
        <v>106.66280621372961</v>
      </c>
      <c r="K11" s="211">
        <f>'4. (2)'!N11-4!H11-4!E11</f>
        <v>61842304</v>
      </c>
      <c r="L11" s="211">
        <f>'4. (2)'!O11-4!I11-4!F11</f>
        <v>61971384</v>
      </c>
      <c r="M11" s="207">
        <f t="shared" si="1"/>
        <v>100.20872443562259</v>
      </c>
      <c r="N11" s="212">
        <f t="shared" si="2"/>
        <v>138610498</v>
      </c>
      <c r="O11" s="212">
        <f>F11+I11+L11</f>
        <v>143854494</v>
      </c>
      <c r="P11" s="213">
        <f t="shared" si="3"/>
        <v>103.78326034150747</v>
      </c>
    </row>
    <row r="12" spans="1:16" ht="36.75" customHeight="1">
      <c r="A12" s="205" t="s">
        <v>86</v>
      </c>
      <c r="B12" s="289" t="s">
        <v>239</v>
      </c>
      <c r="C12" s="289"/>
      <c r="D12" s="289"/>
      <c r="E12" s="206">
        <v>3302000</v>
      </c>
      <c r="F12" s="206">
        <v>3302000</v>
      </c>
      <c r="G12" s="206">
        <f>G13</f>
        <v>100</v>
      </c>
      <c r="H12" s="206">
        <v>130329919</v>
      </c>
      <c r="I12" s="206">
        <v>145244067</v>
      </c>
      <c r="J12" s="207">
        <f t="shared" si="0"/>
        <v>111.44338008834333</v>
      </c>
      <c r="K12" s="206">
        <f>'4. (2)'!N12-4!H12-4!E12</f>
        <v>52578120</v>
      </c>
      <c r="L12" s="206">
        <f>'4. (2)'!O12-4!I12-4!F12</f>
        <v>35976750</v>
      </c>
      <c r="M12" s="207">
        <f t="shared" si="1"/>
        <v>68.42532597209637</v>
      </c>
      <c r="N12" s="208">
        <f t="shared" si="2"/>
        <v>186210039</v>
      </c>
      <c r="O12" s="208">
        <f>O13</f>
        <v>184522817</v>
      </c>
      <c r="P12" s="209">
        <f t="shared" si="3"/>
        <v>99.0939145874944</v>
      </c>
    </row>
    <row r="13" spans="1:16" ht="36.75" customHeight="1">
      <c r="A13" s="210"/>
      <c r="B13" s="290" t="s">
        <v>65</v>
      </c>
      <c r="C13" s="290"/>
      <c r="D13" s="290"/>
      <c r="E13" s="211">
        <v>3302000</v>
      </c>
      <c r="F13" s="211">
        <v>3302000</v>
      </c>
      <c r="G13" s="214">
        <f aca="true" t="shared" si="4" ref="G13:G20">(F13/E13)*100</f>
        <v>100</v>
      </c>
      <c r="H13" s="211">
        <v>130329919</v>
      </c>
      <c r="I13" s="211">
        <v>145244067</v>
      </c>
      <c r="J13" s="214">
        <f t="shared" si="0"/>
        <v>111.44338008834333</v>
      </c>
      <c r="K13" s="211">
        <f>'4. (2)'!N13-4!H13-4!E13</f>
        <v>52578120</v>
      </c>
      <c r="L13" s="211">
        <f>'4. (2)'!O13-4!I13-4!F13</f>
        <v>35976750</v>
      </c>
      <c r="M13" s="214">
        <f t="shared" si="1"/>
        <v>68.42532597209637</v>
      </c>
      <c r="N13" s="212">
        <f t="shared" si="2"/>
        <v>186210039</v>
      </c>
      <c r="O13" s="212">
        <f aca="true" t="shared" si="5" ref="O13:O20">F13+I13+L13</f>
        <v>184522817</v>
      </c>
      <c r="P13" s="213">
        <f t="shared" si="3"/>
        <v>99.0939145874944</v>
      </c>
    </row>
    <row r="14" spans="1:16" ht="36.75" customHeight="1">
      <c r="A14" s="205" t="s">
        <v>64</v>
      </c>
      <c r="B14" s="289" t="s">
        <v>240</v>
      </c>
      <c r="C14" s="289"/>
      <c r="D14" s="289"/>
      <c r="E14" s="206">
        <v>6350000</v>
      </c>
      <c r="F14" s="206">
        <v>6350000</v>
      </c>
      <c r="G14" s="207">
        <f t="shared" si="4"/>
        <v>100</v>
      </c>
      <c r="H14" s="206">
        <v>12999840</v>
      </c>
      <c r="I14" s="206">
        <v>16347000</v>
      </c>
      <c r="J14" s="207">
        <f t="shared" si="0"/>
        <v>125.74770151017243</v>
      </c>
      <c r="K14" s="206">
        <f>'4. (2)'!N14-4!H14-4!E14</f>
        <v>21306531</v>
      </c>
      <c r="L14" s="206">
        <f>'4. (2)'!O14-4!I14-4!F14</f>
        <v>20713808</v>
      </c>
      <c r="M14" s="207">
        <f t="shared" si="1"/>
        <v>97.2181158913199</v>
      </c>
      <c r="N14" s="208">
        <f t="shared" si="2"/>
        <v>40656371</v>
      </c>
      <c r="O14" s="208">
        <f t="shared" si="5"/>
        <v>43410808</v>
      </c>
      <c r="P14" s="209">
        <f t="shared" si="3"/>
        <v>106.77492095888243</v>
      </c>
    </row>
    <row r="15" spans="1:16" ht="36.75" customHeight="1">
      <c r="A15" s="210"/>
      <c r="B15" s="290" t="s">
        <v>65</v>
      </c>
      <c r="C15" s="290"/>
      <c r="D15" s="290"/>
      <c r="E15" s="211">
        <v>6350000</v>
      </c>
      <c r="F15" s="211">
        <v>6350000</v>
      </c>
      <c r="G15" s="214">
        <f t="shared" si="4"/>
        <v>100</v>
      </c>
      <c r="H15" s="211">
        <v>12999840</v>
      </c>
      <c r="I15" s="211">
        <v>16347000</v>
      </c>
      <c r="J15" s="214">
        <f t="shared" si="0"/>
        <v>125.74770151017243</v>
      </c>
      <c r="K15" s="211">
        <f>'4. (2)'!N15-4!H15-4!E15</f>
        <v>21306531</v>
      </c>
      <c r="L15" s="211">
        <f>'4. (2)'!O15-4!I15-4!F15</f>
        <v>20703808</v>
      </c>
      <c r="M15" s="214">
        <f t="shared" si="1"/>
        <v>97.17118192539179</v>
      </c>
      <c r="N15" s="212">
        <f t="shared" si="2"/>
        <v>40656371</v>
      </c>
      <c r="O15" s="212">
        <f t="shared" si="5"/>
        <v>43400808</v>
      </c>
      <c r="P15" s="213">
        <f t="shared" si="3"/>
        <v>106.75032456782728</v>
      </c>
    </row>
    <row r="16" spans="1:16" ht="36.75" customHeight="1">
      <c r="A16" s="205" t="s">
        <v>241</v>
      </c>
      <c r="B16" s="289" t="s">
        <v>242</v>
      </c>
      <c r="C16" s="289"/>
      <c r="D16" s="289"/>
      <c r="E16" s="206">
        <v>616000</v>
      </c>
      <c r="F16" s="206">
        <v>616000</v>
      </c>
      <c r="G16" s="207">
        <f t="shared" si="4"/>
        <v>100</v>
      </c>
      <c r="H16" s="206">
        <v>5229522</v>
      </c>
      <c r="I16" s="206">
        <v>6162530</v>
      </c>
      <c r="J16" s="207">
        <f t="shared" si="0"/>
        <v>117.84117171703265</v>
      </c>
      <c r="K16" s="206">
        <f>'4. (2)'!N16-4!H16-4!E16</f>
        <v>13619203</v>
      </c>
      <c r="L16" s="206">
        <f>'4. (2)'!O16-4!I16-4!F16</f>
        <v>16435078</v>
      </c>
      <c r="M16" s="207">
        <f t="shared" si="1"/>
        <v>120.67576935302309</v>
      </c>
      <c r="N16" s="208">
        <f t="shared" si="2"/>
        <v>19464725</v>
      </c>
      <c r="O16" s="208">
        <f t="shared" si="5"/>
        <v>23213608</v>
      </c>
      <c r="P16" s="209">
        <f t="shared" si="3"/>
        <v>119.25988165771673</v>
      </c>
    </row>
    <row r="17" spans="1:16" ht="36.75" customHeight="1">
      <c r="A17" s="210"/>
      <c r="B17" s="290" t="s">
        <v>65</v>
      </c>
      <c r="C17" s="290"/>
      <c r="D17" s="290"/>
      <c r="E17" s="211">
        <v>616000</v>
      </c>
      <c r="F17" s="211">
        <v>616000</v>
      </c>
      <c r="G17" s="214">
        <f t="shared" si="4"/>
        <v>100</v>
      </c>
      <c r="H17" s="211">
        <v>5229522</v>
      </c>
      <c r="I17" s="211">
        <v>6162530</v>
      </c>
      <c r="J17" s="214">
        <f t="shared" si="0"/>
        <v>117.84117171703265</v>
      </c>
      <c r="K17" s="211">
        <f>'4. (2)'!N17-4!H17-4!E17</f>
        <v>13619203</v>
      </c>
      <c r="L17" s="211">
        <f>'4. (2)'!O17-4!I17-4!F17</f>
        <v>16435078</v>
      </c>
      <c r="M17" s="214">
        <f t="shared" si="1"/>
        <v>120.67576935302309</v>
      </c>
      <c r="N17" s="212">
        <f t="shared" si="2"/>
        <v>19464725</v>
      </c>
      <c r="O17" s="212">
        <f t="shared" si="5"/>
        <v>23213608</v>
      </c>
      <c r="P17" s="213">
        <f t="shared" si="3"/>
        <v>119.25988165771673</v>
      </c>
    </row>
    <row r="18" spans="1:16" ht="36.75" customHeight="1">
      <c r="A18" s="205" t="s">
        <v>241</v>
      </c>
      <c r="B18" s="289" t="s">
        <v>243</v>
      </c>
      <c r="C18" s="289"/>
      <c r="D18" s="289"/>
      <c r="E18" s="206">
        <v>0</v>
      </c>
      <c r="F18" s="206">
        <v>200000</v>
      </c>
      <c r="G18" s="207">
        <v>0</v>
      </c>
      <c r="H18" s="206">
        <v>0</v>
      </c>
      <c r="I18" s="206">
        <v>24800000</v>
      </c>
      <c r="J18" s="207">
        <v>0</v>
      </c>
      <c r="K18" s="206">
        <v>0</v>
      </c>
      <c r="L18" s="206">
        <f>'4. (2)'!O18-4!I18-4!F18</f>
        <v>13216843</v>
      </c>
      <c r="M18" s="207">
        <v>0</v>
      </c>
      <c r="N18" s="208">
        <f t="shared" si="2"/>
        <v>0</v>
      </c>
      <c r="O18" s="208">
        <f t="shared" si="5"/>
        <v>38216843</v>
      </c>
      <c r="P18" s="209">
        <v>0</v>
      </c>
    </row>
    <row r="19" spans="1:16" ht="36.75" customHeight="1">
      <c r="A19" s="210"/>
      <c r="B19" s="290" t="s">
        <v>65</v>
      </c>
      <c r="C19" s="290"/>
      <c r="D19" s="290"/>
      <c r="E19" s="211">
        <v>0</v>
      </c>
      <c r="F19" s="211">
        <v>200000</v>
      </c>
      <c r="G19" s="214">
        <v>0</v>
      </c>
      <c r="H19" s="211">
        <v>0</v>
      </c>
      <c r="I19" s="211">
        <v>24800000</v>
      </c>
      <c r="J19" s="214">
        <v>0</v>
      </c>
      <c r="K19" s="211">
        <v>0</v>
      </c>
      <c r="L19" s="211">
        <f>'4. (2)'!O19-4!I19-4!F19</f>
        <v>13131823</v>
      </c>
      <c r="M19" s="214">
        <v>0</v>
      </c>
      <c r="N19" s="212">
        <f t="shared" si="2"/>
        <v>0</v>
      </c>
      <c r="O19" s="212">
        <f t="shared" si="5"/>
        <v>38131823</v>
      </c>
      <c r="P19" s="213">
        <v>0</v>
      </c>
    </row>
    <row r="20" spans="1:16" ht="36.75" customHeight="1" thickBot="1">
      <c r="A20" s="215" t="s">
        <v>244</v>
      </c>
      <c r="B20" s="291" t="s">
        <v>245</v>
      </c>
      <c r="C20" s="291"/>
      <c r="D20" s="291"/>
      <c r="E20" s="216">
        <f>E10+E12+E14+E16+E18</f>
        <v>10268000</v>
      </c>
      <c r="F20" s="216">
        <f aca="true" t="shared" si="6" ref="F20:K20">F10+F12+F14+F16+F18</f>
        <v>10468000</v>
      </c>
      <c r="G20" s="239">
        <f t="shared" si="4"/>
        <v>101.94779898714452</v>
      </c>
      <c r="H20" s="216">
        <f t="shared" si="6"/>
        <v>225327475</v>
      </c>
      <c r="I20" s="216">
        <f t="shared" si="6"/>
        <v>274436707</v>
      </c>
      <c r="J20" s="239">
        <f t="shared" si="0"/>
        <v>121.79460449729889</v>
      </c>
      <c r="K20" s="216">
        <f t="shared" si="6"/>
        <v>149346158</v>
      </c>
      <c r="L20" s="216">
        <f>L10+L12+L14+L16+L18</f>
        <v>148313863</v>
      </c>
      <c r="M20" s="239">
        <f t="shared" si="1"/>
        <v>99.30879038749694</v>
      </c>
      <c r="N20" s="216">
        <f t="shared" si="2"/>
        <v>384941633</v>
      </c>
      <c r="O20" s="216">
        <f t="shared" si="5"/>
        <v>433218570</v>
      </c>
      <c r="P20" s="217">
        <f t="shared" si="3"/>
        <v>112.54136545942276</v>
      </c>
    </row>
    <row r="21" ht="13.5" thickTop="1"/>
  </sheetData>
  <sheetProtection/>
  <mergeCells count="23">
    <mergeCell ref="B20:D20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D2:N2"/>
    <mergeCell ref="D3:N3"/>
    <mergeCell ref="O4:P4"/>
    <mergeCell ref="A5:A7"/>
    <mergeCell ref="B5:D7"/>
    <mergeCell ref="E5:P5"/>
    <mergeCell ref="E6:G7"/>
    <mergeCell ref="H6:J7"/>
    <mergeCell ref="K6:M7"/>
    <mergeCell ref="N6:P7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421875" style="190" customWidth="1"/>
    <col min="2" max="4" width="9.140625" style="190" customWidth="1"/>
    <col min="5" max="14" width="15.140625" style="190" customWidth="1"/>
    <col min="15" max="15" width="15.8515625" style="190" customWidth="1"/>
    <col min="16" max="16" width="15.140625" style="190" customWidth="1"/>
    <col min="17" max="19" width="12.00390625" style="190" customWidth="1"/>
    <col min="20" max="16384" width="9.140625" style="190" customWidth="1"/>
  </cols>
  <sheetData>
    <row r="2" spans="3:23" ht="16.5" customHeight="1">
      <c r="C2" s="260" t="s">
        <v>296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18"/>
      <c r="P2" s="218"/>
      <c r="Q2" s="218"/>
      <c r="R2" s="218"/>
      <c r="S2" s="218"/>
      <c r="T2" s="218"/>
      <c r="U2" s="218"/>
      <c r="V2" s="218"/>
      <c r="W2" s="218"/>
    </row>
    <row r="3" spans="3:23" ht="16.5" customHeight="1">
      <c r="C3" s="219"/>
      <c r="D3" s="261" t="s">
        <v>262</v>
      </c>
      <c r="E3" s="261"/>
      <c r="F3" s="261"/>
      <c r="G3" s="261"/>
      <c r="H3" s="261"/>
      <c r="I3" s="261"/>
      <c r="J3" s="261"/>
      <c r="K3" s="261"/>
      <c r="L3" s="261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</row>
    <row r="4" spans="1:19" ht="17.25" thickBot="1">
      <c r="A4" s="193"/>
      <c r="B4" s="193"/>
      <c r="C4" s="193"/>
      <c r="D4" s="193"/>
      <c r="Q4" s="262" t="s">
        <v>212</v>
      </c>
      <c r="R4" s="262"/>
      <c r="S4" s="262"/>
    </row>
    <row r="5" spans="1:19" ht="16.5" customHeight="1" thickTop="1">
      <c r="A5" s="263" t="s">
        <v>234</v>
      </c>
      <c r="B5" s="265" t="s">
        <v>235</v>
      </c>
      <c r="C5" s="265"/>
      <c r="D5" s="265"/>
      <c r="E5" s="267" t="s">
        <v>25</v>
      </c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92"/>
      <c r="Q5" s="293" t="s">
        <v>246</v>
      </c>
      <c r="R5" s="294"/>
      <c r="S5" s="295"/>
    </row>
    <row r="6" spans="1:19" ht="15.75" customHeight="1">
      <c r="A6" s="264"/>
      <c r="B6" s="266"/>
      <c r="C6" s="266"/>
      <c r="D6" s="266"/>
      <c r="E6" s="270" t="s">
        <v>247</v>
      </c>
      <c r="F6" s="271"/>
      <c r="G6" s="272"/>
      <c r="H6" s="270" t="s">
        <v>248</v>
      </c>
      <c r="I6" s="271"/>
      <c r="J6" s="272"/>
      <c r="K6" s="270" t="s">
        <v>249</v>
      </c>
      <c r="L6" s="271"/>
      <c r="M6" s="272"/>
      <c r="N6" s="302" t="s">
        <v>62</v>
      </c>
      <c r="O6" s="303"/>
      <c r="P6" s="304"/>
      <c r="Q6" s="296"/>
      <c r="R6" s="297"/>
      <c r="S6" s="298"/>
    </row>
    <row r="7" spans="1:19" ht="35.25" customHeight="1">
      <c r="A7" s="264"/>
      <c r="B7" s="266"/>
      <c r="C7" s="266"/>
      <c r="D7" s="266"/>
      <c r="E7" s="273"/>
      <c r="F7" s="274"/>
      <c r="G7" s="275"/>
      <c r="H7" s="273"/>
      <c r="I7" s="274"/>
      <c r="J7" s="275"/>
      <c r="K7" s="273"/>
      <c r="L7" s="274"/>
      <c r="M7" s="275"/>
      <c r="N7" s="305"/>
      <c r="O7" s="306"/>
      <c r="P7" s="307"/>
      <c r="Q7" s="299"/>
      <c r="R7" s="300"/>
      <c r="S7" s="301"/>
    </row>
    <row r="8" spans="1:19" ht="31.5">
      <c r="A8" s="196"/>
      <c r="B8" s="266"/>
      <c r="C8" s="266"/>
      <c r="D8" s="266"/>
      <c r="E8" s="198" t="s">
        <v>188</v>
      </c>
      <c r="F8" s="198" t="s">
        <v>233</v>
      </c>
      <c r="G8" s="198" t="s">
        <v>170</v>
      </c>
      <c r="H8" s="198" t="s">
        <v>188</v>
      </c>
      <c r="I8" s="198" t="s">
        <v>233</v>
      </c>
      <c r="J8" s="198" t="s">
        <v>170</v>
      </c>
      <c r="K8" s="198" t="s">
        <v>188</v>
      </c>
      <c r="L8" s="198" t="s">
        <v>233</v>
      </c>
      <c r="M8" s="198" t="s">
        <v>170</v>
      </c>
      <c r="N8" s="199" t="s">
        <v>188</v>
      </c>
      <c r="O8" s="199" t="s">
        <v>233</v>
      </c>
      <c r="P8" s="199" t="s">
        <v>170</v>
      </c>
      <c r="Q8" s="198" t="s">
        <v>188</v>
      </c>
      <c r="R8" s="198" t="s">
        <v>233</v>
      </c>
      <c r="S8" s="220" t="s">
        <v>170</v>
      </c>
    </row>
    <row r="9" spans="1:19" ht="15.75">
      <c r="A9" s="201" t="s">
        <v>2</v>
      </c>
      <c r="B9" s="288" t="s">
        <v>3</v>
      </c>
      <c r="C9" s="288"/>
      <c r="D9" s="288"/>
      <c r="E9" s="202" t="s">
        <v>4</v>
      </c>
      <c r="F9" s="202" t="s">
        <v>1</v>
      </c>
      <c r="G9" s="202" t="s">
        <v>7</v>
      </c>
      <c r="H9" s="202" t="s">
        <v>28</v>
      </c>
      <c r="I9" s="202" t="s">
        <v>29</v>
      </c>
      <c r="J9" s="202" t="s">
        <v>30</v>
      </c>
      <c r="K9" s="202" t="s">
        <v>31</v>
      </c>
      <c r="L9" s="202" t="s">
        <v>32</v>
      </c>
      <c r="M9" s="202" t="s">
        <v>33</v>
      </c>
      <c r="N9" s="203" t="s">
        <v>34</v>
      </c>
      <c r="O9" s="203" t="s">
        <v>35</v>
      </c>
      <c r="P9" s="203" t="s">
        <v>36</v>
      </c>
      <c r="Q9" s="202" t="s">
        <v>37</v>
      </c>
      <c r="R9" s="202" t="s">
        <v>38</v>
      </c>
      <c r="S9" s="221" t="s">
        <v>39</v>
      </c>
    </row>
    <row r="10" spans="1:19" ht="36.75" customHeight="1">
      <c r="A10" s="205" t="s">
        <v>63</v>
      </c>
      <c r="B10" s="289" t="s">
        <v>238</v>
      </c>
      <c r="C10" s="289"/>
      <c r="D10" s="289"/>
      <c r="E10" s="222">
        <v>103092805</v>
      </c>
      <c r="F10" s="222">
        <v>107027762</v>
      </c>
      <c r="G10" s="223">
        <f aca="true" t="shared" si="0" ref="G10:G20">(F10/E10)*100</f>
        <v>103.81690749417479</v>
      </c>
      <c r="H10" s="222">
        <v>23043693</v>
      </c>
      <c r="I10" s="222">
        <v>21312732</v>
      </c>
      <c r="J10" s="223">
        <f aca="true" t="shared" si="1" ref="J10:J20">(I10/H10)*100</f>
        <v>92.48835245288157</v>
      </c>
      <c r="K10" s="222">
        <v>12474000</v>
      </c>
      <c r="L10" s="222">
        <v>15514000</v>
      </c>
      <c r="M10" s="223">
        <f aca="true" t="shared" si="2" ref="M10:M20">(L10/K10)*100</f>
        <v>124.37069103735769</v>
      </c>
      <c r="N10" s="224">
        <f aca="true" t="shared" si="3" ref="N10:O19">K10+H10+E10</f>
        <v>138610498</v>
      </c>
      <c r="O10" s="224">
        <f t="shared" si="3"/>
        <v>143854494</v>
      </c>
      <c r="P10" s="225">
        <f aca="true" t="shared" si="4" ref="P10:P20">(O10/N10)*100</f>
        <v>103.78326034150747</v>
      </c>
      <c r="Q10" s="226">
        <v>25</v>
      </c>
      <c r="R10" s="226">
        <v>25</v>
      </c>
      <c r="S10" s="227">
        <f aca="true" t="shared" si="5" ref="S10:S17">R10/Q10*100</f>
        <v>100</v>
      </c>
    </row>
    <row r="11" spans="1:19" ht="36.75" customHeight="1">
      <c r="A11" s="210"/>
      <c r="B11" s="290" t="s">
        <v>58</v>
      </c>
      <c r="C11" s="290"/>
      <c r="D11" s="290"/>
      <c r="E11" s="228">
        <v>103092805</v>
      </c>
      <c r="F11" s="228">
        <v>107027762</v>
      </c>
      <c r="G11" s="229">
        <f t="shared" si="0"/>
        <v>103.81690749417479</v>
      </c>
      <c r="H11" s="228">
        <v>23043693</v>
      </c>
      <c r="I11" s="228">
        <v>21312732</v>
      </c>
      <c r="J11" s="229">
        <f t="shared" si="1"/>
        <v>92.48835245288157</v>
      </c>
      <c r="K11" s="228">
        <v>12474000</v>
      </c>
      <c r="L11" s="228">
        <v>15514000</v>
      </c>
      <c r="M11" s="229">
        <f t="shared" si="2"/>
        <v>124.37069103735769</v>
      </c>
      <c r="N11" s="230">
        <f t="shared" si="3"/>
        <v>138610498</v>
      </c>
      <c r="O11" s="230">
        <f t="shared" si="3"/>
        <v>143854494</v>
      </c>
      <c r="P11" s="231">
        <f t="shared" si="4"/>
        <v>103.78326034150747</v>
      </c>
      <c r="Q11" s="232">
        <v>25</v>
      </c>
      <c r="R11" s="232">
        <v>25</v>
      </c>
      <c r="S11" s="233">
        <f t="shared" si="5"/>
        <v>100</v>
      </c>
    </row>
    <row r="12" spans="1:19" ht="36.75" customHeight="1">
      <c r="A12" s="205" t="s">
        <v>86</v>
      </c>
      <c r="B12" s="289" t="s">
        <v>239</v>
      </c>
      <c r="C12" s="289"/>
      <c r="D12" s="289"/>
      <c r="E12" s="222">
        <v>118511260</v>
      </c>
      <c r="F12" s="222">
        <v>120974683</v>
      </c>
      <c r="G12" s="223">
        <f t="shared" si="0"/>
        <v>102.07864045998667</v>
      </c>
      <c r="H12" s="222">
        <v>28287779</v>
      </c>
      <c r="I12" s="222">
        <v>24137134</v>
      </c>
      <c r="J12" s="223">
        <f t="shared" si="1"/>
        <v>85.32707357477588</v>
      </c>
      <c r="K12" s="222">
        <v>39411000</v>
      </c>
      <c r="L12" s="222">
        <v>39411000</v>
      </c>
      <c r="M12" s="223">
        <f t="shared" si="2"/>
        <v>100</v>
      </c>
      <c r="N12" s="224">
        <f t="shared" si="3"/>
        <v>186210039</v>
      </c>
      <c r="O12" s="224">
        <f t="shared" si="3"/>
        <v>184522817</v>
      </c>
      <c r="P12" s="225">
        <f t="shared" si="4"/>
        <v>99.0939145874944</v>
      </c>
      <c r="Q12" s="226">
        <v>37</v>
      </c>
      <c r="R12" s="226">
        <v>37</v>
      </c>
      <c r="S12" s="227">
        <f t="shared" si="5"/>
        <v>100</v>
      </c>
    </row>
    <row r="13" spans="1:19" ht="36.75" customHeight="1">
      <c r="A13" s="210"/>
      <c r="B13" s="290" t="s">
        <v>65</v>
      </c>
      <c r="C13" s="290"/>
      <c r="D13" s="290"/>
      <c r="E13" s="228">
        <v>118511260</v>
      </c>
      <c r="F13" s="228">
        <v>120974683</v>
      </c>
      <c r="G13" s="229">
        <f t="shared" si="0"/>
        <v>102.07864045998667</v>
      </c>
      <c r="H13" s="228">
        <v>28287779</v>
      </c>
      <c r="I13" s="228">
        <v>24137134</v>
      </c>
      <c r="J13" s="229">
        <f t="shared" si="1"/>
        <v>85.32707357477588</v>
      </c>
      <c r="K13" s="228">
        <v>39411000</v>
      </c>
      <c r="L13" s="228">
        <v>39411000</v>
      </c>
      <c r="M13" s="229">
        <f t="shared" si="2"/>
        <v>100</v>
      </c>
      <c r="N13" s="230">
        <f t="shared" si="3"/>
        <v>186210039</v>
      </c>
      <c r="O13" s="230">
        <f t="shared" si="3"/>
        <v>184522817</v>
      </c>
      <c r="P13" s="231">
        <f t="shared" si="4"/>
        <v>99.0939145874944</v>
      </c>
      <c r="Q13" s="232">
        <v>37</v>
      </c>
      <c r="R13" s="232">
        <v>37</v>
      </c>
      <c r="S13" s="233">
        <f t="shared" si="5"/>
        <v>100</v>
      </c>
    </row>
    <row r="14" spans="1:19" ht="36.75" customHeight="1">
      <c r="A14" s="205" t="s">
        <v>64</v>
      </c>
      <c r="B14" s="289" t="s">
        <v>240</v>
      </c>
      <c r="C14" s="289"/>
      <c r="D14" s="289"/>
      <c r="E14" s="222">
        <v>22229416</v>
      </c>
      <c r="F14" s="222">
        <v>24761406</v>
      </c>
      <c r="G14" s="223">
        <f t="shared" si="0"/>
        <v>111.39026774252639</v>
      </c>
      <c r="H14" s="222">
        <v>5058955</v>
      </c>
      <c r="I14" s="222">
        <v>5031402</v>
      </c>
      <c r="J14" s="223">
        <f t="shared" si="1"/>
        <v>99.45536182867805</v>
      </c>
      <c r="K14" s="222">
        <v>13368000</v>
      </c>
      <c r="L14" s="222">
        <v>13618000</v>
      </c>
      <c r="M14" s="223">
        <f t="shared" si="2"/>
        <v>101.87013764213046</v>
      </c>
      <c r="N14" s="224">
        <f t="shared" si="3"/>
        <v>40656371</v>
      </c>
      <c r="O14" s="224">
        <f t="shared" si="3"/>
        <v>43410808</v>
      </c>
      <c r="P14" s="225">
        <f t="shared" si="4"/>
        <v>106.77492095888243</v>
      </c>
      <c r="Q14" s="226">
        <v>9.5</v>
      </c>
      <c r="R14" s="226">
        <v>9.5</v>
      </c>
      <c r="S14" s="227">
        <f t="shared" si="5"/>
        <v>100</v>
      </c>
    </row>
    <row r="15" spans="1:19" ht="36.75" customHeight="1">
      <c r="A15" s="210"/>
      <c r="B15" s="290" t="s">
        <v>65</v>
      </c>
      <c r="C15" s="290"/>
      <c r="D15" s="290"/>
      <c r="E15" s="228">
        <v>22229416</v>
      </c>
      <c r="F15" s="228">
        <v>24761406</v>
      </c>
      <c r="G15" s="229">
        <f t="shared" si="0"/>
        <v>111.39026774252639</v>
      </c>
      <c r="H15" s="228">
        <v>5058955</v>
      </c>
      <c r="I15" s="228">
        <v>5021402</v>
      </c>
      <c r="J15" s="229">
        <f t="shared" si="1"/>
        <v>99.25769254717625</v>
      </c>
      <c r="K15" s="228">
        <v>13368000</v>
      </c>
      <c r="L15" s="228">
        <v>13618000</v>
      </c>
      <c r="M15" s="229">
        <f t="shared" si="2"/>
        <v>101.87013764213046</v>
      </c>
      <c r="N15" s="230">
        <f t="shared" si="3"/>
        <v>40656371</v>
      </c>
      <c r="O15" s="230">
        <f t="shared" si="3"/>
        <v>43400808</v>
      </c>
      <c r="P15" s="231">
        <f t="shared" si="4"/>
        <v>106.75032456782728</v>
      </c>
      <c r="Q15" s="232">
        <v>9.5</v>
      </c>
      <c r="R15" s="232">
        <v>9.5</v>
      </c>
      <c r="S15" s="233">
        <f t="shared" si="5"/>
        <v>100</v>
      </c>
    </row>
    <row r="16" spans="1:19" ht="36.75" customHeight="1">
      <c r="A16" s="205" t="s">
        <v>241</v>
      </c>
      <c r="B16" s="289" t="s">
        <v>242</v>
      </c>
      <c r="C16" s="289"/>
      <c r="D16" s="289"/>
      <c r="E16" s="222">
        <v>8849600</v>
      </c>
      <c r="F16" s="222">
        <v>9661477</v>
      </c>
      <c r="G16" s="223">
        <f t="shared" si="0"/>
        <v>109.1741660640029</v>
      </c>
      <c r="H16" s="222">
        <v>2048125</v>
      </c>
      <c r="I16" s="222">
        <v>1985131</v>
      </c>
      <c r="J16" s="223">
        <f t="shared" si="1"/>
        <v>96.9243088190418</v>
      </c>
      <c r="K16" s="222">
        <v>8567000</v>
      </c>
      <c r="L16" s="222">
        <v>11567000</v>
      </c>
      <c r="M16" s="223">
        <f t="shared" si="2"/>
        <v>135.01809268121863</v>
      </c>
      <c r="N16" s="224">
        <f t="shared" si="3"/>
        <v>19464725</v>
      </c>
      <c r="O16" s="224">
        <f t="shared" si="3"/>
        <v>23213608</v>
      </c>
      <c r="P16" s="225">
        <f t="shared" si="4"/>
        <v>119.25988165771673</v>
      </c>
      <c r="Q16" s="226">
        <v>3</v>
      </c>
      <c r="R16" s="226">
        <v>3</v>
      </c>
      <c r="S16" s="227">
        <f t="shared" si="5"/>
        <v>100</v>
      </c>
    </row>
    <row r="17" spans="1:19" ht="36.75" customHeight="1">
      <c r="A17" s="210"/>
      <c r="B17" s="290" t="s">
        <v>65</v>
      </c>
      <c r="C17" s="290"/>
      <c r="D17" s="290"/>
      <c r="E17" s="228">
        <v>8849600</v>
      </c>
      <c r="F17" s="228">
        <v>9661477</v>
      </c>
      <c r="G17" s="229">
        <f t="shared" si="0"/>
        <v>109.1741660640029</v>
      </c>
      <c r="H17" s="228">
        <v>2048125</v>
      </c>
      <c r="I17" s="228">
        <v>1985131</v>
      </c>
      <c r="J17" s="229">
        <f t="shared" si="1"/>
        <v>96.9243088190418</v>
      </c>
      <c r="K17" s="228">
        <v>8567000</v>
      </c>
      <c r="L17" s="228">
        <v>11567000</v>
      </c>
      <c r="M17" s="229">
        <f t="shared" si="2"/>
        <v>135.01809268121863</v>
      </c>
      <c r="N17" s="230">
        <f t="shared" si="3"/>
        <v>19464725</v>
      </c>
      <c r="O17" s="230">
        <f t="shared" si="3"/>
        <v>23213608</v>
      </c>
      <c r="P17" s="231">
        <f t="shared" si="4"/>
        <v>119.25988165771673</v>
      </c>
      <c r="Q17" s="232">
        <v>3</v>
      </c>
      <c r="R17" s="232">
        <v>3</v>
      </c>
      <c r="S17" s="233">
        <f t="shared" si="5"/>
        <v>100</v>
      </c>
    </row>
    <row r="18" spans="1:19" ht="36.75" customHeight="1">
      <c r="A18" s="205" t="s">
        <v>241</v>
      </c>
      <c r="B18" s="289" t="s">
        <v>243</v>
      </c>
      <c r="C18" s="289"/>
      <c r="D18" s="289"/>
      <c r="E18" s="222">
        <v>0</v>
      </c>
      <c r="F18" s="222">
        <v>26845993</v>
      </c>
      <c r="G18" s="223">
        <v>0</v>
      </c>
      <c r="H18" s="222">
        <v>0</v>
      </c>
      <c r="I18" s="222">
        <v>5381850</v>
      </c>
      <c r="J18" s="223">
        <v>0</v>
      </c>
      <c r="K18" s="222">
        <v>0</v>
      </c>
      <c r="L18" s="222">
        <v>5989000</v>
      </c>
      <c r="M18" s="223">
        <v>0</v>
      </c>
      <c r="N18" s="224">
        <f t="shared" si="3"/>
        <v>0</v>
      </c>
      <c r="O18" s="224">
        <f t="shared" si="3"/>
        <v>38216843</v>
      </c>
      <c r="P18" s="225">
        <v>0</v>
      </c>
      <c r="Q18" s="226">
        <v>0</v>
      </c>
      <c r="R18" s="226">
        <v>10</v>
      </c>
      <c r="S18" s="227">
        <v>0</v>
      </c>
    </row>
    <row r="19" spans="1:19" ht="36.75" customHeight="1">
      <c r="A19" s="210"/>
      <c r="B19" s="290" t="s">
        <v>65</v>
      </c>
      <c r="C19" s="290"/>
      <c r="D19" s="290"/>
      <c r="E19" s="228">
        <v>0</v>
      </c>
      <c r="F19" s="228">
        <v>26845993</v>
      </c>
      <c r="G19" s="229">
        <v>0</v>
      </c>
      <c r="H19" s="228">
        <v>0</v>
      </c>
      <c r="I19" s="228">
        <v>5296830</v>
      </c>
      <c r="J19" s="229">
        <v>0</v>
      </c>
      <c r="K19" s="228">
        <v>0</v>
      </c>
      <c r="L19" s="228">
        <v>5989000</v>
      </c>
      <c r="M19" s="229">
        <v>0</v>
      </c>
      <c r="N19" s="230">
        <f t="shared" si="3"/>
        <v>0</v>
      </c>
      <c r="O19" s="230">
        <f t="shared" si="3"/>
        <v>38131823</v>
      </c>
      <c r="P19" s="231">
        <v>0</v>
      </c>
      <c r="Q19" s="232">
        <v>0</v>
      </c>
      <c r="R19" s="232">
        <v>10</v>
      </c>
      <c r="S19" s="233">
        <v>0</v>
      </c>
    </row>
    <row r="20" spans="1:19" ht="36.75" customHeight="1" thickBot="1">
      <c r="A20" s="234" t="s">
        <v>244</v>
      </c>
      <c r="B20" s="291" t="s">
        <v>245</v>
      </c>
      <c r="C20" s="291"/>
      <c r="D20" s="291"/>
      <c r="E20" s="235">
        <f>E10+E12+E14+E16+E18</f>
        <v>252683081</v>
      </c>
      <c r="F20" s="235">
        <f aca="true" t="shared" si="6" ref="F20:O20">F10+F12+F14+F16+F18</f>
        <v>289271321</v>
      </c>
      <c r="G20" s="236">
        <f t="shared" si="0"/>
        <v>114.4798930958104</v>
      </c>
      <c r="H20" s="235">
        <f t="shared" si="6"/>
        <v>58438552</v>
      </c>
      <c r="I20" s="235">
        <f t="shared" si="6"/>
        <v>57848249</v>
      </c>
      <c r="J20" s="236">
        <f t="shared" si="1"/>
        <v>98.98987401330547</v>
      </c>
      <c r="K20" s="235">
        <f t="shared" si="6"/>
        <v>73820000</v>
      </c>
      <c r="L20" s="235">
        <f>L10+L12+L14+L16+L18</f>
        <v>86099000</v>
      </c>
      <c r="M20" s="236">
        <f t="shared" si="2"/>
        <v>116.63370360335952</v>
      </c>
      <c r="N20" s="235">
        <f t="shared" si="6"/>
        <v>384941633</v>
      </c>
      <c r="O20" s="235">
        <f t="shared" si="6"/>
        <v>433218570</v>
      </c>
      <c r="P20" s="236">
        <f t="shared" si="4"/>
        <v>112.54136545942276</v>
      </c>
      <c r="Q20" s="236">
        <f>Q10+Q12+Q14+Q16+Q18</f>
        <v>74.5</v>
      </c>
      <c r="R20" s="236">
        <f>R10+R12+R14+R16+R18</f>
        <v>84.5</v>
      </c>
      <c r="S20" s="237">
        <f>R20/Q20*100</f>
        <v>113.42281879194631</v>
      </c>
    </row>
    <row r="21" ht="13.5" thickTop="1"/>
  </sheetData>
  <sheetProtection/>
  <mergeCells count="24">
    <mergeCell ref="B19:D19"/>
    <mergeCell ref="B20:D20"/>
    <mergeCell ref="B13:D13"/>
    <mergeCell ref="B14:D14"/>
    <mergeCell ref="B15:D15"/>
    <mergeCell ref="B16:D16"/>
    <mergeCell ref="B17:D17"/>
    <mergeCell ref="B18:D18"/>
    <mergeCell ref="N6:P7"/>
    <mergeCell ref="B8:D8"/>
    <mergeCell ref="B9:D9"/>
    <mergeCell ref="B10:D10"/>
    <mergeCell ref="B11:D11"/>
    <mergeCell ref="B12:D12"/>
    <mergeCell ref="C2:N2"/>
    <mergeCell ref="D3:L3"/>
    <mergeCell ref="Q4:S4"/>
    <mergeCell ref="A5:A7"/>
    <mergeCell ref="B5:D7"/>
    <mergeCell ref="E5:P5"/>
    <mergeCell ref="Q5:S7"/>
    <mergeCell ref="E6:G7"/>
    <mergeCell ref="H6:J7"/>
    <mergeCell ref="K6:M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R35"/>
  <sheetViews>
    <sheetView zoomScalePageLayoutView="0" workbookViewId="0" topLeftCell="C1">
      <selection activeCell="D23" sqref="D23:G23"/>
    </sheetView>
  </sheetViews>
  <sheetFormatPr defaultColWidth="9.140625" defaultRowHeight="12.75"/>
  <cols>
    <col min="3" max="3" width="6.57421875" style="0" customWidth="1"/>
    <col min="7" max="7" width="28.8515625" style="0" customWidth="1"/>
    <col min="8" max="9" width="16.28125" style="0" customWidth="1"/>
    <col min="10" max="10" width="9.28125" style="0" customWidth="1"/>
    <col min="11" max="11" width="5.140625" style="0" customWidth="1"/>
    <col min="15" max="15" width="22.57421875" style="0" customWidth="1"/>
    <col min="16" max="17" width="15.8515625" style="0" customWidth="1"/>
    <col min="18" max="18" width="9.421875" style="0" customWidth="1"/>
  </cols>
  <sheetData>
    <row r="3" spans="3:18" ht="16.5">
      <c r="C3" s="244" t="s">
        <v>297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78"/>
      <c r="R3" s="78"/>
    </row>
    <row r="4" spans="3:18" ht="16.5">
      <c r="C4" s="330" t="s">
        <v>263</v>
      </c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79"/>
      <c r="R4" s="79"/>
    </row>
    <row r="5" spans="3:18" ht="12.75">
      <c r="C5" s="30"/>
      <c r="D5" s="30"/>
      <c r="E5" s="30"/>
      <c r="F5" s="30"/>
      <c r="G5" s="30"/>
      <c r="H5" s="30"/>
      <c r="I5" s="30"/>
      <c r="J5" s="30"/>
      <c r="K5" s="31"/>
      <c r="L5" s="32"/>
      <c r="M5" s="32"/>
      <c r="N5" s="32"/>
      <c r="O5" s="32"/>
      <c r="P5" s="32"/>
      <c r="Q5" s="32"/>
      <c r="R5" s="32"/>
    </row>
    <row r="6" spans="4:18" ht="12.75">
      <c r="D6" s="30"/>
      <c r="E6" s="30"/>
      <c r="F6" s="30"/>
      <c r="G6" s="30"/>
      <c r="H6" s="30"/>
      <c r="I6" s="30"/>
      <c r="J6" s="30"/>
      <c r="K6" s="32"/>
      <c r="L6" s="32"/>
      <c r="M6" s="32"/>
      <c r="N6" s="32"/>
      <c r="O6" s="32"/>
      <c r="P6" s="32"/>
      <c r="Q6" s="32"/>
      <c r="R6" s="32"/>
    </row>
    <row r="7" spans="5:18" ht="12.75">
      <c r="E7" s="30"/>
      <c r="F7" s="30"/>
      <c r="G7" s="30"/>
      <c r="H7" s="30"/>
      <c r="I7" s="30"/>
      <c r="J7" s="30"/>
      <c r="K7" s="32"/>
      <c r="L7" s="32"/>
      <c r="M7" s="32"/>
      <c r="N7" s="32"/>
      <c r="O7" s="32"/>
      <c r="P7" s="32"/>
      <c r="Q7" s="32"/>
      <c r="R7" s="32"/>
    </row>
    <row r="8" spans="3:18" ht="16.5" thickBot="1">
      <c r="C8" s="33"/>
      <c r="D8" s="33"/>
      <c r="E8" s="33"/>
      <c r="F8" s="33"/>
      <c r="G8" s="33"/>
      <c r="H8" s="33"/>
      <c r="I8" s="33"/>
      <c r="J8" s="33"/>
      <c r="K8" s="32"/>
      <c r="L8" s="32"/>
      <c r="M8" s="32"/>
      <c r="N8" s="32"/>
      <c r="O8" s="319" t="s">
        <v>211</v>
      </c>
      <c r="P8" s="319"/>
      <c r="Q8" s="319"/>
      <c r="R8" s="319"/>
    </row>
    <row r="9" spans="3:18" ht="13.5" customHeight="1" thickTop="1">
      <c r="C9" s="331" t="s">
        <v>68</v>
      </c>
      <c r="D9" s="315" t="s">
        <v>6</v>
      </c>
      <c r="E9" s="315"/>
      <c r="F9" s="315"/>
      <c r="G9" s="315"/>
      <c r="H9" s="317" t="s">
        <v>188</v>
      </c>
      <c r="I9" s="317" t="s">
        <v>233</v>
      </c>
      <c r="J9" s="317" t="s">
        <v>170</v>
      </c>
      <c r="K9" s="317" t="s">
        <v>68</v>
      </c>
      <c r="L9" s="315" t="s">
        <v>6</v>
      </c>
      <c r="M9" s="315"/>
      <c r="N9" s="315"/>
      <c r="O9" s="315"/>
      <c r="P9" s="317" t="s">
        <v>188</v>
      </c>
      <c r="Q9" s="317" t="s">
        <v>233</v>
      </c>
      <c r="R9" s="320" t="s">
        <v>170</v>
      </c>
    </row>
    <row r="10" spans="3:18" ht="31.5" customHeight="1">
      <c r="C10" s="332"/>
      <c r="D10" s="316"/>
      <c r="E10" s="316"/>
      <c r="F10" s="316"/>
      <c r="G10" s="316"/>
      <c r="H10" s="318"/>
      <c r="I10" s="318"/>
      <c r="J10" s="318"/>
      <c r="K10" s="318"/>
      <c r="L10" s="316"/>
      <c r="M10" s="316"/>
      <c r="N10" s="316"/>
      <c r="O10" s="316"/>
      <c r="P10" s="318"/>
      <c r="Q10" s="318"/>
      <c r="R10" s="321"/>
    </row>
    <row r="11" spans="3:18" ht="15.75">
      <c r="C11" s="34"/>
      <c r="D11" s="329" t="s">
        <v>69</v>
      </c>
      <c r="E11" s="329"/>
      <c r="F11" s="329"/>
      <c r="G11" s="329"/>
      <c r="H11" s="35"/>
      <c r="I11" s="35"/>
      <c r="J11" s="35"/>
      <c r="K11" s="36"/>
      <c r="L11" s="329" t="s">
        <v>70</v>
      </c>
      <c r="M11" s="329"/>
      <c r="N11" s="329"/>
      <c r="O11" s="329"/>
      <c r="P11" s="36"/>
      <c r="Q11" s="36"/>
      <c r="R11" s="37"/>
    </row>
    <row r="12" spans="3:18" ht="21.75" customHeight="1">
      <c r="C12" s="70" t="s">
        <v>93</v>
      </c>
      <c r="D12" s="311" t="s">
        <v>74</v>
      </c>
      <c r="E12" s="311"/>
      <c r="F12" s="311"/>
      <c r="G12" s="311"/>
      <c r="H12" s="39">
        <v>109941761</v>
      </c>
      <c r="I12" s="39">
        <v>91821971</v>
      </c>
      <c r="J12" s="148">
        <f>(I12/H12)*100</f>
        <v>83.51873770695741</v>
      </c>
      <c r="K12" s="39" t="s">
        <v>107</v>
      </c>
      <c r="L12" s="311" t="s">
        <v>76</v>
      </c>
      <c r="M12" s="311"/>
      <c r="N12" s="311"/>
      <c r="O12" s="311"/>
      <c r="P12" s="39">
        <v>26918000</v>
      </c>
      <c r="Q12" s="39">
        <v>28273427</v>
      </c>
      <c r="R12" s="151">
        <f>(Q12/P12)*100</f>
        <v>105.03539267404712</v>
      </c>
    </row>
    <row r="13" spans="3:18" ht="29.25" customHeight="1">
      <c r="C13" s="70" t="s">
        <v>94</v>
      </c>
      <c r="D13" s="312" t="s">
        <v>129</v>
      </c>
      <c r="E13" s="313"/>
      <c r="F13" s="313"/>
      <c r="G13" s="314"/>
      <c r="H13" s="39">
        <v>0</v>
      </c>
      <c r="I13" s="39">
        <v>81309719</v>
      </c>
      <c r="J13" s="148">
        <v>0</v>
      </c>
      <c r="K13" s="39" t="s">
        <v>108</v>
      </c>
      <c r="L13" s="322" t="s">
        <v>119</v>
      </c>
      <c r="M13" s="322"/>
      <c r="N13" s="322"/>
      <c r="O13" s="322"/>
      <c r="P13" s="39">
        <v>5669552</v>
      </c>
      <c r="Q13" s="39">
        <v>5425859</v>
      </c>
      <c r="R13" s="151">
        <f>(Q13/P13)*100</f>
        <v>95.7017238751845</v>
      </c>
    </row>
    <row r="14" spans="3:18" ht="21.75" customHeight="1">
      <c r="C14" s="70" t="s">
        <v>95</v>
      </c>
      <c r="D14" s="308" t="s">
        <v>71</v>
      </c>
      <c r="E14" s="309"/>
      <c r="F14" s="309"/>
      <c r="G14" s="310"/>
      <c r="H14" s="39">
        <v>244093400</v>
      </c>
      <c r="I14" s="39">
        <v>262400000</v>
      </c>
      <c r="J14" s="148">
        <f aca="true" t="shared" si="0" ref="J14:J21">(I14/H14)*100</f>
        <v>107.49983407990548</v>
      </c>
      <c r="K14" s="39" t="s">
        <v>108</v>
      </c>
      <c r="L14" s="322" t="s">
        <v>77</v>
      </c>
      <c r="M14" s="322"/>
      <c r="N14" s="322"/>
      <c r="O14" s="322"/>
      <c r="P14" s="39">
        <v>218955000</v>
      </c>
      <c r="Q14" s="39">
        <v>262511000</v>
      </c>
      <c r="R14" s="151">
        <f>(Q14/P14)*100</f>
        <v>119.89267201023041</v>
      </c>
    </row>
    <row r="15" spans="3:18" ht="21.75" customHeight="1">
      <c r="C15" s="70" t="s">
        <v>96</v>
      </c>
      <c r="D15" s="308" t="s">
        <v>72</v>
      </c>
      <c r="E15" s="309"/>
      <c r="F15" s="309"/>
      <c r="G15" s="310"/>
      <c r="H15" s="39">
        <v>23307000</v>
      </c>
      <c r="I15" s="39">
        <v>23107000</v>
      </c>
      <c r="J15" s="148">
        <f t="shared" si="0"/>
        <v>99.14188870296478</v>
      </c>
      <c r="K15" s="39"/>
      <c r="L15" s="322" t="s">
        <v>186</v>
      </c>
      <c r="M15" s="322"/>
      <c r="N15" s="322"/>
      <c r="O15" s="322"/>
      <c r="P15" s="39">
        <v>5760000</v>
      </c>
      <c r="Q15" s="39">
        <v>8499000</v>
      </c>
      <c r="R15" s="151">
        <v>0</v>
      </c>
    </row>
    <row r="16" spans="3:18" ht="21.75" customHeight="1">
      <c r="C16" s="70" t="s">
        <v>97</v>
      </c>
      <c r="D16" s="187" t="s">
        <v>85</v>
      </c>
      <c r="E16" s="188"/>
      <c r="F16" s="188"/>
      <c r="G16" s="189"/>
      <c r="H16" s="39">
        <v>6926000</v>
      </c>
      <c r="I16" s="39">
        <v>12382825</v>
      </c>
      <c r="J16" s="148">
        <f t="shared" si="0"/>
        <v>178.78753970545768</v>
      </c>
      <c r="K16" s="39" t="s">
        <v>110</v>
      </c>
      <c r="L16" s="322" t="s">
        <v>8</v>
      </c>
      <c r="M16" s="322"/>
      <c r="N16" s="322"/>
      <c r="O16" s="322"/>
      <c r="P16" s="39">
        <f>'1 folyt'!D22</f>
        <v>7935000</v>
      </c>
      <c r="Q16" s="39">
        <v>7873000</v>
      </c>
      <c r="R16" s="151">
        <f aca="true" t="shared" si="1" ref="R16:R24">(Q16/P16)*100</f>
        <v>99.21865154379333</v>
      </c>
    </row>
    <row r="17" spans="3:18" ht="21.75" customHeight="1">
      <c r="C17" s="70" t="s">
        <v>98</v>
      </c>
      <c r="D17" s="187" t="s">
        <v>73</v>
      </c>
      <c r="E17" s="188"/>
      <c r="F17" s="188"/>
      <c r="G17" s="189"/>
      <c r="H17" s="39">
        <v>210000</v>
      </c>
      <c r="I17" s="39">
        <v>210000</v>
      </c>
      <c r="J17" s="148">
        <f t="shared" si="0"/>
        <v>100</v>
      </c>
      <c r="K17" s="39" t="s">
        <v>111</v>
      </c>
      <c r="L17" s="322" t="s">
        <v>78</v>
      </c>
      <c r="M17" s="322"/>
      <c r="N17" s="322"/>
      <c r="O17" s="322"/>
      <c r="P17" s="39">
        <f>P18+P20+P22</f>
        <v>34533282</v>
      </c>
      <c r="Q17" s="39">
        <f>Q18+Q20+Q22</f>
        <v>24533248</v>
      </c>
      <c r="R17" s="151">
        <f t="shared" si="1"/>
        <v>71.04232954168677</v>
      </c>
    </row>
    <row r="18" spans="3:18" ht="21.75" customHeight="1">
      <c r="C18" s="70" t="s">
        <v>99</v>
      </c>
      <c r="D18" s="187" t="s">
        <v>126</v>
      </c>
      <c r="E18" s="188"/>
      <c r="F18" s="188"/>
      <c r="G18" s="189"/>
      <c r="H18" s="39">
        <v>1000000</v>
      </c>
      <c r="I18" s="39">
        <v>460000</v>
      </c>
      <c r="J18" s="148">
        <f t="shared" si="0"/>
        <v>46</v>
      </c>
      <c r="K18" s="39"/>
      <c r="L18" s="322" t="s">
        <v>82</v>
      </c>
      <c r="M18" s="322"/>
      <c r="N18" s="322"/>
      <c r="O18" s="322"/>
      <c r="P18" s="39">
        <v>23371282</v>
      </c>
      <c r="Q18" s="39">
        <v>0</v>
      </c>
      <c r="R18" s="151">
        <f t="shared" si="1"/>
        <v>0</v>
      </c>
    </row>
    <row r="19" spans="3:18" ht="21.75" customHeight="1">
      <c r="C19" s="71" t="s">
        <v>63</v>
      </c>
      <c r="D19" s="77" t="s">
        <v>120</v>
      </c>
      <c r="E19" s="77"/>
      <c r="F19" s="77"/>
      <c r="G19" s="77"/>
      <c r="H19" s="69">
        <f>SUM(H12:H18)</f>
        <v>385478161</v>
      </c>
      <c r="I19" s="69">
        <f>SUM(I12:I18)</f>
        <v>471691515</v>
      </c>
      <c r="J19" s="149">
        <f t="shared" si="0"/>
        <v>122.3653017790546</v>
      </c>
      <c r="K19" s="39"/>
      <c r="L19" s="334" t="s">
        <v>83</v>
      </c>
      <c r="M19" s="334"/>
      <c r="N19" s="334"/>
      <c r="O19" s="334"/>
      <c r="P19" s="105">
        <v>23371282</v>
      </c>
      <c r="Q19" s="105">
        <v>0</v>
      </c>
      <c r="R19" s="151">
        <f t="shared" si="1"/>
        <v>0</v>
      </c>
    </row>
    <row r="20" spans="3:18" ht="21.75" customHeight="1">
      <c r="C20" s="70" t="s">
        <v>101</v>
      </c>
      <c r="D20" s="187" t="s">
        <v>75</v>
      </c>
      <c r="E20" s="188"/>
      <c r="F20" s="188"/>
      <c r="G20" s="189"/>
      <c r="H20" s="39">
        <v>101348062</v>
      </c>
      <c r="I20" s="39">
        <v>394396927</v>
      </c>
      <c r="J20" s="148">
        <f t="shared" si="0"/>
        <v>389.1509311741945</v>
      </c>
      <c r="K20" s="39"/>
      <c r="L20" s="326" t="s">
        <v>84</v>
      </c>
      <c r="M20" s="327"/>
      <c r="N20" s="327"/>
      <c r="O20" s="328"/>
      <c r="P20" s="105">
        <v>7362000</v>
      </c>
      <c r="Q20" s="105">
        <v>8010000</v>
      </c>
      <c r="R20" s="151">
        <f t="shared" si="1"/>
        <v>108.80195599022005</v>
      </c>
    </row>
    <row r="21" spans="3:18" ht="21.75" customHeight="1">
      <c r="C21" s="38"/>
      <c r="D21" s="323" t="s">
        <v>155</v>
      </c>
      <c r="E21" s="324"/>
      <c r="F21" s="324"/>
      <c r="G21" s="325"/>
      <c r="H21" s="105">
        <v>101348062</v>
      </c>
      <c r="I21" s="105">
        <v>393596476</v>
      </c>
      <c r="J21" s="175">
        <f t="shared" si="0"/>
        <v>388.36112722115985</v>
      </c>
      <c r="K21" s="39"/>
      <c r="L21" s="326" t="s">
        <v>121</v>
      </c>
      <c r="M21" s="327"/>
      <c r="N21" s="327"/>
      <c r="O21" s="328"/>
      <c r="P21" s="105">
        <v>7362000</v>
      </c>
      <c r="Q21" s="105">
        <v>8010000</v>
      </c>
      <c r="R21" s="151">
        <f t="shared" si="1"/>
        <v>108.80195599022005</v>
      </c>
    </row>
    <row r="22" spans="3:18" ht="21.75" customHeight="1">
      <c r="C22" s="38"/>
      <c r="D22" s="323"/>
      <c r="E22" s="324"/>
      <c r="F22" s="324"/>
      <c r="G22" s="325"/>
      <c r="H22" s="105"/>
      <c r="I22" s="105"/>
      <c r="J22" s="175"/>
      <c r="K22" s="39"/>
      <c r="L22" s="326" t="s">
        <v>0</v>
      </c>
      <c r="M22" s="327"/>
      <c r="N22" s="327"/>
      <c r="O22" s="328"/>
      <c r="P22" s="105">
        <v>3800000</v>
      </c>
      <c r="Q22" s="105">
        <v>16523248</v>
      </c>
      <c r="R22" s="151">
        <f t="shared" si="1"/>
        <v>434.82231578947375</v>
      </c>
    </row>
    <row r="23" spans="3:18" ht="21.75" customHeight="1">
      <c r="C23" s="70"/>
      <c r="D23" s="308"/>
      <c r="E23" s="309"/>
      <c r="F23" s="309"/>
      <c r="G23" s="310"/>
      <c r="H23" s="39"/>
      <c r="I23" s="39"/>
      <c r="J23" s="148"/>
      <c r="K23" s="39" t="s">
        <v>112</v>
      </c>
      <c r="L23" s="177" t="s">
        <v>79</v>
      </c>
      <c r="M23" s="177"/>
      <c r="N23" s="177"/>
      <c r="O23" s="177"/>
      <c r="P23" s="39">
        <v>11281058</v>
      </c>
      <c r="Q23" s="39">
        <v>322192704</v>
      </c>
      <c r="R23" s="151">
        <f t="shared" si="1"/>
        <v>2856.0504165478096</v>
      </c>
    </row>
    <row r="24" spans="3:18" ht="21.75" customHeight="1">
      <c r="C24" s="38"/>
      <c r="D24" s="311"/>
      <c r="E24" s="311"/>
      <c r="F24" s="311"/>
      <c r="G24" s="311"/>
      <c r="H24" s="39"/>
      <c r="I24" s="39"/>
      <c r="J24" s="148"/>
      <c r="K24" s="39" t="s">
        <v>113</v>
      </c>
      <c r="L24" s="177" t="s">
        <v>80</v>
      </c>
      <c r="M24" s="177"/>
      <c r="N24" s="177"/>
      <c r="O24" s="177"/>
      <c r="P24" s="39">
        <v>22619459</v>
      </c>
      <c r="Q24" s="39">
        <v>55547532</v>
      </c>
      <c r="R24" s="151">
        <f t="shared" si="1"/>
        <v>245.5740961797539</v>
      </c>
    </row>
    <row r="25" spans="3:18" ht="21.75" customHeight="1">
      <c r="C25" s="38"/>
      <c r="D25" s="311"/>
      <c r="E25" s="311"/>
      <c r="F25" s="311"/>
      <c r="G25" s="311"/>
      <c r="H25" s="39"/>
      <c r="I25" s="39"/>
      <c r="J25" s="39"/>
      <c r="K25" s="39" t="s">
        <v>114</v>
      </c>
      <c r="L25" s="177" t="s">
        <v>127</v>
      </c>
      <c r="M25" s="177"/>
      <c r="N25" s="177"/>
      <c r="O25" s="177"/>
      <c r="P25" s="39">
        <v>0</v>
      </c>
      <c r="Q25" s="39">
        <v>0</v>
      </c>
      <c r="R25" s="151">
        <v>0</v>
      </c>
    </row>
    <row r="26" spans="3:18" ht="21.75" customHeight="1">
      <c r="C26" s="38"/>
      <c r="D26" s="335"/>
      <c r="E26" s="335"/>
      <c r="F26" s="335"/>
      <c r="G26" s="335"/>
      <c r="H26" s="39"/>
      <c r="I26" s="39"/>
      <c r="J26" s="39"/>
      <c r="K26" s="72" t="s">
        <v>63</v>
      </c>
      <c r="L26" s="77" t="s">
        <v>123</v>
      </c>
      <c r="M26" s="77"/>
      <c r="N26" s="77"/>
      <c r="O26" s="77"/>
      <c r="P26" s="106">
        <f>P12+P13+P14+P16+P17+P23+P24</f>
        <v>327911351</v>
      </c>
      <c r="Q26" s="106">
        <f>Q12+Q13+Q14+Q16+Q17+Q23+Q24</f>
        <v>706356770</v>
      </c>
      <c r="R26" s="152">
        <f>(Q26/P26)*100</f>
        <v>215.41089317155112</v>
      </c>
    </row>
    <row r="27" spans="3:18" ht="21.75" customHeight="1">
      <c r="C27" s="38"/>
      <c r="D27" s="311"/>
      <c r="E27" s="311"/>
      <c r="F27" s="311"/>
      <c r="G27" s="311"/>
      <c r="H27" s="39"/>
      <c r="I27" s="39"/>
      <c r="J27" s="39"/>
      <c r="K27" s="39" t="s">
        <v>115</v>
      </c>
      <c r="L27" s="342" t="s">
        <v>181</v>
      </c>
      <c r="M27" s="343"/>
      <c r="N27" s="343"/>
      <c r="O27" s="344"/>
      <c r="P27" s="69">
        <f>P28+P29</f>
        <v>158914872</v>
      </c>
      <c r="Q27" s="69">
        <f>Q28+Q29+Q30</f>
        <v>159731672</v>
      </c>
      <c r="R27" s="151">
        <f>(Q27/P27)*100</f>
        <v>100.51398587792337</v>
      </c>
    </row>
    <row r="28" spans="3:18" ht="21.75" customHeight="1">
      <c r="C28" s="38"/>
      <c r="D28" s="333"/>
      <c r="E28" s="333"/>
      <c r="F28" s="333"/>
      <c r="G28" s="333"/>
      <c r="H28" s="39"/>
      <c r="I28" s="39"/>
      <c r="J28" s="39"/>
      <c r="K28" s="39"/>
      <c r="L28" s="334" t="s">
        <v>182</v>
      </c>
      <c r="M28" s="334"/>
      <c r="N28" s="334"/>
      <c r="O28" s="334"/>
      <c r="P28" s="39">
        <f>4!K10+4!K12+4!K14+4!K16</f>
        <v>149346158</v>
      </c>
      <c r="Q28" s="39">
        <f>4!L20</f>
        <v>148313863</v>
      </c>
      <c r="R28" s="151">
        <f>(Q28/P28)*100</f>
        <v>99.30879038749694</v>
      </c>
    </row>
    <row r="29" spans="3:18" ht="21.75" customHeight="1">
      <c r="C29" s="38"/>
      <c r="D29" s="333"/>
      <c r="E29" s="333"/>
      <c r="F29" s="333"/>
      <c r="G29" s="333"/>
      <c r="H29" s="39"/>
      <c r="I29" s="39"/>
      <c r="J29" s="39"/>
      <c r="K29" s="39"/>
      <c r="L29" s="334" t="s">
        <v>225</v>
      </c>
      <c r="M29" s="334"/>
      <c r="N29" s="334"/>
      <c r="O29" s="334"/>
      <c r="P29" s="39">
        <v>9568714</v>
      </c>
      <c r="Q29" s="39">
        <v>10675808</v>
      </c>
      <c r="R29" s="151">
        <v>0</v>
      </c>
    </row>
    <row r="30" spans="3:18" ht="21.75" customHeight="1">
      <c r="C30" s="38"/>
      <c r="D30" s="333"/>
      <c r="E30" s="333"/>
      <c r="F30" s="333"/>
      <c r="G30" s="333"/>
      <c r="H30" s="39"/>
      <c r="I30" s="39"/>
      <c r="J30" s="39"/>
      <c r="K30" s="39"/>
      <c r="L30" s="334" t="s">
        <v>273</v>
      </c>
      <c r="M30" s="334"/>
      <c r="N30" s="334"/>
      <c r="O30" s="334"/>
      <c r="P30" s="39">
        <v>0</v>
      </c>
      <c r="Q30" s="39">
        <v>742001</v>
      </c>
      <c r="R30" s="40"/>
    </row>
    <row r="31" spans="3:18" ht="21.75" customHeight="1">
      <c r="C31" s="38"/>
      <c r="D31" s="345"/>
      <c r="E31" s="346"/>
      <c r="F31" s="346"/>
      <c r="G31" s="347"/>
      <c r="H31" s="39"/>
      <c r="I31" s="39"/>
      <c r="J31" s="39"/>
      <c r="K31" s="39"/>
      <c r="L31" s="326"/>
      <c r="M31" s="327"/>
      <c r="N31" s="327"/>
      <c r="O31" s="328"/>
      <c r="P31" s="39"/>
      <c r="Q31" s="39"/>
      <c r="R31" s="40"/>
    </row>
    <row r="32" spans="3:18" ht="16.5">
      <c r="C32" s="73"/>
      <c r="D32" s="107" t="s">
        <v>122</v>
      </c>
      <c r="E32" s="107"/>
      <c r="F32" s="107"/>
      <c r="G32" s="107"/>
      <c r="H32" s="74">
        <f>H19+H20</f>
        <v>486826223</v>
      </c>
      <c r="I32" s="74">
        <f>I19+I20</f>
        <v>866088442</v>
      </c>
      <c r="J32" s="150">
        <f>(I32/H32)*100</f>
        <v>177.90505134724427</v>
      </c>
      <c r="K32" s="75"/>
      <c r="L32" s="107" t="s">
        <v>124</v>
      </c>
      <c r="M32" s="107"/>
      <c r="N32" s="107"/>
      <c r="O32" s="107"/>
      <c r="P32" s="107">
        <f>P26+P27</f>
        <v>486826223</v>
      </c>
      <c r="Q32" s="107">
        <f>Q26+Q27</f>
        <v>866088442</v>
      </c>
      <c r="R32" s="176">
        <f>(Q32/P32)*100</f>
        <v>177.90505134724427</v>
      </c>
    </row>
    <row r="33" spans="3:18" ht="16.5">
      <c r="C33" s="339" t="s">
        <v>206</v>
      </c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1"/>
      <c r="R33" s="76">
        <v>9</v>
      </c>
    </row>
    <row r="34" spans="3:18" ht="16.5">
      <c r="C34" s="339" t="s">
        <v>185</v>
      </c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1"/>
      <c r="R34" s="76">
        <v>2</v>
      </c>
    </row>
    <row r="35" spans="3:18" ht="17.25" thickBot="1">
      <c r="C35" s="336" t="s">
        <v>128</v>
      </c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8"/>
      <c r="R35" s="138">
        <v>25</v>
      </c>
    </row>
    <row r="36" ht="13.5" thickTop="1"/>
  </sheetData>
  <sheetProtection/>
  <mergeCells count="49">
    <mergeCell ref="C35:Q35"/>
    <mergeCell ref="L17:O17"/>
    <mergeCell ref="L19:O19"/>
    <mergeCell ref="L28:O28"/>
    <mergeCell ref="L29:O29"/>
    <mergeCell ref="C34:Q34"/>
    <mergeCell ref="L31:O31"/>
    <mergeCell ref="L27:O27"/>
    <mergeCell ref="C33:Q33"/>
    <mergeCell ref="D31:G31"/>
    <mergeCell ref="D30:G30"/>
    <mergeCell ref="D29:G29"/>
    <mergeCell ref="D24:G24"/>
    <mergeCell ref="L30:O30"/>
    <mergeCell ref="D26:G26"/>
    <mergeCell ref="D28:G28"/>
    <mergeCell ref="D25:G25"/>
    <mergeCell ref="D27:G27"/>
    <mergeCell ref="C3:P3"/>
    <mergeCell ref="L13:O13"/>
    <mergeCell ref="L14:O14"/>
    <mergeCell ref="L16:O16"/>
    <mergeCell ref="L11:O11"/>
    <mergeCell ref="L9:O10"/>
    <mergeCell ref="C4:P4"/>
    <mergeCell ref="P9:P10"/>
    <mergeCell ref="D11:G11"/>
    <mergeCell ref="C9:C10"/>
    <mergeCell ref="L15:O15"/>
    <mergeCell ref="D21:G21"/>
    <mergeCell ref="D22:G22"/>
    <mergeCell ref="L21:O21"/>
    <mergeCell ref="L22:O22"/>
    <mergeCell ref="L20:O20"/>
    <mergeCell ref="L18:O18"/>
    <mergeCell ref="O8:R8"/>
    <mergeCell ref="R9:R10"/>
    <mergeCell ref="Q9:Q10"/>
    <mergeCell ref="L12:O12"/>
    <mergeCell ref="H9:H10"/>
    <mergeCell ref="D14:G14"/>
    <mergeCell ref="I9:I10"/>
    <mergeCell ref="D23:G23"/>
    <mergeCell ref="D12:G12"/>
    <mergeCell ref="D13:G13"/>
    <mergeCell ref="D9:G10"/>
    <mergeCell ref="K9:K10"/>
    <mergeCell ref="J9:J10"/>
    <mergeCell ref="D15:G15"/>
  </mergeCells>
  <printOptions/>
  <pageMargins left="0.75" right="0.75" top="1" bottom="1" header="0.5" footer="0.5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44"/>
  <sheetViews>
    <sheetView zoomScalePageLayoutView="0" workbookViewId="0" topLeftCell="A1">
      <selection activeCell="L21" sqref="L21"/>
    </sheetView>
  </sheetViews>
  <sheetFormatPr defaultColWidth="9.140625" defaultRowHeight="12.75"/>
  <cols>
    <col min="2" max="2" width="4.140625" style="0" customWidth="1"/>
    <col min="5" max="5" width="24.00390625" style="0" customWidth="1"/>
    <col min="6" max="6" width="14.28125" style="0" customWidth="1"/>
    <col min="7" max="7" width="16.140625" style="0" customWidth="1"/>
    <col min="8" max="8" width="12.28125" style="0" customWidth="1"/>
  </cols>
  <sheetData>
    <row r="1" spans="4:17" ht="16.5">
      <c r="D1" s="5" t="s">
        <v>298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8" ht="16.5" customHeight="1">
      <c r="B2" s="357" t="s">
        <v>135</v>
      </c>
      <c r="C2" s="357"/>
      <c r="D2" s="357"/>
      <c r="E2" s="357"/>
      <c r="F2" s="357"/>
      <c r="G2" s="357"/>
      <c r="H2" s="357"/>
    </row>
    <row r="3" spans="2:8" ht="34.5" customHeight="1">
      <c r="B3" s="358" t="s">
        <v>265</v>
      </c>
      <c r="C3" s="358"/>
      <c r="D3" s="358"/>
      <c r="E3" s="358"/>
      <c r="F3" s="358"/>
      <c r="G3" s="358"/>
      <c r="H3" s="358"/>
    </row>
    <row r="4" spans="2:8" ht="15" customHeight="1" thickBot="1">
      <c r="B4" s="41"/>
      <c r="C4" s="41"/>
      <c r="D4" s="41"/>
      <c r="E4" s="41"/>
      <c r="F4" s="359" t="s">
        <v>210</v>
      </c>
      <c r="G4" s="359"/>
      <c r="H4" s="359"/>
    </row>
    <row r="5" spans="2:8" ht="12" customHeight="1" thickTop="1">
      <c r="B5" s="360" t="s">
        <v>136</v>
      </c>
      <c r="C5" s="362" t="s">
        <v>137</v>
      </c>
      <c r="D5" s="362"/>
      <c r="E5" s="362"/>
      <c r="F5" s="364" t="s">
        <v>188</v>
      </c>
      <c r="G5" s="366" t="s">
        <v>264</v>
      </c>
      <c r="H5" s="369" t="s">
        <v>170</v>
      </c>
    </row>
    <row r="6" spans="2:8" ht="12" customHeight="1">
      <c r="B6" s="361"/>
      <c r="C6" s="363"/>
      <c r="D6" s="363"/>
      <c r="E6" s="363"/>
      <c r="F6" s="365"/>
      <c r="G6" s="367"/>
      <c r="H6" s="370"/>
    </row>
    <row r="7" spans="2:8" ht="12" customHeight="1">
      <c r="B7" s="361"/>
      <c r="C7" s="363"/>
      <c r="D7" s="363"/>
      <c r="E7" s="363"/>
      <c r="F7" s="365"/>
      <c r="G7" s="367"/>
      <c r="H7" s="370"/>
    </row>
    <row r="8" spans="2:8" ht="18" customHeight="1">
      <c r="B8" s="361"/>
      <c r="C8" s="363"/>
      <c r="D8" s="363"/>
      <c r="E8" s="363"/>
      <c r="F8" s="365"/>
      <c r="G8" s="368"/>
      <c r="H8" s="370"/>
    </row>
    <row r="9" spans="2:8" ht="5.25" customHeight="1">
      <c r="B9" s="371"/>
      <c r="C9" s="372"/>
      <c r="D9" s="372"/>
      <c r="E9" s="372"/>
      <c r="F9" s="372"/>
      <c r="G9" s="110"/>
      <c r="H9" s="118"/>
    </row>
    <row r="10" spans="2:8" ht="24.75" customHeight="1">
      <c r="B10" s="111" t="s">
        <v>63</v>
      </c>
      <c r="C10" s="374" t="s">
        <v>138</v>
      </c>
      <c r="D10" s="374"/>
      <c r="E10" s="374"/>
      <c r="F10" s="119">
        <f>F11+F12+F15+F16</f>
        <v>11281058</v>
      </c>
      <c r="G10" s="119">
        <f>G11+G12+G15+G16</f>
        <v>322192704</v>
      </c>
      <c r="H10" s="156">
        <f>G10/F10*100</f>
        <v>2856.0504165478096</v>
      </c>
    </row>
    <row r="11" spans="2:8" ht="19.5" customHeight="1">
      <c r="B11" s="112" t="s">
        <v>2</v>
      </c>
      <c r="C11" s="352" t="s">
        <v>139</v>
      </c>
      <c r="D11" s="352"/>
      <c r="E11" s="352"/>
      <c r="F11" s="120">
        <v>0</v>
      </c>
      <c r="G11" s="120">
        <v>0</v>
      </c>
      <c r="H11" s="113">
        <v>0</v>
      </c>
    </row>
    <row r="12" spans="2:8" ht="19.5" customHeight="1">
      <c r="B12" s="112" t="s">
        <v>3</v>
      </c>
      <c r="C12" s="352" t="s">
        <v>140</v>
      </c>
      <c r="D12" s="352"/>
      <c r="E12" s="352"/>
      <c r="F12" s="153">
        <v>1400000</v>
      </c>
      <c r="G12" s="153">
        <f>SUM(G13:G14)</f>
        <v>240412671</v>
      </c>
      <c r="H12" s="173">
        <v>0</v>
      </c>
    </row>
    <row r="13" spans="2:8" ht="15" customHeight="1">
      <c r="B13" s="112"/>
      <c r="C13" s="349" t="s">
        <v>190</v>
      </c>
      <c r="D13" s="350"/>
      <c r="E13" s="351"/>
      <c r="F13" s="120">
        <v>400000</v>
      </c>
      <c r="G13" s="120">
        <v>15000000</v>
      </c>
      <c r="H13" s="172">
        <v>0</v>
      </c>
    </row>
    <row r="14" spans="2:8" ht="15" customHeight="1">
      <c r="B14" s="112"/>
      <c r="C14" s="353" t="s">
        <v>284</v>
      </c>
      <c r="D14" s="353"/>
      <c r="E14" s="353"/>
      <c r="F14" s="122">
        <v>0</v>
      </c>
      <c r="G14" s="122">
        <v>225412671</v>
      </c>
      <c r="H14" s="172"/>
    </row>
    <row r="15" spans="2:8" ht="15" customHeight="1">
      <c r="B15" s="112" t="s">
        <v>4</v>
      </c>
      <c r="C15" s="352" t="s">
        <v>141</v>
      </c>
      <c r="D15" s="352"/>
      <c r="E15" s="352"/>
      <c r="F15" s="154">
        <v>0</v>
      </c>
      <c r="G15" s="154">
        <v>0</v>
      </c>
      <c r="H15" s="174">
        <v>0</v>
      </c>
    </row>
    <row r="16" spans="2:8" s="60" customFormat="1" ht="15" customHeight="1">
      <c r="B16" s="112" t="s">
        <v>1</v>
      </c>
      <c r="C16" s="352" t="s">
        <v>142</v>
      </c>
      <c r="D16" s="352"/>
      <c r="E16" s="352"/>
      <c r="F16" s="153">
        <f>F17+F20+F21+F22+F23+F24+F19</f>
        <v>9881058</v>
      </c>
      <c r="G16" s="153">
        <f>G17+G20+G21+G22+G23+G24+G19</f>
        <v>81780033</v>
      </c>
      <c r="H16" s="173">
        <v>0</v>
      </c>
    </row>
    <row r="17" spans="2:8" s="60" customFormat="1" ht="15" customHeight="1">
      <c r="B17" s="126"/>
      <c r="C17" s="348" t="s">
        <v>285</v>
      </c>
      <c r="D17" s="348"/>
      <c r="E17" s="348"/>
      <c r="F17" s="127">
        <v>110000</v>
      </c>
      <c r="G17" s="127">
        <v>800000</v>
      </c>
      <c r="H17" s="172">
        <f>G17/F17*100</f>
        <v>727.2727272727273</v>
      </c>
    </row>
    <row r="18" spans="2:8" s="60" customFormat="1" ht="15" customHeight="1">
      <c r="B18" s="126"/>
      <c r="C18" s="354" t="s">
        <v>286</v>
      </c>
      <c r="D18" s="355"/>
      <c r="E18" s="356"/>
      <c r="F18" s="127"/>
      <c r="G18" s="127">
        <v>800000</v>
      </c>
      <c r="H18" s="172"/>
    </row>
    <row r="19" spans="2:8" s="60" customFormat="1" ht="15" customHeight="1">
      <c r="B19" s="126"/>
      <c r="C19" s="348" t="s">
        <v>266</v>
      </c>
      <c r="D19" s="348"/>
      <c r="E19" s="348"/>
      <c r="F19" s="127">
        <v>7000000</v>
      </c>
      <c r="G19" s="127">
        <v>76918780</v>
      </c>
      <c r="H19" s="172">
        <v>0</v>
      </c>
    </row>
    <row r="20" spans="2:8" s="60" customFormat="1" ht="15" customHeight="1">
      <c r="B20" s="126"/>
      <c r="C20" s="348" t="s">
        <v>173</v>
      </c>
      <c r="D20" s="348"/>
      <c r="E20" s="348"/>
      <c r="F20" s="127">
        <v>0</v>
      </c>
      <c r="G20" s="127">
        <v>500000</v>
      </c>
      <c r="H20" s="172">
        <v>0</v>
      </c>
    </row>
    <row r="21" spans="2:8" ht="23.25" customHeight="1">
      <c r="B21" s="112"/>
      <c r="C21" s="349" t="s">
        <v>267</v>
      </c>
      <c r="D21" s="350"/>
      <c r="E21" s="351"/>
      <c r="F21" s="127">
        <v>560000</v>
      </c>
      <c r="G21" s="127">
        <v>1295000</v>
      </c>
      <c r="H21" s="172">
        <f>G21/F21*100</f>
        <v>231.25</v>
      </c>
    </row>
    <row r="22" spans="2:8" ht="23.25" customHeight="1">
      <c r="B22" s="112"/>
      <c r="C22" s="349" t="s">
        <v>268</v>
      </c>
      <c r="D22" s="350"/>
      <c r="E22" s="351"/>
      <c r="F22" s="120">
        <v>810000</v>
      </c>
      <c r="G22" s="120">
        <v>0</v>
      </c>
      <c r="H22" s="172">
        <f>G22/F22*100</f>
        <v>0</v>
      </c>
    </row>
    <row r="23" spans="2:8" ht="15" customHeight="1">
      <c r="B23" s="112"/>
      <c r="C23" s="348" t="s">
        <v>184</v>
      </c>
      <c r="D23" s="348"/>
      <c r="E23" s="348"/>
      <c r="F23" s="127">
        <v>250000</v>
      </c>
      <c r="G23" s="127">
        <v>900000</v>
      </c>
      <c r="H23" s="172">
        <f>G23/F23*100</f>
        <v>360</v>
      </c>
    </row>
    <row r="24" spans="2:8" ht="15" customHeight="1">
      <c r="B24" s="112"/>
      <c r="C24" s="348" t="s">
        <v>228</v>
      </c>
      <c r="D24" s="348"/>
      <c r="E24" s="348"/>
      <c r="F24" s="120">
        <v>1151058</v>
      </c>
      <c r="G24" s="120">
        <f>G26+G25</f>
        <v>1366253</v>
      </c>
      <c r="H24" s="172">
        <f>G24/F24*100</f>
        <v>118.69540891944628</v>
      </c>
    </row>
    <row r="25" spans="2:8" ht="15" customHeight="1">
      <c r="B25" s="112"/>
      <c r="C25" s="373" t="s">
        <v>229</v>
      </c>
      <c r="D25" s="373"/>
      <c r="E25" s="373"/>
      <c r="F25" s="186">
        <v>570000</v>
      </c>
      <c r="G25" s="186">
        <v>750000</v>
      </c>
      <c r="H25" s="172">
        <v>0</v>
      </c>
    </row>
    <row r="26" spans="2:8" ht="15" customHeight="1">
      <c r="B26" s="112"/>
      <c r="C26" s="373" t="s">
        <v>230</v>
      </c>
      <c r="D26" s="373"/>
      <c r="E26" s="373"/>
      <c r="F26" s="186">
        <v>581058</v>
      </c>
      <c r="G26" s="186">
        <v>616253</v>
      </c>
      <c r="H26" s="172">
        <v>0</v>
      </c>
    </row>
    <row r="27" spans="2:8" ht="24.75" customHeight="1">
      <c r="B27" s="114" t="s">
        <v>86</v>
      </c>
      <c r="C27" s="375" t="s">
        <v>143</v>
      </c>
      <c r="D27" s="376"/>
      <c r="E27" s="377"/>
      <c r="F27" s="121">
        <f>F28+F34+F35</f>
        <v>22619459</v>
      </c>
      <c r="G27" s="121">
        <f>G28+G34+G35</f>
        <v>55547532</v>
      </c>
      <c r="H27" s="115">
        <v>0</v>
      </c>
    </row>
    <row r="28" spans="2:8" ht="19.5" customHeight="1">
      <c r="B28" s="112" t="s">
        <v>2</v>
      </c>
      <c r="C28" s="378" t="s">
        <v>144</v>
      </c>
      <c r="D28" s="378"/>
      <c r="E28" s="378"/>
      <c r="F28" s="155">
        <v>22619459</v>
      </c>
      <c r="G28" s="155">
        <f>G29+G30+G31+G33+G32</f>
        <v>55547532</v>
      </c>
      <c r="H28" s="178">
        <f>G28/F28*100</f>
        <v>245.5740961797539</v>
      </c>
    </row>
    <row r="29" spans="2:8" ht="28.5" customHeight="1">
      <c r="B29" s="112"/>
      <c r="C29" s="353" t="s">
        <v>269</v>
      </c>
      <c r="D29" s="353"/>
      <c r="E29" s="353"/>
      <c r="F29" s="122">
        <v>0</v>
      </c>
      <c r="G29" s="122">
        <v>40783475</v>
      </c>
      <c r="H29" s="179">
        <v>0</v>
      </c>
    </row>
    <row r="30" spans="2:8" ht="28.5" customHeight="1">
      <c r="B30" s="112"/>
      <c r="C30" s="353" t="s">
        <v>270</v>
      </c>
      <c r="D30" s="353"/>
      <c r="E30" s="353"/>
      <c r="F30" s="122">
        <v>0</v>
      </c>
      <c r="G30" s="122">
        <v>11964057</v>
      </c>
      <c r="H30" s="179">
        <v>0</v>
      </c>
    </row>
    <row r="31" spans="2:8" ht="30.75" customHeight="1">
      <c r="B31" s="112"/>
      <c r="C31" s="353" t="s">
        <v>231</v>
      </c>
      <c r="D31" s="353"/>
      <c r="E31" s="353"/>
      <c r="F31" s="122">
        <v>7119459</v>
      </c>
      <c r="G31" s="122">
        <v>0</v>
      </c>
      <c r="H31" s="179">
        <f>G31/F31*100</f>
        <v>0</v>
      </c>
    </row>
    <row r="32" spans="2:8" ht="30.75" customHeight="1">
      <c r="B32" s="112"/>
      <c r="C32" s="353" t="s">
        <v>271</v>
      </c>
      <c r="D32" s="353"/>
      <c r="E32" s="353"/>
      <c r="F32" s="122">
        <v>0</v>
      </c>
      <c r="G32" s="122">
        <v>800000</v>
      </c>
      <c r="H32" s="179">
        <v>0</v>
      </c>
    </row>
    <row r="33" spans="2:8" ht="28.5" customHeight="1">
      <c r="B33" s="112"/>
      <c r="C33" s="353" t="s">
        <v>226</v>
      </c>
      <c r="D33" s="353"/>
      <c r="E33" s="353"/>
      <c r="F33" s="122">
        <v>6000000</v>
      </c>
      <c r="G33" s="122">
        <v>2000000</v>
      </c>
      <c r="H33" s="179">
        <v>0</v>
      </c>
    </row>
    <row r="34" spans="2:8" ht="28.5" customHeight="1">
      <c r="B34" s="112" t="s">
        <v>3</v>
      </c>
      <c r="C34" s="349" t="s">
        <v>145</v>
      </c>
      <c r="D34" s="350"/>
      <c r="E34" s="351"/>
      <c r="F34" s="122">
        <v>0</v>
      </c>
      <c r="G34" s="122">
        <v>0</v>
      </c>
      <c r="H34" s="179">
        <v>0</v>
      </c>
    </row>
    <row r="35" spans="2:8" ht="28.5" customHeight="1">
      <c r="B35" s="112" t="s">
        <v>4</v>
      </c>
      <c r="C35" s="382" t="s">
        <v>146</v>
      </c>
      <c r="D35" s="383"/>
      <c r="E35" s="384"/>
      <c r="F35" s="122">
        <v>0</v>
      </c>
      <c r="G35" s="122">
        <v>0</v>
      </c>
      <c r="H35" s="179">
        <v>0</v>
      </c>
    </row>
    <row r="36" spans="2:8" ht="28.5" customHeight="1" thickBot="1">
      <c r="B36" s="116" t="s">
        <v>64</v>
      </c>
      <c r="C36" s="379" t="s">
        <v>147</v>
      </c>
      <c r="D36" s="380"/>
      <c r="E36" s="381"/>
      <c r="F36" s="123">
        <f>F10+F27</f>
        <v>33900517</v>
      </c>
      <c r="G36" s="123">
        <f>G10+G27</f>
        <v>377740236</v>
      </c>
      <c r="H36" s="157">
        <f>H10+H27</f>
        <v>2856.0504165478096</v>
      </c>
    </row>
    <row r="37" s="117" customFormat="1" ht="12.75" customHeight="1" thickTop="1"/>
    <row r="38" spans="2:8" s="117" customFormat="1" ht="12.75" customHeight="1">
      <c r="B38"/>
      <c r="C38"/>
      <c r="D38"/>
      <c r="E38"/>
      <c r="F38"/>
      <c r="G38"/>
      <c r="H38"/>
    </row>
    <row r="39" spans="2:8" s="117" customFormat="1" ht="12.75" customHeight="1">
      <c r="B39"/>
      <c r="C39"/>
      <c r="D39"/>
      <c r="E39"/>
      <c r="F39"/>
      <c r="G39"/>
      <c r="H39"/>
    </row>
    <row r="40" spans="2:8" s="117" customFormat="1" ht="12.75" customHeight="1">
      <c r="B40"/>
      <c r="C40"/>
      <c r="D40"/>
      <c r="E40"/>
      <c r="F40"/>
      <c r="G40"/>
      <c r="H40"/>
    </row>
    <row r="41" spans="2:8" s="117" customFormat="1" ht="12.75" customHeight="1">
      <c r="B41"/>
      <c r="C41"/>
      <c r="D41"/>
      <c r="E41"/>
      <c r="F41"/>
      <c r="G41"/>
      <c r="H41"/>
    </row>
    <row r="42" spans="2:8" s="117" customFormat="1" ht="12.75" customHeight="1">
      <c r="B42"/>
      <c r="C42"/>
      <c r="D42"/>
      <c r="E42"/>
      <c r="F42"/>
      <c r="G42"/>
      <c r="H42"/>
    </row>
    <row r="43" spans="2:8" s="117" customFormat="1" ht="12.75" customHeight="1">
      <c r="B43"/>
      <c r="C43"/>
      <c r="D43"/>
      <c r="E43"/>
      <c r="F43"/>
      <c r="G43"/>
      <c r="H43"/>
    </row>
    <row r="44" spans="2:8" s="117" customFormat="1" ht="12.75" customHeight="1">
      <c r="B44"/>
      <c r="C44"/>
      <c r="D44"/>
      <c r="E44"/>
      <c r="F44"/>
      <c r="G44"/>
      <c r="H44"/>
    </row>
  </sheetData>
  <sheetProtection/>
  <mergeCells count="36">
    <mergeCell ref="C27:E27"/>
    <mergeCell ref="C28:E28"/>
    <mergeCell ref="C36:E36"/>
    <mergeCell ref="C31:E31"/>
    <mergeCell ref="C35:E35"/>
    <mergeCell ref="C34:E34"/>
    <mergeCell ref="C33:E33"/>
    <mergeCell ref="C29:E29"/>
    <mergeCell ref="C30:E30"/>
    <mergeCell ref="B9:F9"/>
    <mergeCell ref="C25:E25"/>
    <mergeCell ref="C26:E26"/>
    <mergeCell ref="C32:E32"/>
    <mergeCell ref="C13:E13"/>
    <mergeCell ref="C15:E15"/>
    <mergeCell ref="C20:E20"/>
    <mergeCell ref="C19:E19"/>
    <mergeCell ref="C16:E16"/>
    <mergeCell ref="C10:E10"/>
    <mergeCell ref="B2:H2"/>
    <mergeCell ref="B3:H3"/>
    <mergeCell ref="F4:H4"/>
    <mergeCell ref="B5:B8"/>
    <mergeCell ref="C5:E8"/>
    <mergeCell ref="F5:F8"/>
    <mergeCell ref="G5:G8"/>
    <mergeCell ref="H5:H8"/>
    <mergeCell ref="C24:E24"/>
    <mergeCell ref="C21:E21"/>
    <mergeCell ref="C22:E22"/>
    <mergeCell ref="C11:E11"/>
    <mergeCell ref="C12:E12"/>
    <mergeCell ref="C14:E14"/>
    <mergeCell ref="C17:E17"/>
    <mergeCell ref="C18:E18"/>
    <mergeCell ref="C23:E23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Pollákné Gábris Katalin</dc:creator>
  <cp:keywords/>
  <dc:description/>
  <cp:lastModifiedBy>Pollákné Gábris Katalin</cp:lastModifiedBy>
  <cp:lastPrinted>2018-01-31T08:17:12Z</cp:lastPrinted>
  <dcterms:created xsi:type="dcterms:W3CDTF">2014-01-08T10:27:41Z</dcterms:created>
  <dcterms:modified xsi:type="dcterms:W3CDTF">2018-02-09T07:41:04Z</dcterms:modified>
  <cp:category/>
  <cp:version/>
  <cp:contentType/>
  <cp:contentStatus/>
</cp:coreProperties>
</file>