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640" tabRatio="727" activeTab="14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sz.mell." sheetId="8" r:id="rId8"/>
    <sheet name="6.sz.mell." sheetId="9" r:id="rId9"/>
    <sheet name="7.sz.mell." sheetId="10" r:id="rId10"/>
    <sheet name="8.sz.mell." sheetId="11" r:id="rId11"/>
    <sheet name="8.1.1.sz.mell." sheetId="12" r:id="rId12"/>
    <sheet name="8.1.2.sz.mell." sheetId="13" r:id="rId13"/>
    <sheet name="9.sz.mell." sheetId="14" r:id="rId14"/>
    <sheet name="10.sz.mell." sheetId="15" r:id="rId15"/>
    <sheet name="ÖSSZEFÜGGÉSEK" sheetId="16" r:id="rId16"/>
    <sheet name="ELLENŐRZÉS-1.sz.2.a.sz.2.b.sz." sheetId="17" r:id="rId17"/>
  </sheets>
  <definedNames>
    <definedName name="_xlfn.IFERROR" hidden="1">#NAME?</definedName>
    <definedName name="_xlnm.Print_Titles" localSheetId="11">'8.1.1.sz.mell.'!$1:$6</definedName>
    <definedName name="_xlnm.Print_Titles" localSheetId="12">'8.1.2.sz.mell.'!$1:$6</definedName>
    <definedName name="_xlnm.Print_Titles" localSheetId="10">'8.sz.mell.'!$1:$6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</definedNames>
  <calcPr fullCalcOnLoad="1"/>
</workbook>
</file>

<file path=xl/sharedStrings.xml><?xml version="1.0" encoding="utf-8"?>
<sst xmlns="http://schemas.openxmlformats.org/spreadsheetml/2006/main" count="2350" uniqueCount="512">
  <si>
    <t>Beruházási (felhalmozási) kiadások előirányzata beruházásonként</t>
  </si>
  <si>
    <t>Felújítási kiadások előirányzata felújításonként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</si>
  <si>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</si>
  <si>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</si>
  <si>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</si>
  <si>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</si>
  <si>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</si>
  <si>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</si>
  <si>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</si>
  <si>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</si>
  <si>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</si>
  <si>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</si>
  <si>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</si>
  <si>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</si>
  <si>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</si>
  <si>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</si>
  <si>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</si>
  <si>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</si>
  <si>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</si>
  <si>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</si>
  <si>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</si>
  <si>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</si>
  <si>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</si>
  <si>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</si>
  <si>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</si>
  <si>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</si>
  <si>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</si>
  <si>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</si>
  <si>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</si>
  <si>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</si>
  <si>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</si>
  <si>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</si>
  <si>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</si>
  <si>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</si>
  <si>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</si>
  <si>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</si>
  <si>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</si>
  <si>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</si>
  <si>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</si>
  <si>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</si>
  <si>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</si>
  <si>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</si>
  <si>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</si>
  <si>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</si>
  <si>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</si>
  <si>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</si>
  <si>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</si>
  <si>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</si>
  <si>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</si>
  <si>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</si>
  <si>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</si>
  <si>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</si>
  <si>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</si>
  <si>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</si>
  <si>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</si>
  <si>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</si>
  <si>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</si>
  <si>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</si>
  <si>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</si>
  <si>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</si>
  <si>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</si>
  <si>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</si>
  <si>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</si>
  <si>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</si>
  <si>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</si>
  <si>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</si>
  <si>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</si>
  <si>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</si>
  <si>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</si>
  <si>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</si>
  <si>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</si>
  <si>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</si>
  <si>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</si>
  <si>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</si>
  <si>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</si>
  <si>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</si>
  <si>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</si>
  <si>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</si>
  <si>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</si>
  <si>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</si>
  <si>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</si>
  <si>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</si>
  <si>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</si>
  <si>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</si>
  <si>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</si>
  <si>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</si>
  <si>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</si>
  <si>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</si>
  <si>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</si>
  <si>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</si>
  <si>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</si>
  <si>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</si>
  <si>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</si>
  <si>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</si>
  <si>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</si>
  <si>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</si>
  <si>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</si>
  <si>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</si>
  <si>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</si>
  <si>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</si>
  <si>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</si>
  <si>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</si>
  <si>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</si>
  <si>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</si>
  <si>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</si>
  <si>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</si>
  <si>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</si>
  <si>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</si>
  <si>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</si>
  <si>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</si>
  <si>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</si>
  <si>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</si>
  <si>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</si>
  <si>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</si>
  <si>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</si>
  <si>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</si>
  <si>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</si>
  <si>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</si>
  <si>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</si>
  <si>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</si>
  <si>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</si>
  <si>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</si>
  <si>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</si>
  <si>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</si>
  <si>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</si>
  <si>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</si>
  <si>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</si>
  <si>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</si>
  <si>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</si>
  <si>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</si>
  <si>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</si>
  <si>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</si>
  <si>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</si>
  <si>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</si>
  <si>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</si>
  <si>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</si>
  <si>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</si>
  <si>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</si>
  <si>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</si>
  <si>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</si>
  <si>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</si>
  <si>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</si>
  <si>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</si>
  <si>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</si>
  <si>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</si>
  <si>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</si>
  <si>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</si>
  <si>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</si>
  <si>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</si>
  <si>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</si>
  <si>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</si>
  <si>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</si>
  <si>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</si>
  <si>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</si>
  <si>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</si>
  <si>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</si>
  <si>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</si>
  <si>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</si>
  <si>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</si>
  <si>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</si>
  <si>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</si>
  <si>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</si>
  <si>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</si>
  <si>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</si>
  <si>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</si>
  <si>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</si>
  <si>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</si>
  <si>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</si>
  <si>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</si>
  <si>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</si>
  <si>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</si>
  <si>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</si>
  <si>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</si>
  <si>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</si>
  <si>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</si>
  <si>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</si>
  <si>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</si>
  <si>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</si>
  <si>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</si>
  <si>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</si>
  <si>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</si>
  <si>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</si>
  <si>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</si>
  <si>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</si>
  <si>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</si>
  <si>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</si>
  <si>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</si>
  <si>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</si>
  <si>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</si>
  <si>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</si>
  <si>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</si>
  <si>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</si>
  <si>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</si>
  <si>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</si>
  <si>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</si>
  <si>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</si>
  <si>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</si>
  <si>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</si>
  <si>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</si>
  <si>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</si>
  <si>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</si>
  <si>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</si>
  <si>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</si>
  <si>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</si>
  <si>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</si>
  <si>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</si>
  <si>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</si>
  <si>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</si>
  <si>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</si>
  <si>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</si>
  <si>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</si>
  <si>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</si>
  <si>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</si>
  <si>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</si>
  <si>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</si>
  <si>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</si>
  <si>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</si>
  <si>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</si>
  <si>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</si>
  <si>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</si>
  <si>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</si>
  <si>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</si>
  <si>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</si>
  <si>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</si>
  <si>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</si>
  <si>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</si>
  <si>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</si>
  <si>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</si>
  <si>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</si>
  <si>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</si>
  <si>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</si>
  <si>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</si>
  <si>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</si>
  <si>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</si>
  <si>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</si>
  <si>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</si>
  <si>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</si>
  <si>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</si>
  <si>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</si>
  <si>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</si>
  <si>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</si>
  <si>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</si>
  <si>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</si>
  <si>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</si>
  <si>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</si>
  <si>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</si>
  <si>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</si>
  <si>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</si>
  <si>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</si>
  <si>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</si>
  <si>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</si>
  <si>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</si>
  <si>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</si>
  <si>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</si>
  <si>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</si>
  <si>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</si>
  <si>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</si>
  <si>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</si>
  <si>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</si>
  <si>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</si>
  <si>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</si>
  <si>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</si>
  <si>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</si>
  <si>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</si>
  <si>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</si>
  <si>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</si>
  <si>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</si>
  <si>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</si>
  <si>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</si>
  <si>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</si>
  <si>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</si>
  <si>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</si>
  <si>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</si>
  <si>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</si>
  <si>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</si>
  <si>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</si>
  <si>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</si>
  <si>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</si>
  <si>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</si>
  <si>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</si>
  <si>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</si>
  <si>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</si>
  <si>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</si>
  <si>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</si>
  <si>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</si>
  <si>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</si>
  <si>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</si>
  <si>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</si>
  <si>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</si>
  <si>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</si>
  <si>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</si>
  <si>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</si>
  <si>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</si>
  <si>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</si>
  <si>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</si>
  <si>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</si>
  <si>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</si>
  <si>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</si>
  <si>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</si>
  <si>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</si>
  <si>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</si>
  <si>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</si>
  <si>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</si>
  <si>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</si>
  <si>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</si>
  <si>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</si>
  <si>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</si>
  <si>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</si>
  <si>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</si>
  <si>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</si>
  <si>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</si>
  <si>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</si>
  <si>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</si>
  <si>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</si>
  <si>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</si>
  <si>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</si>
  <si>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</si>
  <si>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</si>
  <si>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</si>
  <si>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</si>
  <si>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</si>
  <si>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</si>
  <si>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</si>
  <si>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</si>
  <si>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</si>
  <si>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</si>
  <si>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</si>
  <si>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</si>
  <si>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</si>
  <si>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</si>
  <si>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</si>
  <si>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</si>
  <si>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</si>
  <si>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</si>
  <si>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</si>
  <si>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</si>
  <si>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</si>
  <si>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</si>
  <si>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</si>
  <si>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</si>
  <si>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</si>
  <si>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</si>
  <si>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</si>
  <si>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</si>
  <si>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</si>
  <si>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</si>
  <si>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</si>
  <si>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</si>
  <si>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</si>
  <si>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</si>
  <si>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</si>
  <si>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</si>
  <si>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</si>
  <si>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</si>
  <si>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</si>
  <si>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</si>
  <si>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</si>
  <si>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</si>
  <si>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</si>
  <si>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</si>
  <si>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</si>
  <si>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</si>
  <si>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</si>
  <si>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</si>
  <si>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</si>
  <si>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</si>
  <si>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</si>
  <si>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</si>
  <si>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</si>
  <si>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</si>
  <si>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</si>
  <si>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</si>
  <si>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</si>
  <si>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</si>
  <si>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</si>
  <si>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</si>
  <si>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</si>
  <si>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</si>
  <si>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</si>
  <si>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</si>
  <si>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</si>
  <si>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</si>
  <si>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</si>
  <si>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</si>
  <si>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</si>
  <si>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</si>
  <si>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</si>
  <si>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</si>
  <si>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</si>
  <si>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</si>
  <si>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</si>
  <si>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</si>
  <si>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</si>
  <si>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</si>
  <si>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</si>
  <si>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</si>
  <si>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</si>
  <si>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</si>
  <si>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</si>
  <si>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</si>
  <si>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</si>
  <si>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</si>
  <si>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</si>
  <si>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</si>
  <si>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</si>
  <si>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</si>
  <si>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</si>
  <si>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</si>
  <si>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</si>
  <si>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</si>
  <si>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</si>
  <si>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</si>
  <si>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</si>
  <si>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</si>
  <si>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</si>
  <si>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</si>
  <si>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</si>
  <si>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</si>
  <si>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</si>
  <si>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</si>
  <si>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</si>
  <si>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</si>
  <si>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</si>
  <si>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</si>
  <si>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</si>
  <si>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</si>
  <si>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</si>
  <si>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</si>
  <si>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</si>
  <si>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</si>
  <si>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</si>
  <si>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</si>
  <si>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</si>
  <si>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</si>
  <si>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</si>
  <si>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</si>
  <si>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</si>
  <si>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</si>
  <si>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</si>
  <si>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</si>
  <si>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</si>
  <si>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</si>
  <si>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</si>
  <si>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</si>
  <si>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</si>
  <si>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</si>
  <si>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</si>
  <si>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</si>
  <si>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</si>
  <si>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</si>
  <si>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</si>
  <si>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</si>
  <si>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</si>
  <si>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</si>
  <si>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</si>
  <si>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</si>
  <si>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</si>
  <si>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</si>
  <si>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</si>
  <si>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</si>
  <si>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</si>
  <si>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</si>
  <si>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</si>
  <si>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</si>
  <si>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</si>
  <si>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</si>
  <si>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</si>
  <si>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</si>
  <si>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</si>
  <si>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Települési önkormányzatok szociális feladatainak egyéb támogatása</t>
  </si>
  <si>
    <t>Szociális étkeztetés</t>
  </si>
  <si>
    <t>működési hozzájárulás</t>
  </si>
  <si>
    <t xml:space="preserve">SMB Leader </t>
  </si>
  <si>
    <t>3. sz. melléklet</t>
  </si>
  <si>
    <t>Nyitó pénzkészlet</t>
  </si>
  <si>
    <t>-----</t>
  </si>
  <si>
    <t>Dologi kiadások</t>
  </si>
  <si>
    <t>Ellátottak pénzbeli juttatása</t>
  </si>
  <si>
    <t>Egyenleg (11-21)</t>
  </si>
  <si>
    <t>Falugondnoki szolgáltatás támog</t>
  </si>
  <si>
    <t>Ellátottak pénzbeli juttásai</t>
  </si>
  <si>
    <t>PÖFT támog</t>
  </si>
  <si>
    <t>Győr-Szol tám rekultivációhoz</t>
  </si>
  <si>
    <t>Pápateszér fogorvosi ellátáshoz</t>
  </si>
  <si>
    <t>Bakonysági Nyugdíjas Klubnak</t>
  </si>
  <si>
    <t xml:space="preserve"> </t>
  </si>
  <si>
    <t>Forintban</t>
  </si>
  <si>
    <t>2016.évi előleg visszafizetése</t>
  </si>
  <si>
    <t>Támogatás összege</t>
  </si>
  <si>
    <t>Forintban !</t>
  </si>
  <si>
    <t>Bakonyság Község Önkormányzat likviditási terve                                                                                                                                                                                     
2019. évre</t>
  </si>
  <si>
    <t xml:space="preserve"> Előirányzat-felhasználási terv 2019. évre </t>
  </si>
  <si>
    <t xml:space="preserve">2019. évi előirányzat </t>
  </si>
  <si>
    <t xml:space="preserve">2019. évi általános működés és ágazati feladatok támogatásának alakulása jogcímenként </t>
  </si>
  <si>
    <t>2019. évi támogatás összesen</t>
  </si>
  <si>
    <t>Polgármesteri illetmény támogatása</t>
  </si>
  <si>
    <t>Kulturális feladatok támogatása</t>
  </si>
  <si>
    <t>nincs</t>
  </si>
  <si>
    <t>ingatlan felújítás</t>
  </si>
  <si>
    <t>2019</t>
  </si>
  <si>
    <t xml:space="preserve">2019. évben céljelleggel juttatott támogatásokról </t>
  </si>
  <si>
    <t>Katasztrófavédelmi Igazgatóság</t>
  </si>
  <si>
    <t>2.1. melléklet az 1/2019. (II. 28.) D14önkormányzati rendelethez</t>
  </si>
  <si>
    <t>2.2. melléklet az 1/2019. (II. 28.) önkormányzati rendelethez</t>
  </si>
  <si>
    <t>8. melléklet az 1/2019. (II: 28.) önkormányzati rendelethez</t>
  </si>
  <si>
    <t>8.1.1. melléklet az 1/2019. (II. 28.) önkormányzati rendelethez</t>
  </si>
  <si>
    <t>8.1.2. melléklet az 1/2019. (II. 28.) önkormányzati rendelethez</t>
  </si>
  <si>
    <t xml:space="preserve"> x</t>
  </si>
  <si>
    <t>Felhasználás 2018. XII. 31-ig</t>
  </si>
  <si>
    <t>2019. utáni szükséglet</t>
  </si>
  <si>
    <t xml:space="preserve">2019. utáni szükséglet </t>
  </si>
  <si>
    <t>Az önkormányzat által adott közvetett támogatások 2019.
(kedvezmények)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</si>
</sst>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6" fillId="0" borderId="16" xfId="59" applyFont="1" applyFill="1" applyBorder="1" applyAlignment="1" applyProtection="1">
      <alignment horizontal="left" vertical="center" indent="1"/>
      <protection/>
    </xf>
    <xf numFmtId="164" fontId="16" fillId="0" borderId="10" xfId="59" applyNumberFormat="1" applyFont="1" applyFill="1" applyBorder="1" applyAlignment="1" applyProtection="1">
      <alignment vertical="center"/>
      <protection locked="0"/>
    </xf>
    <xf numFmtId="164" fontId="16" fillId="0" borderId="36" xfId="59" applyNumberFormat="1" applyFont="1" applyFill="1" applyBorder="1" applyAlignment="1" applyProtection="1">
      <alignment vertical="center"/>
      <protection/>
    </xf>
    <xf numFmtId="0" fontId="16" fillId="0" borderId="17" xfId="59" applyFont="1" applyFill="1" applyBorder="1" applyAlignment="1" applyProtection="1">
      <alignment horizontal="left" vertical="center" indent="1"/>
      <protection/>
    </xf>
    <xf numFmtId="164" fontId="16" fillId="0" borderId="11" xfId="59" applyNumberFormat="1" applyFont="1" applyFill="1" applyBorder="1" applyAlignment="1" applyProtection="1">
      <alignment vertical="center"/>
      <protection locked="0"/>
    </xf>
    <xf numFmtId="164" fontId="16" fillId="0" borderId="30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6" fillId="0" borderId="12" xfId="59" applyNumberFormat="1" applyFont="1" applyFill="1" applyBorder="1" applyAlignment="1" applyProtection="1">
      <alignment vertical="center"/>
      <protection locked="0"/>
    </xf>
    <xf numFmtId="164" fontId="16" fillId="0" borderId="32" xfId="59" applyNumberFormat="1" applyFont="1" applyFill="1" applyBorder="1" applyAlignment="1" applyProtection="1">
      <alignment vertical="center"/>
      <protection/>
    </xf>
    <xf numFmtId="164" fontId="14" fillId="0" borderId="23" xfId="59" applyNumberFormat="1" applyFont="1" applyFill="1" applyBorder="1" applyAlignment="1" applyProtection="1">
      <alignment vertical="center"/>
      <protection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16" fillId="0" borderId="18" xfId="59" applyFont="1" applyFill="1" applyBorder="1" applyAlignment="1" applyProtection="1">
      <alignment horizontal="left" vertical="center" indent="1"/>
      <protection/>
    </xf>
    <xf numFmtId="0" fontId="14" fillId="0" borderId="22" xfId="59" applyFont="1" applyFill="1" applyBorder="1" applyAlignment="1" applyProtection="1">
      <alignment horizontal="left" vertical="center" indent="1"/>
      <protection/>
    </xf>
    <xf numFmtId="164" fontId="14" fillId="0" borderId="23" xfId="59" applyNumberFormat="1" applyFont="1" applyFill="1" applyBorder="1" applyProtection="1">
      <alignment/>
      <protection/>
    </xf>
    <xf numFmtId="164" fontId="14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8" xfId="0" applyFont="1" applyFill="1" applyBorder="1" applyAlignment="1" applyProtection="1">
      <alignment horizontal="right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1"/>
      <protection/>
    </xf>
    <xf numFmtId="0" fontId="19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4" fontId="0" fillId="34" borderId="3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59" applyFont="1" applyFill="1" applyBorder="1" applyAlignment="1" applyProtection="1">
      <alignment horizontal="left" vertical="center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inden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4" fontId="14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 quotePrefix="1">
      <alignment horizontal="right" vertical="center" indent="1"/>
      <protection/>
    </xf>
    <xf numFmtId="0" fontId="7" fillId="0" borderId="35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8" fillId="0" borderId="35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 quotePrefix="1">
      <alignment horizontal="left" wrapText="1" inden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3" xfId="58" applyFont="1" applyFill="1" applyBorder="1" applyAlignment="1" applyProtection="1">
      <alignment horizontal="left" vertical="center" wrapText="1" indent="7"/>
      <protection/>
    </xf>
    <xf numFmtId="164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7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164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59" xfId="0" applyFont="1" applyFill="1" applyBorder="1" applyAlignment="1" applyProtection="1">
      <alignment horizontal="left" vertical="center" wrapText="1"/>
      <protection locked="0"/>
    </xf>
    <xf numFmtId="0" fontId="27" fillId="0" borderId="6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indent="1"/>
      <protection locked="0"/>
    </xf>
    <xf numFmtId="3" fontId="1" fillId="0" borderId="30" xfId="0" applyNumberFormat="1" applyFont="1" applyBorder="1" applyAlignment="1" applyProtection="1">
      <alignment horizontal="right" vertical="center" indent="1"/>
      <protection locked="0"/>
    </xf>
    <xf numFmtId="3" fontId="1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" fillId="0" borderId="15" xfId="0" applyFont="1" applyBorder="1" applyAlignment="1" applyProtection="1">
      <alignment horizontal="left" vertical="center" indent="1"/>
      <protection locked="0"/>
    </xf>
    <xf numFmtId="3" fontId="1" fillId="0" borderId="31" xfId="0" applyNumberFormat="1" applyFont="1" applyFill="1" applyBorder="1" applyAlignment="1" applyProtection="1">
      <alignment horizontal="right" vertical="center" indent="1"/>
      <protection locked="0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28" fillId="0" borderId="61" xfId="0" applyFont="1" applyFill="1" applyBorder="1" applyAlignment="1" applyProtection="1">
      <alignment horizontal="left" vertical="center" wrapTex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/>
      <protection locked="0"/>
    </xf>
    <xf numFmtId="3" fontId="0" fillId="0" borderId="48" xfId="0" applyNumberFormat="1" applyFont="1" applyBorder="1" applyAlignment="1" applyProtection="1">
      <alignment horizontal="right"/>
      <protection locked="0"/>
    </xf>
    <xf numFmtId="3" fontId="0" fillId="0" borderId="30" xfId="0" applyNumberFormat="1" applyFont="1" applyBorder="1" applyAlignment="1" applyProtection="1">
      <alignment horizontal="right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0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164" fontId="16" fillId="0" borderId="39" xfId="59" applyNumberFormat="1" applyFont="1" applyFill="1" applyBorder="1" applyAlignment="1" applyProtection="1">
      <alignment vertical="center"/>
      <protection locked="0"/>
    </xf>
    <xf numFmtId="164" fontId="16" fillId="0" borderId="37" xfId="59" applyNumberFormat="1" applyFont="1" applyFill="1" applyBorder="1" applyAlignment="1" applyProtection="1">
      <alignment vertical="center"/>
      <protection/>
    </xf>
    <xf numFmtId="164" fontId="16" fillId="0" borderId="12" xfId="59" applyNumberFormat="1" applyFont="1" applyFill="1" applyBorder="1" applyAlignment="1" applyProtection="1">
      <alignment vertical="center"/>
      <protection/>
    </xf>
    <xf numFmtId="164" fontId="16" fillId="0" borderId="36" xfId="59" applyNumberFormat="1" applyFont="1" applyFill="1" applyBorder="1" applyAlignment="1" applyProtection="1" quotePrefix="1">
      <alignment horizontal="center" vertical="center"/>
      <protection/>
    </xf>
    <xf numFmtId="164" fontId="14" fillId="0" borderId="62" xfId="59" applyNumberFormat="1" applyFont="1" applyFill="1" applyBorder="1" applyProtection="1">
      <alignment/>
      <protection/>
    </xf>
    <xf numFmtId="164" fontId="14" fillId="0" borderId="39" xfId="59" applyNumberFormat="1" applyFont="1" applyFill="1" applyBorder="1" applyProtection="1">
      <alignment/>
      <protection/>
    </xf>
    <xf numFmtId="164" fontId="14" fillId="0" borderId="54" xfId="59" applyNumberFormat="1" applyFont="1" applyFill="1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left" wrapText="1"/>
      <protection locked="0"/>
    </xf>
    <xf numFmtId="164" fontId="2" fillId="0" borderId="0" xfId="58" applyNumberFormat="1" applyFill="1" applyProtection="1">
      <alignment/>
      <protection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3" fontId="1" fillId="0" borderId="30" xfId="0" applyNumberFormat="1" applyFont="1" applyBorder="1" applyAlignment="1" applyProtection="1">
      <alignment vertical="center"/>
      <protection locked="0"/>
    </xf>
    <xf numFmtId="0" fontId="14" fillId="0" borderId="23" xfId="59" applyFont="1" applyFill="1" applyBorder="1" applyAlignment="1" applyProtection="1">
      <alignment horizontal="left" vertical="center" indent="1"/>
      <protection/>
    </xf>
    <xf numFmtId="0" fontId="14" fillId="0" borderId="23" xfId="59" applyFont="1" applyFill="1" applyBorder="1" applyAlignment="1" applyProtection="1">
      <alignment horizontal="left" indent="1"/>
      <protection/>
    </xf>
    <xf numFmtId="0" fontId="2" fillId="0" borderId="0" xfId="59" applyFill="1" applyAlignment="1" applyProtection="1">
      <alignment/>
      <protection locked="0"/>
    </xf>
    <xf numFmtId="0" fontId="7" fillId="0" borderId="25" xfId="59" applyFont="1" applyFill="1" applyBorder="1" applyAlignment="1" applyProtection="1">
      <alignment vertical="center"/>
      <protection/>
    </xf>
    <xf numFmtId="0" fontId="16" fillId="0" borderId="55" xfId="59" applyFont="1" applyFill="1" applyBorder="1" applyAlignment="1" applyProtection="1">
      <alignment vertical="center" wrapText="1"/>
      <protection/>
    </xf>
    <xf numFmtId="0" fontId="16" fillId="0" borderId="11" xfId="59" applyFont="1" applyFill="1" applyBorder="1" applyAlignment="1" applyProtection="1">
      <alignment vertical="center" wrapText="1"/>
      <protection/>
    </xf>
    <xf numFmtId="0" fontId="16" fillId="0" borderId="12" xfId="59" applyFont="1" applyFill="1" applyBorder="1" applyAlignment="1" applyProtection="1">
      <alignment vertical="center" wrapText="1"/>
      <protection/>
    </xf>
    <xf numFmtId="0" fontId="16" fillId="0" borderId="11" xfId="59" applyFont="1" applyFill="1" applyBorder="1" applyAlignment="1" applyProtection="1">
      <alignment vertical="center"/>
      <protection/>
    </xf>
    <xf numFmtId="0" fontId="14" fillId="0" borderId="23" xfId="59" applyFont="1" applyFill="1" applyBorder="1" applyAlignment="1" applyProtection="1">
      <alignment vertical="center"/>
      <protection/>
    </xf>
    <xf numFmtId="0" fontId="16" fillId="0" borderId="12" xfId="59" applyFont="1" applyFill="1" applyBorder="1" applyAlignment="1" applyProtection="1">
      <alignment vertical="center"/>
      <protection/>
    </xf>
    <xf numFmtId="0" fontId="14" fillId="0" borderId="23" xfId="59" applyFont="1" applyFill="1" applyBorder="1" applyAlignment="1" applyProtection="1">
      <alignment/>
      <protection/>
    </xf>
    <xf numFmtId="0" fontId="4" fillId="0" borderId="0" xfId="59" applyFont="1" applyFill="1" applyAlignment="1" applyProtection="1">
      <alignment/>
      <protection locked="0"/>
    </xf>
    <xf numFmtId="164" fontId="7" fillId="35" borderId="23" xfId="0" applyNumberFormat="1" applyFont="1" applyFill="1" applyBorder="1" applyAlignment="1" applyProtection="1">
      <alignment horizontal="center" vertical="center" wrapText="1"/>
      <protection/>
    </xf>
    <xf numFmtId="164" fontId="7" fillId="35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8" xfId="58" applyNumberFormat="1" applyFont="1" applyFill="1" applyBorder="1" applyAlignment="1" applyProtection="1">
      <alignment horizontal="left" vertical="center"/>
      <protection/>
    </xf>
    <xf numFmtId="164" fontId="15" fillId="0" borderId="38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9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>
      <alignment horizontal="center" textRotation="180"/>
    </xf>
    <xf numFmtId="164" fontId="6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 applyProtection="1">
      <alignment horizontal="right"/>
      <protection/>
    </xf>
    <xf numFmtId="0" fontId="7" fillId="0" borderId="43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65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62" xfId="59" applyFont="1" applyFill="1" applyBorder="1" applyAlignment="1" applyProtection="1">
      <alignment horizontal="left" vertical="center" indent="1"/>
      <protection/>
    </xf>
    <xf numFmtId="0" fontId="15" fillId="0" borderId="44" xfId="59" applyFont="1" applyFill="1" applyBorder="1" applyAlignment="1" applyProtection="1">
      <alignment horizontal="left" vertical="center" indent="1"/>
      <protection/>
    </xf>
    <xf numFmtId="0" fontId="15" fillId="0" borderId="54" xfId="59" applyFont="1" applyFill="1" applyBorder="1" applyAlignment="1" applyProtection="1">
      <alignment horizontal="left" vertical="center" indent="1"/>
      <protection/>
    </xf>
    <xf numFmtId="0" fontId="29" fillId="0" borderId="62" xfId="59" applyFont="1" applyFill="1" applyBorder="1" applyAlignment="1" applyProtection="1">
      <alignment horizontal="left" vertical="center" indent="1"/>
      <protection/>
    </xf>
    <xf numFmtId="0" fontId="29" fillId="0" borderId="44" xfId="59" applyFont="1" applyFill="1" applyBorder="1" applyAlignment="1" applyProtection="1">
      <alignment horizontal="left" vertical="center" indent="1"/>
      <protection/>
    </xf>
    <xf numFmtId="0" fontId="29" fillId="0" borderId="54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59" applyFont="1" applyFill="1" applyAlignment="1" applyProtection="1">
      <alignment horizontal="center"/>
      <protection locked="0"/>
    </xf>
    <xf numFmtId="0" fontId="15" fillId="0" borderId="43" xfId="59" applyFont="1" applyFill="1" applyBorder="1" applyAlignment="1" applyProtection="1">
      <alignment horizontal="left" vertical="center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9"/>
  <sheetViews>
    <sheetView view="pageLayout" zoomScaleNormal="130" zoomScaleSheetLayoutView="100" workbookViewId="0" topLeftCell="B136">
      <selection activeCell="C101" sqref="C101"/>
    </sheetView>
  </sheetViews>
  <sheetFormatPr defaultColWidth="9.00390625" defaultRowHeight="12.75"/>
  <cols>
    <col min="1" max="1" width="9.50390625" style="261" customWidth="1"/>
    <col min="2" max="2" width="91.625" style="261" customWidth="1"/>
    <col min="3" max="3" width="21.625" style="262" customWidth="1"/>
    <col min="4" max="16384" width="9.375" style="280" customWidth="1"/>
  </cols>
  <sheetData>
    <row r="1" spans="1:3" ht="15.75" customHeight="1">
      <c r="A1" s="386" t="s">
        <v>9</v>
      </c>
      <c r="B1" s="386"/>
      <c r="C1" s="386"/>
    </row>
    <row r="2" spans="1:3" ht="15.75" customHeight="1" thickBot="1">
      <c r="A2" s="387" t="s">
        <v>126</v>
      </c>
      <c r="B2" s="387"/>
      <c r="C2" s="198"/>
    </row>
    <row r="3" spans="1:3" ht="37.5" customHeight="1" thickBot="1">
      <c r="A3" s="22" t="s">
        <v>62</v>
      </c>
      <c r="B3" s="23" t="s">
        <v>11</v>
      </c>
      <c r="C3" s="34" t="s">
        <v>492</v>
      </c>
    </row>
    <row r="4" spans="1:3" s="281" customFormat="1" ht="12" customHeight="1" thickBot="1">
      <c r="A4" s="275" t="s">
        <v>432</v>
      </c>
      <c r="B4" s="276" t="s">
        <v>433</v>
      </c>
      <c r="C4" s="277" t="s">
        <v>434</v>
      </c>
    </row>
    <row r="5" spans="1:3" s="282" customFormat="1" ht="12" customHeight="1" thickBot="1">
      <c r="A5" s="19" t="s">
        <v>12</v>
      </c>
      <c r="B5" s="20" t="s">
        <v>199</v>
      </c>
      <c r="C5" s="188">
        <f>+C6+C7+C8+C9+C10+C11</f>
        <v>14338950</v>
      </c>
    </row>
    <row r="6" spans="1:3" s="282" customFormat="1" ht="12" customHeight="1">
      <c r="A6" s="14" t="s">
        <v>88</v>
      </c>
      <c r="B6" s="283" t="s">
        <v>200</v>
      </c>
      <c r="C6" s="191">
        <f>'1.2.sz.mell.'!C6</f>
        <v>7815070</v>
      </c>
    </row>
    <row r="7" spans="1:3" s="282" customFormat="1" ht="12" customHeight="1">
      <c r="A7" s="13" t="s">
        <v>89</v>
      </c>
      <c r="B7" s="284" t="s">
        <v>201</v>
      </c>
      <c r="C7" s="191">
        <f>'1.2.sz.mell.'!C7</f>
        <v>0</v>
      </c>
    </row>
    <row r="8" spans="1:3" s="282" customFormat="1" ht="12" customHeight="1">
      <c r="A8" s="13" t="s">
        <v>90</v>
      </c>
      <c r="B8" s="284" t="s">
        <v>202</v>
      </c>
      <c r="C8" s="191">
        <f>'1.2.sz.mell.'!C8</f>
        <v>4723880</v>
      </c>
    </row>
    <row r="9" spans="1:3" s="282" customFormat="1" ht="12" customHeight="1">
      <c r="A9" s="13" t="s">
        <v>91</v>
      </c>
      <c r="B9" s="284" t="s">
        <v>203</v>
      </c>
      <c r="C9" s="191">
        <f>'1.2.sz.mell.'!C9</f>
        <v>1800000</v>
      </c>
    </row>
    <row r="10" spans="1:3" s="282" customFormat="1" ht="12" customHeight="1">
      <c r="A10" s="13" t="s">
        <v>122</v>
      </c>
      <c r="B10" s="184" t="s">
        <v>368</v>
      </c>
      <c r="C10" s="191">
        <f>'1.2.sz.mell.'!C10</f>
        <v>0</v>
      </c>
    </row>
    <row r="11" spans="1:3" s="282" customFormat="1" ht="12" customHeight="1" thickBot="1">
      <c r="A11" s="15" t="s">
        <v>92</v>
      </c>
      <c r="B11" s="185" t="s">
        <v>369</v>
      </c>
      <c r="C11" s="191">
        <f>'1.2.sz.mell.'!C11</f>
        <v>0</v>
      </c>
    </row>
    <row r="12" spans="1:3" s="282" customFormat="1" ht="12" customHeight="1" thickBot="1">
      <c r="A12" s="19" t="s">
        <v>13</v>
      </c>
      <c r="B12" s="183" t="s">
        <v>204</v>
      </c>
      <c r="C12" s="191">
        <f>'1.2.sz.mell.'!C12</f>
        <v>823131</v>
      </c>
    </row>
    <row r="13" spans="1:3" s="282" customFormat="1" ht="12" customHeight="1">
      <c r="A13" s="14" t="s">
        <v>94</v>
      </c>
      <c r="B13" s="283" t="s">
        <v>205</v>
      </c>
      <c r="C13" s="191">
        <f>'1.2.sz.mell.'!C13</f>
        <v>0</v>
      </c>
    </row>
    <row r="14" spans="1:3" s="282" customFormat="1" ht="12" customHeight="1">
      <c r="A14" s="13" t="s">
        <v>95</v>
      </c>
      <c r="B14" s="284" t="s">
        <v>206</v>
      </c>
      <c r="C14" s="191">
        <f>'1.2.sz.mell.'!C14</f>
        <v>0</v>
      </c>
    </row>
    <row r="15" spans="1:3" s="282" customFormat="1" ht="12" customHeight="1">
      <c r="A15" s="13" t="s">
        <v>96</v>
      </c>
      <c r="B15" s="284" t="s">
        <v>358</v>
      </c>
      <c r="C15" s="191">
        <f>'1.2.sz.mell.'!C15</f>
        <v>0</v>
      </c>
    </row>
    <row r="16" spans="1:3" s="282" customFormat="1" ht="12" customHeight="1">
      <c r="A16" s="13" t="s">
        <v>97</v>
      </c>
      <c r="B16" s="284" t="s">
        <v>359</v>
      </c>
      <c r="C16" s="191">
        <f>'1.2.sz.mell.'!C16</f>
        <v>0</v>
      </c>
    </row>
    <row r="17" spans="1:3" s="282" customFormat="1" ht="12" customHeight="1">
      <c r="A17" s="13" t="s">
        <v>98</v>
      </c>
      <c r="B17" s="284" t="s">
        <v>207</v>
      </c>
      <c r="C17" s="191">
        <f>'1.2.sz.mell.'!C17</f>
        <v>823131</v>
      </c>
    </row>
    <row r="18" spans="1:3" s="282" customFormat="1" ht="12" customHeight="1" thickBot="1">
      <c r="A18" s="15" t="s">
        <v>107</v>
      </c>
      <c r="B18" s="185" t="s">
        <v>208</v>
      </c>
      <c r="C18" s="191">
        <f>'1.2.sz.mell.'!C18</f>
        <v>0</v>
      </c>
    </row>
    <row r="19" spans="1:3" s="282" customFormat="1" ht="12" customHeight="1" thickBot="1">
      <c r="A19" s="19" t="s">
        <v>14</v>
      </c>
      <c r="B19" s="20" t="s">
        <v>209</v>
      </c>
      <c r="C19" s="191">
        <f>'1.2.sz.mell.'!C19</f>
        <v>0</v>
      </c>
    </row>
    <row r="20" spans="1:3" s="282" customFormat="1" ht="12" customHeight="1">
      <c r="A20" s="14" t="s">
        <v>77</v>
      </c>
      <c r="B20" s="283" t="s">
        <v>210</v>
      </c>
      <c r="C20" s="191">
        <f>'1.2.sz.mell.'!C20</f>
        <v>0</v>
      </c>
    </row>
    <row r="21" spans="1:3" s="282" customFormat="1" ht="12" customHeight="1">
      <c r="A21" s="13" t="s">
        <v>78</v>
      </c>
      <c r="B21" s="284" t="s">
        <v>211</v>
      </c>
      <c r="C21" s="191">
        <f>'1.2.sz.mell.'!C21</f>
        <v>0</v>
      </c>
    </row>
    <row r="22" spans="1:3" s="282" customFormat="1" ht="12" customHeight="1">
      <c r="A22" s="13" t="s">
        <v>79</v>
      </c>
      <c r="B22" s="284" t="s">
        <v>360</v>
      </c>
      <c r="C22" s="191">
        <f>'1.2.sz.mell.'!C22</f>
        <v>0</v>
      </c>
    </row>
    <row r="23" spans="1:3" s="282" customFormat="1" ht="12" customHeight="1">
      <c r="A23" s="13" t="s">
        <v>80</v>
      </c>
      <c r="B23" s="284" t="s">
        <v>361</v>
      </c>
      <c r="C23" s="191">
        <f>'1.2.sz.mell.'!C23</f>
        <v>0</v>
      </c>
    </row>
    <row r="24" spans="1:3" s="282" customFormat="1" ht="12" customHeight="1">
      <c r="A24" s="13" t="s">
        <v>145</v>
      </c>
      <c r="B24" s="284" t="s">
        <v>212</v>
      </c>
      <c r="C24" s="191">
        <f>'1.2.sz.mell.'!C24</f>
        <v>0</v>
      </c>
    </row>
    <row r="25" spans="1:3" s="282" customFormat="1" ht="12" customHeight="1" thickBot="1">
      <c r="A25" s="15" t="s">
        <v>146</v>
      </c>
      <c r="B25" s="285" t="s">
        <v>213</v>
      </c>
      <c r="C25" s="191">
        <f>'1.2.sz.mell.'!C25</f>
        <v>0</v>
      </c>
    </row>
    <row r="26" spans="1:3" s="282" customFormat="1" ht="12" customHeight="1" thickBot="1">
      <c r="A26" s="19" t="s">
        <v>147</v>
      </c>
      <c r="B26" s="20" t="s">
        <v>214</v>
      </c>
      <c r="C26" s="191">
        <f>'1.2.sz.mell.'!C26</f>
        <v>840000</v>
      </c>
    </row>
    <row r="27" spans="1:3" s="282" customFormat="1" ht="12" customHeight="1">
      <c r="A27" s="14" t="s">
        <v>215</v>
      </c>
      <c r="B27" s="283" t="s">
        <v>375</v>
      </c>
      <c r="C27" s="191">
        <f>'1.2.sz.mell.'!C27</f>
        <v>280000</v>
      </c>
    </row>
    <row r="28" spans="1:3" s="282" customFormat="1" ht="12" customHeight="1">
      <c r="A28" s="13" t="s">
        <v>216</v>
      </c>
      <c r="B28" s="284" t="s">
        <v>221</v>
      </c>
      <c r="C28" s="191">
        <f>'1.2.sz.mell.'!C28</f>
        <v>280000</v>
      </c>
    </row>
    <row r="29" spans="1:3" s="282" customFormat="1" ht="12" customHeight="1">
      <c r="A29" s="13" t="s">
        <v>217</v>
      </c>
      <c r="B29" s="284" t="s">
        <v>222</v>
      </c>
      <c r="C29" s="191">
        <f>'1.2.sz.mell.'!C29</f>
        <v>0</v>
      </c>
    </row>
    <row r="30" spans="1:3" s="282" customFormat="1" ht="12" customHeight="1">
      <c r="A30" s="13" t="s">
        <v>373</v>
      </c>
      <c r="B30" s="324" t="s">
        <v>374</v>
      </c>
      <c r="C30" s="191">
        <f>'1.2.sz.mell.'!C30</f>
        <v>0</v>
      </c>
    </row>
    <row r="31" spans="1:3" s="282" customFormat="1" ht="12" customHeight="1">
      <c r="A31" s="13" t="s">
        <v>218</v>
      </c>
      <c r="B31" s="284" t="s">
        <v>223</v>
      </c>
      <c r="C31" s="191">
        <f>'1.2.sz.mell.'!C31</f>
        <v>460000</v>
      </c>
    </row>
    <row r="32" spans="1:3" s="282" customFormat="1" ht="12" customHeight="1">
      <c r="A32" s="13" t="s">
        <v>219</v>
      </c>
      <c r="B32" s="284" t="s">
        <v>224</v>
      </c>
      <c r="C32" s="191">
        <f>'1.2.sz.mell.'!C32</f>
        <v>100000</v>
      </c>
    </row>
    <row r="33" spans="1:3" s="282" customFormat="1" ht="12" customHeight="1" thickBot="1">
      <c r="A33" s="15" t="s">
        <v>220</v>
      </c>
      <c r="B33" s="285" t="s">
        <v>225</v>
      </c>
      <c r="C33" s="191">
        <f>'1.2.sz.mell.'!C33</f>
        <v>0</v>
      </c>
    </row>
    <row r="34" spans="1:3" s="282" customFormat="1" ht="12" customHeight="1" thickBot="1">
      <c r="A34" s="19" t="s">
        <v>16</v>
      </c>
      <c r="B34" s="20" t="s">
        <v>370</v>
      </c>
      <c r="C34" s="191">
        <f>'1.2.sz.mell.'!C34+'1.3.sz.mell.'!C34</f>
        <v>885000</v>
      </c>
    </row>
    <row r="35" spans="1:3" s="282" customFormat="1" ht="12" customHeight="1">
      <c r="A35" s="14" t="s">
        <v>81</v>
      </c>
      <c r="B35" s="283" t="s">
        <v>228</v>
      </c>
      <c r="C35" s="191">
        <f>'1.2.sz.mell.'!C35</f>
        <v>0</v>
      </c>
    </row>
    <row r="36" spans="1:3" s="282" customFormat="1" ht="12.75">
      <c r="A36" s="13" t="s">
        <v>82</v>
      </c>
      <c r="B36" s="284" t="s">
        <v>229</v>
      </c>
      <c r="C36" s="191">
        <f>'1.2.sz.mell.'!C36+'1.3.sz.mell.'!C36</f>
        <v>95000</v>
      </c>
    </row>
    <row r="37" spans="1:3" s="282" customFormat="1" ht="12" customHeight="1">
      <c r="A37" s="13" t="s">
        <v>83</v>
      </c>
      <c r="B37" s="284" t="s">
        <v>230</v>
      </c>
      <c r="C37" s="191">
        <f>'1.2.sz.mell.'!C37</f>
        <v>0</v>
      </c>
    </row>
    <row r="38" spans="1:3" s="282" customFormat="1" ht="12" customHeight="1">
      <c r="A38" s="13" t="s">
        <v>149</v>
      </c>
      <c r="B38" s="284" t="s">
        <v>231</v>
      </c>
      <c r="C38" s="191">
        <f>'1.2.sz.mell.'!C38</f>
        <v>0</v>
      </c>
    </row>
    <row r="39" spans="1:3" s="282" customFormat="1" ht="12" customHeight="1">
      <c r="A39" s="13" t="s">
        <v>150</v>
      </c>
      <c r="B39" s="284" t="s">
        <v>232</v>
      </c>
      <c r="C39" s="191">
        <f>'1.2.sz.mell.'!C39</f>
        <v>790000</v>
      </c>
    </row>
    <row r="40" spans="1:3" s="282" customFormat="1" ht="12" customHeight="1">
      <c r="A40" s="13" t="s">
        <v>151</v>
      </c>
      <c r="B40" s="284" t="s">
        <v>233</v>
      </c>
      <c r="C40" s="191">
        <f>'1.2.sz.mell.'!C40</f>
        <v>0</v>
      </c>
    </row>
    <row r="41" spans="1:3" s="282" customFormat="1" ht="12" customHeight="1">
      <c r="A41" s="13" t="s">
        <v>152</v>
      </c>
      <c r="B41" s="284" t="s">
        <v>234</v>
      </c>
      <c r="C41" s="191">
        <f>'1.2.sz.mell.'!C41</f>
        <v>0</v>
      </c>
    </row>
    <row r="42" spans="1:3" s="282" customFormat="1" ht="12" customHeight="1">
      <c r="A42" s="13" t="s">
        <v>153</v>
      </c>
      <c r="B42" s="284" t="s">
        <v>235</v>
      </c>
      <c r="C42" s="191">
        <f>'1.2.sz.mell.'!C42</f>
        <v>0</v>
      </c>
    </row>
    <row r="43" spans="1:3" s="282" customFormat="1" ht="12" customHeight="1">
      <c r="A43" s="13" t="s">
        <v>226</v>
      </c>
      <c r="B43" s="284" t="s">
        <v>236</v>
      </c>
      <c r="C43" s="191">
        <f>'1.2.sz.mell.'!C43</f>
        <v>0</v>
      </c>
    </row>
    <row r="44" spans="1:3" s="282" customFormat="1" ht="12" customHeight="1">
      <c r="A44" s="15" t="s">
        <v>227</v>
      </c>
      <c r="B44" s="285" t="s">
        <v>372</v>
      </c>
      <c r="C44" s="191">
        <f>'1.2.sz.mell.'!C44</f>
        <v>0</v>
      </c>
    </row>
    <row r="45" spans="1:3" s="282" customFormat="1" ht="12" customHeight="1" thickBot="1">
      <c r="A45" s="15" t="s">
        <v>371</v>
      </c>
      <c r="B45" s="185" t="s">
        <v>237</v>
      </c>
      <c r="C45" s="191">
        <f>'1.2.sz.mell.'!C45</f>
        <v>0</v>
      </c>
    </row>
    <row r="46" spans="1:3" s="282" customFormat="1" ht="12" customHeight="1" thickBot="1">
      <c r="A46" s="19" t="s">
        <v>17</v>
      </c>
      <c r="B46" s="20" t="s">
        <v>238</v>
      </c>
      <c r="C46" s="191">
        <f>'1.2.sz.mell.'!C46</f>
        <v>0</v>
      </c>
    </row>
    <row r="47" spans="1:3" s="282" customFormat="1" ht="12" customHeight="1">
      <c r="A47" s="14" t="s">
        <v>84</v>
      </c>
      <c r="B47" s="283" t="s">
        <v>242</v>
      </c>
      <c r="C47" s="191">
        <f>'1.2.sz.mell.'!C47</f>
        <v>0</v>
      </c>
    </row>
    <row r="48" spans="1:3" s="282" customFormat="1" ht="12" customHeight="1">
      <c r="A48" s="13" t="s">
        <v>85</v>
      </c>
      <c r="B48" s="284" t="s">
        <v>243</v>
      </c>
      <c r="C48" s="191">
        <f>'1.2.sz.mell.'!C48</f>
        <v>0</v>
      </c>
    </row>
    <row r="49" spans="1:3" s="282" customFormat="1" ht="12" customHeight="1">
      <c r="A49" s="13" t="s">
        <v>239</v>
      </c>
      <c r="B49" s="284" t="s">
        <v>244</v>
      </c>
      <c r="C49" s="191">
        <f>'1.2.sz.mell.'!C49</f>
        <v>0</v>
      </c>
    </row>
    <row r="50" spans="1:3" s="282" customFormat="1" ht="12" customHeight="1">
      <c r="A50" s="13" t="s">
        <v>240</v>
      </c>
      <c r="B50" s="284" t="s">
        <v>245</v>
      </c>
      <c r="C50" s="191">
        <f>'1.2.sz.mell.'!C50</f>
        <v>0</v>
      </c>
    </row>
    <row r="51" spans="1:3" s="282" customFormat="1" ht="12" customHeight="1" thickBot="1">
      <c r="A51" s="15" t="s">
        <v>241</v>
      </c>
      <c r="B51" s="185" t="s">
        <v>246</v>
      </c>
      <c r="C51" s="191">
        <f>'1.2.sz.mell.'!C51</f>
        <v>0</v>
      </c>
    </row>
    <row r="52" spans="1:3" s="282" customFormat="1" ht="12" customHeight="1" thickBot="1">
      <c r="A52" s="19" t="s">
        <v>154</v>
      </c>
      <c r="B52" s="20" t="s">
        <v>247</v>
      </c>
      <c r="C52" s="191">
        <f>'1.2.sz.mell.'!C52</f>
        <v>0</v>
      </c>
    </row>
    <row r="53" spans="1:3" s="282" customFormat="1" ht="12" customHeight="1">
      <c r="A53" s="14" t="s">
        <v>86</v>
      </c>
      <c r="B53" s="283" t="s">
        <v>248</v>
      </c>
      <c r="C53" s="191">
        <f>'1.2.sz.mell.'!C53</f>
        <v>0</v>
      </c>
    </row>
    <row r="54" spans="1:3" s="282" customFormat="1" ht="12" customHeight="1">
      <c r="A54" s="13" t="s">
        <v>87</v>
      </c>
      <c r="B54" s="284" t="s">
        <v>362</v>
      </c>
      <c r="C54" s="191">
        <f>'1.2.sz.mell.'!C54</f>
        <v>0</v>
      </c>
    </row>
    <row r="55" spans="1:3" s="282" customFormat="1" ht="12" customHeight="1">
      <c r="A55" s="13" t="s">
        <v>251</v>
      </c>
      <c r="B55" s="284" t="s">
        <v>249</v>
      </c>
      <c r="C55" s="191">
        <f>'1.2.sz.mell.'!C55</f>
        <v>0</v>
      </c>
    </row>
    <row r="56" spans="1:3" s="282" customFormat="1" ht="12" customHeight="1" thickBot="1">
      <c r="A56" s="15" t="s">
        <v>252</v>
      </c>
      <c r="B56" s="185" t="s">
        <v>250</v>
      </c>
      <c r="C56" s="191">
        <f>'1.2.sz.mell.'!C56</f>
        <v>0</v>
      </c>
    </row>
    <row r="57" spans="1:3" s="282" customFormat="1" ht="12" customHeight="1" thickBot="1">
      <c r="A57" s="19" t="s">
        <v>19</v>
      </c>
      <c r="B57" s="183" t="s">
        <v>253</v>
      </c>
      <c r="C57" s="191">
        <f>'1.2.sz.mell.'!C57</f>
        <v>0</v>
      </c>
    </row>
    <row r="58" spans="1:3" s="282" customFormat="1" ht="12" customHeight="1">
      <c r="A58" s="14" t="s">
        <v>155</v>
      </c>
      <c r="B58" s="283" t="s">
        <v>255</v>
      </c>
      <c r="C58" s="191">
        <f>'1.2.sz.mell.'!C58</f>
        <v>0</v>
      </c>
    </row>
    <row r="59" spans="1:3" s="282" customFormat="1" ht="12" customHeight="1">
      <c r="A59" s="13" t="s">
        <v>156</v>
      </c>
      <c r="B59" s="284" t="s">
        <v>363</v>
      </c>
      <c r="C59" s="191">
        <f>'1.2.sz.mell.'!C59</f>
        <v>0</v>
      </c>
    </row>
    <row r="60" spans="1:3" s="282" customFormat="1" ht="12" customHeight="1">
      <c r="A60" s="13" t="s">
        <v>179</v>
      </c>
      <c r="B60" s="284" t="s">
        <v>256</v>
      </c>
      <c r="C60" s="191">
        <f>'1.2.sz.mell.'!C60</f>
        <v>0</v>
      </c>
    </row>
    <row r="61" spans="1:3" s="282" customFormat="1" ht="12" customHeight="1" thickBot="1">
      <c r="A61" s="15" t="s">
        <v>254</v>
      </c>
      <c r="B61" s="185" t="s">
        <v>257</v>
      </c>
      <c r="C61" s="191">
        <f>'1.2.sz.mell.'!C61</f>
        <v>0</v>
      </c>
    </row>
    <row r="62" spans="1:3" s="282" customFormat="1" ht="12" customHeight="1" thickBot="1">
      <c r="A62" s="331" t="s">
        <v>415</v>
      </c>
      <c r="B62" s="20" t="s">
        <v>258</v>
      </c>
      <c r="C62" s="191">
        <f>'1.2.sz.mell.'!C62+'1.3.sz.mell.'!C62</f>
        <v>16887081</v>
      </c>
    </row>
    <row r="63" spans="1:3" s="282" customFormat="1" ht="12" customHeight="1" thickBot="1">
      <c r="A63" s="316" t="s">
        <v>259</v>
      </c>
      <c r="B63" s="183" t="s">
        <v>260</v>
      </c>
      <c r="C63" s="191">
        <f>'1.2.sz.mell.'!C63</f>
        <v>0</v>
      </c>
    </row>
    <row r="64" spans="1:3" s="282" customFormat="1" ht="12" customHeight="1">
      <c r="A64" s="14" t="s">
        <v>291</v>
      </c>
      <c r="B64" s="283" t="s">
        <v>261</v>
      </c>
      <c r="C64" s="191">
        <f>'1.2.sz.mell.'!C64</f>
        <v>0</v>
      </c>
    </row>
    <row r="65" spans="1:3" s="282" customFormat="1" ht="12" customHeight="1">
      <c r="A65" s="13" t="s">
        <v>300</v>
      </c>
      <c r="B65" s="284" t="s">
        <v>262</v>
      </c>
      <c r="C65" s="191">
        <f>'1.2.sz.mell.'!C65</f>
        <v>0</v>
      </c>
    </row>
    <row r="66" spans="1:3" s="282" customFormat="1" ht="12" customHeight="1" thickBot="1">
      <c r="A66" s="15" t="s">
        <v>301</v>
      </c>
      <c r="B66" s="325" t="s">
        <v>400</v>
      </c>
      <c r="C66" s="191">
        <f>'1.2.sz.mell.'!C66</f>
        <v>0</v>
      </c>
    </row>
    <row r="67" spans="1:3" s="282" customFormat="1" ht="12" customHeight="1" thickBot="1">
      <c r="A67" s="316" t="s">
        <v>264</v>
      </c>
      <c r="B67" s="183" t="s">
        <v>265</v>
      </c>
      <c r="C67" s="191">
        <f>'1.2.sz.mell.'!C67</f>
        <v>0</v>
      </c>
    </row>
    <row r="68" spans="1:3" s="282" customFormat="1" ht="12" customHeight="1">
      <c r="A68" s="14" t="s">
        <v>123</v>
      </c>
      <c r="B68" s="283" t="s">
        <v>266</v>
      </c>
      <c r="C68" s="191">
        <f>'1.2.sz.mell.'!C68</f>
        <v>0</v>
      </c>
    </row>
    <row r="69" spans="1:3" s="282" customFormat="1" ht="12" customHeight="1">
      <c r="A69" s="13" t="s">
        <v>124</v>
      </c>
      <c r="B69" s="284" t="s">
        <v>267</v>
      </c>
      <c r="C69" s="191">
        <f>'1.2.sz.mell.'!C69</f>
        <v>0</v>
      </c>
    </row>
    <row r="70" spans="1:3" s="282" customFormat="1" ht="12" customHeight="1">
      <c r="A70" s="13" t="s">
        <v>292</v>
      </c>
      <c r="B70" s="284" t="s">
        <v>268</v>
      </c>
      <c r="C70" s="191">
        <f>'1.2.sz.mell.'!C70</f>
        <v>0</v>
      </c>
    </row>
    <row r="71" spans="1:3" s="282" customFormat="1" ht="12" customHeight="1" thickBot="1">
      <c r="A71" s="15" t="s">
        <v>293</v>
      </c>
      <c r="B71" s="185" t="s">
        <v>269</v>
      </c>
      <c r="C71" s="191">
        <f>'1.2.sz.mell.'!C71</f>
        <v>0</v>
      </c>
    </row>
    <row r="72" spans="1:3" s="282" customFormat="1" ht="12" customHeight="1" thickBot="1">
      <c r="A72" s="316" t="s">
        <v>270</v>
      </c>
      <c r="B72" s="183" t="s">
        <v>271</v>
      </c>
      <c r="C72" s="191">
        <f>'1.2.sz.mell.'!C72</f>
        <v>6640539</v>
      </c>
    </row>
    <row r="73" spans="1:3" s="282" customFormat="1" ht="12" customHeight="1">
      <c r="A73" s="14" t="s">
        <v>294</v>
      </c>
      <c r="B73" s="283" t="s">
        <v>272</v>
      </c>
      <c r="C73" s="191">
        <f>'1.2.sz.mell.'!C73</f>
        <v>6640539</v>
      </c>
    </row>
    <row r="74" spans="1:3" s="282" customFormat="1" ht="12" customHeight="1" thickBot="1">
      <c r="A74" s="15" t="s">
        <v>295</v>
      </c>
      <c r="B74" s="185" t="s">
        <v>273</v>
      </c>
      <c r="C74" s="191">
        <f>'1.2.sz.mell.'!C74</f>
        <v>0</v>
      </c>
    </row>
    <row r="75" spans="1:3" s="282" customFormat="1" ht="12" customHeight="1" thickBot="1">
      <c r="A75" s="316" t="s">
        <v>274</v>
      </c>
      <c r="B75" s="183" t="s">
        <v>275</v>
      </c>
      <c r="C75" s="191">
        <f>'1.2.sz.mell.'!C75</f>
        <v>0</v>
      </c>
    </row>
    <row r="76" spans="1:3" s="282" customFormat="1" ht="12" customHeight="1">
      <c r="A76" s="14" t="s">
        <v>296</v>
      </c>
      <c r="B76" s="283" t="s">
        <v>276</v>
      </c>
      <c r="C76" s="191">
        <f>'1.2.sz.mell.'!C76</f>
        <v>0</v>
      </c>
    </row>
    <row r="77" spans="1:4" s="282" customFormat="1" ht="12" customHeight="1">
      <c r="A77" s="13" t="s">
        <v>297</v>
      </c>
      <c r="B77" s="284" t="s">
        <v>277</v>
      </c>
      <c r="C77" s="191">
        <f>'1.2.sz.mell.'!C77</f>
        <v>0</v>
      </c>
      <c r="D77" s="282" t="s">
        <v>485</v>
      </c>
    </row>
    <row r="78" spans="1:3" s="282" customFormat="1" ht="12" customHeight="1" thickBot="1">
      <c r="A78" s="15" t="s">
        <v>298</v>
      </c>
      <c r="B78" s="185" t="s">
        <v>278</v>
      </c>
      <c r="C78" s="191">
        <f>'1.2.sz.mell.'!C78</f>
        <v>0</v>
      </c>
    </row>
    <row r="79" spans="1:3" s="282" customFormat="1" ht="12" customHeight="1" thickBot="1">
      <c r="A79" s="316" t="s">
        <v>279</v>
      </c>
      <c r="B79" s="183" t="s">
        <v>299</v>
      </c>
      <c r="C79" s="191">
        <f>'1.2.sz.mell.'!C79</f>
        <v>0</v>
      </c>
    </row>
    <row r="80" spans="1:3" s="282" customFormat="1" ht="12" customHeight="1">
      <c r="A80" s="287" t="s">
        <v>280</v>
      </c>
      <c r="B80" s="283" t="s">
        <v>281</v>
      </c>
      <c r="C80" s="191">
        <f>'1.2.sz.mell.'!C80</f>
        <v>0</v>
      </c>
    </row>
    <row r="81" spans="1:3" s="282" customFormat="1" ht="12" customHeight="1">
      <c r="A81" s="288" t="s">
        <v>282</v>
      </c>
      <c r="B81" s="284" t="s">
        <v>283</v>
      </c>
      <c r="C81" s="191">
        <f>'1.2.sz.mell.'!C81</f>
        <v>0</v>
      </c>
    </row>
    <row r="82" spans="1:3" s="282" customFormat="1" ht="12" customHeight="1">
      <c r="A82" s="288" t="s">
        <v>284</v>
      </c>
      <c r="B82" s="284" t="s">
        <v>285</v>
      </c>
      <c r="C82" s="191">
        <f>'1.2.sz.mell.'!C82</f>
        <v>0</v>
      </c>
    </row>
    <row r="83" spans="1:3" s="282" customFormat="1" ht="12" customHeight="1" thickBot="1">
      <c r="A83" s="289" t="s">
        <v>286</v>
      </c>
      <c r="B83" s="185" t="s">
        <v>287</v>
      </c>
      <c r="C83" s="191">
        <f>'1.2.sz.mell.'!C83</f>
        <v>0</v>
      </c>
    </row>
    <row r="84" spans="1:3" s="282" customFormat="1" ht="12" customHeight="1" thickBot="1">
      <c r="A84" s="316" t="s">
        <v>288</v>
      </c>
      <c r="B84" s="183" t="s">
        <v>414</v>
      </c>
      <c r="C84" s="191">
        <f>'1.2.sz.mell.'!C84</f>
        <v>0</v>
      </c>
    </row>
    <row r="85" spans="1:3" s="282" customFormat="1" ht="13.5" customHeight="1" thickBot="1">
      <c r="A85" s="316" t="s">
        <v>290</v>
      </c>
      <c r="B85" s="183" t="s">
        <v>289</v>
      </c>
      <c r="C85" s="191">
        <f>'1.2.sz.mell.'!C85</f>
        <v>0</v>
      </c>
    </row>
    <row r="86" spans="1:3" s="282" customFormat="1" ht="15.75" customHeight="1" thickBot="1">
      <c r="A86" s="316" t="s">
        <v>302</v>
      </c>
      <c r="B86" s="290" t="s">
        <v>417</v>
      </c>
      <c r="C86" s="191">
        <f>'1.2.sz.mell.'!C86</f>
        <v>6640539</v>
      </c>
    </row>
    <row r="87" spans="1:3" s="282" customFormat="1" ht="16.5" customHeight="1" thickBot="1">
      <c r="A87" s="317" t="s">
        <v>416</v>
      </c>
      <c r="B87" s="291" t="s">
        <v>418</v>
      </c>
      <c r="C87" s="194">
        <f>+C62+C86</f>
        <v>23527620</v>
      </c>
    </row>
    <row r="88" spans="1:3" s="282" customFormat="1" ht="83.25" customHeight="1">
      <c r="A88" s="4"/>
      <c r="B88" s="5"/>
      <c r="C88" s="195"/>
    </row>
    <row r="89" spans="1:3" ht="16.5" customHeight="1">
      <c r="A89" s="386" t="s">
        <v>41</v>
      </c>
      <c r="B89" s="386"/>
      <c r="C89" s="386"/>
    </row>
    <row r="90" spans="1:3" s="292" customFormat="1" ht="16.5" customHeight="1" thickBot="1">
      <c r="A90" s="388" t="s">
        <v>127</v>
      </c>
      <c r="B90" s="388"/>
      <c r="C90" s="129" t="s">
        <v>486</v>
      </c>
    </row>
    <row r="91" spans="1:3" ht="37.5" customHeight="1" thickBot="1">
      <c r="A91" s="22" t="s">
        <v>62</v>
      </c>
      <c r="B91" s="23" t="s">
        <v>42</v>
      </c>
      <c r="C91" s="34" t="str">
        <f>+C3</f>
        <v>2019. évi előirányzat </v>
      </c>
    </row>
    <row r="92" spans="1:3" s="281" customFormat="1" ht="12" customHeight="1" thickBot="1">
      <c r="A92" s="28" t="s">
        <v>432</v>
      </c>
      <c r="B92" s="29" t="s">
        <v>433</v>
      </c>
      <c r="C92" s="30" t="s">
        <v>434</v>
      </c>
    </row>
    <row r="93" spans="1:3" ht="12" customHeight="1" thickBot="1">
      <c r="A93" s="21" t="s">
        <v>12</v>
      </c>
      <c r="B93" s="27" t="s">
        <v>376</v>
      </c>
      <c r="C93" s="187">
        <f>C94+C95+C96+C97+C98+C111</f>
        <v>22410222</v>
      </c>
    </row>
    <row r="94" spans="1:3" ht="12" customHeight="1" thickBot="1">
      <c r="A94" s="16" t="s">
        <v>88</v>
      </c>
      <c r="B94" s="9" t="s">
        <v>43</v>
      </c>
      <c r="C94" s="189">
        <f>'1.2.sz.mell.'!C94</f>
        <v>7113401</v>
      </c>
    </row>
    <row r="95" spans="1:3" ht="12" customHeight="1" thickBot="1">
      <c r="A95" s="13" t="s">
        <v>89</v>
      </c>
      <c r="B95" s="7" t="s">
        <v>157</v>
      </c>
      <c r="C95" s="189">
        <f>'1.2.sz.mell.'!C95</f>
        <v>1286744</v>
      </c>
    </row>
    <row r="96" spans="1:3" ht="12" customHeight="1" thickBot="1">
      <c r="A96" s="13" t="s">
        <v>90</v>
      </c>
      <c r="B96" s="7" t="s">
        <v>121</v>
      </c>
      <c r="C96" s="189">
        <f>'1.2.sz.mell.'!C96</f>
        <v>7880757</v>
      </c>
    </row>
    <row r="97" spans="1:3" ht="12" customHeight="1" thickBot="1">
      <c r="A97" s="13" t="s">
        <v>91</v>
      </c>
      <c r="B97" s="10" t="s">
        <v>158</v>
      </c>
      <c r="C97" s="189">
        <f>'1.2.sz.mell.'!C97</f>
        <v>645000</v>
      </c>
    </row>
    <row r="98" spans="1:3" ht="12" customHeight="1" thickBot="1">
      <c r="A98" s="13" t="s">
        <v>102</v>
      </c>
      <c r="B98" s="18" t="s">
        <v>159</v>
      </c>
      <c r="C98" s="189">
        <v>207006</v>
      </c>
    </row>
    <row r="99" spans="1:3" ht="12" customHeight="1" thickBot="1">
      <c r="A99" s="13" t="s">
        <v>92</v>
      </c>
      <c r="B99" s="7" t="s">
        <v>381</v>
      </c>
      <c r="C99" s="189">
        <f>'1.2.sz.mell.'!C99</f>
        <v>0</v>
      </c>
    </row>
    <row r="100" spans="1:3" ht="12" customHeight="1" thickBot="1">
      <c r="A100" s="13" t="s">
        <v>93</v>
      </c>
      <c r="B100" s="132" t="s">
        <v>380</v>
      </c>
      <c r="C100" s="189">
        <f>'1.2.sz.mell.'!C100</f>
        <v>0</v>
      </c>
    </row>
    <row r="101" spans="1:3" ht="12" customHeight="1" thickBot="1">
      <c r="A101" s="13" t="s">
        <v>103</v>
      </c>
      <c r="B101" s="132" t="s">
        <v>379</v>
      </c>
      <c r="C101" s="189">
        <f>'1.2.sz.mell.'!C101</f>
        <v>0</v>
      </c>
    </row>
    <row r="102" spans="1:3" ht="12" customHeight="1" thickBot="1">
      <c r="A102" s="13" t="s">
        <v>104</v>
      </c>
      <c r="B102" s="130" t="s">
        <v>305</v>
      </c>
      <c r="C102" s="189">
        <f>'1.2.sz.mell.'!C102</f>
        <v>0</v>
      </c>
    </row>
    <row r="103" spans="1:3" ht="12" customHeight="1" thickBot="1">
      <c r="A103" s="13" t="s">
        <v>105</v>
      </c>
      <c r="B103" s="131" t="s">
        <v>306</v>
      </c>
      <c r="C103" s="189">
        <f>'1.2.sz.mell.'!C103</f>
        <v>0</v>
      </c>
    </row>
    <row r="104" spans="1:3" ht="12" customHeight="1" thickBot="1">
      <c r="A104" s="13" t="s">
        <v>106</v>
      </c>
      <c r="B104" s="131" t="s">
        <v>307</v>
      </c>
      <c r="C104" s="189">
        <f>'1.2.sz.mell.'!C104</f>
        <v>0</v>
      </c>
    </row>
    <row r="105" spans="1:3" ht="12" customHeight="1" thickBot="1">
      <c r="A105" s="13" t="s">
        <v>108</v>
      </c>
      <c r="B105" s="130" t="s">
        <v>308</v>
      </c>
      <c r="C105" s="189">
        <f>'1.2.sz.mell.'!C105</f>
        <v>132006</v>
      </c>
    </row>
    <row r="106" spans="1:3" ht="12" customHeight="1" thickBot="1">
      <c r="A106" s="13" t="s">
        <v>160</v>
      </c>
      <c r="B106" s="130" t="s">
        <v>309</v>
      </c>
      <c r="C106" s="189">
        <f>'1.2.sz.mell.'!C106</f>
        <v>0</v>
      </c>
    </row>
    <row r="107" spans="1:3" ht="12" customHeight="1" thickBot="1">
      <c r="A107" s="13" t="s">
        <v>303</v>
      </c>
      <c r="B107" s="131" t="s">
        <v>310</v>
      </c>
      <c r="C107" s="189">
        <f>'1.2.sz.mell.'!C107</f>
        <v>0</v>
      </c>
    </row>
    <row r="108" spans="1:3" ht="12" customHeight="1" thickBot="1">
      <c r="A108" s="12" t="s">
        <v>304</v>
      </c>
      <c r="B108" s="132" t="s">
        <v>311</v>
      </c>
      <c r="C108" s="189">
        <f>'1.2.sz.mell.'!C108</f>
        <v>0</v>
      </c>
    </row>
    <row r="109" spans="1:3" ht="12" customHeight="1" thickBot="1">
      <c r="A109" s="13" t="s">
        <v>377</v>
      </c>
      <c r="B109" s="132" t="s">
        <v>312</v>
      </c>
      <c r="C109" s="189">
        <f>'1.2.sz.mell.'!C109</f>
        <v>0</v>
      </c>
    </row>
    <row r="110" spans="1:3" ht="12" customHeight="1" thickBot="1">
      <c r="A110" s="15" t="s">
        <v>378</v>
      </c>
      <c r="B110" s="132" t="s">
        <v>313</v>
      </c>
      <c r="C110" s="189">
        <v>75000</v>
      </c>
    </row>
    <row r="111" spans="1:3" ht="12" customHeight="1" thickBot="1">
      <c r="A111" s="13" t="s">
        <v>382</v>
      </c>
      <c r="B111" s="10" t="s">
        <v>44</v>
      </c>
      <c r="C111" s="189">
        <f>'1.2.sz.mell.'!C111</f>
        <v>5277314</v>
      </c>
    </row>
    <row r="112" spans="1:3" ht="12" customHeight="1" thickBot="1">
      <c r="A112" s="13" t="s">
        <v>383</v>
      </c>
      <c r="B112" s="7" t="s">
        <v>385</v>
      </c>
      <c r="C112" s="189">
        <f>'1.2.sz.mell.'!C112</f>
        <v>5277314</v>
      </c>
    </row>
    <row r="113" spans="1:3" ht="12" customHeight="1" thickBot="1">
      <c r="A113" s="17" t="s">
        <v>384</v>
      </c>
      <c r="B113" s="329" t="s">
        <v>386</v>
      </c>
      <c r="C113" s="189">
        <f>'1.2.sz.mell.'!C113</f>
        <v>0</v>
      </c>
    </row>
    <row r="114" spans="1:3" ht="12" customHeight="1" thickBot="1">
      <c r="A114" s="326" t="s">
        <v>13</v>
      </c>
      <c r="B114" s="327" t="s">
        <v>314</v>
      </c>
      <c r="C114" s="189">
        <f>'1.2.sz.mell.'!C114</f>
        <v>543840</v>
      </c>
    </row>
    <row r="115" spans="1:3" ht="12" customHeight="1" thickBot="1">
      <c r="A115" s="14" t="s">
        <v>94</v>
      </c>
      <c r="B115" s="7" t="s">
        <v>177</v>
      </c>
      <c r="C115" s="189">
        <f>'1.2.sz.mell.'!C115</f>
        <v>0</v>
      </c>
    </row>
    <row r="116" spans="1:3" ht="12" customHeight="1" thickBot="1">
      <c r="A116" s="14" t="s">
        <v>95</v>
      </c>
      <c r="B116" s="11" t="s">
        <v>318</v>
      </c>
      <c r="C116" s="189">
        <f>'1.2.sz.mell.'!C116</f>
        <v>0</v>
      </c>
    </row>
    <row r="117" spans="1:3" ht="12" customHeight="1" thickBot="1">
      <c r="A117" s="14" t="s">
        <v>96</v>
      </c>
      <c r="B117" s="11" t="s">
        <v>161</v>
      </c>
      <c r="C117" s="189">
        <f>'1.2.sz.mell.'!C117</f>
        <v>543840</v>
      </c>
    </row>
    <row r="118" spans="1:3" ht="12" customHeight="1" thickBot="1">
      <c r="A118" s="14" t="s">
        <v>97</v>
      </c>
      <c r="B118" s="11" t="s">
        <v>319</v>
      </c>
      <c r="C118" s="189" t="str">
        <f>'1.2.sz.mell.'!C118</f>
        <v> </v>
      </c>
    </row>
    <row r="119" spans="1:3" ht="12" customHeight="1" thickBot="1">
      <c r="A119" s="14" t="s">
        <v>98</v>
      </c>
      <c r="B119" s="185" t="s">
        <v>180</v>
      </c>
      <c r="C119" s="189">
        <f>'1.2.sz.mell.'!C119</f>
        <v>0</v>
      </c>
    </row>
    <row r="120" spans="1:3" ht="12" customHeight="1" thickBot="1">
      <c r="A120" s="14" t="s">
        <v>107</v>
      </c>
      <c r="B120" s="184" t="s">
        <v>364</v>
      </c>
      <c r="C120" s="189">
        <f>'1.2.sz.mell.'!C120</f>
        <v>0</v>
      </c>
    </row>
    <row r="121" spans="1:3" ht="12" customHeight="1" thickBot="1">
      <c r="A121" s="14" t="s">
        <v>109</v>
      </c>
      <c r="B121" s="279" t="s">
        <v>324</v>
      </c>
      <c r="C121" s="189">
        <f>'1.2.sz.mell.'!C121</f>
        <v>0</v>
      </c>
    </row>
    <row r="122" spans="1:3" ht="16.5" thickBot="1">
      <c r="A122" s="14" t="s">
        <v>162</v>
      </c>
      <c r="B122" s="131" t="s">
        <v>307</v>
      </c>
      <c r="C122" s="189">
        <f>'1.2.sz.mell.'!C122</f>
        <v>0</v>
      </c>
    </row>
    <row r="123" spans="1:3" ht="12" customHeight="1" thickBot="1">
      <c r="A123" s="14" t="s">
        <v>163</v>
      </c>
      <c r="B123" s="131" t="s">
        <v>323</v>
      </c>
      <c r="C123" s="189">
        <f>'1.2.sz.mell.'!C123</f>
        <v>0</v>
      </c>
    </row>
    <row r="124" spans="1:3" ht="12" customHeight="1" thickBot="1">
      <c r="A124" s="14" t="s">
        <v>164</v>
      </c>
      <c r="B124" s="131" t="s">
        <v>322</v>
      </c>
      <c r="C124" s="189">
        <f>'1.2.sz.mell.'!C124</f>
        <v>0</v>
      </c>
    </row>
    <row r="125" spans="1:3" ht="12" customHeight="1" thickBot="1">
      <c r="A125" s="14" t="s">
        <v>315</v>
      </c>
      <c r="B125" s="131" t="s">
        <v>310</v>
      </c>
      <c r="C125" s="189">
        <f>'1.2.sz.mell.'!C125</f>
        <v>0</v>
      </c>
    </row>
    <row r="126" spans="1:3" ht="12" customHeight="1" thickBot="1">
      <c r="A126" s="14" t="s">
        <v>316</v>
      </c>
      <c r="B126" s="131" t="s">
        <v>321</v>
      </c>
      <c r="C126" s="189">
        <f>'1.2.sz.mell.'!C126</f>
        <v>0</v>
      </c>
    </row>
    <row r="127" spans="1:3" ht="16.5" thickBot="1">
      <c r="A127" s="12" t="s">
        <v>317</v>
      </c>
      <c r="B127" s="131" t="s">
        <v>320</v>
      </c>
      <c r="C127" s="189">
        <f>'1.2.sz.mell.'!C127</f>
        <v>0</v>
      </c>
    </row>
    <row r="128" spans="1:3" ht="12" customHeight="1" thickBot="1">
      <c r="A128" s="19" t="s">
        <v>14</v>
      </c>
      <c r="B128" s="115" t="s">
        <v>387</v>
      </c>
      <c r="C128" s="189">
        <f>'1.2.sz.mell.'!C128+'1.3.sz.mell.'!C128</f>
        <v>22954062</v>
      </c>
    </row>
    <row r="129" spans="1:3" ht="12" customHeight="1" thickBot="1">
      <c r="A129" s="19" t="s">
        <v>15</v>
      </c>
      <c r="B129" s="115" t="s">
        <v>388</v>
      </c>
      <c r="C129" s="189">
        <f>'1.2.sz.mell.'!C129</f>
        <v>0</v>
      </c>
    </row>
    <row r="130" spans="1:3" ht="12" customHeight="1" thickBot="1">
      <c r="A130" s="14" t="s">
        <v>215</v>
      </c>
      <c r="B130" s="11" t="s">
        <v>395</v>
      </c>
      <c r="C130" s="189">
        <f>'1.2.sz.mell.'!C130</f>
        <v>0</v>
      </c>
    </row>
    <row r="131" spans="1:3" ht="12" customHeight="1" thickBot="1">
      <c r="A131" s="14" t="s">
        <v>218</v>
      </c>
      <c r="B131" s="11" t="s">
        <v>396</v>
      </c>
      <c r="C131" s="189">
        <f>'1.2.sz.mell.'!C131</f>
        <v>0</v>
      </c>
    </row>
    <row r="132" spans="1:3" ht="12" customHeight="1" thickBot="1">
      <c r="A132" s="12" t="s">
        <v>219</v>
      </c>
      <c r="B132" s="11" t="s">
        <v>397</v>
      </c>
      <c r="C132" s="189">
        <f>'1.2.sz.mell.'!C132</f>
        <v>0</v>
      </c>
    </row>
    <row r="133" spans="1:3" ht="12" customHeight="1" thickBot="1">
      <c r="A133" s="19" t="s">
        <v>16</v>
      </c>
      <c r="B133" s="115" t="s">
        <v>389</v>
      </c>
      <c r="C133" s="189">
        <f>'1.2.sz.mell.'!C133</f>
        <v>0</v>
      </c>
    </row>
    <row r="134" spans="1:3" ht="12" customHeight="1" thickBot="1">
      <c r="A134" s="14" t="s">
        <v>81</v>
      </c>
      <c r="B134" s="8" t="s">
        <v>398</v>
      </c>
      <c r="C134" s="189">
        <f>'1.2.sz.mell.'!C134</f>
        <v>0</v>
      </c>
    </row>
    <row r="135" spans="1:3" ht="12" customHeight="1" thickBot="1">
      <c r="A135" s="14" t="s">
        <v>82</v>
      </c>
      <c r="B135" s="8" t="s">
        <v>390</v>
      </c>
      <c r="C135" s="189">
        <f>'1.2.sz.mell.'!C135</f>
        <v>0</v>
      </c>
    </row>
    <row r="136" spans="1:3" ht="12" customHeight="1" thickBot="1">
      <c r="A136" s="14" t="s">
        <v>83</v>
      </c>
      <c r="B136" s="8" t="s">
        <v>391</v>
      </c>
      <c r="C136" s="189">
        <f>'1.2.sz.mell.'!C136</f>
        <v>0</v>
      </c>
    </row>
    <row r="137" spans="1:3" ht="12" customHeight="1" thickBot="1">
      <c r="A137" s="14" t="s">
        <v>149</v>
      </c>
      <c r="B137" s="8" t="s">
        <v>392</v>
      </c>
      <c r="C137" s="189">
        <f>'1.2.sz.mell.'!C137</f>
        <v>0</v>
      </c>
    </row>
    <row r="138" spans="1:3" ht="12" customHeight="1" thickBot="1">
      <c r="A138" s="14" t="s">
        <v>150</v>
      </c>
      <c r="B138" s="8" t="s">
        <v>393</v>
      </c>
      <c r="C138" s="189">
        <f>'1.2.sz.mell.'!C138</f>
        <v>0</v>
      </c>
    </row>
    <row r="139" spans="1:3" ht="12" customHeight="1" thickBot="1">
      <c r="A139" s="12" t="s">
        <v>151</v>
      </c>
      <c r="B139" s="8" t="s">
        <v>394</v>
      </c>
      <c r="C139" s="189">
        <f>'1.2.sz.mell.'!C139</f>
        <v>0</v>
      </c>
    </row>
    <row r="140" spans="1:3" ht="12" customHeight="1" thickBot="1">
      <c r="A140" s="19" t="s">
        <v>17</v>
      </c>
      <c r="B140" s="115" t="s">
        <v>402</v>
      </c>
      <c r="C140" s="189">
        <f>'1.2.sz.mell.'!C140</f>
        <v>573558</v>
      </c>
    </row>
    <row r="141" spans="1:3" ht="12" customHeight="1" thickBot="1">
      <c r="A141" s="14" t="s">
        <v>84</v>
      </c>
      <c r="B141" s="8" t="s">
        <v>325</v>
      </c>
      <c r="C141" s="189">
        <f>'1.2.sz.mell.'!C141</f>
        <v>0</v>
      </c>
    </row>
    <row r="142" spans="1:3" ht="12" customHeight="1" thickBot="1">
      <c r="A142" s="14" t="s">
        <v>85</v>
      </c>
      <c r="B142" s="8" t="s">
        <v>326</v>
      </c>
      <c r="C142" s="189">
        <f>'1.2.sz.mell.'!C142</f>
        <v>573558</v>
      </c>
    </row>
    <row r="143" spans="1:3" ht="12" customHeight="1" thickBot="1">
      <c r="A143" s="14" t="s">
        <v>239</v>
      </c>
      <c r="B143" s="8" t="s">
        <v>403</v>
      </c>
      <c r="C143" s="189">
        <f>'1.2.sz.mell.'!C143</f>
        <v>0</v>
      </c>
    </row>
    <row r="144" spans="1:3" ht="12" customHeight="1" thickBot="1">
      <c r="A144" s="12" t="s">
        <v>240</v>
      </c>
      <c r="B144" s="6" t="s">
        <v>345</v>
      </c>
      <c r="C144" s="189">
        <f>'1.2.sz.mell.'!C144</f>
        <v>0</v>
      </c>
    </row>
    <row r="145" spans="1:3" ht="12" customHeight="1" thickBot="1">
      <c r="A145" s="19" t="s">
        <v>18</v>
      </c>
      <c r="B145" s="115" t="s">
        <v>404</v>
      </c>
      <c r="C145" s="189">
        <f>'1.2.sz.mell.'!C145</f>
        <v>0</v>
      </c>
    </row>
    <row r="146" spans="1:3" ht="12" customHeight="1" thickBot="1">
      <c r="A146" s="14" t="s">
        <v>86</v>
      </c>
      <c r="B146" s="8" t="s">
        <v>399</v>
      </c>
      <c r="C146" s="189">
        <f>'1.2.sz.mell.'!C146</f>
        <v>0</v>
      </c>
    </row>
    <row r="147" spans="1:3" ht="12" customHeight="1" thickBot="1">
      <c r="A147" s="14" t="s">
        <v>87</v>
      </c>
      <c r="B147" s="8" t="s">
        <v>406</v>
      </c>
      <c r="C147" s="189">
        <f>'1.2.sz.mell.'!C147</f>
        <v>0</v>
      </c>
    </row>
    <row r="148" spans="1:3" ht="12" customHeight="1" thickBot="1">
      <c r="A148" s="14" t="s">
        <v>251</v>
      </c>
      <c r="B148" s="8" t="s">
        <v>401</v>
      </c>
      <c r="C148" s="189">
        <f>'1.2.sz.mell.'!C148</f>
        <v>0</v>
      </c>
    </row>
    <row r="149" spans="1:3" ht="12" customHeight="1" thickBot="1">
      <c r="A149" s="14" t="s">
        <v>252</v>
      </c>
      <c r="B149" s="8" t="s">
        <v>407</v>
      </c>
      <c r="C149" s="189">
        <f>'1.2.sz.mell.'!C149</f>
        <v>0</v>
      </c>
    </row>
    <row r="150" spans="1:3" ht="12" customHeight="1" thickBot="1">
      <c r="A150" s="14" t="s">
        <v>405</v>
      </c>
      <c r="B150" s="8" t="s">
        <v>408</v>
      </c>
      <c r="C150" s="189">
        <f>'1.2.sz.mell.'!C150</f>
        <v>0</v>
      </c>
    </row>
    <row r="151" spans="1:3" ht="12" customHeight="1" thickBot="1">
      <c r="A151" s="19" t="s">
        <v>19</v>
      </c>
      <c r="B151" s="115" t="s">
        <v>409</v>
      </c>
      <c r="C151" s="189">
        <f>'1.2.sz.mell.'!C151</f>
        <v>0</v>
      </c>
    </row>
    <row r="152" spans="1:3" ht="12" customHeight="1" thickBot="1">
      <c r="A152" s="19" t="s">
        <v>20</v>
      </c>
      <c r="B152" s="115" t="s">
        <v>410</v>
      </c>
      <c r="C152" s="189">
        <f>'1.2.sz.mell.'!C152</f>
        <v>0</v>
      </c>
    </row>
    <row r="153" spans="1:8" ht="15" customHeight="1" thickBot="1">
      <c r="A153" s="19" t="s">
        <v>21</v>
      </c>
      <c r="B153" s="115" t="s">
        <v>412</v>
      </c>
      <c r="C153" s="189">
        <v>573558</v>
      </c>
      <c r="E153" s="294"/>
      <c r="F153" s="295"/>
      <c r="G153" s="295"/>
      <c r="H153" s="295"/>
    </row>
    <row r="154" spans="1:3" s="282" customFormat="1" ht="12.75" customHeight="1" thickBot="1">
      <c r="A154" s="186" t="s">
        <v>22</v>
      </c>
      <c r="B154" s="260" t="s">
        <v>411</v>
      </c>
      <c r="C154" s="189">
        <f>'1.2.sz.mell.'!C154+'1.3.sz.mell.'!C154</f>
        <v>23527620</v>
      </c>
    </row>
    <row r="155" ht="7.5" customHeight="1"/>
    <row r="156" spans="1:3" ht="15.75">
      <c r="A156" s="389" t="s">
        <v>327</v>
      </c>
      <c r="B156" s="389"/>
      <c r="C156" s="389"/>
    </row>
    <row r="157" spans="1:3" ht="15" customHeight="1" thickBot="1">
      <c r="A157" s="387" t="s">
        <v>128</v>
      </c>
      <c r="B157" s="387"/>
      <c r="C157" s="198" t="s">
        <v>178</v>
      </c>
    </row>
    <row r="158" spans="1:3" ht="13.5" customHeight="1" thickBot="1">
      <c r="A158" s="19">
        <v>1</v>
      </c>
      <c r="B158" s="26" t="s">
        <v>413</v>
      </c>
      <c r="C158" s="188">
        <f>+C62-C128</f>
        <v>-6066981</v>
      </c>
    </row>
    <row r="159" spans="1:3" ht="27.75" customHeight="1" thickBot="1">
      <c r="A159" s="19" t="s">
        <v>13</v>
      </c>
      <c r="B159" s="26" t="s">
        <v>419</v>
      </c>
      <c r="C159" s="188">
        <f>+C86-C153</f>
        <v>6066981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Bakonyság Község Önkormányzat
2019. ÉVI KÖLTSÉGVETÉSÉNEK ÖSSZEVONT MÉRLEGE&amp;10
&amp;R&amp;"Times New Roman CE,Félkövér dőlt"&amp;11 1.1. melléklet az 1/2019. (II. 28.)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31"/>
  <sheetViews>
    <sheetView view="pageLayout" workbookViewId="0" topLeftCell="B4">
      <selection activeCell="D22" sqref="D22"/>
    </sheetView>
  </sheetViews>
  <sheetFormatPr defaultColWidth="9.00390625" defaultRowHeight="12.75"/>
  <cols>
    <col min="1" max="1" width="5.875" style="7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404" t="s">
        <v>511</v>
      </c>
      <c r="C1" s="404"/>
      <c r="D1" s="404"/>
    </row>
    <row r="2" spans="1:4" s="66" customFormat="1" ht="16.5" thickBot="1">
      <c r="A2" s="65"/>
      <c r="B2" s="252"/>
      <c r="D2" s="37" t="s">
        <v>489</v>
      </c>
    </row>
    <row r="3" spans="1:4" s="68" customFormat="1" ht="48" customHeight="1" thickBot="1">
      <c r="A3" s="67" t="s">
        <v>10</v>
      </c>
      <c r="B3" s="143" t="s">
        <v>11</v>
      </c>
      <c r="C3" s="143" t="s">
        <v>63</v>
      </c>
      <c r="D3" s="144" t="s">
        <v>64</v>
      </c>
    </row>
    <row r="4" spans="1:4" s="68" customFormat="1" ht="13.5" customHeight="1" thickBot="1">
      <c r="A4" s="32" t="s">
        <v>432</v>
      </c>
      <c r="B4" s="146" t="s">
        <v>433</v>
      </c>
      <c r="C4" s="146" t="s">
        <v>434</v>
      </c>
      <c r="D4" s="147" t="s">
        <v>436</v>
      </c>
    </row>
    <row r="5" spans="1:4" ht="18" customHeight="1">
      <c r="A5" s="123" t="s">
        <v>12</v>
      </c>
      <c r="B5" s="148" t="s">
        <v>141</v>
      </c>
      <c r="C5" s="121">
        <v>790000</v>
      </c>
      <c r="D5" s="69"/>
    </row>
    <row r="6" spans="1:4" ht="18" customHeight="1">
      <c r="A6" s="70" t="s">
        <v>13</v>
      </c>
      <c r="B6" s="149" t="s">
        <v>142</v>
      </c>
      <c r="C6" s="122"/>
      <c r="D6" s="72"/>
    </row>
    <row r="7" spans="1:4" ht="18" customHeight="1">
      <c r="A7" s="70" t="s">
        <v>14</v>
      </c>
      <c r="B7" s="149" t="s">
        <v>110</v>
      </c>
      <c r="C7" s="122"/>
      <c r="D7" s="72"/>
    </row>
    <row r="8" spans="1:4" ht="18" customHeight="1">
      <c r="A8" s="70" t="s">
        <v>15</v>
      </c>
      <c r="B8" s="149" t="s">
        <v>111</v>
      </c>
      <c r="C8" s="122"/>
      <c r="D8" s="72"/>
    </row>
    <row r="9" spans="1:4" ht="18" customHeight="1">
      <c r="A9" s="70" t="s">
        <v>16</v>
      </c>
      <c r="B9" s="149" t="s">
        <v>134</v>
      </c>
      <c r="C9" s="122">
        <f>SUM(C10:C15)</f>
        <v>380000</v>
      </c>
      <c r="D9" s="72"/>
    </row>
    <row r="10" spans="1:4" ht="18" customHeight="1">
      <c r="A10" s="70" t="s">
        <v>17</v>
      </c>
      <c r="B10" s="149" t="s">
        <v>135</v>
      </c>
      <c r="C10" s="122"/>
      <c r="D10" s="72"/>
    </row>
    <row r="11" spans="1:4" ht="18" customHeight="1">
      <c r="A11" s="70" t="s">
        <v>18</v>
      </c>
      <c r="B11" s="150" t="s">
        <v>136</v>
      </c>
      <c r="C11" s="122"/>
      <c r="D11" s="72"/>
    </row>
    <row r="12" spans="1:4" ht="18" customHeight="1">
      <c r="A12" s="70" t="s">
        <v>20</v>
      </c>
      <c r="B12" s="150" t="s">
        <v>137</v>
      </c>
      <c r="C12" s="122">
        <v>280000</v>
      </c>
      <c r="D12" s="72"/>
    </row>
    <row r="13" spans="1:4" ht="18" customHeight="1">
      <c r="A13" s="70" t="s">
        <v>21</v>
      </c>
      <c r="B13" s="150" t="s">
        <v>138</v>
      </c>
      <c r="C13" s="122">
        <v>100000</v>
      </c>
      <c r="D13" s="72"/>
    </row>
    <row r="14" spans="1:4" ht="18" customHeight="1">
      <c r="A14" s="70" t="s">
        <v>22</v>
      </c>
      <c r="B14" s="150" t="s">
        <v>139</v>
      </c>
      <c r="C14" s="122"/>
      <c r="D14" s="72"/>
    </row>
    <row r="15" spans="1:4" ht="22.5" customHeight="1">
      <c r="A15" s="70" t="s">
        <v>23</v>
      </c>
      <c r="B15" s="150" t="s">
        <v>140</v>
      </c>
      <c r="C15" s="122"/>
      <c r="D15" s="72"/>
    </row>
    <row r="16" spans="1:4" ht="18" customHeight="1">
      <c r="A16" s="70" t="s">
        <v>24</v>
      </c>
      <c r="B16" s="149" t="s">
        <v>112</v>
      </c>
      <c r="C16" s="122">
        <v>460000</v>
      </c>
      <c r="D16" s="72"/>
    </row>
    <row r="17" spans="1:4" ht="18" customHeight="1">
      <c r="A17" s="70" t="s">
        <v>25</v>
      </c>
      <c r="B17" s="149" t="s">
        <v>3</v>
      </c>
      <c r="C17" s="122"/>
      <c r="D17" s="72"/>
    </row>
    <row r="18" spans="1:4" ht="18" customHeight="1">
      <c r="A18" s="70" t="s">
        <v>26</v>
      </c>
      <c r="B18" s="149" t="s">
        <v>2</v>
      </c>
      <c r="C18" s="122"/>
      <c r="D18" s="72"/>
    </row>
    <row r="19" spans="1:4" ht="18" customHeight="1">
      <c r="A19" s="70" t="s">
        <v>27</v>
      </c>
      <c r="B19" s="149" t="s">
        <v>113</v>
      </c>
      <c r="C19" s="122"/>
      <c r="D19" s="72"/>
    </row>
    <row r="20" spans="1:4" ht="18" customHeight="1">
      <c r="A20" s="70" t="s">
        <v>28</v>
      </c>
      <c r="B20" s="149" t="s">
        <v>114</v>
      </c>
      <c r="C20" s="122"/>
      <c r="D20" s="72"/>
    </row>
    <row r="21" spans="1:4" ht="18" customHeight="1">
      <c r="A21" s="70" t="s">
        <v>29</v>
      </c>
      <c r="B21" s="114"/>
      <c r="C21" s="71"/>
      <c r="D21" s="72"/>
    </row>
    <row r="22" spans="1:4" ht="18" customHeight="1">
      <c r="A22" s="70" t="s">
        <v>30</v>
      </c>
      <c r="B22" s="73"/>
      <c r="C22" s="71"/>
      <c r="D22" s="72"/>
    </row>
    <row r="23" spans="1:4" ht="18" customHeight="1">
      <c r="A23" s="70" t="s">
        <v>31</v>
      </c>
      <c r="B23" s="73"/>
      <c r="C23" s="71"/>
      <c r="D23" s="72"/>
    </row>
    <row r="24" spans="1:4" ht="18" customHeight="1">
      <c r="A24" s="70" t="s">
        <v>32</v>
      </c>
      <c r="B24" s="73"/>
      <c r="C24" s="71"/>
      <c r="D24" s="72"/>
    </row>
    <row r="25" spans="1:4" ht="18" customHeight="1">
      <c r="A25" s="70" t="s">
        <v>33</v>
      </c>
      <c r="B25" s="73"/>
      <c r="C25" s="71"/>
      <c r="D25" s="72"/>
    </row>
    <row r="26" spans="1:4" ht="18" customHeight="1">
      <c r="A26" s="70" t="s">
        <v>34</v>
      </c>
      <c r="B26" s="73"/>
      <c r="C26" s="71"/>
      <c r="D26" s="72"/>
    </row>
    <row r="27" spans="1:4" ht="18" customHeight="1">
      <c r="A27" s="70" t="s">
        <v>35</v>
      </c>
      <c r="B27" s="73"/>
      <c r="C27" s="71"/>
      <c r="D27" s="72"/>
    </row>
    <row r="28" spans="1:4" ht="18" customHeight="1">
      <c r="A28" s="70" t="s">
        <v>36</v>
      </c>
      <c r="B28" s="73"/>
      <c r="C28" s="71"/>
      <c r="D28" s="72"/>
    </row>
    <row r="29" spans="1:4" ht="18" customHeight="1" thickBot="1">
      <c r="A29" s="124" t="s">
        <v>37</v>
      </c>
      <c r="B29" s="74"/>
      <c r="C29" s="75"/>
      <c r="D29" s="76"/>
    </row>
    <row r="30" spans="1:4" ht="18" customHeight="1" thickBot="1">
      <c r="A30" s="33" t="s">
        <v>38</v>
      </c>
      <c r="B30" s="151" t="s">
        <v>46</v>
      </c>
      <c r="C30" s="152">
        <f>+C5+C6+C7+C8+C9+C16+C17+C18+C19+C20+C21+C22+C23+C24+C25+C26+C27+C28+C29</f>
        <v>1630000</v>
      </c>
      <c r="D30" s="153">
        <f>+D5+D6+D7+D8+D9+D16+D17+D18+D19+D20+D21+D22+D23+D24+D25+D26+D27+D28+D29</f>
        <v>0</v>
      </c>
    </row>
    <row r="31" spans="1:4" ht="8.25" customHeight="1">
      <c r="A31" s="77"/>
      <c r="B31" s="403"/>
      <c r="C31" s="403"/>
      <c r="D31" s="403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7.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view="pageLayout" zoomScaleNormal="130" zoomScaleSheetLayoutView="85" workbookViewId="0" topLeftCell="A1">
      <selection activeCell="B28" sqref="B28"/>
    </sheetView>
  </sheetViews>
  <sheetFormatPr defaultColWidth="9.00390625" defaultRowHeight="12.75"/>
  <cols>
    <col min="1" max="1" width="19.50390625" style="266" customWidth="1"/>
    <col min="2" max="2" width="72.00390625" style="267" customWidth="1"/>
    <col min="3" max="3" width="25.00390625" style="268" customWidth="1"/>
    <col min="4" max="16384" width="9.375" style="2" customWidth="1"/>
  </cols>
  <sheetData>
    <row r="1" spans="1:3" s="1" customFormat="1" ht="16.5" customHeight="1" thickBot="1">
      <c r="A1" s="160"/>
      <c r="B1" s="161"/>
      <c r="C1" s="174" t="s">
        <v>504</v>
      </c>
    </row>
    <row r="2" spans="1:3" s="80" customFormat="1" ht="21" customHeight="1">
      <c r="A2" s="273" t="s">
        <v>55</v>
      </c>
      <c r="B2" s="244" t="s">
        <v>174</v>
      </c>
      <c r="C2" s="246" t="s">
        <v>47</v>
      </c>
    </row>
    <row r="3" spans="1:3" s="80" customFormat="1" ht="16.5" thickBot="1">
      <c r="A3" s="162" t="s">
        <v>171</v>
      </c>
      <c r="B3" s="245" t="s">
        <v>353</v>
      </c>
      <c r="C3" s="333" t="s">
        <v>47</v>
      </c>
    </row>
    <row r="4" spans="1:3" s="81" customFormat="1" ht="15.75" customHeight="1" thickBot="1">
      <c r="A4" s="163"/>
      <c r="B4" s="163"/>
      <c r="C4" s="164" t="s">
        <v>489</v>
      </c>
    </row>
    <row r="5" spans="1:3" ht="13.5" thickBot="1">
      <c r="A5" s="274" t="s">
        <v>172</v>
      </c>
      <c r="B5" s="165" t="s">
        <v>48</v>
      </c>
      <c r="C5" s="247" t="s">
        <v>49</v>
      </c>
    </row>
    <row r="6" spans="1:3" s="64" customFormat="1" ht="12.75" customHeight="1" thickBot="1">
      <c r="A6" s="145" t="s">
        <v>432</v>
      </c>
      <c r="B6" s="146" t="s">
        <v>433</v>
      </c>
      <c r="C6" s="147" t="s">
        <v>434</v>
      </c>
    </row>
    <row r="7" spans="1:3" s="64" customFormat="1" ht="15.75" customHeight="1" thickBot="1">
      <c r="A7" s="166"/>
      <c r="B7" s="167" t="s">
        <v>50</v>
      </c>
      <c r="C7" s="248"/>
    </row>
    <row r="8" spans="1:3" s="64" customFormat="1" ht="12" customHeight="1" thickBot="1">
      <c r="A8" s="28" t="s">
        <v>12</v>
      </c>
      <c r="B8" s="20" t="s">
        <v>199</v>
      </c>
      <c r="C8" s="188">
        <f>+C9+C10+C11+C12+C13+C14</f>
        <v>14338950</v>
      </c>
    </row>
    <row r="9" spans="1:3" s="82" customFormat="1" ht="12" customHeight="1">
      <c r="A9" s="302" t="s">
        <v>88</v>
      </c>
      <c r="B9" s="283" t="s">
        <v>200</v>
      </c>
      <c r="C9" s="191">
        <f>'8.1.1.sz.mell.'!C9+'8.1.2.sz.mell.'!C9</f>
        <v>7815070</v>
      </c>
    </row>
    <row r="10" spans="1:3" s="83" customFormat="1" ht="12" customHeight="1">
      <c r="A10" s="303" t="s">
        <v>89</v>
      </c>
      <c r="B10" s="284" t="s">
        <v>201</v>
      </c>
      <c r="C10" s="191">
        <f>'8.1.1.sz.mell.'!C10+'8.1.2.sz.mell.'!C10</f>
        <v>0</v>
      </c>
    </row>
    <row r="11" spans="1:3" s="83" customFormat="1" ht="12" customHeight="1">
      <c r="A11" s="303" t="s">
        <v>90</v>
      </c>
      <c r="B11" s="284" t="s">
        <v>202</v>
      </c>
      <c r="C11" s="191">
        <f>'8.1.1.sz.mell.'!C11+'8.1.2.sz.mell.'!C11</f>
        <v>4723880</v>
      </c>
    </row>
    <row r="12" spans="1:3" s="83" customFormat="1" ht="12" customHeight="1">
      <c r="A12" s="303" t="s">
        <v>91</v>
      </c>
      <c r="B12" s="284" t="s">
        <v>203</v>
      </c>
      <c r="C12" s="191">
        <f>'8.1.1.sz.mell.'!C12+'8.1.2.sz.mell.'!C12</f>
        <v>1800000</v>
      </c>
    </row>
    <row r="13" spans="1:3" s="83" customFormat="1" ht="12" customHeight="1">
      <c r="A13" s="303" t="s">
        <v>122</v>
      </c>
      <c r="B13" s="284" t="s">
        <v>439</v>
      </c>
      <c r="C13" s="191">
        <f>'8.1.1.sz.mell.'!C13+'8.1.2.sz.mell.'!C13</f>
        <v>0</v>
      </c>
    </row>
    <row r="14" spans="1:3" s="82" customFormat="1" ht="12" customHeight="1" thickBot="1">
      <c r="A14" s="304" t="s">
        <v>92</v>
      </c>
      <c r="B14" s="285" t="s">
        <v>369</v>
      </c>
      <c r="C14" s="191">
        <f>'8.1.1.sz.mell.'!C14+'8.1.2.sz.mell.'!C14</f>
        <v>0</v>
      </c>
    </row>
    <row r="15" spans="1:3" s="82" customFormat="1" ht="12" customHeight="1" thickBot="1">
      <c r="A15" s="28" t="s">
        <v>13</v>
      </c>
      <c r="B15" s="183" t="s">
        <v>204</v>
      </c>
      <c r="C15" s="191">
        <f>'8.1.1.sz.mell.'!C15+'8.1.2.sz.mell.'!C15</f>
        <v>823131</v>
      </c>
    </row>
    <row r="16" spans="1:3" s="82" customFormat="1" ht="12" customHeight="1">
      <c r="A16" s="302" t="s">
        <v>94</v>
      </c>
      <c r="B16" s="283" t="s">
        <v>205</v>
      </c>
      <c r="C16" s="191">
        <f>'8.1.1.sz.mell.'!C16+'8.1.2.sz.mell.'!C16</f>
        <v>0</v>
      </c>
    </row>
    <row r="17" spans="1:3" s="82" customFormat="1" ht="12" customHeight="1">
      <c r="A17" s="303" t="s">
        <v>95</v>
      </c>
      <c r="B17" s="284" t="s">
        <v>206</v>
      </c>
      <c r="C17" s="191">
        <f>'8.1.1.sz.mell.'!C17+'8.1.2.sz.mell.'!C17</f>
        <v>0</v>
      </c>
    </row>
    <row r="18" spans="1:3" s="82" customFormat="1" ht="12" customHeight="1">
      <c r="A18" s="303" t="s">
        <v>96</v>
      </c>
      <c r="B18" s="284" t="s">
        <v>358</v>
      </c>
      <c r="C18" s="191">
        <f>'8.1.1.sz.mell.'!C18+'8.1.2.sz.mell.'!C18</f>
        <v>0</v>
      </c>
    </row>
    <row r="19" spans="1:3" s="82" customFormat="1" ht="12" customHeight="1">
      <c r="A19" s="303" t="s">
        <v>97</v>
      </c>
      <c r="B19" s="284" t="s">
        <v>359</v>
      </c>
      <c r="C19" s="191">
        <f>'8.1.1.sz.mell.'!C19+'8.1.2.sz.mell.'!C19</f>
        <v>0</v>
      </c>
    </row>
    <row r="20" spans="1:3" s="82" customFormat="1" ht="12" customHeight="1">
      <c r="A20" s="303" t="s">
        <v>98</v>
      </c>
      <c r="B20" s="284" t="s">
        <v>207</v>
      </c>
      <c r="C20" s="191">
        <f>'8.1.1.sz.mell.'!C20+'8.1.2.sz.mell.'!C20</f>
        <v>823131</v>
      </c>
    </row>
    <row r="21" spans="1:3" s="83" customFormat="1" ht="12" customHeight="1" thickBot="1">
      <c r="A21" s="304" t="s">
        <v>107</v>
      </c>
      <c r="B21" s="285" t="s">
        <v>208</v>
      </c>
      <c r="C21" s="191">
        <f>'8.1.1.sz.mell.'!C21+'8.1.2.sz.mell.'!C21</f>
        <v>0</v>
      </c>
    </row>
    <row r="22" spans="1:3" s="83" customFormat="1" ht="12" customHeight="1" thickBot="1">
      <c r="A22" s="28" t="s">
        <v>14</v>
      </c>
      <c r="B22" s="20" t="s">
        <v>209</v>
      </c>
      <c r="C22" s="191">
        <f>'8.1.1.sz.mell.'!C22+'8.1.2.sz.mell.'!C22</f>
        <v>0</v>
      </c>
    </row>
    <row r="23" spans="1:3" s="83" customFormat="1" ht="12" customHeight="1">
      <c r="A23" s="302" t="s">
        <v>77</v>
      </c>
      <c r="B23" s="283" t="s">
        <v>210</v>
      </c>
      <c r="C23" s="191">
        <f>'8.1.1.sz.mell.'!C23+'8.1.2.sz.mell.'!C23</f>
        <v>0</v>
      </c>
    </row>
    <row r="24" spans="1:3" s="82" customFormat="1" ht="12" customHeight="1">
      <c r="A24" s="303" t="s">
        <v>78</v>
      </c>
      <c r="B24" s="284" t="s">
        <v>211</v>
      </c>
      <c r="C24" s="191">
        <f>'8.1.1.sz.mell.'!C24+'8.1.2.sz.mell.'!C24</f>
        <v>0</v>
      </c>
    </row>
    <row r="25" spans="1:3" s="83" customFormat="1" ht="12" customHeight="1">
      <c r="A25" s="303" t="s">
        <v>79</v>
      </c>
      <c r="B25" s="284" t="s">
        <v>360</v>
      </c>
      <c r="C25" s="191">
        <f>'8.1.1.sz.mell.'!C25+'8.1.2.sz.mell.'!C25</f>
        <v>0</v>
      </c>
    </row>
    <row r="26" spans="1:3" s="83" customFormat="1" ht="12" customHeight="1">
      <c r="A26" s="303" t="s">
        <v>80</v>
      </c>
      <c r="B26" s="284" t="s">
        <v>361</v>
      </c>
      <c r="C26" s="191">
        <f>'8.1.1.sz.mell.'!C26+'8.1.2.sz.mell.'!C26</f>
        <v>0</v>
      </c>
    </row>
    <row r="27" spans="1:3" s="83" customFormat="1" ht="12" customHeight="1">
      <c r="A27" s="303" t="s">
        <v>145</v>
      </c>
      <c r="B27" s="284" t="s">
        <v>212</v>
      </c>
      <c r="C27" s="191">
        <f>'8.1.1.sz.mell.'!C27+'8.1.2.sz.mell.'!C27</f>
        <v>0</v>
      </c>
    </row>
    <row r="28" spans="1:3" s="83" customFormat="1" ht="12" customHeight="1" thickBot="1">
      <c r="A28" s="304" t="s">
        <v>146</v>
      </c>
      <c r="B28" s="285" t="s">
        <v>213</v>
      </c>
      <c r="C28" s="191">
        <f>'8.1.1.sz.mell.'!C28+'8.1.2.sz.mell.'!C28</f>
        <v>0</v>
      </c>
    </row>
    <row r="29" spans="1:3" s="83" customFormat="1" ht="12" customHeight="1" thickBot="1">
      <c r="A29" s="28" t="s">
        <v>147</v>
      </c>
      <c r="B29" s="20" t="s">
        <v>214</v>
      </c>
      <c r="C29" s="191">
        <f>'8.1.1.sz.mell.'!C29+'8.1.2.sz.mell.'!C29</f>
        <v>840000</v>
      </c>
    </row>
    <row r="30" spans="1:3" s="83" customFormat="1" ht="12" customHeight="1">
      <c r="A30" s="302" t="s">
        <v>215</v>
      </c>
      <c r="B30" s="283" t="s">
        <v>440</v>
      </c>
      <c r="C30" s="191">
        <f>'8.1.1.sz.mell.'!C30+'8.1.2.sz.mell.'!C30</f>
        <v>280000</v>
      </c>
    </row>
    <row r="31" spans="1:3" s="83" customFormat="1" ht="12" customHeight="1">
      <c r="A31" s="303" t="s">
        <v>216</v>
      </c>
      <c r="B31" s="284" t="s">
        <v>221</v>
      </c>
      <c r="C31" s="191">
        <f>'8.1.1.sz.mell.'!C31+'8.1.2.sz.mell.'!C31</f>
        <v>280000</v>
      </c>
    </row>
    <row r="32" spans="1:3" s="83" customFormat="1" ht="12" customHeight="1">
      <c r="A32" s="303" t="s">
        <v>217</v>
      </c>
      <c r="B32" s="284" t="s">
        <v>222</v>
      </c>
      <c r="C32" s="191">
        <f>'8.1.1.sz.mell.'!C32+'8.1.2.sz.mell.'!C32</f>
        <v>0</v>
      </c>
    </row>
    <row r="33" spans="1:3" s="83" customFormat="1" ht="12" customHeight="1">
      <c r="A33" s="303" t="s">
        <v>373</v>
      </c>
      <c r="B33" s="324" t="s">
        <v>374</v>
      </c>
      <c r="C33" s="191">
        <f>'8.1.1.sz.mell.'!C33+'8.1.2.sz.mell.'!C33</f>
        <v>0</v>
      </c>
    </row>
    <row r="34" spans="1:3" s="83" customFormat="1" ht="12" customHeight="1">
      <c r="A34" s="303" t="s">
        <v>218</v>
      </c>
      <c r="B34" s="284" t="s">
        <v>223</v>
      </c>
      <c r="C34" s="191">
        <f>'8.1.1.sz.mell.'!C34+'8.1.2.sz.mell.'!C34</f>
        <v>460000</v>
      </c>
    </row>
    <row r="35" spans="1:3" s="83" customFormat="1" ht="12" customHeight="1">
      <c r="A35" s="303" t="s">
        <v>219</v>
      </c>
      <c r="B35" s="284" t="s">
        <v>224</v>
      </c>
      <c r="C35" s="191">
        <f>'8.1.1.sz.mell.'!C35+'8.1.2.sz.mell.'!C35</f>
        <v>100000</v>
      </c>
    </row>
    <row r="36" spans="1:3" s="83" customFormat="1" ht="12" customHeight="1" thickBot="1">
      <c r="A36" s="304" t="s">
        <v>220</v>
      </c>
      <c r="B36" s="285" t="s">
        <v>225</v>
      </c>
      <c r="C36" s="191">
        <f>'8.1.1.sz.mell.'!C36+'8.1.2.sz.mell.'!C36</f>
        <v>0</v>
      </c>
    </row>
    <row r="37" spans="1:3" s="83" customFormat="1" ht="12" customHeight="1" thickBot="1">
      <c r="A37" s="28" t="s">
        <v>16</v>
      </c>
      <c r="B37" s="20" t="s">
        <v>370</v>
      </c>
      <c r="C37" s="191">
        <f>'8.1.1.sz.mell.'!C37+'8.1.2.sz.mell.'!C37</f>
        <v>885000</v>
      </c>
    </row>
    <row r="38" spans="1:3" s="83" customFormat="1" ht="12" customHeight="1">
      <c r="A38" s="302" t="s">
        <v>81</v>
      </c>
      <c r="B38" s="283" t="s">
        <v>228</v>
      </c>
      <c r="C38" s="191">
        <f>'8.1.1.sz.mell.'!C38+'8.1.2.sz.mell.'!C38</f>
        <v>0</v>
      </c>
    </row>
    <row r="39" spans="1:3" s="83" customFormat="1" ht="12" customHeight="1">
      <c r="A39" s="303" t="s">
        <v>82</v>
      </c>
      <c r="B39" s="284" t="s">
        <v>229</v>
      </c>
      <c r="C39" s="191">
        <f>'8.1.1.sz.mell.'!C39+'8.1.2.sz.mell.'!C39</f>
        <v>95000</v>
      </c>
    </row>
    <row r="40" spans="1:3" s="83" customFormat="1" ht="12" customHeight="1">
      <c r="A40" s="303" t="s">
        <v>83</v>
      </c>
      <c r="B40" s="284" t="s">
        <v>230</v>
      </c>
      <c r="C40" s="191">
        <f>'8.1.1.sz.mell.'!C40+'8.1.2.sz.mell.'!C40</f>
        <v>0</v>
      </c>
    </row>
    <row r="41" spans="1:3" s="83" customFormat="1" ht="12" customHeight="1">
      <c r="A41" s="303" t="s">
        <v>149</v>
      </c>
      <c r="B41" s="284" t="s">
        <v>231</v>
      </c>
      <c r="C41" s="191">
        <f>'8.1.1.sz.mell.'!C41+'8.1.2.sz.mell.'!C41</f>
        <v>0</v>
      </c>
    </row>
    <row r="42" spans="1:3" s="83" customFormat="1" ht="12" customHeight="1">
      <c r="A42" s="303" t="s">
        <v>150</v>
      </c>
      <c r="B42" s="284" t="s">
        <v>232</v>
      </c>
      <c r="C42" s="191">
        <f>'8.1.1.sz.mell.'!C42+'8.1.2.sz.mell.'!C42</f>
        <v>790000</v>
      </c>
    </row>
    <row r="43" spans="1:3" s="83" customFormat="1" ht="12" customHeight="1">
      <c r="A43" s="303" t="s">
        <v>151</v>
      </c>
      <c r="B43" s="284" t="s">
        <v>233</v>
      </c>
      <c r="C43" s="191">
        <f>'8.1.1.sz.mell.'!C43+'8.1.2.sz.mell.'!C43</f>
        <v>0</v>
      </c>
    </row>
    <row r="44" spans="1:3" s="83" customFormat="1" ht="12" customHeight="1">
      <c r="A44" s="303" t="s">
        <v>152</v>
      </c>
      <c r="B44" s="284" t="s">
        <v>234</v>
      </c>
      <c r="C44" s="191">
        <f>'8.1.1.sz.mell.'!C44+'8.1.2.sz.mell.'!C44</f>
        <v>0</v>
      </c>
    </row>
    <row r="45" spans="1:3" s="83" customFormat="1" ht="12" customHeight="1">
      <c r="A45" s="303" t="s">
        <v>153</v>
      </c>
      <c r="B45" s="284" t="s">
        <v>235</v>
      </c>
      <c r="C45" s="191">
        <f>'8.1.1.sz.mell.'!C45+'8.1.2.sz.mell.'!C45</f>
        <v>0</v>
      </c>
    </row>
    <row r="46" spans="1:3" s="83" customFormat="1" ht="12" customHeight="1">
      <c r="A46" s="303" t="s">
        <v>226</v>
      </c>
      <c r="B46" s="284" t="s">
        <v>236</v>
      </c>
      <c r="C46" s="191">
        <f>'8.1.1.sz.mell.'!C46+'8.1.2.sz.mell.'!C46</f>
        <v>0</v>
      </c>
    </row>
    <row r="47" spans="1:3" s="83" customFormat="1" ht="12" customHeight="1">
      <c r="A47" s="304" t="s">
        <v>227</v>
      </c>
      <c r="B47" s="285" t="s">
        <v>372</v>
      </c>
      <c r="C47" s="191">
        <f>'8.1.1.sz.mell.'!C47+'8.1.2.sz.mell.'!C47</f>
        <v>0</v>
      </c>
    </row>
    <row r="48" spans="1:3" s="83" customFormat="1" ht="12" customHeight="1" thickBot="1">
      <c r="A48" s="304" t="s">
        <v>371</v>
      </c>
      <c r="B48" s="285" t="s">
        <v>237</v>
      </c>
      <c r="C48" s="191">
        <f>'8.1.1.sz.mell.'!C48+'8.1.2.sz.mell.'!C48</f>
        <v>0</v>
      </c>
    </row>
    <row r="49" spans="1:3" s="83" customFormat="1" ht="12" customHeight="1" thickBot="1">
      <c r="A49" s="28" t="s">
        <v>17</v>
      </c>
      <c r="B49" s="20" t="s">
        <v>238</v>
      </c>
      <c r="C49" s="191">
        <f>'8.1.1.sz.mell.'!C49+'8.1.2.sz.mell.'!C49</f>
        <v>0</v>
      </c>
    </row>
    <row r="50" spans="1:3" s="83" customFormat="1" ht="12" customHeight="1">
      <c r="A50" s="302" t="s">
        <v>84</v>
      </c>
      <c r="B50" s="283" t="s">
        <v>242</v>
      </c>
      <c r="C50" s="191">
        <f>'8.1.1.sz.mell.'!C50+'8.1.2.sz.mell.'!C50</f>
        <v>0</v>
      </c>
    </row>
    <row r="51" spans="1:3" s="83" customFormat="1" ht="12" customHeight="1">
      <c r="A51" s="303" t="s">
        <v>85</v>
      </c>
      <c r="B51" s="284" t="s">
        <v>243</v>
      </c>
      <c r="C51" s="191">
        <f>'8.1.1.sz.mell.'!C51+'8.1.2.sz.mell.'!C51</f>
        <v>0</v>
      </c>
    </row>
    <row r="52" spans="1:3" s="83" customFormat="1" ht="12" customHeight="1">
      <c r="A52" s="303" t="s">
        <v>239</v>
      </c>
      <c r="B52" s="284" t="s">
        <v>244</v>
      </c>
      <c r="C52" s="191">
        <f>'8.1.1.sz.mell.'!C52+'8.1.2.sz.mell.'!C52</f>
        <v>0</v>
      </c>
    </row>
    <row r="53" spans="1:3" s="83" customFormat="1" ht="12" customHeight="1">
      <c r="A53" s="303" t="s">
        <v>240</v>
      </c>
      <c r="B53" s="284" t="s">
        <v>245</v>
      </c>
      <c r="C53" s="193"/>
    </row>
    <row r="54" spans="1:3" s="83" customFormat="1" ht="12" customHeight="1" thickBot="1">
      <c r="A54" s="304" t="s">
        <v>241</v>
      </c>
      <c r="B54" s="285" t="s">
        <v>246</v>
      </c>
      <c r="C54" s="272"/>
    </row>
    <row r="55" spans="1:3" s="83" customFormat="1" ht="12" customHeight="1" thickBot="1">
      <c r="A55" s="28" t="s">
        <v>154</v>
      </c>
      <c r="B55" s="20" t="s">
        <v>247</v>
      </c>
      <c r="C55" s="188">
        <f>SUM(C56:C58)</f>
        <v>0</v>
      </c>
    </row>
    <row r="56" spans="1:3" s="83" customFormat="1" ht="12" customHeight="1">
      <c r="A56" s="302" t="s">
        <v>86</v>
      </c>
      <c r="B56" s="283" t="s">
        <v>248</v>
      </c>
      <c r="C56" s="191"/>
    </row>
    <row r="57" spans="1:3" s="83" customFormat="1" ht="12" customHeight="1">
      <c r="A57" s="303" t="s">
        <v>87</v>
      </c>
      <c r="B57" s="284" t="s">
        <v>362</v>
      </c>
      <c r="C57" s="190"/>
    </row>
    <row r="58" spans="1:3" s="83" customFormat="1" ht="12" customHeight="1">
      <c r="A58" s="303" t="s">
        <v>251</v>
      </c>
      <c r="B58" s="284" t="s">
        <v>249</v>
      </c>
      <c r="C58" s="190"/>
    </row>
    <row r="59" spans="1:3" s="83" customFormat="1" ht="12" customHeight="1" thickBot="1">
      <c r="A59" s="304" t="s">
        <v>252</v>
      </c>
      <c r="B59" s="285" t="s">
        <v>250</v>
      </c>
      <c r="C59" s="192"/>
    </row>
    <row r="60" spans="1:3" s="83" customFormat="1" ht="12" customHeight="1" thickBot="1">
      <c r="A60" s="28" t="s">
        <v>19</v>
      </c>
      <c r="B60" s="183" t="s">
        <v>253</v>
      </c>
      <c r="C60" s="188">
        <f>SUM(C61:C63)</f>
        <v>0</v>
      </c>
    </row>
    <row r="61" spans="1:3" s="83" customFormat="1" ht="12" customHeight="1">
      <c r="A61" s="302" t="s">
        <v>155</v>
      </c>
      <c r="B61" s="283" t="s">
        <v>255</v>
      </c>
      <c r="C61" s="193"/>
    </row>
    <row r="62" spans="1:3" s="83" customFormat="1" ht="12" customHeight="1">
      <c r="A62" s="303" t="s">
        <v>156</v>
      </c>
      <c r="B62" s="284" t="s">
        <v>363</v>
      </c>
      <c r="C62" s="193"/>
    </row>
    <row r="63" spans="1:3" s="83" customFormat="1" ht="12" customHeight="1">
      <c r="A63" s="303" t="s">
        <v>179</v>
      </c>
      <c r="B63" s="284" t="s">
        <v>256</v>
      </c>
      <c r="C63" s="193"/>
    </row>
    <row r="64" spans="1:3" s="83" customFormat="1" ht="12" customHeight="1" thickBot="1">
      <c r="A64" s="304" t="s">
        <v>254</v>
      </c>
      <c r="B64" s="285" t="s">
        <v>257</v>
      </c>
      <c r="C64" s="193"/>
    </row>
    <row r="65" spans="1:3" s="83" customFormat="1" ht="12" customHeight="1" thickBot="1">
      <c r="A65" s="28" t="s">
        <v>20</v>
      </c>
      <c r="B65" s="20" t="s">
        <v>258</v>
      </c>
      <c r="C65" s="194">
        <f>+C8+C15+C22+C29+C37+C49+C55+C60</f>
        <v>16887081</v>
      </c>
    </row>
    <row r="66" spans="1:3" s="83" customFormat="1" ht="12" customHeight="1" thickBot="1">
      <c r="A66" s="305" t="s">
        <v>349</v>
      </c>
      <c r="B66" s="183" t="s">
        <v>260</v>
      </c>
      <c r="C66" s="188">
        <f>SUM(C67:C69)</f>
        <v>0</v>
      </c>
    </row>
    <row r="67" spans="1:3" s="83" customFormat="1" ht="12" customHeight="1">
      <c r="A67" s="302" t="s">
        <v>291</v>
      </c>
      <c r="B67" s="283" t="s">
        <v>261</v>
      </c>
      <c r="C67" s="193"/>
    </row>
    <row r="68" spans="1:3" s="83" customFormat="1" ht="12" customHeight="1">
      <c r="A68" s="303" t="s">
        <v>300</v>
      </c>
      <c r="B68" s="284" t="s">
        <v>262</v>
      </c>
      <c r="C68" s="193"/>
    </row>
    <row r="69" spans="1:3" s="83" customFormat="1" ht="12" customHeight="1" thickBot="1">
      <c r="A69" s="304" t="s">
        <v>301</v>
      </c>
      <c r="B69" s="286" t="s">
        <v>263</v>
      </c>
      <c r="C69" s="193"/>
    </row>
    <row r="70" spans="1:3" s="83" customFormat="1" ht="12" customHeight="1" thickBot="1">
      <c r="A70" s="305" t="s">
        <v>264</v>
      </c>
      <c r="B70" s="183" t="s">
        <v>265</v>
      </c>
      <c r="C70" s="188">
        <f>SUM(C71:C74)</f>
        <v>0</v>
      </c>
    </row>
    <row r="71" spans="1:3" s="83" customFormat="1" ht="12" customHeight="1">
      <c r="A71" s="302" t="s">
        <v>123</v>
      </c>
      <c r="B71" s="283" t="s">
        <v>266</v>
      </c>
      <c r="C71" s="193"/>
    </row>
    <row r="72" spans="1:3" s="83" customFormat="1" ht="12" customHeight="1">
      <c r="A72" s="303" t="s">
        <v>124</v>
      </c>
      <c r="B72" s="284" t="s">
        <v>267</v>
      </c>
      <c r="C72" s="193"/>
    </row>
    <row r="73" spans="1:3" s="83" customFormat="1" ht="12" customHeight="1">
      <c r="A73" s="303" t="s">
        <v>292</v>
      </c>
      <c r="B73" s="284" t="s">
        <v>268</v>
      </c>
      <c r="C73" s="193"/>
    </row>
    <row r="74" spans="1:3" s="83" customFormat="1" ht="12" customHeight="1" thickBot="1">
      <c r="A74" s="304" t="s">
        <v>293</v>
      </c>
      <c r="B74" s="285" t="s">
        <v>269</v>
      </c>
      <c r="C74" s="193"/>
    </row>
    <row r="75" spans="1:3" s="83" customFormat="1" ht="12" customHeight="1" thickBot="1">
      <c r="A75" s="305" t="s">
        <v>270</v>
      </c>
      <c r="B75" s="183" t="s">
        <v>271</v>
      </c>
      <c r="C75" s="188">
        <f>SUM(C76:C77)</f>
        <v>6640539</v>
      </c>
    </row>
    <row r="76" spans="1:3" s="83" customFormat="1" ht="12" customHeight="1">
      <c r="A76" s="302" t="s">
        <v>294</v>
      </c>
      <c r="B76" s="283" t="s">
        <v>272</v>
      </c>
      <c r="C76" s="193">
        <f>'8.1.1.sz.mell.'!C76+'8.1.2.sz.mell.'!C76</f>
        <v>6640539</v>
      </c>
    </row>
    <row r="77" spans="1:3" s="83" customFormat="1" ht="12" customHeight="1" thickBot="1">
      <c r="A77" s="304" t="s">
        <v>295</v>
      </c>
      <c r="B77" s="285" t="s">
        <v>273</v>
      </c>
      <c r="C77" s="193"/>
    </row>
    <row r="78" spans="1:3" s="82" customFormat="1" ht="12" customHeight="1" thickBot="1">
      <c r="A78" s="305" t="s">
        <v>274</v>
      </c>
      <c r="B78" s="183" t="s">
        <v>275</v>
      </c>
      <c r="C78" s="188">
        <f>SUM(C79:C81)</f>
        <v>0</v>
      </c>
    </row>
    <row r="79" spans="1:3" s="83" customFormat="1" ht="12" customHeight="1">
      <c r="A79" s="302" t="s">
        <v>296</v>
      </c>
      <c r="B79" s="283" t="s">
        <v>276</v>
      </c>
      <c r="C79" s="193"/>
    </row>
    <row r="80" spans="1:3" s="83" customFormat="1" ht="12" customHeight="1">
      <c r="A80" s="303" t="s">
        <v>297</v>
      </c>
      <c r="B80" s="284" t="s">
        <v>277</v>
      </c>
      <c r="C80" s="193"/>
    </row>
    <row r="81" spans="1:3" s="83" customFormat="1" ht="12" customHeight="1" thickBot="1">
      <c r="A81" s="304" t="s">
        <v>298</v>
      </c>
      <c r="B81" s="285" t="s">
        <v>278</v>
      </c>
      <c r="C81" s="193"/>
    </row>
    <row r="82" spans="1:3" s="83" customFormat="1" ht="12" customHeight="1" thickBot="1">
      <c r="A82" s="305" t="s">
        <v>279</v>
      </c>
      <c r="B82" s="183" t="s">
        <v>299</v>
      </c>
      <c r="C82" s="188">
        <f>SUM(C83:C86)</f>
        <v>0</v>
      </c>
    </row>
    <row r="83" spans="1:3" s="83" customFormat="1" ht="12" customHeight="1">
      <c r="A83" s="306" t="s">
        <v>280</v>
      </c>
      <c r="B83" s="283" t="s">
        <v>281</v>
      </c>
      <c r="C83" s="193"/>
    </row>
    <row r="84" spans="1:3" s="83" customFormat="1" ht="12" customHeight="1">
      <c r="A84" s="307" t="s">
        <v>282</v>
      </c>
      <c r="B84" s="284" t="s">
        <v>283</v>
      </c>
      <c r="C84" s="193"/>
    </row>
    <row r="85" spans="1:3" s="83" customFormat="1" ht="12" customHeight="1">
      <c r="A85" s="307" t="s">
        <v>284</v>
      </c>
      <c r="B85" s="284" t="s">
        <v>285</v>
      </c>
      <c r="C85" s="193"/>
    </row>
    <row r="86" spans="1:3" s="82" customFormat="1" ht="12" customHeight="1" thickBot="1">
      <c r="A86" s="308" t="s">
        <v>286</v>
      </c>
      <c r="B86" s="285" t="s">
        <v>287</v>
      </c>
      <c r="C86" s="193"/>
    </row>
    <row r="87" spans="1:3" s="82" customFormat="1" ht="12" customHeight="1" thickBot="1">
      <c r="A87" s="305" t="s">
        <v>288</v>
      </c>
      <c r="B87" s="183" t="s">
        <v>414</v>
      </c>
      <c r="C87" s="315"/>
    </row>
    <row r="88" spans="1:3" s="82" customFormat="1" ht="12" customHeight="1" thickBot="1">
      <c r="A88" s="305" t="s">
        <v>441</v>
      </c>
      <c r="B88" s="183" t="s">
        <v>289</v>
      </c>
      <c r="C88" s="315"/>
    </row>
    <row r="89" spans="1:3" s="82" customFormat="1" ht="12" customHeight="1" thickBot="1">
      <c r="A89" s="305" t="s">
        <v>442</v>
      </c>
      <c r="B89" s="290" t="s">
        <v>417</v>
      </c>
      <c r="C89" s="194">
        <f>+C66+C70+C75+C78+C82+C88+C87</f>
        <v>6640539</v>
      </c>
    </row>
    <row r="90" spans="1:3" s="82" customFormat="1" ht="12" customHeight="1" thickBot="1">
      <c r="A90" s="309" t="s">
        <v>443</v>
      </c>
      <c r="B90" s="291" t="s">
        <v>444</v>
      </c>
      <c r="C90" s="194">
        <f>+C65+C89</f>
        <v>23527620</v>
      </c>
    </row>
    <row r="91" spans="1:3" s="83" customFormat="1" ht="15" customHeight="1" thickBot="1">
      <c r="A91" s="168"/>
      <c r="B91" s="169"/>
      <c r="C91" s="250"/>
    </row>
    <row r="92" spans="1:3" s="64" customFormat="1" ht="16.5" customHeight="1" thickBot="1">
      <c r="A92" s="170"/>
      <c r="B92" s="171" t="s">
        <v>51</v>
      </c>
      <c r="C92" s="251"/>
    </row>
    <row r="93" spans="1:3" s="84" customFormat="1" ht="12" customHeight="1" thickBot="1">
      <c r="A93" s="275" t="s">
        <v>12</v>
      </c>
      <c r="B93" s="27" t="s">
        <v>448</v>
      </c>
      <c r="C93" s="187">
        <f>C94+C95+C96+C97+C98+C111</f>
        <v>22410222</v>
      </c>
    </row>
    <row r="94" spans="1:3" ht="12" customHeight="1" thickBot="1">
      <c r="A94" s="310" t="s">
        <v>88</v>
      </c>
      <c r="B94" s="9" t="s">
        <v>43</v>
      </c>
      <c r="C94" s="189">
        <f>'8.1.1.sz.mell.'!C94+'8.1.2.sz.mell.'!C94</f>
        <v>7113401</v>
      </c>
    </row>
    <row r="95" spans="1:3" ht="12" customHeight="1" thickBot="1">
      <c r="A95" s="303" t="s">
        <v>89</v>
      </c>
      <c r="B95" s="7" t="s">
        <v>157</v>
      </c>
      <c r="C95" s="189">
        <f>'8.1.1.sz.mell.'!C95+'8.1.2.sz.mell.'!C95</f>
        <v>1286744</v>
      </c>
    </row>
    <row r="96" spans="1:3" ht="12" customHeight="1" thickBot="1">
      <c r="A96" s="303" t="s">
        <v>90</v>
      </c>
      <c r="B96" s="7" t="s">
        <v>121</v>
      </c>
      <c r="C96" s="189">
        <f>'8.1.1.sz.mell.'!C96+'8.1.2.sz.mell.'!C96</f>
        <v>7880757</v>
      </c>
    </row>
    <row r="97" spans="1:3" ht="12" customHeight="1" thickBot="1">
      <c r="A97" s="303" t="s">
        <v>91</v>
      </c>
      <c r="B97" s="10" t="s">
        <v>158</v>
      </c>
      <c r="C97" s="189">
        <f>'8.1.1.sz.mell.'!C97+'8.1.2.sz.mell.'!C97</f>
        <v>645000</v>
      </c>
    </row>
    <row r="98" spans="1:3" ht="12" customHeight="1" thickBot="1">
      <c r="A98" s="303" t="s">
        <v>102</v>
      </c>
      <c r="B98" s="18" t="s">
        <v>159</v>
      </c>
      <c r="C98" s="189">
        <f>'8.1.1.sz.mell.'!C98+'8.1.2.sz.mell.'!C98</f>
        <v>207006</v>
      </c>
    </row>
    <row r="99" spans="1:3" ht="12" customHeight="1" thickBot="1">
      <c r="A99" s="303" t="s">
        <v>92</v>
      </c>
      <c r="B99" s="7" t="s">
        <v>445</v>
      </c>
      <c r="C99" s="189">
        <f>'8.1.1.sz.mell.'!C99+'8.1.2.sz.mell.'!C99</f>
        <v>0</v>
      </c>
    </row>
    <row r="100" spans="1:3" ht="12" customHeight="1" thickBot="1">
      <c r="A100" s="303" t="s">
        <v>93</v>
      </c>
      <c r="B100" s="130" t="s">
        <v>380</v>
      </c>
      <c r="C100" s="189">
        <f>'8.1.1.sz.mell.'!C100+'8.1.2.sz.mell.'!C100</f>
        <v>0</v>
      </c>
    </row>
    <row r="101" spans="1:3" ht="12" customHeight="1" thickBot="1">
      <c r="A101" s="303" t="s">
        <v>103</v>
      </c>
      <c r="B101" s="130" t="s">
        <v>379</v>
      </c>
      <c r="C101" s="189">
        <f>'8.1.1.sz.mell.'!C101+'8.1.2.sz.mell.'!C101</f>
        <v>0</v>
      </c>
    </row>
    <row r="102" spans="1:3" ht="12" customHeight="1" thickBot="1">
      <c r="A102" s="303" t="s">
        <v>104</v>
      </c>
      <c r="B102" s="130" t="s">
        <v>305</v>
      </c>
      <c r="C102" s="189">
        <f>'8.1.1.sz.mell.'!C102+'8.1.2.sz.mell.'!C102</f>
        <v>0</v>
      </c>
    </row>
    <row r="103" spans="1:3" ht="12" customHeight="1" thickBot="1">
      <c r="A103" s="303" t="s">
        <v>105</v>
      </c>
      <c r="B103" s="131" t="s">
        <v>306</v>
      </c>
      <c r="C103" s="189">
        <f>'8.1.1.sz.mell.'!C103+'8.1.2.sz.mell.'!C103</f>
        <v>0</v>
      </c>
    </row>
    <row r="104" spans="1:3" ht="12" customHeight="1" thickBot="1">
      <c r="A104" s="303" t="s">
        <v>106</v>
      </c>
      <c r="B104" s="131" t="s">
        <v>307</v>
      </c>
      <c r="C104" s="189">
        <f>'8.1.1.sz.mell.'!C104+'8.1.2.sz.mell.'!C104</f>
        <v>0</v>
      </c>
    </row>
    <row r="105" spans="1:3" ht="12" customHeight="1" thickBot="1">
      <c r="A105" s="303" t="s">
        <v>108</v>
      </c>
      <c r="B105" s="130" t="s">
        <v>308</v>
      </c>
      <c r="C105" s="189">
        <f>'8.1.1.sz.mell.'!C105+'8.1.2.sz.mell.'!C105</f>
        <v>132006</v>
      </c>
    </row>
    <row r="106" spans="1:3" ht="12" customHeight="1" thickBot="1">
      <c r="A106" s="303" t="s">
        <v>160</v>
      </c>
      <c r="B106" s="130" t="s">
        <v>309</v>
      </c>
      <c r="C106" s="189">
        <f>'8.1.1.sz.mell.'!C106+'8.1.2.sz.mell.'!C106</f>
        <v>0</v>
      </c>
    </row>
    <row r="107" spans="1:3" ht="12" customHeight="1" thickBot="1">
      <c r="A107" s="303" t="s">
        <v>303</v>
      </c>
      <c r="B107" s="131" t="s">
        <v>310</v>
      </c>
      <c r="C107" s="189">
        <f>'8.1.1.sz.mell.'!C107+'8.1.2.sz.mell.'!C107</f>
        <v>0</v>
      </c>
    </row>
    <row r="108" spans="1:3" ht="12" customHeight="1" thickBot="1">
      <c r="A108" s="311" t="s">
        <v>304</v>
      </c>
      <c r="B108" s="132" t="s">
        <v>311</v>
      </c>
      <c r="C108" s="189">
        <f>'8.1.1.sz.mell.'!C108+'8.1.2.sz.mell.'!C108</f>
        <v>0</v>
      </c>
    </row>
    <row r="109" spans="1:3" ht="12" customHeight="1" thickBot="1">
      <c r="A109" s="303" t="s">
        <v>377</v>
      </c>
      <c r="B109" s="132" t="s">
        <v>312</v>
      </c>
      <c r="C109" s="189">
        <f>'8.1.1.sz.mell.'!C109+'8.1.2.sz.mell.'!C109</f>
        <v>0</v>
      </c>
    </row>
    <row r="110" spans="1:3" ht="12" customHeight="1" thickBot="1">
      <c r="A110" s="303" t="s">
        <v>378</v>
      </c>
      <c r="B110" s="131" t="s">
        <v>313</v>
      </c>
      <c r="C110" s="189">
        <f>'8.1.1.sz.mell.'!C110+'8.1.2.sz.mell.'!C110</f>
        <v>75000</v>
      </c>
    </row>
    <row r="111" spans="1:3" ht="12" customHeight="1" thickBot="1">
      <c r="A111" s="303" t="s">
        <v>382</v>
      </c>
      <c r="B111" s="10" t="s">
        <v>44</v>
      </c>
      <c r="C111" s="189">
        <f>'8.1.1.sz.mell.'!C111+'8.1.2.sz.mell.'!C111</f>
        <v>5277314</v>
      </c>
    </row>
    <row r="112" spans="1:3" ht="12" customHeight="1" thickBot="1">
      <c r="A112" s="304" t="s">
        <v>383</v>
      </c>
      <c r="B112" s="7" t="s">
        <v>446</v>
      </c>
      <c r="C112" s="189">
        <f>'8.1.1.sz.mell.'!C112+'8.1.2.sz.mell.'!C112</f>
        <v>5277314</v>
      </c>
    </row>
    <row r="113" spans="1:3" ht="12" customHeight="1" thickBot="1">
      <c r="A113" s="312" t="s">
        <v>384</v>
      </c>
      <c r="B113" s="133" t="s">
        <v>447</v>
      </c>
      <c r="C113" s="189">
        <f>'8.1.1.sz.mell.'!C113+'8.1.2.sz.mell.'!C113</f>
        <v>0</v>
      </c>
    </row>
    <row r="114" spans="1:3" ht="12" customHeight="1" thickBot="1">
      <c r="A114" s="28" t="s">
        <v>13</v>
      </c>
      <c r="B114" s="26" t="s">
        <v>314</v>
      </c>
      <c r="C114" s="328">
        <f>+C115+C117+C119</f>
        <v>543840</v>
      </c>
    </row>
    <row r="115" spans="1:3" ht="12" customHeight="1">
      <c r="A115" s="302" t="s">
        <v>94</v>
      </c>
      <c r="B115" s="7" t="s">
        <v>177</v>
      </c>
      <c r="C115" s="191"/>
    </row>
    <row r="116" spans="1:3" ht="12" customHeight="1">
      <c r="A116" s="302" t="s">
        <v>95</v>
      </c>
      <c r="B116" s="11" t="s">
        <v>318</v>
      </c>
      <c r="C116" s="191"/>
    </row>
    <row r="117" spans="1:3" ht="12" customHeight="1">
      <c r="A117" s="302" t="s">
        <v>96</v>
      </c>
      <c r="B117" s="11" t="s">
        <v>161</v>
      </c>
      <c r="C117" s="190">
        <v>543840</v>
      </c>
    </row>
    <row r="118" spans="1:3" ht="12" customHeight="1">
      <c r="A118" s="302" t="s">
        <v>97</v>
      </c>
      <c r="B118" s="11" t="s">
        <v>319</v>
      </c>
      <c r="C118" s="176"/>
    </row>
    <row r="119" spans="1:3" ht="12" customHeight="1">
      <c r="A119" s="302" t="s">
        <v>98</v>
      </c>
      <c r="B119" s="185" t="s">
        <v>180</v>
      </c>
      <c r="C119" s="176"/>
    </row>
    <row r="120" spans="1:3" ht="12" customHeight="1">
      <c r="A120" s="302" t="s">
        <v>107</v>
      </c>
      <c r="B120" s="184" t="s">
        <v>364</v>
      </c>
      <c r="C120" s="176"/>
    </row>
    <row r="121" spans="1:3" ht="12" customHeight="1">
      <c r="A121" s="302" t="s">
        <v>109</v>
      </c>
      <c r="B121" s="279" t="s">
        <v>324</v>
      </c>
      <c r="C121" s="176"/>
    </row>
    <row r="122" spans="1:3" ht="12" customHeight="1">
      <c r="A122" s="302" t="s">
        <v>162</v>
      </c>
      <c r="B122" s="131" t="s">
        <v>307</v>
      </c>
      <c r="C122" s="176"/>
    </row>
    <row r="123" spans="1:3" ht="12" customHeight="1">
      <c r="A123" s="302" t="s">
        <v>163</v>
      </c>
      <c r="B123" s="131" t="s">
        <v>323</v>
      </c>
      <c r="C123" s="176"/>
    </row>
    <row r="124" spans="1:3" ht="12" customHeight="1">
      <c r="A124" s="302" t="s">
        <v>164</v>
      </c>
      <c r="B124" s="131" t="s">
        <v>322</v>
      </c>
      <c r="C124" s="176"/>
    </row>
    <row r="125" spans="1:3" ht="12" customHeight="1">
      <c r="A125" s="302" t="s">
        <v>315</v>
      </c>
      <c r="B125" s="131" t="s">
        <v>310</v>
      </c>
      <c r="C125" s="176"/>
    </row>
    <row r="126" spans="1:3" ht="12" customHeight="1">
      <c r="A126" s="302" t="s">
        <v>316</v>
      </c>
      <c r="B126" s="131" t="s">
        <v>321</v>
      </c>
      <c r="C126" s="176"/>
    </row>
    <row r="127" spans="1:3" ht="12" customHeight="1" thickBot="1">
      <c r="A127" s="311" t="s">
        <v>317</v>
      </c>
      <c r="B127" s="131" t="s">
        <v>320</v>
      </c>
      <c r="C127" s="177"/>
    </row>
    <row r="128" spans="1:3" ht="12" customHeight="1" thickBot="1">
      <c r="A128" s="28" t="s">
        <v>14</v>
      </c>
      <c r="B128" s="115" t="s">
        <v>387</v>
      </c>
      <c r="C128" s="188">
        <f>+C93+C114</f>
        <v>22954062</v>
      </c>
    </row>
    <row r="129" spans="1:3" ht="12" customHeight="1" thickBot="1">
      <c r="A129" s="28" t="s">
        <v>15</v>
      </c>
      <c r="B129" s="115" t="s">
        <v>388</v>
      </c>
      <c r="C129" s="188">
        <f>+C130+C131+C132</f>
        <v>0</v>
      </c>
    </row>
    <row r="130" spans="1:3" s="84" customFormat="1" ht="12" customHeight="1">
      <c r="A130" s="302" t="s">
        <v>215</v>
      </c>
      <c r="B130" s="8" t="s">
        <v>451</v>
      </c>
      <c r="C130" s="176"/>
    </row>
    <row r="131" spans="1:3" ht="12" customHeight="1">
      <c r="A131" s="302" t="s">
        <v>218</v>
      </c>
      <c r="B131" s="8" t="s">
        <v>396</v>
      </c>
      <c r="C131" s="176"/>
    </row>
    <row r="132" spans="1:3" ht="12" customHeight="1" thickBot="1">
      <c r="A132" s="311" t="s">
        <v>219</v>
      </c>
      <c r="B132" s="6" t="s">
        <v>450</v>
      </c>
      <c r="C132" s="176"/>
    </row>
    <row r="133" spans="1:3" ht="12" customHeight="1" thickBot="1">
      <c r="A133" s="28" t="s">
        <v>16</v>
      </c>
      <c r="B133" s="115" t="s">
        <v>389</v>
      </c>
      <c r="C133" s="188">
        <f>SUM(C134:C139)</f>
        <v>0</v>
      </c>
    </row>
    <row r="134" spans="1:3" ht="12" customHeight="1">
      <c r="A134" s="302" t="s">
        <v>81</v>
      </c>
      <c r="B134" s="8" t="s">
        <v>398</v>
      </c>
      <c r="C134" s="176"/>
    </row>
    <row r="135" spans="1:3" ht="12" customHeight="1">
      <c r="A135" s="302" t="s">
        <v>82</v>
      </c>
      <c r="B135" s="8" t="s">
        <v>390</v>
      </c>
      <c r="C135" s="176"/>
    </row>
    <row r="136" spans="1:3" ht="12" customHeight="1">
      <c r="A136" s="302" t="s">
        <v>83</v>
      </c>
      <c r="B136" s="8" t="s">
        <v>391</v>
      </c>
      <c r="C136" s="176"/>
    </row>
    <row r="137" spans="1:3" ht="12" customHeight="1">
      <c r="A137" s="302" t="s">
        <v>149</v>
      </c>
      <c r="B137" s="8" t="s">
        <v>449</v>
      </c>
      <c r="C137" s="176"/>
    </row>
    <row r="138" spans="1:3" ht="12" customHeight="1">
      <c r="A138" s="302" t="s">
        <v>150</v>
      </c>
      <c r="B138" s="8" t="s">
        <v>393</v>
      </c>
      <c r="C138" s="176"/>
    </row>
    <row r="139" spans="1:3" s="84" customFormat="1" ht="12" customHeight="1" thickBot="1">
      <c r="A139" s="311" t="s">
        <v>151</v>
      </c>
      <c r="B139" s="6" t="s">
        <v>394</v>
      </c>
      <c r="C139" s="176"/>
    </row>
    <row r="140" spans="1:11" ht="12" customHeight="1" thickBot="1">
      <c r="A140" s="28" t="s">
        <v>17</v>
      </c>
      <c r="B140" s="115" t="s">
        <v>455</v>
      </c>
      <c r="C140" s="194">
        <f>+C141+C142+C143+C144</f>
        <v>573558</v>
      </c>
      <c r="K140" s="175"/>
    </row>
    <row r="141" spans="1:3" ht="12.75">
      <c r="A141" s="302" t="s">
        <v>84</v>
      </c>
      <c r="B141" s="8" t="s">
        <v>325</v>
      </c>
      <c r="C141" s="176"/>
    </row>
    <row r="142" spans="1:3" ht="12" customHeight="1">
      <c r="A142" s="302" t="s">
        <v>85</v>
      </c>
      <c r="B142" s="8" t="s">
        <v>326</v>
      </c>
      <c r="C142" s="176">
        <v>573558</v>
      </c>
    </row>
    <row r="143" spans="1:3" ht="12" customHeight="1">
      <c r="A143" s="302" t="s">
        <v>239</v>
      </c>
      <c r="B143" s="8" t="s">
        <v>454</v>
      </c>
      <c r="C143" s="176"/>
    </row>
    <row r="144" spans="1:3" s="84" customFormat="1" ht="12" customHeight="1" thickBot="1">
      <c r="A144" s="302" t="s">
        <v>240</v>
      </c>
      <c r="B144" s="8" t="s">
        <v>403</v>
      </c>
      <c r="C144" s="176"/>
    </row>
    <row r="145" spans="1:3" s="84" customFormat="1" ht="12" customHeight="1" thickBot="1">
      <c r="A145" s="311" t="s">
        <v>241</v>
      </c>
      <c r="B145" s="6" t="s">
        <v>345</v>
      </c>
      <c r="C145" s="197">
        <f>SUM(C146:C150)</f>
        <v>0</v>
      </c>
    </row>
    <row r="146" spans="1:3" s="84" customFormat="1" ht="12" customHeight="1" thickBot="1">
      <c r="A146" s="28" t="s">
        <v>18</v>
      </c>
      <c r="B146" s="115" t="s">
        <v>404</v>
      </c>
      <c r="C146" s="176"/>
    </row>
    <row r="147" spans="1:3" s="84" customFormat="1" ht="12" customHeight="1">
      <c r="A147" s="302" t="s">
        <v>86</v>
      </c>
      <c r="B147" s="8" t="s">
        <v>399</v>
      </c>
      <c r="C147" s="176"/>
    </row>
    <row r="148" spans="1:3" s="84" customFormat="1" ht="12" customHeight="1">
      <c r="A148" s="302" t="s">
        <v>87</v>
      </c>
      <c r="B148" s="8" t="s">
        <v>406</v>
      </c>
      <c r="C148" s="176"/>
    </row>
    <row r="149" spans="1:3" s="84" customFormat="1" ht="12" customHeight="1">
      <c r="A149" s="302" t="s">
        <v>251</v>
      </c>
      <c r="B149" s="8" t="s">
        <v>401</v>
      </c>
      <c r="C149" s="176"/>
    </row>
    <row r="150" spans="1:3" s="84" customFormat="1" ht="12" customHeight="1" thickBot="1">
      <c r="A150" s="302" t="s">
        <v>252</v>
      </c>
      <c r="B150" s="8" t="s">
        <v>452</v>
      </c>
      <c r="C150" s="176"/>
    </row>
    <row r="151" spans="1:3" ht="12.75" customHeight="1" thickBot="1">
      <c r="A151" s="311" t="s">
        <v>405</v>
      </c>
      <c r="B151" s="6" t="s">
        <v>408</v>
      </c>
      <c r="C151" s="330"/>
    </row>
    <row r="152" spans="1:3" ht="12.75" customHeight="1" thickBot="1">
      <c r="A152" s="334" t="s">
        <v>19</v>
      </c>
      <c r="B152" s="115" t="s">
        <v>409</v>
      </c>
      <c r="C152" s="330"/>
    </row>
    <row r="153" spans="1:3" ht="12.75" customHeight="1" thickBot="1">
      <c r="A153" s="334" t="s">
        <v>20</v>
      </c>
      <c r="B153" s="115" t="s">
        <v>410</v>
      </c>
      <c r="C153" s="293"/>
    </row>
    <row r="154" spans="1:3" ht="12" customHeight="1" thickBot="1">
      <c r="A154" s="28" t="s">
        <v>21</v>
      </c>
      <c r="B154" s="115" t="s">
        <v>412</v>
      </c>
      <c r="C154" s="293">
        <f>+C129+C133+C140+C146+C152+C153</f>
        <v>573558</v>
      </c>
    </row>
    <row r="155" spans="1:3" ht="15" customHeight="1" thickBot="1">
      <c r="A155" s="313" t="s">
        <v>22</v>
      </c>
      <c r="B155" s="260" t="s">
        <v>411</v>
      </c>
      <c r="C155" s="293">
        <f>+C128+C154</f>
        <v>23527620</v>
      </c>
    </row>
    <row r="156" spans="1:3" ht="13.5" thickBot="1">
      <c r="A156" s="263"/>
      <c r="B156" s="264"/>
      <c r="C156" s="265"/>
    </row>
    <row r="157" spans="1:3" ht="15" customHeight="1" thickBot="1">
      <c r="A157" s="172" t="s">
        <v>453</v>
      </c>
      <c r="B157" s="173"/>
      <c r="C157" s="112">
        <v>1</v>
      </c>
    </row>
    <row r="158" spans="1:3" ht="14.25" customHeight="1" thickBot="1">
      <c r="A158" s="172" t="s">
        <v>173</v>
      </c>
      <c r="B158" s="173"/>
      <c r="C158" s="112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view="pageLayout" zoomScaleNormal="130" zoomScaleSheetLayoutView="85" workbookViewId="0" topLeftCell="A1">
      <selection activeCell="B33" sqref="B33"/>
    </sheetView>
  </sheetViews>
  <sheetFormatPr defaultColWidth="9.00390625" defaultRowHeight="12.75"/>
  <cols>
    <col min="1" max="1" width="19.50390625" style="266" customWidth="1"/>
    <col min="2" max="2" width="72.00390625" style="267" customWidth="1"/>
    <col min="3" max="3" width="25.00390625" style="268" customWidth="1"/>
    <col min="4" max="16384" width="9.375" style="2" customWidth="1"/>
  </cols>
  <sheetData>
    <row r="1" spans="1:3" s="1" customFormat="1" ht="16.5" customHeight="1" thickBot="1">
      <c r="A1" s="160"/>
      <c r="B1" s="161"/>
      <c r="C1" s="174" t="s">
        <v>505</v>
      </c>
    </row>
    <row r="2" spans="1:3" s="80" customFormat="1" ht="21" customHeight="1">
      <c r="A2" s="273" t="s">
        <v>55</v>
      </c>
      <c r="B2" s="244" t="s">
        <v>174</v>
      </c>
      <c r="C2" s="246" t="s">
        <v>47</v>
      </c>
    </row>
    <row r="3" spans="1:3" s="80" customFormat="1" ht="16.5" thickBot="1">
      <c r="A3" s="162" t="s">
        <v>171</v>
      </c>
      <c r="B3" s="245" t="s">
        <v>365</v>
      </c>
      <c r="C3" s="333" t="s">
        <v>52</v>
      </c>
    </row>
    <row r="4" spans="1:3" s="81" customFormat="1" ht="15.75" customHeight="1" thickBot="1">
      <c r="A4" s="163"/>
      <c r="B4" s="163"/>
      <c r="C4" s="164" t="s">
        <v>489</v>
      </c>
    </row>
    <row r="5" spans="1:3" ht="13.5" thickBot="1">
      <c r="A5" s="274" t="s">
        <v>172</v>
      </c>
      <c r="B5" s="165" t="s">
        <v>48</v>
      </c>
      <c r="C5" s="247" t="s">
        <v>49</v>
      </c>
    </row>
    <row r="6" spans="1:3" s="64" customFormat="1" ht="12.75" customHeight="1" thickBot="1">
      <c r="A6" s="145" t="s">
        <v>432</v>
      </c>
      <c r="B6" s="146" t="s">
        <v>433</v>
      </c>
      <c r="C6" s="147" t="s">
        <v>434</v>
      </c>
    </row>
    <row r="7" spans="1:3" s="64" customFormat="1" ht="15.75" customHeight="1" thickBot="1">
      <c r="A7" s="166"/>
      <c r="B7" s="167" t="s">
        <v>50</v>
      </c>
      <c r="C7" s="248"/>
    </row>
    <row r="8" spans="1:3" s="64" customFormat="1" ht="12" customHeight="1" thickBot="1">
      <c r="A8" s="28" t="s">
        <v>12</v>
      </c>
      <c r="B8" s="20" t="s">
        <v>199</v>
      </c>
      <c r="C8" s="188">
        <f>+C9+C10+C11+C12+C13+C14</f>
        <v>14338950</v>
      </c>
    </row>
    <row r="9" spans="1:3" s="82" customFormat="1" ht="12" customHeight="1">
      <c r="A9" s="302" t="s">
        <v>88</v>
      </c>
      <c r="B9" s="283" t="s">
        <v>200</v>
      </c>
      <c r="C9" s="191">
        <v>7815070</v>
      </c>
    </row>
    <row r="10" spans="1:3" s="83" customFormat="1" ht="12" customHeight="1">
      <c r="A10" s="303" t="s">
        <v>89</v>
      </c>
      <c r="B10" s="284" t="s">
        <v>201</v>
      </c>
      <c r="C10" s="190"/>
    </row>
    <row r="11" spans="1:3" s="83" customFormat="1" ht="12" customHeight="1">
      <c r="A11" s="303" t="s">
        <v>90</v>
      </c>
      <c r="B11" s="284" t="s">
        <v>202</v>
      </c>
      <c r="C11" s="190">
        <v>4723880</v>
      </c>
    </row>
    <row r="12" spans="1:3" s="83" customFormat="1" ht="12" customHeight="1">
      <c r="A12" s="303" t="s">
        <v>91</v>
      </c>
      <c r="B12" s="284" t="s">
        <v>203</v>
      </c>
      <c r="C12" s="190">
        <v>1800000</v>
      </c>
    </row>
    <row r="13" spans="1:3" s="83" customFormat="1" ht="12" customHeight="1">
      <c r="A13" s="303" t="s">
        <v>122</v>
      </c>
      <c r="B13" s="284" t="s">
        <v>439</v>
      </c>
      <c r="C13" s="190"/>
    </row>
    <row r="14" spans="1:3" s="82" customFormat="1" ht="12" customHeight="1" thickBot="1">
      <c r="A14" s="304" t="s">
        <v>92</v>
      </c>
      <c r="B14" s="285" t="s">
        <v>369</v>
      </c>
      <c r="C14" s="190"/>
    </row>
    <row r="15" spans="1:3" s="82" customFormat="1" ht="12" customHeight="1" thickBot="1">
      <c r="A15" s="28" t="s">
        <v>13</v>
      </c>
      <c r="B15" s="183" t="s">
        <v>204</v>
      </c>
      <c r="C15" s="188">
        <f>+C16+C17+C18+C19+C20</f>
        <v>823131</v>
      </c>
    </row>
    <row r="16" spans="1:3" s="82" customFormat="1" ht="12" customHeight="1">
      <c r="A16" s="302" t="s">
        <v>94</v>
      </c>
      <c r="B16" s="283" t="s">
        <v>205</v>
      </c>
      <c r="C16" s="191"/>
    </row>
    <row r="17" spans="1:3" s="82" customFormat="1" ht="12" customHeight="1">
      <c r="A17" s="303" t="s">
        <v>95</v>
      </c>
      <c r="B17" s="284" t="s">
        <v>206</v>
      </c>
      <c r="C17" s="190"/>
    </row>
    <row r="18" spans="1:3" s="82" customFormat="1" ht="12" customHeight="1">
      <c r="A18" s="303" t="s">
        <v>96</v>
      </c>
      <c r="B18" s="284" t="s">
        <v>358</v>
      </c>
      <c r="C18" s="190"/>
    </row>
    <row r="19" spans="1:3" s="82" customFormat="1" ht="12" customHeight="1">
      <c r="A19" s="303" t="s">
        <v>97</v>
      </c>
      <c r="B19" s="284" t="s">
        <v>359</v>
      </c>
      <c r="C19" s="190"/>
    </row>
    <row r="20" spans="1:3" s="82" customFormat="1" ht="12" customHeight="1">
      <c r="A20" s="303" t="s">
        <v>98</v>
      </c>
      <c r="B20" s="284" t="s">
        <v>207</v>
      </c>
      <c r="C20" s="190">
        <v>823131</v>
      </c>
    </row>
    <row r="21" spans="1:3" s="83" customFormat="1" ht="12" customHeight="1" thickBot="1">
      <c r="A21" s="304" t="s">
        <v>107</v>
      </c>
      <c r="B21" s="285" t="s">
        <v>208</v>
      </c>
      <c r="C21" s="192"/>
    </row>
    <row r="22" spans="1:3" s="83" customFormat="1" ht="12" customHeight="1" thickBot="1">
      <c r="A22" s="28" t="s">
        <v>14</v>
      </c>
      <c r="B22" s="20" t="s">
        <v>209</v>
      </c>
      <c r="C22" s="188">
        <f>+C23+C24+C25+C26+C27</f>
        <v>0</v>
      </c>
    </row>
    <row r="23" spans="1:3" s="83" customFormat="1" ht="12" customHeight="1">
      <c r="A23" s="302" t="s">
        <v>77</v>
      </c>
      <c r="B23" s="283" t="s">
        <v>210</v>
      </c>
      <c r="C23" s="191"/>
    </row>
    <row r="24" spans="1:3" s="82" customFormat="1" ht="12" customHeight="1">
      <c r="A24" s="303" t="s">
        <v>78</v>
      </c>
      <c r="B24" s="284" t="s">
        <v>211</v>
      </c>
      <c r="C24" s="190"/>
    </row>
    <row r="25" spans="1:3" s="83" customFormat="1" ht="12" customHeight="1">
      <c r="A25" s="303" t="s">
        <v>79</v>
      </c>
      <c r="B25" s="284" t="s">
        <v>360</v>
      </c>
      <c r="C25" s="190"/>
    </row>
    <row r="26" spans="1:3" s="83" customFormat="1" ht="12" customHeight="1">
      <c r="A26" s="303" t="s">
        <v>80</v>
      </c>
      <c r="B26" s="284" t="s">
        <v>361</v>
      </c>
      <c r="C26" s="190"/>
    </row>
    <row r="27" spans="1:3" s="83" customFormat="1" ht="12" customHeight="1">
      <c r="A27" s="303" t="s">
        <v>145</v>
      </c>
      <c r="B27" s="284" t="s">
        <v>212</v>
      </c>
      <c r="C27" s="190"/>
    </row>
    <row r="28" spans="1:3" s="83" customFormat="1" ht="12" customHeight="1" thickBot="1">
      <c r="A28" s="304" t="s">
        <v>146</v>
      </c>
      <c r="B28" s="285" t="s">
        <v>213</v>
      </c>
      <c r="C28" s="192"/>
    </row>
    <row r="29" spans="1:3" s="83" customFormat="1" ht="12" customHeight="1" thickBot="1">
      <c r="A29" s="28" t="s">
        <v>147</v>
      </c>
      <c r="B29" s="20" t="s">
        <v>214</v>
      </c>
      <c r="C29" s="194">
        <f>+C30+C34+C35+C36</f>
        <v>840000</v>
      </c>
    </row>
    <row r="30" spans="1:3" s="83" customFormat="1" ht="12" customHeight="1">
      <c r="A30" s="302" t="s">
        <v>215</v>
      </c>
      <c r="B30" s="283" t="s">
        <v>440</v>
      </c>
      <c r="C30" s="278">
        <f>+C31+C32+C33</f>
        <v>280000</v>
      </c>
    </row>
    <row r="31" spans="1:3" s="83" customFormat="1" ht="12" customHeight="1">
      <c r="A31" s="303" t="s">
        <v>216</v>
      </c>
      <c r="B31" s="284" t="s">
        <v>221</v>
      </c>
      <c r="C31" s="190">
        <v>280000</v>
      </c>
    </row>
    <row r="32" spans="1:3" s="83" customFormat="1" ht="12" customHeight="1">
      <c r="A32" s="303" t="s">
        <v>217</v>
      </c>
      <c r="B32" s="284" t="s">
        <v>222</v>
      </c>
      <c r="C32" s="190"/>
    </row>
    <row r="33" spans="1:3" s="83" customFormat="1" ht="12" customHeight="1">
      <c r="A33" s="303" t="s">
        <v>373</v>
      </c>
      <c r="B33" s="324" t="s">
        <v>374</v>
      </c>
      <c r="C33" s="190"/>
    </row>
    <row r="34" spans="1:3" s="83" customFormat="1" ht="12" customHeight="1">
      <c r="A34" s="303" t="s">
        <v>218</v>
      </c>
      <c r="B34" s="284" t="s">
        <v>223</v>
      </c>
      <c r="C34" s="190">
        <v>460000</v>
      </c>
    </row>
    <row r="35" spans="1:3" s="83" customFormat="1" ht="12" customHeight="1">
      <c r="A35" s="303" t="s">
        <v>219</v>
      </c>
      <c r="B35" s="284" t="s">
        <v>224</v>
      </c>
      <c r="C35" s="190">
        <v>100000</v>
      </c>
    </row>
    <row r="36" spans="1:3" s="83" customFormat="1" ht="12" customHeight="1" thickBot="1">
      <c r="A36" s="304" t="s">
        <v>220</v>
      </c>
      <c r="B36" s="285" t="s">
        <v>225</v>
      </c>
      <c r="C36" s="192"/>
    </row>
    <row r="37" spans="1:3" s="83" customFormat="1" ht="12" customHeight="1" thickBot="1">
      <c r="A37" s="28" t="s">
        <v>16</v>
      </c>
      <c r="B37" s="20" t="s">
        <v>370</v>
      </c>
      <c r="C37" s="188">
        <f>SUM(C38:C48)</f>
        <v>810000</v>
      </c>
    </row>
    <row r="38" spans="1:3" s="83" customFormat="1" ht="12" customHeight="1">
      <c r="A38" s="302" t="s">
        <v>81</v>
      </c>
      <c r="B38" s="283" t="s">
        <v>228</v>
      </c>
      <c r="C38" s="278"/>
    </row>
    <row r="39" spans="1:3" s="83" customFormat="1" ht="12" customHeight="1">
      <c r="A39" s="303" t="s">
        <v>82</v>
      </c>
      <c r="B39" s="284" t="s">
        <v>229</v>
      </c>
      <c r="C39" s="190">
        <v>20000</v>
      </c>
    </row>
    <row r="40" spans="1:3" s="83" customFormat="1" ht="12" customHeight="1">
      <c r="A40" s="303" t="s">
        <v>83</v>
      </c>
      <c r="B40" s="284" t="s">
        <v>230</v>
      </c>
      <c r="C40" s="190"/>
    </row>
    <row r="41" spans="1:3" s="83" customFormat="1" ht="12" customHeight="1">
      <c r="A41" s="303" t="s">
        <v>149</v>
      </c>
      <c r="B41" s="284" t="s">
        <v>231</v>
      </c>
      <c r="C41" s="190"/>
    </row>
    <row r="42" spans="1:3" s="83" customFormat="1" ht="12" customHeight="1">
      <c r="A42" s="303" t="s">
        <v>150</v>
      </c>
      <c r="B42" s="284" t="s">
        <v>232</v>
      </c>
      <c r="C42" s="190">
        <v>790000</v>
      </c>
    </row>
    <row r="43" spans="1:3" s="83" customFormat="1" ht="12" customHeight="1">
      <c r="A43" s="303" t="s">
        <v>151</v>
      </c>
      <c r="B43" s="284" t="s">
        <v>233</v>
      </c>
      <c r="C43" s="190"/>
    </row>
    <row r="44" spans="1:3" s="83" customFormat="1" ht="12" customHeight="1">
      <c r="A44" s="303" t="s">
        <v>152</v>
      </c>
      <c r="B44" s="284" t="s">
        <v>234</v>
      </c>
      <c r="C44" s="192"/>
    </row>
    <row r="45" spans="1:3" s="83" customFormat="1" ht="12" customHeight="1">
      <c r="A45" s="303" t="s">
        <v>153</v>
      </c>
      <c r="B45" s="284" t="s">
        <v>235</v>
      </c>
      <c r="C45" s="190"/>
    </row>
    <row r="46" spans="1:3" s="83" customFormat="1" ht="12" customHeight="1">
      <c r="A46" s="303" t="s">
        <v>226</v>
      </c>
      <c r="B46" s="284" t="s">
        <v>236</v>
      </c>
      <c r="C46" s="193"/>
    </row>
    <row r="47" spans="1:3" s="83" customFormat="1" ht="12" customHeight="1">
      <c r="A47" s="304" t="s">
        <v>227</v>
      </c>
      <c r="B47" s="285" t="s">
        <v>372</v>
      </c>
      <c r="C47" s="272"/>
    </row>
    <row r="48" spans="1:3" s="83" customFormat="1" ht="12" customHeight="1" thickBot="1">
      <c r="A48" s="304" t="s">
        <v>371</v>
      </c>
      <c r="B48" s="285" t="s">
        <v>237</v>
      </c>
      <c r="C48" s="272"/>
    </row>
    <row r="49" spans="1:3" s="83" customFormat="1" ht="12" customHeight="1" thickBot="1">
      <c r="A49" s="28" t="s">
        <v>17</v>
      </c>
      <c r="B49" s="20" t="s">
        <v>238</v>
      </c>
      <c r="C49" s="188">
        <f>SUM(C50:C54)</f>
        <v>0</v>
      </c>
    </row>
    <row r="50" spans="1:3" s="83" customFormat="1" ht="12" customHeight="1">
      <c r="A50" s="302" t="s">
        <v>84</v>
      </c>
      <c r="B50" s="283" t="s">
        <v>242</v>
      </c>
      <c r="C50" s="314"/>
    </row>
    <row r="51" spans="1:3" s="83" customFormat="1" ht="12" customHeight="1">
      <c r="A51" s="303" t="s">
        <v>85</v>
      </c>
      <c r="B51" s="284" t="s">
        <v>243</v>
      </c>
      <c r="C51" s="193"/>
    </row>
    <row r="52" spans="1:3" s="83" customFormat="1" ht="12" customHeight="1">
      <c r="A52" s="303" t="s">
        <v>239</v>
      </c>
      <c r="B52" s="284" t="s">
        <v>244</v>
      </c>
      <c r="C52" s="193"/>
    </row>
    <row r="53" spans="1:3" s="83" customFormat="1" ht="12" customHeight="1">
      <c r="A53" s="303" t="s">
        <v>240</v>
      </c>
      <c r="B53" s="284" t="s">
        <v>245</v>
      </c>
      <c r="C53" s="193"/>
    </row>
    <row r="54" spans="1:3" s="83" customFormat="1" ht="12" customHeight="1" thickBot="1">
      <c r="A54" s="304" t="s">
        <v>241</v>
      </c>
      <c r="B54" s="285" t="s">
        <v>246</v>
      </c>
      <c r="C54" s="272"/>
    </row>
    <row r="55" spans="1:3" s="83" customFormat="1" ht="12" customHeight="1" thickBot="1">
      <c r="A55" s="28" t="s">
        <v>154</v>
      </c>
      <c r="B55" s="20" t="s">
        <v>247</v>
      </c>
      <c r="C55" s="188">
        <f>SUM(C56:C58)</f>
        <v>0</v>
      </c>
    </row>
    <row r="56" spans="1:3" s="83" customFormat="1" ht="12" customHeight="1">
      <c r="A56" s="302" t="s">
        <v>86</v>
      </c>
      <c r="B56" s="283" t="s">
        <v>248</v>
      </c>
      <c r="C56" s="191"/>
    </row>
    <row r="57" spans="1:3" s="83" customFormat="1" ht="12" customHeight="1">
      <c r="A57" s="303" t="s">
        <v>87</v>
      </c>
      <c r="B57" s="284" t="s">
        <v>362</v>
      </c>
      <c r="C57" s="190"/>
    </row>
    <row r="58" spans="1:3" s="83" customFormat="1" ht="12" customHeight="1">
      <c r="A58" s="303" t="s">
        <v>251</v>
      </c>
      <c r="B58" s="284" t="s">
        <v>249</v>
      </c>
      <c r="C58" s="190"/>
    </row>
    <row r="59" spans="1:3" s="83" customFormat="1" ht="12" customHeight="1" thickBot="1">
      <c r="A59" s="304" t="s">
        <v>252</v>
      </c>
      <c r="B59" s="285" t="s">
        <v>250</v>
      </c>
      <c r="C59" s="192"/>
    </row>
    <row r="60" spans="1:3" s="83" customFormat="1" ht="12" customHeight="1" thickBot="1">
      <c r="A60" s="28" t="s">
        <v>19</v>
      </c>
      <c r="B60" s="183" t="s">
        <v>253</v>
      </c>
      <c r="C60" s="188">
        <f>SUM(C61:C63)</f>
        <v>0</v>
      </c>
    </row>
    <row r="61" spans="1:3" s="83" customFormat="1" ht="12" customHeight="1">
      <c r="A61" s="302" t="s">
        <v>155</v>
      </c>
      <c r="B61" s="283" t="s">
        <v>255</v>
      </c>
      <c r="C61" s="193"/>
    </row>
    <row r="62" spans="1:3" s="83" customFormat="1" ht="12" customHeight="1">
      <c r="A62" s="303" t="s">
        <v>156</v>
      </c>
      <c r="B62" s="284" t="s">
        <v>363</v>
      </c>
      <c r="C62" s="193"/>
    </row>
    <row r="63" spans="1:3" s="83" customFormat="1" ht="12" customHeight="1">
      <c r="A63" s="303" t="s">
        <v>179</v>
      </c>
      <c r="B63" s="284" t="s">
        <v>256</v>
      </c>
      <c r="C63" s="193"/>
    </row>
    <row r="64" spans="1:3" s="83" customFormat="1" ht="12" customHeight="1" thickBot="1">
      <c r="A64" s="304" t="s">
        <v>254</v>
      </c>
      <c r="B64" s="285" t="s">
        <v>257</v>
      </c>
      <c r="C64" s="193"/>
    </row>
    <row r="65" spans="1:3" s="83" customFormat="1" ht="12" customHeight="1" thickBot="1">
      <c r="A65" s="28" t="s">
        <v>20</v>
      </c>
      <c r="B65" s="20" t="s">
        <v>258</v>
      </c>
      <c r="C65" s="194">
        <f>+C8+C15+C22+C29+C37+C49+C55+C60</f>
        <v>16812081</v>
      </c>
    </row>
    <row r="66" spans="1:3" s="83" customFormat="1" ht="12" customHeight="1" thickBot="1">
      <c r="A66" s="305" t="s">
        <v>349</v>
      </c>
      <c r="B66" s="183" t="s">
        <v>260</v>
      </c>
      <c r="C66" s="188">
        <f>SUM(C67:C69)</f>
        <v>0</v>
      </c>
    </row>
    <row r="67" spans="1:3" s="83" customFormat="1" ht="12" customHeight="1">
      <c r="A67" s="302" t="s">
        <v>291</v>
      </c>
      <c r="B67" s="283" t="s">
        <v>261</v>
      </c>
      <c r="C67" s="193"/>
    </row>
    <row r="68" spans="1:3" s="83" customFormat="1" ht="12" customHeight="1">
      <c r="A68" s="303" t="s">
        <v>300</v>
      </c>
      <c r="B68" s="284" t="s">
        <v>262</v>
      </c>
      <c r="C68" s="193"/>
    </row>
    <row r="69" spans="1:3" s="83" customFormat="1" ht="12" customHeight="1" thickBot="1">
      <c r="A69" s="304" t="s">
        <v>301</v>
      </c>
      <c r="B69" s="286" t="s">
        <v>263</v>
      </c>
      <c r="C69" s="193"/>
    </row>
    <row r="70" spans="1:3" s="83" customFormat="1" ht="12" customHeight="1" thickBot="1">
      <c r="A70" s="305" t="s">
        <v>264</v>
      </c>
      <c r="B70" s="183" t="s">
        <v>265</v>
      </c>
      <c r="C70" s="188">
        <f>SUM(C71:C74)</f>
        <v>0</v>
      </c>
    </row>
    <row r="71" spans="1:3" s="83" customFormat="1" ht="12" customHeight="1">
      <c r="A71" s="302" t="s">
        <v>123</v>
      </c>
      <c r="B71" s="283" t="s">
        <v>266</v>
      </c>
      <c r="C71" s="193"/>
    </row>
    <row r="72" spans="1:3" s="83" customFormat="1" ht="12" customHeight="1">
      <c r="A72" s="303" t="s">
        <v>124</v>
      </c>
      <c r="B72" s="284" t="s">
        <v>267</v>
      </c>
      <c r="C72" s="193"/>
    </row>
    <row r="73" spans="1:3" s="83" customFormat="1" ht="12" customHeight="1">
      <c r="A73" s="303" t="s">
        <v>292</v>
      </c>
      <c r="B73" s="284" t="s">
        <v>268</v>
      </c>
      <c r="C73" s="193"/>
    </row>
    <row r="74" spans="1:3" s="83" customFormat="1" ht="12" customHeight="1" thickBot="1">
      <c r="A74" s="304" t="s">
        <v>293</v>
      </c>
      <c r="B74" s="285" t="s">
        <v>269</v>
      </c>
      <c r="C74" s="193"/>
    </row>
    <row r="75" spans="1:3" s="83" customFormat="1" ht="12" customHeight="1" thickBot="1">
      <c r="A75" s="305" t="s">
        <v>270</v>
      </c>
      <c r="B75" s="183" t="s">
        <v>271</v>
      </c>
      <c r="C75" s="188">
        <f>SUM(C76:C77)</f>
        <v>6640539</v>
      </c>
    </row>
    <row r="76" spans="1:3" s="83" customFormat="1" ht="12" customHeight="1">
      <c r="A76" s="302" t="s">
        <v>294</v>
      </c>
      <c r="B76" s="283" t="s">
        <v>272</v>
      </c>
      <c r="C76" s="193">
        <v>6640539</v>
      </c>
    </row>
    <row r="77" spans="1:3" s="83" customFormat="1" ht="12" customHeight="1" thickBot="1">
      <c r="A77" s="304" t="s">
        <v>295</v>
      </c>
      <c r="B77" s="285" t="s">
        <v>273</v>
      </c>
      <c r="C77" s="193"/>
    </row>
    <row r="78" spans="1:3" s="82" customFormat="1" ht="12" customHeight="1" thickBot="1">
      <c r="A78" s="305" t="s">
        <v>274</v>
      </c>
      <c r="B78" s="183" t="s">
        <v>275</v>
      </c>
      <c r="C78" s="188">
        <f>SUM(C79:C81)</f>
        <v>0</v>
      </c>
    </row>
    <row r="79" spans="1:3" s="83" customFormat="1" ht="12" customHeight="1">
      <c r="A79" s="302" t="s">
        <v>296</v>
      </c>
      <c r="B79" s="283" t="s">
        <v>276</v>
      </c>
      <c r="C79" s="193"/>
    </row>
    <row r="80" spans="1:3" s="83" customFormat="1" ht="12" customHeight="1">
      <c r="A80" s="303" t="s">
        <v>297</v>
      </c>
      <c r="B80" s="284" t="s">
        <v>277</v>
      </c>
      <c r="C80" s="193"/>
    </row>
    <row r="81" spans="1:3" s="83" customFormat="1" ht="12" customHeight="1" thickBot="1">
      <c r="A81" s="304" t="s">
        <v>298</v>
      </c>
      <c r="B81" s="285" t="s">
        <v>278</v>
      </c>
      <c r="C81" s="193"/>
    </row>
    <row r="82" spans="1:3" s="83" customFormat="1" ht="12" customHeight="1" thickBot="1">
      <c r="A82" s="305" t="s">
        <v>279</v>
      </c>
      <c r="B82" s="183" t="s">
        <v>299</v>
      </c>
      <c r="C82" s="188">
        <f>SUM(C83:C86)</f>
        <v>0</v>
      </c>
    </row>
    <row r="83" spans="1:3" s="83" customFormat="1" ht="12" customHeight="1">
      <c r="A83" s="306" t="s">
        <v>280</v>
      </c>
      <c r="B83" s="283" t="s">
        <v>281</v>
      </c>
      <c r="C83" s="193"/>
    </row>
    <row r="84" spans="1:3" s="83" customFormat="1" ht="12" customHeight="1">
      <c r="A84" s="307" t="s">
        <v>282</v>
      </c>
      <c r="B84" s="284" t="s">
        <v>283</v>
      </c>
      <c r="C84" s="193"/>
    </row>
    <row r="85" spans="1:3" s="83" customFormat="1" ht="12" customHeight="1">
      <c r="A85" s="307" t="s">
        <v>284</v>
      </c>
      <c r="B85" s="284" t="s">
        <v>285</v>
      </c>
      <c r="C85" s="193"/>
    </row>
    <row r="86" spans="1:3" s="82" customFormat="1" ht="12" customHeight="1" thickBot="1">
      <c r="A86" s="308" t="s">
        <v>286</v>
      </c>
      <c r="B86" s="285" t="s">
        <v>287</v>
      </c>
      <c r="C86" s="193"/>
    </row>
    <row r="87" spans="1:3" s="82" customFormat="1" ht="12" customHeight="1" thickBot="1">
      <c r="A87" s="305" t="s">
        <v>288</v>
      </c>
      <c r="B87" s="183" t="s">
        <v>414</v>
      </c>
      <c r="C87" s="315"/>
    </row>
    <row r="88" spans="1:3" s="82" customFormat="1" ht="12" customHeight="1" thickBot="1">
      <c r="A88" s="305" t="s">
        <v>441</v>
      </c>
      <c r="B88" s="183" t="s">
        <v>289</v>
      </c>
      <c r="C88" s="315"/>
    </row>
    <row r="89" spans="1:3" s="82" customFormat="1" ht="12" customHeight="1" thickBot="1">
      <c r="A89" s="305" t="s">
        <v>442</v>
      </c>
      <c r="B89" s="290" t="s">
        <v>417</v>
      </c>
      <c r="C89" s="194">
        <f>+C66+C70+C75+C78+C82+C88+C87</f>
        <v>6640539</v>
      </c>
    </row>
    <row r="90" spans="1:3" s="82" customFormat="1" ht="12" customHeight="1" thickBot="1">
      <c r="A90" s="309" t="s">
        <v>443</v>
      </c>
      <c r="B90" s="291" t="s">
        <v>444</v>
      </c>
      <c r="C90" s="194">
        <f>+C65+C89</f>
        <v>23452620</v>
      </c>
    </row>
    <row r="91" spans="1:3" s="83" customFormat="1" ht="15" customHeight="1" thickBot="1">
      <c r="A91" s="168"/>
      <c r="B91" s="169"/>
      <c r="C91" s="250"/>
    </row>
    <row r="92" spans="1:3" s="64" customFormat="1" ht="16.5" customHeight="1" thickBot="1">
      <c r="A92" s="170"/>
      <c r="B92" s="171" t="s">
        <v>51</v>
      </c>
      <c r="C92" s="251"/>
    </row>
    <row r="93" spans="1:3" s="84" customFormat="1" ht="12" customHeight="1" thickBot="1">
      <c r="A93" s="275" t="s">
        <v>12</v>
      </c>
      <c r="B93" s="27" t="s">
        <v>448</v>
      </c>
      <c r="C93" s="187">
        <f>SUM(C94+C95+C96+C97+C98+C111)</f>
        <v>22335222</v>
      </c>
    </row>
    <row r="94" spans="1:3" ht="12" customHeight="1">
      <c r="A94" s="310" t="s">
        <v>88</v>
      </c>
      <c r="B94" s="9" t="s">
        <v>43</v>
      </c>
      <c r="C94" s="189">
        <v>7113401</v>
      </c>
    </row>
    <row r="95" spans="1:3" ht="12" customHeight="1">
      <c r="A95" s="303" t="s">
        <v>89</v>
      </c>
      <c r="B95" s="7" t="s">
        <v>157</v>
      </c>
      <c r="C95" s="190">
        <v>1286744</v>
      </c>
    </row>
    <row r="96" spans="1:3" ht="12" customHeight="1">
      <c r="A96" s="303" t="s">
        <v>90</v>
      </c>
      <c r="B96" s="7" t="s">
        <v>121</v>
      </c>
      <c r="C96" s="192">
        <v>7880757</v>
      </c>
    </row>
    <row r="97" spans="1:3" ht="12" customHeight="1">
      <c r="A97" s="303" t="s">
        <v>91</v>
      </c>
      <c r="B97" s="10" t="s">
        <v>158</v>
      </c>
      <c r="C97" s="192">
        <v>645000</v>
      </c>
    </row>
    <row r="98" spans="1:3" ht="12" customHeight="1">
      <c r="A98" s="303" t="s">
        <v>102</v>
      </c>
      <c r="B98" s="18" t="s">
        <v>159</v>
      </c>
      <c r="C98" s="192">
        <f>SUM(C99:C110)</f>
        <v>132006</v>
      </c>
    </row>
    <row r="99" spans="1:3" ht="12" customHeight="1">
      <c r="A99" s="303" t="s">
        <v>92</v>
      </c>
      <c r="B99" s="7" t="s">
        <v>445</v>
      </c>
      <c r="C99" s="192"/>
    </row>
    <row r="100" spans="1:3" ht="12" customHeight="1">
      <c r="A100" s="303" t="s">
        <v>93</v>
      </c>
      <c r="B100" s="130" t="s">
        <v>380</v>
      </c>
      <c r="C100" s="192"/>
    </row>
    <row r="101" spans="1:3" ht="12" customHeight="1">
      <c r="A101" s="303" t="s">
        <v>103</v>
      </c>
      <c r="B101" s="130" t="s">
        <v>379</v>
      </c>
      <c r="C101" s="192"/>
    </row>
    <row r="102" spans="1:3" ht="12" customHeight="1">
      <c r="A102" s="303" t="s">
        <v>104</v>
      </c>
      <c r="B102" s="130" t="s">
        <v>305</v>
      </c>
      <c r="C102" s="192"/>
    </row>
    <row r="103" spans="1:3" ht="12" customHeight="1">
      <c r="A103" s="303" t="s">
        <v>105</v>
      </c>
      <c r="B103" s="131" t="s">
        <v>306</v>
      </c>
      <c r="C103" s="192"/>
    </row>
    <row r="104" spans="1:3" ht="12" customHeight="1">
      <c r="A104" s="303" t="s">
        <v>106</v>
      </c>
      <c r="B104" s="131" t="s">
        <v>307</v>
      </c>
      <c r="C104" s="192"/>
    </row>
    <row r="105" spans="1:3" ht="12" customHeight="1">
      <c r="A105" s="303" t="s">
        <v>108</v>
      </c>
      <c r="B105" s="130" t="s">
        <v>308</v>
      </c>
      <c r="C105" s="192">
        <v>132006</v>
      </c>
    </row>
    <row r="106" spans="1:3" ht="12" customHeight="1">
      <c r="A106" s="303" t="s">
        <v>160</v>
      </c>
      <c r="B106" s="130" t="s">
        <v>309</v>
      </c>
      <c r="C106" s="192"/>
    </row>
    <row r="107" spans="1:3" ht="12" customHeight="1">
      <c r="A107" s="303" t="s">
        <v>303</v>
      </c>
      <c r="B107" s="131" t="s">
        <v>310</v>
      </c>
      <c r="C107" s="192"/>
    </row>
    <row r="108" spans="1:3" ht="12" customHeight="1">
      <c r="A108" s="311" t="s">
        <v>304</v>
      </c>
      <c r="B108" s="132" t="s">
        <v>311</v>
      </c>
      <c r="C108" s="192"/>
    </row>
    <row r="109" spans="1:3" ht="12" customHeight="1">
      <c r="A109" s="303" t="s">
        <v>377</v>
      </c>
      <c r="B109" s="132" t="s">
        <v>312</v>
      </c>
      <c r="C109" s="192"/>
    </row>
    <row r="110" spans="1:3" ht="12" customHeight="1">
      <c r="A110" s="303" t="s">
        <v>378</v>
      </c>
      <c r="B110" s="131" t="s">
        <v>313</v>
      </c>
      <c r="C110" s="192"/>
    </row>
    <row r="111" spans="1:3" ht="12" customHeight="1">
      <c r="A111" s="303" t="s">
        <v>382</v>
      </c>
      <c r="B111" s="10" t="s">
        <v>44</v>
      </c>
      <c r="C111" s="190">
        <f>SUM(C112:C113)</f>
        <v>5277314</v>
      </c>
    </row>
    <row r="112" spans="1:3" ht="12" customHeight="1">
      <c r="A112" s="304" t="s">
        <v>383</v>
      </c>
      <c r="B112" s="7" t="s">
        <v>446</v>
      </c>
      <c r="C112" s="190">
        <v>5277314</v>
      </c>
    </row>
    <row r="113" spans="1:3" ht="12" customHeight="1" thickBot="1">
      <c r="A113" s="312" t="s">
        <v>384</v>
      </c>
      <c r="B113" s="133" t="s">
        <v>447</v>
      </c>
      <c r="C113" s="196"/>
    </row>
    <row r="114" spans="1:3" ht="12" customHeight="1" thickBot="1">
      <c r="A114" s="28" t="s">
        <v>13</v>
      </c>
      <c r="B114" s="26" t="s">
        <v>314</v>
      </c>
      <c r="C114" s="328">
        <f>+C115+C117+C119</f>
        <v>543840</v>
      </c>
    </row>
    <row r="115" spans="1:3" ht="12" customHeight="1">
      <c r="A115" s="302" t="s">
        <v>94</v>
      </c>
      <c r="B115" s="7" t="s">
        <v>177</v>
      </c>
      <c r="C115" s="191"/>
    </row>
    <row r="116" spans="1:3" ht="12" customHeight="1">
      <c r="A116" s="302" t="s">
        <v>95</v>
      </c>
      <c r="B116" s="11" t="s">
        <v>318</v>
      </c>
      <c r="C116" s="191"/>
    </row>
    <row r="117" spans="1:3" ht="12" customHeight="1">
      <c r="A117" s="302" t="s">
        <v>96</v>
      </c>
      <c r="B117" s="11" t="s">
        <v>161</v>
      </c>
      <c r="C117" s="190">
        <v>543840</v>
      </c>
    </row>
    <row r="118" spans="1:3" ht="12" customHeight="1">
      <c r="A118" s="302" t="s">
        <v>97</v>
      </c>
      <c r="B118" s="11" t="s">
        <v>319</v>
      </c>
      <c r="C118" s="176" t="s">
        <v>485</v>
      </c>
    </row>
    <row r="119" spans="1:3" ht="12" customHeight="1">
      <c r="A119" s="302" t="s">
        <v>98</v>
      </c>
      <c r="B119" s="185" t="s">
        <v>180</v>
      </c>
      <c r="C119" s="176"/>
    </row>
    <row r="120" spans="1:3" ht="12" customHeight="1">
      <c r="A120" s="302" t="s">
        <v>107</v>
      </c>
      <c r="B120" s="184" t="s">
        <v>364</v>
      </c>
      <c r="C120" s="176"/>
    </row>
    <row r="121" spans="1:3" ht="12" customHeight="1">
      <c r="A121" s="302" t="s">
        <v>109</v>
      </c>
      <c r="B121" s="279" t="s">
        <v>324</v>
      </c>
      <c r="C121" s="176"/>
    </row>
    <row r="122" spans="1:3" ht="12" customHeight="1">
      <c r="A122" s="302" t="s">
        <v>162</v>
      </c>
      <c r="B122" s="131" t="s">
        <v>307</v>
      </c>
      <c r="C122" s="176"/>
    </row>
    <row r="123" spans="1:3" ht="12" customHeight="1">
      <c r="A123" s="302" t="s">
        <v>163</v>
      </c>
      <c r="B123" s="131" t="s">
        <v>323</v>
      </c>
      <c r="C123" s="176"/>
    </row>
    <row r="124" spans="1:3" ht="12" customHeight="1">
      <c r="A124" s="302" t="s">
        <v>164</v>
      </c>
      <c r="B124" s="131" t="s">
        <v>322</v>
      </c>
      <c r="C124" s="176"/>
    </row>
    <row r="125" spans="1:3" ht="12" customHeight="1">
      <c r="A125" s="302" t="s">
        <v>315</v>
      </c>
      <c r="B125" s="131" t="s">
        <v>310</v>
      </c>
      <c r="C125" s="176"/>
    </row>
    <row r="126" spans="1:3" ht="12" customHeight="1">
      <c r="A126" s="302" t="s">
        <v>316</v>
      </c>
      <c r="B126" s="131" t="s">
        <v>321</v>
      </c>
      <c r="C126" s="176">
        <v>0</v>
      </c>
    </row>
    <row r="127" spans="1:3" ht="12" customHeight="1" thickBot="1">
      <c r="A127" s="311" t="s">
        <v>317</v>
      </c>
      <c r="B127" s="131" t="s">
        <v>320</v>
      </c>
      <c r="C127" s="177"/>
    </row>
    <row r="128" spans="1:3" ht="12" customHeight="1" thickBot="1">
      <c r="A128" s="28" t="s">
        <v>14</v>
      </c>
      <c r="B128" s="115" t="s">
        <v>387</v>
      </c>
      <c r="C128" s="188">
        <f>+C93+C114</f>
        <v>22879062</v>
      </c>
    </row>
    <row r="129" spans="1:3" ht="12" customHeight="1" thickBot="1">
      <c r="A129" s="28" t="s">
        <v>15</v>
      </c>
      <c r="B129" s="115" t="s">
        <v>388</v>
      </c>
      <c r="C129" s="188">
        <f>+C130+C131+C132</f>
        <v>0</v>
      </c>
    </row>
    <row r="130" spans="1:3" s="84" customFormat="1" ht="12" customHeight="1">
      <c r="A130" s="302" t="s">
        <v>215</v>
      </c>
      <c r="B130" s="8" t="s">
        <v>451</v>
      </c>
      <c r="C130" s="176"/>
    </row>
    <row r="131" spans="1:3" ht="12" customHeight="1">
      <c r="A131" s="302" t="s">
        <v>218</v>
      </c>
      <c r="B131" s="8" t="s">
        <v>396</v>
      </c>
      <c r="C131" s="176"/>
    </row>
    <row r="132" spans="1:3" ht="12" customHeight="1" thickBot="1">
      <c r="A132" s="311" t="s">
        <v>219</v>
      </c>
      <c r="B132" s="6" t="s">
        <v>450</v>
      </c>
      <c r="C132" s="176"/>
    </row>
    <row r="133" spans="1:3" ht="12" customHeight="1" thickBot="1">
      <c r="A133" s="28" t="s">
        <v>16</v>
      </c>
      <c r="B133" s="115" t="s">
        <v>389</v>
      </c>
      <c r="C133" s="188">
        <f>SUM(C134:C139)</f>
        <v>0</v>
      </c>
    </row>
    <row r="134" spans="1:3" ht="12" customHeight="1">
      <c r="A134" s="302" t="s">
        <v>81</v>
      </c>
      <c r="B134" s="8" t="s">
        <v>398</v>
      </c>
      <c r="C134" s="176"/>
    </row>
    <row r="135" spans="1:3" ht="12" customHeight="1">
      <c r="A135" s="302" t="s">
        <v>82</v>
      </c>
      <c r="B135" s="8" t="s">
        <v>390</v>
      </c>
      <c r="C135" s="176"/>
    </row>
    <row r="136" spans="1:3" ht="12" customHeight="1">
      <c r="A136" s="302" t="s">
        <v>83</v>
      </c>
      <c r="B136" s="8" t="s">
        <v>391</v>
      </c>
      <c r="C136" s="176"/>
    </row>
    <row r="137" spans="1:3" ht="12" customHeight="1">
      <c r="A137" s="302" t="s">
        <v>149</v>
      </c>
      <c r="B137" s="8" t="s">
        <v>449</v>
      </c>
      <c r="C137" s="176"/>
    </row>
    <row r="138" spans="1:3" ht="12" customHeight="1">
      <c r="A138" s="302" t="s">
        <v>150</v>
      </c>
      <c r="B138" s="8" t="s">
        <v>393</v>
      </c>
      <c r="C138" s="176"/>
    </row>
    <row r="139" spans="1:3" s="84" customFormat="1" ht="12" customHeight="1" thickBot="1">
      <c r="A139" s="311" t="s">
        <v>151</v>
      </c>
      <c r="B139" s="6" t="s">
        <v>394</v>
      </c>
      <c r="C139" s="176"/>
    </row>
    <row r="140" spans="1:11" ht="12" customHeight="1" thickBot="1">
      <c r="A140" s="28" t="s">
        <v>17</v>
      </c>
      <c r="B140" s="115" t="s">
        <v>455</v>
      </c>
      <c r="C140" s="194">
        <f>+C141+C142+C143+C144</f>
        <v>573558</v>
      </c>
      <c r="K140" s="175"/>
    </row>
    <row r="141" spans="1:3" ht="12.75">
      <c r="A141" s="302" t="s">
        <v>84</v>
      </c>
      <c r="B141" s="8" t="s">
        <v>325</v>
      </c>
      <c r="C141" s="176"/>
    </row>
    <row r="142" spans="1:3" ht="12" customHeight="1">
      <c r="A142" s="302" t="s">
        <v>85</v>
      </c>
      <c r="B142" s="8" t="s">
        <v>326</v>
      </c>
      <c r="C142" s="176">
        <v>573558</v>
      </c>
    </row>
    <row r="143" spans="1:3" s="84" customFormat="1" ht="12" customHeight="1">
      <c r="A143" s="302" t="s">
        <v>239</v>
      </c>
      <c r="B143" s="8" t="s">
        <v>454</v>
      </c>
      <c r="C143" s="176"/>
    </row>
    <row r="144" spans="1:3" s="84" customFormat="1" ht="12" customHeight="1" thickBot="1">
      <c r="A144" s="302" t="s">
        <v>240</v>
      </c>
      <c r="B144" s="8" t="s">
        <v>403</v>
      </c>
      <c r="C144" s="176"/>
    </row>
    <row r="145" spans="1:3" s="84" customFormat="1" ht="12" customHeight="1" thickBot="1">
      <c r="A145" s="311" t="s">
        <v>241</v>
      </c>
      <c r="B145" s="6" t="s">
        <v>345</v>
      </c>
      <c r="C145" s="197">
        <f>SUM(C146:C150)</f>
        <v>0</v>
      </c>
    </row>
    <row r="146" spans="1:3" s="84" customFormat="1" ht="12" customHeight="1" thickBot="1">
      <c r="A146" s="28" t="s">
        <v>18</v>
      </c>
      <c r="B146" s="115" t="s">
        <v>404</v>
      </c>
      <c r="C146" s="176"/>
    </row>
    <row r="147" spans="1:3" s="84" customFormat="1" ht="12" customHeight="1">
      <c r="A147" s="302" t="s">
        <v>86</v>
      </c>
      <c r="B147" s="8" t="s">
        <v>399</v>
      </c>
      <c r="C147" s="176"/>
    </row>
    <row r="148" spans="1:3" s="84" customFormat="1" ht="12" customHeight="1">
      <c r="A148" s="302" t="s">
        <v>87</v>
      </c>
      <c r="B148" s="8" t="s">
        <v>406</v>
      </c>
      <c r="C148" s="176"/>
    </row>
    <row r="149" spans="1:3" s="84" customFormat="1" ht="12" customHeight="1">
      <c r="A149" s="302" t="s">
        <v>251</v>
      </c>
      <c r="B149" s="8" t="s">
        <v>401</v>
      </c>
      <c r="C149" s="176"/>
    </row>
    <row r="150" spans="1:3" ht="12.75" customHeight="1" thickBot="1">
      <c r="A150" s="302" t="s">
        <v>252</v>
      </c>
      <c r="B150" s="8" t="s">
        <v>452</v>
      </c>
      <c r="C150" s="176"/>
    </row>
    <row r="151" spans="1:3" ht="12.75" customHeight="1" thickBot="1">
      <c r="A151" s="311" t="s">
        <v>405</v>
      </c>
      <c r="B151" s="6" t="s">
        <v>408</v>
      </c>
      <c r="C151" s="330"/>
    </row>
    <row r="152" spans="1:3" ht="12.75" customHeight="1" thickBot="1">
      <c r="A152" s="334" t="s">
        <v>19</v>
      </c>
      <c r="B152" s="115" t="s">
        <v>409</v>
      </c>
      <c r="C152" s="330"/>
    </row>
    <row r="153" spans="1:3" ht="12" customHeight="1" thickBot="1">
      <c r="A153" s="334" t="s">
        <v>20</v>
      </c>
      <c r="B153" s="115" t="s">
        <v>410</v>
      </c>
      <c r="C153" s="293"/>
    </row>
    <row r="154" spans="1:3" ht="15" customHeight="1" thickBot="1">
      <c r="A154" s="28" t="s">
        <v>21</v>
      </c>
      <c r="B154" s="115" t="s">
        <v>412</v>
      </c>
      <c r="C154" s="293"/>
    </row>
    <row r="155" spans="1:3" ht="13.5" thickBot="1">
      <c r="A155" s="313" t="s">
        <v>22</v>
      </c>
      <c r="B155" s="260" t="s">
        <v>411</v>
      </c>
      <c r="C155" s="293">
        <f>SUM(C140+C128)</f>
        <v>23452620</v>
      </c>
    </row>
    <row r="156" spans="1:3" ht="15" customHeight="1" thickBot="1">
      <c r="A156" s="263"/>
      <c r="B156" s="264"/>
      <c r="C156" s="265"/>
    </row>
    <row r="157" spans="1:3" ht="14.25" customHeight="1" thickBot="1">
      <c r="A157" s="172" t="s">
        <v>453</v>
      </c>
      <c r="B157" s="173"/>
      <c r="C157" s="112">
        <v>1</v>
      </c>
    </row>
    <row r="158" spans="1:3" ht="13.5" thickBot="1">
      <c r="A158" s="172" t="s">
        <v>173</v>
      </c>
      <c r="B158" s="173"/>
      <c r="C158" s="112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view="pageLayout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6" customWidth="1"/>
    <col min="2" max="2" width="72.00390625" style="267" customWidth="1"/>
    <col min="3" max="3" width="25.00390625" style="268" customWidth="1"/>
    <col min="4" max="16384" width="9.375" style="2" customWidth="1"/>
  </cols>
  <sheetData>
    <row r="1" spans="1:3" s="1" customFormat="1" ht="16.5" customHeight="1" thickBot="1">
      <c r="A1" s="160"/>
      <c r="B1" s="161"/>
      <c r="C1" s="174" t="s">
        <v>506</v>
      </c>
    </row>
    <row r="2" spans="1:3" s="80" customFormat="1" ht="21" customHeight="1">
      <c r="A2" s="273" t="s">
        <v>55</v>
      </c>
      <c r="B2" s="244" t="s">
        <v>174</v>
      </c>
      <c r="C2" s="246" t="s">
        <v>47</v>
      </c>
    </row>
    <row r="3" spans="1:3" s="80" customFormat="1" ht="16.5" thickBot="1">
      <c r="A3" s="162" t="s">
        <v>171</v>
      </c>
      <c r="B3" s="245" t="s">
        <v>366</v>
      </c>
      <c r="C3" s="333" t="s">
        <v>53</v>
      </c>
    </row>
    <row r="4" spans="1:3" s="81" customFormat="1" ht="15.75" customHeight="1" thickBot="1">
      <c r="A4" s="163"/>
      <c r="B4" s="163"/>
      <c r="C4" s="164" t="s">
        <v>489</v>
      </c>
    </row>
    <row r="5" spans="1:3" ht="13.5" thickBot="1">
      <c r="A5" s="274" t="s">
        <v>172</v>
      </c>
      <c r="B5" s="165" t="s">
        <v>48</v>
      </c>
      <c r="C5" s="247" t="s">
        <v>49</v>
      </c>
    </row>
    <row r="6" spans="1:3" s="64" customFormat="1" ht="12.75" customHeight="1" thickBot="1">
      <c r="A6" s="145" t="s">
        <v>432</v>
      </c>
      <c r="B6" s="146" t="s">
        <v>433</v>
      </c>
      <c r="C6" s="147" t="s">
        <v>434</v>
      </c>
    </row>
    <row r="7" spans="1:3" s="64" customFormat="1" ht="15.75" customHeight="1" thickBot="1">
      <c r="A7" s="166"/>
      <c r="B7" s="167" t="s">
        <v>50</v>
      </c>
      <c r="C7" s="248"/>
    </row>
    <row r="8" spans="1:3" s="64" customFormat="1" ht="12" customHeight="1" thickBot="1">
      <c r="A8" s="28" t="s">
        <v>12</v>
      </c>
      <c r="B8" s="20" t="s">
        <v>199</v>
      </c>
      <c r="C8" s="188">
        <f>+C9+C10+C11+C12+C13+C14</f>
        <v>0</v>
      </c>
    </row>
    <row r="9" spans="1:3" s="82" customFormat="1" ht="12" customHeight="1">
      <c r="A9" s="302" t="s">
        <v>88</v>
      </c>
      <c r="B9" s="283" t="s">
        <v>200</v>
      </c>
      <c r="C9" s="191"/>
    </row>
    <row r="10" spans="1:3" s="83" customFormat="1" ht="12" customHeight="1">
      <c r="A10" s="303" t="s">
        <v>89</v>
      </c>
      <c r="B10" s="284" t="s">
        <v>201</v>
      </c>
      <c r="C10" s="190"/>
    </row>
    <row r="11" spans="1:3" s="83" customFormat="1" ht="12" customHeight="1">
      <c r="A11" s="303" t="s">
        <v>90</v>
      </c>
      <c r="B11" s="284" t="s">
        <v>202</v>
      </c>
      <c r="C11" s="190"/>
    </row>
    <row r="12" spans="1:3" s="83" customFormat="1" ht="12" customHeight="1">
      <c r="A12" s="303" t="s">
        <v>91</v>
      </c>
      <c r="B12" s="284" t="s">
        <v>203</v>
      </c>
      <c r="C12" s="190"/>
    </row>
    <row r="13" spans="1:3" s="83" customFormat="1" ht="12" customHeight="1">
      <c r="A13" s="303" t="s">
        <v>122</v>
      </c>
      <c r="B13" s="284" t="s">
        <v>439</v>
      </c>
      <c r="C13" s="190"/>
    </row>
    <row r="14" spans="1:3" s="82" customFormat="1" ht="12" customHeight="1" thickBot="1">
      <c r="A14" s="304" t="s">
        <v>92</v>
      </c>
      <c r="B14" s="285" t="s">
        <v>369</v>
      </c>
      <c r="C14" s="190"/>
    </row>
    <row r="15" spans="1:3" s="82" customFormat="1" ht="12" customHeight="1" thickBot="1">
      <c r="A15" s="28" t="s">
        <v>13</v>
      </c>
      <c r="B15" s="183" t="s">
        <v>204</v>
      </c>
      <c r="C15" s="188">
        <f>+C16+C17+C18+C19+C20</f>
        <v>0</v>
      </c>
    </row>
    <row r="16" spans="1:3" s="82" customFormat="1" ht="12" customHeight="1">
      <c r="A16" s="302" t="s">
        <v>94</v>
      </c>
      <c r="B16" s="283" t="s">
        <v>205</v>
      </c>
      <c r="C16" s="191"/>
    </row>
    <row r="17" spans="1:3" s="82" customFormat="1" ht="12" customHeight="1">
      <c r="A17" s="303" t="s">
        <v>95</v>
      </c>
      <c r="B17" s="284" t="s">
        <v>206</v>
      </c>
      <c r="C17" s="190"/>
    </row>
    <row r="18" spans="1:3" s="82" customFormat="1" ht="12" customHeight="1">
      <c r="A18" s="303" t="s">
        <v>96</v>
      </c>
      <c r="B18" s="284" t="s">
        <v>358</v>
      </c>
      <c r="C18" s="190"/>
    </row>
    <row r="19" spans="1:3" s="82" customFormat="1" ht="12" customHeight="1">
      <c r="A19" s="303" t="s">
        <v>97</v>
      </c>
      <c r="B19" s="284" t="s">
        <v>359</v>
      </c>
      <c r="C19" s="190"/>
    </row>
    <row r="20" spans="1:3" s="82" customFormat="1" ht="12" customHeight="1">
      <c r="A20" s="303" t="s">
        <v>98</v>
      </c>
      <c r="B20" s="284" t="s">
        <v>207</v>
      </c>
      <c r="C20" s="190"/>
    </row>
    <row r="21" spans="1:3" s="83" customFormat="1" ht="12" customHeight="1" thickBot="1">
      <c r="A21" s="304" t="s">
        <v>107</v>
      </c>
      <c r="B21" s="285" t="s">
        <v>208</v>
      </c>
      <c r="C21" s="192"/>
    </row>
    <row r="22" spans="1:3" s="83" customFormat="1" ht="12" customHeight="1" thickBot="1">
      <c r="A22" s="28" t="s">
        <v>14</v>
      </c>
      <c r="B22" s="20" t="s">
        <v>209</v>
      </c>
      <c r="C22" s="188">
        <f>+C23+C24+C25+C26+C27</f>
        <v>0</v>
      </c>
    </row>
    <row r="23" spans="1:3" s="83" customFormat="1" ht="12" customHeight="1">
      <c r="A23" s="302" t="s">
        <v>77</v>
      </c>
      <c r="B23" s="283" t="s">
        <v>210</v>
      </c>
      <c r="C23" s="191"/>
    </row>
    <row r="24" spans="1:3" s="82" customFormat="1" ht="12" customHeight="1">
      <c r="A24" s="303" t="s">
        <v>78</v>
      </c>
      <c r="B24" s="284" t="s">
        <v>211</v>
      </c>
      <c r="C24" s="190"/>
    </row>
    <row r="25" spans="1:3" s="83" customFormat="1" ht="12" customHeight="1">
      <c r="A25" s="303" t="s">
        <v>79</v>
      </c>
      <c r="B25" s="284" t="s">
        <v>360</v>
      </c>
      <c r="C25" s="190"/>
    </row>
    <row r="26" spans="1:3" s="83" customFormat="1" ht="12" customHeight="1">
      <c r="A26" s="303" t="s">
        <v>80</v>
      </c>
      <c r="B26" s="284" t="s">
        <v>361</v>
      </c>
      <c r="C26" s="190"/>
    </row>
    <row r="27" spans="1:3" s="83" customFormat="1" ht="12" customHeight="1">
      <c r="A27" s="303" t="s">
        <v>145</v>
      </c>
      <c r="B27" s="284" t="s">
        <v>212</v>
      </c>
      <c r="C27" s="190"/>
    </row>
    <row r="28" spans="1:3" s="83" customFormat="1" ht="12" customHeight="1" thickBot="1">
      <c r="A28" s="304" t="s">
        <v>146</v>
      </c>
      <c r="B28" s="285" t="s">
        <v>213</v>
      </c>
      <c r="C28" s="192"/>
    </row>
    <row r="29" spans="1:3" s="83" customFormat="1" ht="12" customHeight="1" thickBot="1">
      <c r="A29" s="28" t="s">
        <v>147</v>
      </c>
      <c r="B29" s="20" t="s">
        <v>214</v>
      </c>
      <c r="C29" s="194">
        <f>+C30+C34+C35+C36</f>
        <v>0</v>
      </c>
    </row>
    <row r="30" spans="1:3" s="83" customFormat="1" ht="12" customHeight="1">
      <c r="A30" s="302" t="s">
        <v>215</v>
      </c>
      <c r="B30" s="283" t="s">
        <v>440</v>
      </c>
      <c r="C30" s="278">
        <f>+C31+C32+C33</f>
        <v>0</v>
      </c>
    </row>
    <row r="31" spans="1:3" s="83" customFormat="1" ht="12" customHeight="1">
      <c r="A31" s="303" t="s">
        <v>216</v>
      </c>
      <c r="B31" s="284" t="s">
        <v>221</v>
      </c>
      <c r="C31" s="190"/>
    </row>
    <row r="32" spans="1:3" s="83" customFormat="1" ht="12" customHeight="1">
      <c r="A32" s="303" t="s">
        <v>217</v>
      </c>
      <c r="B32" s="284" t="s">
        <v>222</v>
      </c>
      <c r="C32" s="190"/>
    </row>
    <row r="33" spans="1:3" s="83" customFormat="1" ht="12" customHeight="1">
      <c r="A33" s="303" t="s">
        <v>373</v>
      </c>
      <c r="B33" s="324" t="s">
        <v>374</v>
      </c>
      <c r="C33" s="190"/>
    </row>
    <row r="34" spans="1:3" s="83" customFormat="1" ht="12" customHeight="1">
      <c r="A34" s="303" t="s">
        <v>218</v>
      </c>
      <c r="B34" s="284" t="s">
        <v>223</v>
      </c>
      <c r="C34" s="190"/>
    </row>
    <row r="35" spans="1:3" s="83" customFormat="1" ht="12" customHeight="1">
      <c r="A35" s="303" t="s">
        <v>219</v>
      </c>
      <c r="B35" s="284" t="s">
        <v>224</v>
      </c>
      <c r="C35" s="190"/>
    </row>
    <row r="36" spans="1:3" s="83" customFormat="1" ht="12" customHeight="1" thickBot="1">
      <c r="A36" s="304" t="s">
        <v>220</v>
      </c>
      <c r="B36" s="285" t="s">
        <v>225</v>
      </c>
      <c r="C36" s="192"/>
    </row>
    <row r="37" spans="1:3" s="83" customFormat="1" ht="12" customHeight="1" thickBot="1">
      <c r="A37" s="28" t="s">
        <v>16</v>
      </c>
      <c r="B37" s="20" t="s">
        <v>370</v>
      </c>
      <c r="C37" s="188">
        <f>SUM(C38:C48)</f>
        <v>75000</v>
      </c>
    </row>
    <row r="38" spans="1:3" s="83" customFormat="1" ht="12" customHeight="1">
      <c r="A38" s="302" t="s">
        <v>81</v>
      </c>
      <c r="B38" s="283" t="s">
        <v>228</v>
      </c>
      <c r="C38" s="191"/>
    </row>
    <row r="39" spans="1:3" s="83" customFormat="1" ht="12" customHeight="1">
      <c r="A39" s="303" t="s">
        <v>82</v>
      </c>
      <c r="B39" s="284" t="s">
        <v>229</v>
      </c>
      <c r="C39" s="190">
        <v>75000</v>
      </c>
    </row>
    <row r="40" spans="1:3" s="83" customFormat="1" ht="12" customHeight="1">
      <c r="A40" s="303" t="s">
        <v>83</v>
      </c>
      <c r="B40" s="284" t="s">
        <v>230</v>
      </c>
      <c r="C40" s="190"/>
    </row>
    <row r="41" spans="1:3" s="83" customFormat="1" ht="12" customHeight="1">
      <c r="A41" s="303" t="s">
        <v>149</v>
      </c>
      <c r="B41" s="284" t="s">
        <v>231</v>
      </c>
      <c r="C41" s="190"/>
    </row>
    <row r="42" spans="1:3" s="83" customFormat="1" ht="12" customHeight="1">
      <c r="A42" s="303" t="s">
        <v>150</v>
      </c>
      <c r="B42" s="284" t="s">
        <v>232</v>
      </c>
      <c r="C42" s="190"/>
    </row>
    <row r="43" spans="1:3" s="83" customFormat="1" ht="12" customHeight="1">
      <c r="A43" s="303" t="s">
        <v>151</v>
      </c>
      <c r="B43" s="284" t="s">
        <v>233</v>
      </c>
      <c r="C43" s="190"/>
    </row>
    <row r="44" spans="1:3" s="83" customFormat="1" ht="12" customHeight="1">
      <c r="A44" s="303" t="s">
        <v>152</v>
      </c>
      <c r="B44" s="284" t="s">
        <v>234</v>
      </c>
      <c r="C44" s="190"/>
    </row>
    <row r="45" spans="1:3" s="83" customFormat="1" ht="12" customHeight="1">
      <c r="A45" s="303" t="s">
        <v>153</v>
      </c>
      <c r="B45" s="284" t="s">
        <v>235</v>
      </c>
      <c r="C45" s="190"/>
    </row>
    <row r="46" spans="1:3" s="83" customFormat="1" ht="12" customHeight="1">
      <c r="A46" s="303" t="s">
        <v>226</v>
      </c>
      <c r="B46" s="284" t="s">
        <v>236</v>
      </c>
      <c r="C46" s="193"/>
    </row>
    <row r="47" spans="1:3" s="83" customFormat="1" ht="12" customHeight="1">
      <c r="A47" s="304" t="s">
        <v>227</v>
      </c>
      <c r="B47" s="285" t="s">
        <v>372</v>
      </c>
      <c r="C47" s="272"/>
    </row>
    <row r="48" spans="1:3" s="83" customFormat="1" ht="12" customHeight="1" thickBot="1">
      <c r="A48" s="304" t="s">
        <v>371</v>
      </c>
      <c r="B48" s="285" t="s">
        <v>237</v>
      </c>
      <c r="C48" s="272"/>
    </row>
    <row r="49" spans="1:3" s="83" customFormat="1" ht="12" customHeight="1" thickBot="1">
      <c r="A49" s="28" t="s">
        <v>17</v>
      </c>
      <c r="B49" s="20" t="s">
        <v>238</v>
      </c>
      <c r="C49" s="188">
        <f>SUM(C50:C54)</f>
        <v>0</v>
      </c>
    </row>
    <row r="50" spans="1:3" s="83" customFormat="1" ht="12" customHeight="1">
      <c r="A50" s="302" t="s">
        <v>84</v>
      </c>
      <c r="B50" s="283" t="s">
        <v>242</v>
      </c>
      <c r="C50" s="314"/>
    </row>
    <row r="51" spans="1:3" s="83" customFormat="1" ht="12" customHeight="1">
      <c r="A51" s="303" t="s">
        <v>85</v>
      </c>
      <c r="B51" s="284" t="s">
        <v>243</v>
      </c>
      <c r="C51" s="193"/>
    </row>
    <row r="52" spans="1:3" s="83" customFormat="1" ht="12" customHeight="1">
      <c r="A52" s="303" t="s">
        <v>239</v>
      </c>
      <c r="B52" s="284" t="s">
        <v>244</v>
      </c>
      <c r="C52" s="193"/>
    </row>
    <row r="53" spans="1:3" s="83" customFormat="1" ht="12" customHeight="1">
      <c r="A53" s="303" t="s">
        <v>240</v>
      </c>
      <c r="B53" s="284" t="s">
        <v>245</v>
      </c>
      <c r="C53" s="193"/>
    </row>
    <row r="54" spans="1:3" s="83" customFormat="1" ht="12" customHeight="1" thickBot="1">
      <c r="A54" s="304" t="s">
        <v>241</v>
      </c>
      <c r="B54" s="285" t="s">
        <v>246</v>
      </c>
      <c r="C54" s="272"/>
    </row>
    <row r="55" spans="1:3" s="83" customFormat="1" ht="12" customHeight="1" thickBot="1">
      <c r="A55" s="28" t="s">
        <v>154</v>
      </c>
      <c r="B55" s="20" t="s">
        <v>247</v>
      </c>
      <c r="C55" s="188">
        <f>SUM(C56:C58)</f>
        <v>0</v>
      </c>
    </row>
    <row r="56" spans="1:3" s="83" customFormat="1" ht="12" customHeight="1">
      <c r="A56" s="302" t="s">
        <v>86</v>
      </c>
      <c r="B56" s="283" t="s">
        <v>248</v>
      </c>
      <c r="C56" s="191"/>
    </row>
    <row r="57" spans="1:3" s="83" customFormat="1" ht="12" customHeight="1">
      <c r="A57" s="303" t="s">
        <v>87</v>
      </c>
      <c r="B57" s="284" t="s">
        <v>362</v>
      </c>
      <c r="C57" s="190"/>
    </row>
    <row r="58" spans="1:3" s="83" customFormat="1" ht="12" customHeight="1">
      <c r="A58" s="303" t="s">
        <v>251</v>
      </c>
      <c r="B58" s="284" t="s">
        <v>249</v>
      </c>
      <c r="C58" s="190"/>
    </row>
    <row r="59" spans="1:3" s="83" customFormat="1" ht="12" customHeight="1" thickBot="1">
      <c r="A59" s="304" t="s">
        <v>252</v>
      </c>
      <c r="B59" s="285" t="s">
        <v>250</v>
      </c>
      <c r="C59" s="192"/>
    </row>
    <row r="60" spans="1:3" s="83" customFormat="1" ht="12" customHeight="1" thickBot="1">
      <c r="A60" s="28" t="s">
        <v>19</v>
      </c>
      <c r="B60" s="183" t="s">
        <v>253</v>
      </c>
      <c r="C60" s="188">
        <f>SUM(C61:C63)</f>
        <v>0</v>
      </c>
    </row>
    <row r="61" spans="1:3" s="83" customFormat="1" ht="12" customHeight="1">
      <c r="A61" s="302" t="s">
        <v>155</v>
      </c>
      <c r="B61" s="283" t="s">
        <v>255</v>
      </c>
      <c r="C61" s="193"/>
    </row>
    <row r="62" spans="1:3" s="83" customFormat="1" ht="12" customHeight="1">
      <c r="A62" s="303" t="s">
        <v>156</v>
      </c>
      <c r="B62" s="284" t="s">
        <v>363</v>
      </c>
      <c r="C62" s="193"/>
    </row>
    <row r="63" spans="1:3" s="83" customFormat="1" ht="12" customHeight="1">
      <c r="A63" s="303" t="s">
        <v>179</v>
      </c>
      <c r="B63" s="284" t="s">
        <v>256</v>
      </c>
      <c r="C63" s="193"/>
    </row>
    <row r="64" spans="1:3" s="83" customFormat="1" ht="12" customHeight="1" thickBot="1">
      <c r="A64" s="304" t="s">
        <v>254</v>
      </c>
      <c r="B64" s="285" t="s">
        <v>257</v>
      </c>
      <c r="C64" s="193"/>
    </row>
    <row r="65" spans="1:3" s="83" customFormat="1" ht="12" customHeight="1" thickBot="1">
      <c r="A65" s="28" t="s">
        <v>20</v>
      </c>
      <c r="B65" s="20" t="s">
        <v>258</v>
      </c>
      <c r="C65" s="194">
        <f>+C8+C15+C22+C29+C37+C49+C55+C60</f>
        <v>75000</v>
      </c>
    </row>
    <row r="66" spans="1:3" s="83" customFormat="1" ht="12" customHeight="1" thickBot="1">
      <c r="A66" s="305" t="s">
        <v>349</v>
      </c>
      <c r="B66" s="183" t="s">
        <v>260</v>
      </c>
      <c r="C66" s="188">
        <f>SUM(C67:C69)</f>
        <v>0</v>
      </c>
    </row>
    <row r="67" spans="1:3" s="83" customFormat="1" ht="12" customHeight="1">
      <c r="A67" s="302" t="s">
        <v>291</v>
      </c>
      <c r="B67" s="283" t="s">
        <v>261</v>
      </c>
      <c r="C67" s="193"/>
    </row>
    <row r="68" spans="1:3" s="83" customFormat="1" ht="12" customHeight="1">
      <c r="A68" s="303" t="s">
        <v>300</v>
      </c>
      <c r="B68" s="284" t="s">
        <v>262</v>
      </c>
      <c r="C68" s="193"/>
    </row>
    <row r="69" spans="1:3" s="83" customFormat="1" ht="12" customHeight="1" thickBot="1">
      <c r="A69" s="304" t="s">
        <v>301</v>
      </c>
      <c r="B69" s="286" t="s">
        <v>263</v>
      </c>
      <c r="C69" s="193"/>
    </row>
    <row r="70" spans="1:3" s="83" customFormat="1" ht="12" customHeight="1" thickBot="1">
      <c r="A70" s="305" t="s">
        <v>264</v>
      </c>
      <c r="B70" s="183" t="s">
        <v>265</v>
      </c>
      <c r="C70" s="188">
        <f>SUM(C71:C74)</f>
        <v>0</v>
      </c>
    </row>
    <row r="71" spans="1:3" s="83" customFormat="1" ht="12" customHeight="1">
      <c r="A71" s="302" t="s">
        <v>123</v>
      </c>
      <c r="B71" s="283" t="s">
        <v>266</v>
      </c>
      <c r="C71" s="193"/>
    </row>
    <row r="72" spans="1:3" s="83" customFormat="1" ht="12" customHeight="1">
      <c r="A72" s="303" t="s">
        <v>124</v>
      </c>
      <c r="B72" s="284" t="s">
        <v>267</v>
      </c>
      <c r="C72" s="193"/>
    </row>
    <row r="73" spans="1:3" s="83" customFormat="1" ht="12" customHeight="1">
      <c r="A73" s="303" t="s">
        <v>292</v>
      </c>
      <c r="B73" s="284" t="s">
        <v>268</v>
      </c>
      <c r="C73" s="193"/>
    </row>
    <row r="74" spans="1:3" s="83" customFormat="1" ht="12" customHeight="1" thickBot="1">
      <c r="A74" s="304" t="s">
        <v>293</v>
      </c>
      <c r="B74" s="285" t="s">
        <v>269</v>
      </c>
      <c r="C74" s="193"/>
    </row>
    <row r="75" spans="1:3" s="83" customFormat="1" ht="12" customHeight="1" thickBot="1">
      <c r="A75" s="305" t="s">
        <v>270</v>
      </c>
      <c r="B75" s="183" t="s">
        <v>271</v>
      </c>
      <c r="C75" s="188">
        <f>SUM(C76:C77)</f>
        <v>0</v>
      </c>
    </row>
    <row r="76" spans="1:3" s="83" customFormat="1" ht="12" customHeight="1">
      <c r="A76" s="302" t="s">
        <v>294</v>
      </c>
      <c r="B76" s="283" t="s">
        <v>272</v>
      </c>
      <c r="C76" s="193"/>
    </row>
    <row r="77" spans="1:3" s="83" customFormat="1" ht="12" customHeight="1" thickBot="1">
      <c r="A77" s="304" t="s">
        <v>295</v>
      </c>
      <c r="B77" s="285" t="s">
        <v>273</v>
      </c>
      <c r="C77" s="193"/>
    </row>
    <row r="78" spans="1:3" s="82" customFormat="1" ht="12" customHeight="1" thickBot="1">
      <c r="A78" s="305" t="s">
        <v>274</v>
      </c>
      <c r="B78" s="183" t="s">
        <v>275</v>
      </c>
      <c r="C78" s="188">
        <f>SUM(C79:C81)</f>
        <v>0</v>
      </c>
    </row>
    <row r="79" spans="1:3" s="83" customFormat="1" ht="12" customHeight="1">
      <c r="A79" s="302" t="s">
        <v>296</v>
      </c>
      <c r="B79" s="283" t="s">
        <v>276</v>
      </c>
      <c r="C79" s="193"/>
    </row>
    <row r="80" spans="1:3" s="83" customFormat="1" ht="12" customHeight="1">
      <c r="A80" s="303" t="s">
        <v>297</v>
      </c>
      <c r="B80" s="284" t="s">
        <v>277</v>
      </c>
      <c r="C80" s="193"/>
    </row>
    <row r="81" spans="1:3" s="83" customFormat="1" ht="12" customHeight="1" thickBot="1">
      <c r="A81" s="304" t="s">
        <v>298</v>
      </c>
      <c r="B81" s="285" t="s">
        <v>278</v>
      </c>
      <c r="C81" s="193"/>
    </row>
    <row r="82" spans="1:3" s="83" customFormat="1" ht="12" customHeight="1" thickBot="1">
      <c r="A82" s="305" t="s">
        <v>279</v>
      </c>
      <c r="B82" s="183" t="s">
        <v>299</v>
      </c>
      <c r="C82" s="188">
        <f>SUM(C83:C86)</f>
        <v>0</v>
      </c>
    </row>
    <row r="83" spans="1:3" s="83" customFormat="1" ht="12" customHeight="1">
      <c r="A83" s="306" t="s">
        <v>280</v>
      </c>
      <c r="B83" s="283" t="s">
        <v>281</v>
      </c>
      <c r="C83" s="193"/>
    </row>
    <row r="84" spans="1:3" s="83" customFormat="1" ht="12" customHeight="1">
      <c r="A84" s="307" t="s">
        <v>282</v>
      </c>
      <c r="B84" s="284" t="s">
        <v>283</v>
      </c>
      <c r="C84" s="193"/>
    </row>
    <row r="85" spans="1:3" s="83" customFormat="1" ht="12" customHeight="1">
      <c r="A85" s="307" t="s">
        <v>284</v>
      </c>
      <c r="B85" s="284" t="s">
        <v>285</v>
      </c>
      <c r="C85" s="193"/>
    </row>
    <row r="86" spans="1:3" s="82" customFormat="1" ht="12" customHeight="1" thickBot="1">
      <c r="A86" s="308" t="s">
        <v>286</v>
      </c>
      <c r="B86" s="285" t="s">
        <v>287</v>
      </c>
      <c r="C86" s="193"/>
    </row>
    <row r="87" spans="1:3" s="82" customFormat="1" ht="12" customHeight="1" thickBot="1">
      <c r="A87" s="305" t="s">
        <v>288</v>
      </c>
      <c r="B87" s="183" t="s">
        <v>414</v>
      </c>
      <c r="C87" s="315"/>
    </row>
    <row r="88" spans="1:3" s="82" customFormat="1" ht="12" customHeight="1" thickBot="1">
      <c r="A88" s="305" t="s">
        <v>441</v>
      </c>
      <c r="B88" s="183" t="s">
        <v>289</v>
      </c>
      <c r="C88" s="315"/>
    </row>
    <row r="89" spans="1:3" s="82" customFormat="1" ht="12" customHeight="1" thickBot="1">
      <c r="A89" s="305" t="s">
        <v>442</v>
      </c>
      <c r="B89" s="290" t="s">
        <v>417</v>
      </c>
      <c r="C89" s="194">
        <f>+C66+C70+C75+C78+C82+C88+C87</f>
        <v>0</v>
      </c>
    </row>
    <row r="90" spans="1:3" s="82" customFormat="1" ht="12" customHeight="1" thickBot="1">
      <c r="A90" s="309" t="s">
        <v>443</v>
      </c>
      <c r="B90" s="291" t="s">
        <v>444</v>
      </c>
      <c r="C90" s="194">
        <f>+C65+C89</f>
        <v>75000</v>
      </c>
    </row>
    <row r="91" spans="1:3" s="83" customFormat="1" ht="15" customHeight="1" thickBot="1">
      <c r="A91" s="168"/>
      <c r="B91" s="169"/>
      <c r="C91" s="250"/>
    </row>
    <row r="92" spans="1:3" s="64" customFormat="1" ht="16.5" customHeight="1" thickBot="1">
      <c r="A92" s="170"/>
      <c r="B92" s="171" t="s">
        <v>51</v>
      </c>
      <c r="C92" s="251"/>
    </row>
    <row r="93" spans="1:3" s="84" customFormat="1" ht="12" customHeight="1" thickBot="1">
      <c r="A93" s="275" t="s">
        <v>12</v>
      </c>
      <c r="B93" s="27" t="s">
        <v>448</v>
      </c>
      <c r="C93" s="187">
        <f>+C94+C95+C96+C97+C98+C111</f>
        <v>75000</v>
      </c>
    </row>
    <row r="94" spans="1:3" ht="12" customHeight="1">
      <c r="A94" s="310" t="s">
        <v>88</v>
      </c>
      <c r="B94" s="9" t="s">
        <v>43</v>
      </c>
      <c r="C94" s="189"/>
    </row>
    <row r="95" spans="1:3" ht="12" customHeight="1">
      <c r="A95" s="303" t="s">
        <v>89</v>
      </c>
      <c r="B95" s="7" t="s">
        <v>157</v>
      </c>
      <c r="C95" s="190"/>
    </row>
    <row r="96" spans="1:3" ht="12" customHeight="1">
      <c r="A96" s="303" t="s">
        <v>90</v>
      </c>
      <c r="B96" s="7" t="s">
        <v>121</v>
      </c>
      <c r="C96" s="192"/>
    </row>
    <row r="97" spans="1:3" ht="12" customHeight="1">
      <c r="A97" s="303" t="s">
        <v>91</v>
      </c>
      <c r="B97" s="10" t="s">
        <v>158</v>
      </c>
      <c r="C97" s="192"/>
    </row>
    <row r="98" spans="1:3" ht="12" customHeight="1">
      <c r="A98" s="303" t="s">
        <v>102</v>
      </c>
      <c r="B98" s="18" t="s">
        <v>159</v>
      </c>
      <c r="C98" s="192">
        <v>75000</v>
      </c>
    </row>
    <row r="99" spans="1:3" ht="12" customHeight="1">
      <c r="A99" s="303" t="s">
        <v>92</v>
      </c>
      <c r="B99" s="7" t="s">
        <v>445</v>
      </c>
      <c r="C99" s="192"/>
    </row>
    <row r="100" spans="1:3" ht="12" customHeight="1">
      <c r="A100" s="303" t="s">
        <v>93</v>
      </c>
      <c r="B100" s="130" t="s">
        <v>380</v>
      </c>
      <c r="C100" s="192"/>
    </row>
    <row r="101" spans="1:3" ht="12" customHeight="1">
      <c r="A101" s="303" t="s">
        <v>103</v>
      </c>
      <c r="B101" s="130" t="s">
        <v>379</v>
      </c>
      <c r="C101" s="192"/>
    </row>
    <row r="102" spans="1:3" ht="12" customHeight="1">
      <c r="A102" s="303" t="s">
        <v>104</v>
      </c>
      <c r="B102" s="130" t="s">
        <v>305</v>
      </c>
      <c r="C102" s="192"/>
    </row>
    <row r="103" spans="1:3" ht="12" customHeight="1">
      <c r="A103" s="303" t="s">
        <v>105</v>
      </c>
      <c r="B103" s="131" t="s">
        <v>306</v>
      </c>
      <c r="C103" s="192"/>
    </row>
    <row r="104" spans="1:3" ht="12" customHeight="1">
      <c r="A104" s="303" t="s">
        <v>106</v>
      </c>
      <c r="B104" s="131" t="s">
        <v>307</v>
      </c>
      <c r="C104" s="192"/>
    </row>
    <row r="105" spans="1:3" ht="12" customHeight="1">
      <c r="A105" s="303" t="s">
        <v>108</v>
      </c>
      <c r="B105" s="130" t="s">
        <v>308</v>
      </c>
      <c r="C105" s="192"/>
    </row>
    <row r="106" spans="1:3" ht="12" customHeight="1">
      <c r="A106" s="303" t="s">
        <v>160</v>
      </c>
      <c r="B106" s="130" t="s">
        <v>309</v>
      </c>
      <c r="C106" s="192"/>
    </row>
    <row r="107" spans="1:3" ht="12" customHeight="1">
      <c r="A107" s="303" t="s">
        <v>303</v>
      </c>
      <c r="B107" s="131" t="s">
        <v>310</v>
      </c>
      <c r="C107" s="192"/>
    </row>
    <row r="108" spans="1:3" ht="12" customHeight="1">
      <c r="A108" s="311" t="s">
        <v>304</v>
      </c>
      <c r="B108" s="132" t="s">
        <v>311</v>
      </c>
      <c r="C108" s="192"/>
    </row>
    <row r="109" spans="1:3" ht="12" customHeight="1">
      <c r="A109" s="303" t="s">
        <v>377</v>
      </c>
      <c r="B109" s="132" t="s">
        <v>312</v>
      </c>
      <c r="C109" s="192"/>
    </row>
    <row r="110" spans="1:3" ht="12" customHeight="1">
      <c r="A110" s="303" t="s">
        <v>378</v>
      </c>
      <c r="B110" s="131" t="s">
        <v>313</v>
      </c>
      <c r="C110" s="190">
        <v>75000</v>
      </c>
    </row>
    <row r="111" spans="1:3" ht="12" customHeight="1">
      <c r="A111" s="303" t="s">
        <v>382</v>
      </c>
      <c r="B111" s="10" t="s">
        <v>44</v>
      </c>
      <c r="C111" s="190"/>
    </row>
    <row r="112" spans="1:3" ht="12" customHeight="1">
      <c r="A112" s="304" t="s">
        <v>383</v>
      </c>
      <c r="B112" s="7" t="s">
        <v>446</v>
      </c>
      <c r="C112" s="192"/>
    </row>
    <row r="113" spans="1:3" ht="12" customHeight="1" thickBot="1">
      <c r="A113" s="312" t="s">
        <v>384</v>
      </c>
      <c r="B113" s="133" t="s">
        <v>447</v>
      </c>
      <c r="C113" s="196"/>
    </row>
    <row r="114" spans="1:3" ht="12" customHeight="1" thickBot="1">
      <c r="A114" s="28" t="s">
        <v>13</v>
      </c>
      <c r="B114" s="26" t="s">
        <v>314</v>
      </c>
      <c r="C114" s="188">
        <f>+C115+C117+C119</f>
        <v>0</v>
      </c>
    </row>
    <row r="115" spans="1:3" ht="12" customHeight="1">
      <c r="A115" s="302" t="s">
        <v>94</v>
      </c>
      <c r="B115" s="7" t="s">
        <v>177</v>
      </c>
      <c r="C115" s="191"/>
    </row>
    <row r="116" spans="1:3" ht="12" customHeight="1">
      <c r="A116" s="302" t="s">
        <v>95</v>
      </c>
      <c r="B116" s="11" t="s">
        <v>318</v>
      </c>
      <c r="C116" s="191"/>
    </row>
    <row r="117" spans="1:3" ht="12" customHeight="1">
      <c r="A117" s="302" t="s">
        <v>96</v>
      </c>
      <c r="B117" s="11" t="s">
        <v>161</v>
      </c>
      <c r="C117" s="190"/>
    </row>
    <row r="118" spans="1:3" ht="12" customHeight="1">
      <c r="A118" s="302" t="s">
        <v>97</v>
      </c>
      <c r="B118" s="11" t="s">
        <v>319</v>
      </c>
      <c r="C118" s="176"/>
    </row>
    <row r="119" spans="1:3" ht="12" customHeight="1">
      <c r="A119" s="302" t="s">
        <v>98</v>
      </c>
      <c r="B119" s="185" t="s">
        <v>180</v>
      </c>
      <c r="C119" s="176"/>
    </row>
    <row r="120" spans="1:3" ht="12" customHeight="1">
      <c r="A120" s="302" t="s">
        <v>107</v>
      </c>
      <c r="B120" s="184" t="s">
        <v>364</v>
      </c>
      <c r="C120" s="176"/>
    </row>
    <row r="121" spans="1:3" ht="12" customHeight="1">
      <c r="A121" s="302" t="s">
        <v>109</v>
      </c>
      <c r="B121" s="279" t="s">
        <v>324</v>
      </c>
      <c r="C121" s="176"/>
    </row>
    <row r="122" spans="1:3" ht="12" customHeight="1">
      <c r="A122" s="302" t="s">
        <v>162</v>
      </c>
      <c r="B122" s="131" t="s">
        <v>307</v>
      </c>
      <c r="C122" s="176"/>
    </row>
    <row r="123" spans="1:3" ht="12" customHeight="1">
      <c r="A123" s="302" t="s">
        <v>163</v>
      </c>
      <c r="B123" s="131" t="s">
        <v>323</v>
      </c>
      <c r="C123" s="176"/>
    </row>
    <row r="124" spans="1:3" ht="12" customHeight="1">
      <c r="A124" s="302" t="s">
        <v>164</v>
      </c>
      <c r="B124" s="131" t="s">
        <v>322</v>
      </c>
      <c r="C124" s="176"/>
    </row>
    <row r="125" spans="1:3" ht="12" customHeight="1">
      <c r="A125" s="302" t="s">
        <v>315</v>
      </c>
      <c r="B125" s="131" t="s">
        <v>310</v>
      </c>
      <c r="C125" s="176"/>
    </row>
    <row r="126" spans="1:3" ht="12" customHeight="1">
      <c r="A126" s="302" t="s">
        <v>316</v>
      </c>
      <c r="B126" s="131" t="s">
        <v>321</v>
      </c>
      <c r="C126" s="176"/>
    </row>
    <row r="127" spans="1:3" ht="12" customHeight="1" thickBot="1">
      <c r="A127" s="311" t="s">
        <v>317</v>
      </c>
      <c r="B127" s="131" t="s">
        <v>320</v>
      </c>
      <c r="C127" s="177"/>
    </row>
    <row r="128" spans="1:3" ht="12" customHeight="1" thickBot="1">
      <c r="A128" s="28" t="s">
        <v>14</v>
      </c>
      <c r="B128" s="115" t="s">
        <v>387</v>
      </c>
      <c r="C128" s="188">
        <f>+C93+C114</f>
        <v>75000</v>
      </c>
    </row>
    <row r="129" spans="1:3" ht="12" customHeight="1" thickBot="1">
      <c r="A129" s="28" t="s">
        <v>15</v>
      </c>
      <c r="B129" s="115" t="s">
        <v>388</v>
      </c>
      <c r="C129" s="188">
        <f>+C130+C131+C132</f>
        <v>0</v>
      </c>
    </row>
    <row r="130" spans="1:3" s="84" customFormat="1" ht="12" customHeight="1">
      <c r="A130" s="302" t="s">
        <v>215</v>
      </c>
      <c r="B130" s="8" t="s">
        <v>451</v>
      </c>
      <c r="C130" s="176"/>
    </row>
    <row r="131" spans="1:3" ht="12" customHeight="1">
      <c r="A131" s="302" t="s">
        <v>218</v>
      </c>
      <c r="B131" s="8" t="s">
        <v>396</v>
      </c>
      <c r="C131" s="176"/>
    </row>
    <row r="132" spans="1:3" ht="12" customHeight="1" thickBot="1">
      <c r="A132" s="311" t="s">
        <v>219</v>
      </c>
      <c r="B132" s="6" t="s">
        <v>450</v>
      </c>
      <c r="C132" s="176"/>
    </row>
    <row r="133" spans="1:3" ht="12" customHeight="1" thickBot="1">
      <c r="A133" s="28" t="s">
        <v>16</v>
      </c>
      <c r="B133" s="115" t="s">
        <v>389</v>
      </c>
      <c r="C133" s="188">
        <f>+C134+C135+C136+C137+C138+C139</f>
        <v>0</v>
      </c>
    </row>
    <row r="134" spans="1:3" ht="12" customHeight="1">
      <c r="A134" s="302" t="s">
        <v>81</v>
      </c>
      <c r="B134" s="8" t="s">
        <v>398</v>
      </c>
      <c r="C134" s="176"/>
    </row>
    <row r="135" spans="1:3" ht="12" customHeight="1">
      <c r="A135" s="302" t="s">
        <v>82</v>
      </c>
      <c r="B135" s="8" t="s">
        <v>390</v>
      </c>
      <c r="C135" s="176"/>
    </row>
    <row r="136" spans="1:3" ht="12" customHeight="1">
      <c r="A136" s="302" t="s">
        <v>83</v>
      </c>
      <c r="B136" s="8" t="s">
        <v>391</v>
      </c>
      <c r="C136" s="176"/>
    </row>
    <row r="137" spans="1:3" ht="12" customHeight="1">
      <c r="A137" s="302" t="s">
        <v>149</v>
      </c>
      <c r="B137" s="8" t="s">
        <v>449</v>
      </c>
      <c r="C137" s="176"/>
    </row>
    <row r="138" spans="1:3" ht="12" customHeight="1">
      <c r="A138" s="302" t="s">
        <v>150</v>
      </c>
      <c r="B138" s="8" t="s">
        <v>393</v>
      </c>
      <c r="C138" s="176"/>
    </row>
    <row r="139" spans="1:3" s="84" customFormat="1" ht="12" customHeight="1" thickBot="1">
      <c r="A139" s="311" t="s">
        <v>151</v>
      </c>
      <c r="B139" s="6" t="s">
        <v>394</v>
      </c>
      <c r="C139" s="176"/>
    </row>
    <row r="140" spans="1:11" ht="12" customHeight="1" thickBot="1">
      <c r="A140" s="28" t="s">
        <v>17</v>
      </c>
      <c r="B140" s="115" t="s">
        <v>455</v>
      </c>
      <c r="C140" s="194">
        <f>+C141+C142+C144+C145+C143</f>
        <v>0</v>
      </c>
      <c r="K140" s="175"/>
    </row>
    <row r="141" spans="1:3" ht="12.75">
      <c r="A141" s="302" t="s">
        <v>84</v>
      </c>
      <c r="B141" s="8" t="s">
        <v>325</v>
      </c>
      <c r="C141" s="176"/>
    </row>
    <row r="142" spans="1:3" ht="12" customHeight="1">
      <c r="A142" s="302" t="s">
        <v>85</v>
      </c>
      <c r="B142" s="8" t="s">
        <v>326</v>
      </c>
      <c r="C142" s="176"/>
    </row>
    <row r="143" spans="1:3" s="84" customFormat="1" ht="12" customHeight="1">
      <c r="A143" s="302" t="s">
        <v>239</v>
      </c>
      <c r="B143" s="8" t="s">
        <v>454</v>
      </c>
      <c r="C143" s="176"/>
    </row>
    <row r="144" spans="1:3" s="84" customFormat="1" ht="12" customHeight="1">
      <c r="A144" s="302" t="s">
        <v>240</v>
      </c>
      <c r="B144" s="8" t="s">
        <v>403</v>
      </c>
      <c r="C144" s="176"/>
    </row>
    <row r="145" spans="1:3" s="84" customFormat="1" ht="12" customHeight="1" thickBot="1">
      <c r="A145" s="311" t="s">
        <v>241</v>
      </c>
      <c r="B145" s="6" t="s">
        <v>345</v>
      </c>
      <c r="C145" s="176"/>
    </row>
    <row r="146" spans="1:3" s="84" customFormat="1" ht="12" customHeight="1" thickBot="1">
      <c r="A146" s="28" t="s">
        <v>18</v>
      </c>
      <c r="B146" s="115" t="s">
        <v>404</v>
      </c>
      <c r="C146" s="197">
        <f>+C147+C148+C149+C150+C151</f>
        <v>0</v>
      </c>
    </row>
    <row r="147" spans="1:3" s="84" customFormat="1" ht="12" customHeight="1">
      <c r="A147" s="302" t="s">
        <v>86</v>
      </c>
      <c r="B147" s="8" t="s">
        <v>399</v>
      </c>
      <c r="C147" s="176"/>
    </row>
    <row r="148" spans="1:3" s="84" customFormat="1" ht="12" customHeight="1">
      <c r="A148" s="302" t="s">
        <v>87</v>
      </c>
      <c r="B148" s="8" t="s">
        <v>406</v>
      </c>
      <c r="C148" s="176"/>
    </row>
    <row r="149" spans="1:3" s="84" customFormat="1" ht="12" customHeight="1">
      <c r="A149" s="302" t="s">
        <v>251</v>
      </c>
      <c r="B149" s="8" t="s">
        <v>401</v>
      </c>
      <c r="C149" s="176"/>
    </row>
    <row r="150" spans="1:3" ht="12.75" customHeight="1">
      <c r="A150" s="302" t="s">
        <v>252</v>
      </c>
      <c r="B150" s="8" t="s">
        <v>452</v>
      </c>
      <c r="C150" s="176"/>
    </row>
    <row r="151" spans="1:3" ht="12.75" customHeight="1" thickBot="1">
      <c r="A151" s="311" t="s">
        <v>405</v>
      </c>
      <c r="B151" s="6" t="s">
        <v>408</v>
      </c>
      <c r="C151" s="177"/>
    </row>
    <row r="152" spans="1:3" ht="12.75" customHeight="1" thickBot="1">
      <c r="A152" s="334" t="s">
        <v>19</v>
      </c>
      <c r="B152" s="115" t="s">
        <v>409</v>
      </c>
      <c r="C152" s="197"/>
    </row>
    <row r="153" spans="1:3" ht="12" customHeight="1" thickBot="1">
      <c r="A153" s="334" t="s">
        <v>20</v>
      </c>
      <c r="B153" s="115" t="s">
        <v>410</v>
      </c>
      <c r="C153" s="197"/>
    </row>
    <row r="154" spans="1:3" ht="15" customHeight="1" thickBot="1">
      <c r="A154" s="28" t="s">
        <v>21</v>
      </c>
      <c r="B154" s="115" t="s">
        <v>412</v>
      </c>
      <c r="C154" s="293">
        <f>+C129+C133+C140+C146+C152+C153</f>
        <v>0</v>
      </c>
    </row>
    <row r="155" spans="1:3" ht="13.5" thickBot="1">
      <c r="A155" s="313" t="s">
        <v>22</v>
      </c>
      <c r="B155" s="260" t="s">
        <v>411</v>
      </c>
      <c r="C155" s="293">
        <f>+C128+C154</f>
        <v>75000</v>
      </c>
    </row>
    <row r="156" spans="1:3" ht="15" customHeight="1" thickBot="1">
      <c r="A156" s="263"/>
      <c r="B156" s="264"/>
      <c r="C156" s="265"/>
    </row>
    <row r="157" spans="1:3" ht="14.25" customHeight="1" thickBot="1">
      <c r="A157" s="172" t="s">
        <v>453</v>
      </c>
      <c r="B157" s="173"/>
      <c r="C157" s="112"/>
    </row>
    <row r="158" spans="1:3" ht="13.5" thickBot="1">
      <c r="A158" s="172" t="s">
        <v>173</v>
      </c>
      <c r="B158" s="173"/>
      <c r="C158" s="11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O81"/>
  <sheetViews>
    <sheetView view="pageLayout" workbookViewId="0" topLeftCell="A1">
      <selection activeCell="N19" sqref="N19"/>
    </sheetView>
  </sheetViews>
  <sheetFormatPr defaultColWidth="9.00390625" defaultRowHeight="12.75"/>
  <cols>
    <col min="1" max="1" width="4.875" style="88" customWidth="1"/>
    <col min="2" max="2" width="27.125" style="106" customWidth="1"/>
    <col min="3" max="4" width="9.00390625" style="106" customWidth="1"/>
    <col min="5" max="5" width="9.50390625" style="106" customWidth="1"/>
    <col min="6" max="6" width="8.875" style="106" customWidth="1"/>
    <col min="7" max="7" width="10.625" style="106" customWidth="1"/>
    <col min="8" max="8" width="8.875" style="106" customWidth="1"/>
    <col min="9" max="9" width="9.375" style="106" customWidth="1"/>
    <col min="10" max="13" width="9.50390625" style="106" customWidth="1"/>
    <col min="14" max="14" width="11.375" style="106" customWidth="1"/>
    <col min="15" max="15" width="11.375" style="88" customWidth="1"/>
    <col min="16" max="16384" width="9.375" style="106" customWidth="1"/>
  </cols>
  <sheetData>
    <row r="1" spans="1:15" ht="31.5" customHeight="1">
      <c r="A1" s="411" t="s">
        <v>491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ht="16.5" thickBot="1">
      <c r="O2" s="3" t="s">
        <v>489</v>
      </c>
    </row>
    <row r="3" spans="1:15" s="88" customFormat="1" ht="25.5" customHeight="1" thickBot="1">
      <c r="A3" s="85" t="s">
        <v>10</v>
      </c>
      <c r="B3" s="86" t="s">
        <v>55</v>
      </c>
      <c r="C3" s="86" t="s">
        <v>65</v>
      </c>
      <c r="D3" s="86" t="s">
        <v>66</v>
      </c>
      <c r="E3" s="86" t="s">
        <v>67</v>
      </c>
      <c r="F3" s="86" t="s">
        <v>68</v>
      </c>
      <c r="G3" s="86" t="s">
        <v>69</v>
      </c>
      <c r="H3" s="86" t="s">
        <v>70</v>
      </c>
      <c r="I3" s="86" t="s">
        <v>71</v>
      </c>
      <c r="J3" s="86" t="s">
        <v>72</v>
      </c>
      <c r="K3" s="86" t="s">
        <v>73</v>
      </c>
      <c r="L3" s="86" t="s">
        <v>74</v>
      </c>
      <c r="M3" s="86" t="s">
        <v>75</v>
      </c>
      <c r="N3" s="86" t="s">
        <v>76</v>
      </c>
      <c r="O3" s="87" t="s">
        <v>46</v>
      </c>
    </row>
    <row r="4" spans="1:15" s="90" customFormat="1" ht="15" customHeight="1" thickBot="1">
      <c r="A4" s="89" t="s">
        <v>12</v>
      </c>
      <c r="B4" s="405" t="s">
        <v>50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</row>
    <row r="5" spans="1:15" s="90" customFormat="1" ht="22.5">
      <c r="A5" s="91" t="s">
        <v>13</v>
      </c>
      <c r="B5" s="323" t="s">
        <v>328</v>
      </c>
      <c r="C5" s="92">
        <v>1720674</v>
      </c>
      <c r="D5" s="92">
        <v>1147116</v>
      </c>
      <c r="E5" s="92">
        <v>1147116</v>
      </c>
      <c r="F5" s="92">
        <v>1147116</v>
      </c>
      <c r="G5" s="92">
        <v>1147116</v>
      </c>
      <c r="H5" s="92">
        <v>1147116</v>
      </c>
      <c r="I5" s="92">
        <v>1147116</v>
      </c>
      <c r="J5" s="92">
        <v>1147116</v>
      </c>
      <c r="K5" s="92">
        <v>1147116</v>
      </c>
      <c r="L5" s="92">
        <v>1147116</v>
      </c>
      <c r="M5" s="92">
        <v>1147116</v>
      </c>
      <c r="N5" s="92">
        <v>1147116</v>
      </c>
      <c r="O5" s="93">
        <f aca="true" t="shared" si="0" ref="O5:O25">SUM(C5:N5)</f>
        <v>14338950</v>
      </c>
    </row>
    <row r="6" spans="1:15" s="97" customFormat="1" ht="22.5">
      <c r="A6" s="94" t="s">
        <v>14</v>
      </c>
      <c r="B6" s="180" t="s">
        <v>355</v>
      </c>
      <c r="C6" s="95">
        <v>68594</v>
      </c>
      <c r="D6" s="95">
        <v>68594</v>
      </c>
      <c r="E6" s="95">
        <v>68594</v>
      </c>
      <c r="F6" s="95">
        <v>68594</v>
      </c>
      <c r="G6" s="95">
        <v>68594</v>
      </c>
      <c r="H6" s="95">
        <v>68594</v>
      </c>
      <c r="I6" s="95">
        <v>68594</v>
      </c>
      <c r="J6" s="95">
        <v>68594</v>
      </c>
      <c r="K6" s="95">
        <v>68594</v>
      </c>
      <c r="L6" s="95">
        <v>68594</v>
      </c>
      <c r="M6" s="95">
        <v>68594</v>
      </c>
      <c r="N6" s="95">
        <v>68597</v>
      </c>
      <c r="O6" s="96">
        <f t="shared" si="0"/>
        <v>823131</v>
      </c>
    </row>
    <row r="7" spans="1:15" s="97" customFormat="1" ht="22.5">
      <c r="A7" s="94" t="s">
        <v>15</v>
      </c>
      <c r="B7" s="179" t="s">
        <v>356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>
        <f t="shared" si="0"/>
        <v>0</v>
      </c>
    </row>
    <row r="8" spans="1:15" s="97" customFormat="1" ht="13.5" customHeight="1">
      <c r="A8" s="94" t="s">
        <v>16</v>
      </c>
      <c r="B8" s="178" t="s">
        <v>148</v>
      </c>
      <c r="C8" s="95"/>
      <c r="D8" s="95"/>
      <c r="E8" s="95">
        <v>420000</v>
      </c>
      <c r="F8" s="95"/>
      <c r="G8" s="95"/>
      <c r="H8" s="95"/>
      <c r="I8" s="95"/>
      <c r="J8" s="95"/>
      <c r="K8" s="95">
        <v>420000</v>
      </c>
      <c r="L8" s="95"/>
      <c r="M8" s="95"/>
      <c r="N8" s="95"/>
      <c r="O8" s="96">
        <f t="shared" si="0"/>
        <v>840000</v>
      </c>
    </row>
    <row r="9" spans="1:15" s="97" customFormat="1" ht="13.5" customHeight="1">
      <c r="A9" s="94" t="s">
        <v>17</v>
      </c>
      <c r="B9" s="178" t="s">
        <v>357</v>
      </c>
      <c r="C9" s="95">
        <v>71818</v>
      </c>
      <c r="D9" s="95">
        <v>71818</v>
      </c>
      <c r="E9" s="95">
        <v>71818</v>
      </c>
      <c r="F9" s="95">
        <v>71818</v>
      </c>
      <c r="G9" s="95">
        <v>71818</v>
      </c>
      <c r="H9" s="95">
        <v>71818</v>
      </c>
      <c r="I9" s="95">
        <v>71818</v>
      </c>
      <c r="J9" s="95">
        <v>71818</v>
      </c>
      <c r="K9" s="95">
        <v>71818</v>
      </c>
      <c r="L9" s="95">
        <v>71818</v>
      </c>
      <c r="M9" s="95">
        <v>71818</v>
      </c>
      <c r="N9" s="95">
        <v>100002</v>
      </c>
      <c r="O9" s="96">
        <f t="shared" si="0"/>
        <v>890000</v>
      </c>
    </row>
    <row r="10" spans="1:15" s="97" customFormat="1" ht="13.5" customHeight="1">
      <c r="A10" s="94" t="s">
        <v>18</v>
      </c>
      <c r="B10" s="178" t="s">
        <v>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>
        <f t="shared" si="0"/>
        <v>0</v>
      </c>
    </row>
    <row r="11" spans="1:15" s="97" customFormat="1" ht="13.5" customHeight="1">
      <c r="A11" s="94" t="s">
        <v>19</v>
      </c>
      <c r="B11" s="178" t="s">
        <v>330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>
        <f t="shared" si="0"/>
        <v>0</v>
      </c>
    </row>
    <row r="12" spans="1:15" s="97" customFormat="1" ht="22.5">
      <c r="A12" s="94" t="s">
        <v>20</v>
      </c>
      <c r="B12" s="180" t="s">
        <v>354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>
        <f t="shared" si="0"/>
        <v>0</v>
      </c>
    </row>
    <row r="13" spans="1:15" s="97" customFormat="1" ht="13.5" customHeight="1" thickBot="1">
      <c r="A13" s="94" t="s">
        <v>21</v>
      </c>
      <c r="B13" s="178" t="s">
        <v>5</v>
      </c>
      <c r="C13" s="95"/>
      <c r="D13" s="95"/>
      <c r="E13" s="95"/>
      <c r="F13" s="95"/>
      <c r="G13" s="95"/>
      <c r="H13" s="95"/>
      <c r="I13" s="95"/>
      <c r="J13" s="95"/>
      <c r="K13" s="95">
        <v>62699</v>
      </c>
      <c r="L13" s="95"/>
      <c r="M13" s="95"/>
      <c r="N13" s="95">
        <v>6577840</v>
      </c>
      <c r="O13" s="96">
        <f t="shared" si="0"/>
        <v>6640539</v>
      </c>
    </row>
    <row r="14" spans="1:15" s="90" customFormat="1" ht="15.75" customHeight="1" thickBot="1">
      <c r="A14" s="89" t="s">
        <v>22</v>
      </c>
      <c r="B14" s="372" t="s">
        <v>99</v>
      </c>
      <c r="C14" s="100">
        <f aca="true" t="shared" si="1" ref="C14:N14">SUM(C5:C13)</f>
        <v>1861086</v>
      </c>
      <c r="D14" s="100">
        <f t="shared" si="1"/>
        <v>1287528</v>
      </c>
      <c r="E14" s="100">
        <f t="shared" si="1"/>
        <v>1707528</v>
      </c>
      <c r="F14" s="100">
        <f t="shared" si="1"/>
        <v>1287528</v>
      </c>
      <c r="G14" s="100">
        <f t="shared" si="1"/>
        <v>1287528</v>
      </c>
      <c r="H14" s="100">
        <f t="shared" si="1"/>
        <v>1287528</v>
      </c>
      <c r="I14" s="100">
        <f t="shared" si="1"/>
        <v>1287528</v>
      </c>
      <c r="J14" s="100">
        <f t="shared" si="1"/>
        <v>1287528</v>
      </c>
      <c r="K14" s="100">
        <f t="shared" si="1"/>
        <v>1770227</v>
      </c>
      <c r="L14" s="100">
        <f t="shared" si="1"/>
        <v>1287528</v>
      </c>
      <c r="M14" s="100">
        <f t="shared" si="1"/>
        <v>1287528</v>
      </c>
      <c r="N14" s="100">
        <f t="shared" si="1"/>
        <v>7893555</v>
      </c>
      <c r="O14" s="101">
        <f>SUM(C14:N14)</f>
        <v>23532620</v>
      </c>
    </row>
    <row r="15" spans="1:15" s="90" customFormat="1" ht="15" customHeight="1" thickBot="1">
      <c r="A15" s="89" t="s">
        <v>23</v>
      </c>
      <c r="B15" s="408" t="s">
        <v>51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10"/>
    </row>
    <row r="16" spans="1:15" s="97" customFormat="1" ht="13.5" customHeight="1">
      <c r="A16" s="102" t="s">
        <v>24</v>
      </c>
      <c r="B16" s="181" t="s">
        <v>56</v>
      </c>
      <c r="C16" s="98">
        <v>592783</v>
      </c>
      <c r="D16" s="98">
        <v>592783</v>
      </c>
      <c r="E16" s="98">
        <v>592783</v>
      </c>
      <c r="F16" s="98">
        <v>592783</v>
      </c>
      <c r="G16" s="98">
        <v>592783</v>
      </c>
      <c r="H16" s="98">
        <v>592783</v>
      </c>
      <c r="I16" s="98">
        <v>592783</v>
      </c>
      <c r="J16" s="98">
        <v>592783</v>
      </c>
      <c r="K16" s="98">
        <v>592783</v>
      </c>
      <c r="L16" s="98">
        <v>592783</v>
      </c>
      <c r="M16" s="98">
        <v>592783</v>
      </c>
      <c r="N16" s="98">
        <v>592788</v>
      </c>
      <c r="O16" s="99">
        <f t="shared" si="0"/>
        <v>7113401</v>
      </c>
    </row>
    <row r="17" spans="1:15" s="97" customFormat="1" ht="27" customHeight="1">
      <c r="A17" s="94" t="s">
        <v>25</v>
      </c>
      <c r="B17" s="180" t="s">
        <v>157</v>
      </c>
      <c r="C17" s="95">
        <v>107229</v>
      </c>
      <c r="D17" s="95">
        <v>107229</v>
      </c>
      <c r="E17" s="95">
        <v>107229</v>
      </c>
      <c r="F17" s="95">
        <v>107229</v>
      </c>
      <c r="G17" s="95">
        <v>107229</v>
      </c>
      <c r="H17" s="95">
        <v>107229</v>
      </c>
      <c r="I17" s="95">
        <v>107229</v>
      </c>
      <c r="J17" s="95">
        <v>107229</v>
      </c>
      <c r="K17" s="95">
        <v>107229</v>
      </c>
      <c r="L17" s="95">
        <v>107229</v>
      </c>
      <c r="M17" s="95">
        <v>107229</v>
      </c>
      <c r="N17" s="95">
        <v>107225</v>
      </c>
      <c r="O17" s="96">
        <f t="shared" si="0"/>
        <v>1286744</v>
      </c>
    </row>
    <row r="18" spans="1:15" s="97" customFormat="1" ht="13.5" customHeight="1">
      <c r="A18" s="94" t="s">
        <v>26</v>
      </c>
      <c r="B18" s="178" t="s">
        <v>121</v>
      </c>
      <c r="C18" s="95">
        <v>583516</v>
      </c>
      <c r="D18" s="95">
        <v>583516</v>
      </c>
      <c r="E18" s="95">
        <v>803158</v>
      </c>
      <c r="F18" s="95">
        <v>517513</v>
      </c>
      <c r="G18" s="95">
        <v>583516</v>
      </c>
      <c r="H18" s="95">
        <v>583516</v>
      </c>
      <c r="I18" s="95">
        <v>583516</v>
      </c>
      <c r="J18" s="95">
        <v>583516</v>
      </c>
      <c r="K18" s="95">
        <v>656730</v>
      </c>
      <c r="L18" s="95">
        <v>583516</v>
      </c>
      <c r="M18" s="95">
        <v>582516</v>
      </c>
      <c r="N18" s="95">
        <v>1236228</v>
      </c>
      <c r="O18" s="96">
        <f t="shared" si="0"/>
        <v>7880757</v>
      </c>
    </row>
    <row r="19" spans="1:15" s="97" customFormat="1" ht="13.5" customHeight="1">
      <c r="A19" s="94" t="s">
        <v>27</v>
      </c>
      <c r="B19" s="178" t="s">
        <v>158</v>
      </c>
      <c r="C19" s="95">
        <v>4000</v>
      </c>
      <c r="D19" s="95">
        <v>4000</v>
      </c>
      <c r="E19" s="95">
        <v>4000</v>
      </c>
      <c r="F19" s="95">
        <v>4000</v>
      </c>
      <c r="G19" s="95">
        <v>4000</v>
      </c>
      <c r="H19" s="95">
        <v>4000</v>
      </c>
      <c r="I19" s="95">
        <v>4000</v>
      </c>
      <c r="J19" s="95">
        <v>4000</v>
      </c>
      <c r="K19" s="95">
        <v>4000</v>
      </c>
      <c r="L19" s="95">
        <v>4000</v>
      </c>
      <c r="M19" s="95">
        <v>5000</v>
      </c>
      <c r="N19" s="95">
        <v>600000</v>
      </c>
      <c r="O19" s="96">
        <f t="shared" si="0"/>
        <v>645000</v>
      </c>
    </row>
    <row r="20" spans="1:15" s="97" customFormat="1" ht="13.5" customHeight="1">
      <c r="A20" s="94" t="s">
        <v>28</v>
      </c>
      <c r="B20" s="178" t="s">
        <v>6</v>
      </c>
      <c r="C20" s="95"/>
      <c r="D20" s="95"/>
      <c r="E20" s="95"/>
      <c r="F20" s="95">
        <v>66003</v>
      </c>
      <c r="G20" s="95"/>
      <c r="H20" s="95"/>
      <c r="I20" s="95"/>
      <c r="J20" s="95"/>
      <c r="K20" s="95">
        <v>66003</v>
      </c>
      <c r="L20" s="95"/>
      <c r="M20" s="95"/>
      <c r="N20" s="95">
        <v>80000</v>
      </c>
      <c r="O20" s="96">
        <f t="shared" si="0"/>
        <v>212006</v>
      </c>
    </row>
    <row r="21" spans="1:15" s="97" customFormat="1" ht="13.5" customHeight="1">
      <c r="A21" s="94" t="s">
        <v>29</v>
      </c>
      <c r="B21" s="178" t="s">
        <v>177</v>
      </c>
      <c r="C21" s="95"/>
      <c r="D21" s="95"/>
      <c r="E21" s="95">
        <v>200358</v>
      </c>
      <c r="F21" s="95"/>
      <c r="G21" s="95"/>
      <c r="H21" s="95"/>
      <c r="I21" s="95"/>
      <c r="J21" s="95"/>
      <c r="K21" s="95">
        <v>343482</v>
      </c>
      <c r="L21" s="95"/>
      <c r="M21" s="95"/>
      <c r="N21" s="95"/>
      <c r="O21" s="96">
        <f t="shared" si="0"/>
        <v>543840</v>
      </c>
    </row>
    <row r="22" spans="1:15" s="97" customFormat="1" ht="15.75">
      <c r="A22" s="94" t="s">
        <v>30</v>
      </c>
      <c r="B22" s="180" t="s">
        <v>161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>
        <f t="shared" si="0"/>
        <v>0</v>
      </c>
    </row>
    <row r="23" spans="1:15" s="97" customFormat="1" ht="13.5" customHeight="1">
      <c r="A23" s="94" t="s">
        <v>31</v>
      </c>
      <c r="B23" s="178" t="s">
        <v>180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>
        <f t="shared" si="0"/>
        <v>0</v>
      </c>
    </row>
    <row r="24" spans="1:15" s="97" customFormat="1" ht="13.5" customHeight="1" thickBot="1">
      <c r="A24" s="94" t="s">
        <v>32</v>
      </c>
      <c r="B24" s="178" t="s">
        <v>7</v>
      </c>
      <c r="C24" s="95">
        <v>573558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>
        <f t="shared" si="0"/>
        <v>573558</v>
      </c>
    </row>
    <row r="25" spans="1:15" s="90" customFormat="1" ht="15.75" customHeight="1" thickBot="1">
      <c r="A25" s="103" t="s">
        <v>33</v>
      </c>
      <c r="B25" s="372" t="s">
        <v>100</v>
      </c>
      <c r="C25" s="100">
        <f aca="true" t="shared" si="2" ref="C25:N25">SUM(C16:C24)</f>
        <v>1861086</v>
      </c>
      <c r="D25" s="100">
        <f t="shared" si="2"/>
        <v>1287528</v>
      </c>
      <c r="E25" s="100">
        <f t="shared" si="2"/>
        <v>1707528</v>
      </c>
      <c r="F25" s="100">
        <f t="shared" si="2"/>
        <v>1287528</v>
      </c>
      <c r="G25" s="100">
        <f t="shared" si="2"/>
        <v>1287528</v>
      </c>
      <c r="H25" s="100">
        <f t="shared" si="2"/>
        <v>1287528</v>
      </c>
      <c r="I25" s="100">
        <f t="shared" si="2"/>
        <v>1287528</v>
      </c>
      <c r="J25" s="100">
        <f t="shared" si="2"/>
        <v>1287528</v>
      </c>
      <c r="K25" s="100">
        <f t="shared" si="2"/>
        <v>1770227</v>
      </c>
      <c r="L25" s="100">
        <f t="shared" si="2"/>
        <v>1287528</v>
      </c>
      <c r="M25" s="100">
        <f t="shared" si="2"/>
        <v>1287528</v>
      </c>
      <c r="N25" s="100">
        <f t="shared" si="2"/>
        <v>2616241</v>
      </c>
      <c r="O25" s="101">
        <f t="shared" si="0"/>
        <v>18255306</v>
      </c>
    </row>
    <row r="26" spans="1:15" ht="16.5" thickBot="1">
      <c r="A26" s="103" t="s">
        <v>34</v>
      </c>
      <c r="B26" s="373" t="s">
        <v>101</v>
      </c>
      <c r="C26" s="104">
        <f aca="true" t="shared" si="3" ref="C26:O26">C14-C25</f>
        <v>0</v>
      </c>
      <c r="D26" s="104">
        <f t="shared" si="3"/>
        <v>0</v>
      </c>
      <c r="E26" s="104">
        <f t="shared" si="3"/>
        <v>0</v>
      </c>
      <c r="F26" s="104">
        <f t="shared" si="3"/>
        <v>0</v>
      </c>
      <c r="G26" s="104">
        <f t="shared" si="3"/>
        <v>0</v>
      </c>
      <c r="H26" s="104">
        <f t="shared" si="3"/>
        <v>0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104">
        <f t="shared" si="3"/>
        <v>0</v>
      </c>
      <c r="M26" s="104">
        <f t="shared" si="3"/>
        <v>0</v>
      </c>
      <c r="N26" s="104">
        <f t="shared" si="3"/>
        <v>5277314</v>
      </c>
      <c r="O26" s="105">
        <f t="shared" si="3"/>
        <v>5277314</v>
      </c>
    </row>
    <row r="27" ht="15.75">
      <c r="A27" s="107"/>
    </row>
    <row r="28" spans="2:15" ht="15.75">
      <c r="B28" s="108"/>
      <c r="C28" s="109"/>
      <c r="D28" s="109"/>
      <c r="O28" s="106"/>
    </row>
    <row r="29" ht="15.75">
      <c r="O29" s="106"/>
    </row>
    <row r="30" ht="15.75">
      <c r="O30" s="106"/>
    </row>
    <row r="31" ht="15.75">
      <c r="O31" s="106"/>
    </row>
    <row r="32" ht="15.75">
      <c r="O32" s="106"/>
    </row>
    <row r="33" ht="15.75">
      <c r="O33" s="106"/>
    </row>
    <row r="34" ht="15.75">
      <c r="O34" s="106"/>
    </row>
    <row r="35" ht="15.75">
      <c r="O35" s="106"/>
    </row>
    <row r="36" ht="15.75">
      <c r="O36" s="106"/>
    </row>
    <row r="37" ht="15.75">
      <c r="O37" s="106"/>
    </row>
    <row r="38" ht="15.75">
      <c r="O38" s="106"/>
    </row>
    <row r="39" ht="15.75">
      <c r="O39" s="106"/>
    </row>
    <row r="40" ht="15.75">
      <c r="O40" s="106"/>
    </row>
    <row r="41" ht="15.75">
      <c r="O41" s="106"/>
    </row>
    <row r="42" ht="15.75">
      <c r="O42" s="106"/>
    </row>
    <row r="43" ht="15.75">
      <c r="O43" s="106"/>
    </row>
    <row r="44" ht="15.75">
      <c r="O44" s="106"/>
    </row>
    <row r="45" ht="15.75">
      <c r="O45" s="106"/>
    </row>
    <row r="46" ht="15.75">
      <c r="O46" s="106"/>
    </row>
    <row r="47" ht="15.75">
      <c r="O47" s="106"/>
    </row>
    <row r="48" ht="15.75">
      <c r="O48" s="106"/>
    </row>
    <row r="49" ht="15.75">
      <c r="O49" s="106"/>
    </row>
    <row r="50" ht="15.75">
      <c r="O50" s="106"/>
    </row>
    <row r="51" ht="15.75">
      <c r="O51" s="106"/>
    </row>
    <row r="52" ht="15.75">
      <c r="O52" s="106"/>
    </row>
    <row r="53" ht="15.75">
      <c r="O53" s="106"/>
    </row>
    <row r="54" ht="15.75">
      <c r="O54" s="106"/>
    </row>
    <row r="55" ht="15.75">
      <c r="O55" s="106"/>
    </row>
    <row r="56" ht="15.75">
      <c r="O56" s="106"/>
    </row>
    <row r="57" ht="15.75">
      <c r="O57" s="106"/>
    </row>
    <row r="58" ht="15.75">
      <c r="O58" s="106"/>
    </row>
    <row r="59" ht="15.75">
      <c r="O59" s="106"/>
    </row>
    <row r="60" ht="15.75">
      <c r="O60" s="106"/>
    </row>
    <row r="61" ht="15.75">
      <c r="O61" s="106"/>
    </row>
    <row r="62" ht="15.75">
      <c r="O62" s="106"/>
    </row>
    <row r="63" ht="15.75">
      <c r="O63" s="106"/>
    </row>
    <row r="64" ht="15.75">
      <c r="O64" s="106"/>
    </row>
    <row r="65" ht="15.75">
      <c r="O65" s="106"/>
    </row>
    <row r="66" ht="15.75">
      <c r="O66" s="106"/>
    </row>
    <row r="67" ht="15.75">
      <c r="O67" s="106"/>
    </row>
    <row r="68" ht="15.75">
      <c r="O68" s="106"/>
    </row>
    <row r="69" ht="15.75">
      <c r="O69" s="106"/>
    </row>
    <row r="70" ht="15.75">
      <c r="O70" s="106"/>
    </row>
    <row r="71" ht="15.75">
      <c r="O71" s="106"/>
    </row>
    <row r="72" ht="15.75">
      <c r="O72" s="106"/>
    </row>
    <row r="73" ht="15.75">
      <c r="O73" s="106"/>
    </row>
    <row r="74" ht="15.75">
      <c r="O74" s="106"/>
    </row>
    <row r="75" ht="15.75">
      <c r="O75" s="106"/>
    </row>
    <row r="76" ht="15.75">
      <c r="O76" s="106"/>
    </row>
    <row r="77" ht="15.75">
      <c r="O77" s="106"/>
    </row>
    <row r="78" ht="15.75">
      <c r="O78" s="106"/>
    </row>
    <row r="79" ht="15.75">
      <c r="O79" s="106"/>
    </row>
    <row r="80" ht="15.75">
      <c r="O80" s="106"/>
    </row>
    <row r="81" ht="15.75">
      <c r="O81" s="106"/>
    </row>
  </sheetData>
  <sheetProtection/>
  <mergeCells count="3">
    <mergeCell ref="B4:O4"/>
    <mergeCell ref="B15:O15"/>
    <mergeCell ref="A1:O1"/>
  </mergeCells>
  <printOptions gridLines="1"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tabSelected="1" view="pageLayout" workbookViewId="0" topLeftCell="A1">
      <selection activeCell="M24" sqref="M24"/>
    </sheetView>
  </sheetViews>
  <sheetFormatPr defaultColWidth="9.00390625" defaultRowHeight="12.75"/>
  <cols>
    <col min="1" max="1" width="4.00390625" style="88" customWidth="1"/>
    <col min="2" max="2" width="18.00390625" style="374" customWidth="1"/>
    <col min="3" max="3" width="9.875" style="106" customWidth="1"/>
    <col min="4" max="5" width="10.00390625" style="106" customWidth="1"/>
    <col min="6" max="6" width="9.875" style="106" customWidth="1"/>
    <col min="7" max="7" width="10.00390625" style="106" customWidth="1"/>
    <col min="8" max="9" width="9.875" style="106" customWidth="1"/>
    <col min="10" max="11" width="10.00390625" style="106" customWidth="1"/>
    <col min="12" max="12" width="10.375" style="106" customWidth="1"/>
    <col min="13" max="13" width="9.875" style="106" customWidth="1"/>
    <col min="14" max="14" width="10.00390625" style="106" customWidth="1"/>
    <col min="15" max="15" width="11.00390625" style="88" customWidth="1"/>
    <col min="16" max="16384" width="9.375" style="106" customWidth="1"/>
  </cols>
  <sheetData>
    <row r="1" spans="1:15" ht="31.5" customHeight="1">
      <c r="A1" s="413" t="s">
        <v>490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ht="16.5" thickBot="1">
      <c r="O2" s="3" t="s">
        <v>489</v>
      </c>
    </row>
    <row r="3" spans="1:15" s="88" customFormat="1" ht="25.5" customHeight="1" thickBot="1">
      <c r="A3" s="85" t="s">
        <v>10</v>
      </c>
      <c r="B3" s="375" t="s">
        <v>55</v>
      </c>
      <c r="C3" s="86" t="s">
        <v>65</v>
      </c>
      <c r="D3" s="86" t="s">
        <v>66</v>
      </c>
      <c r="E3" s="86" t="s">
        <v>67</v>
      </c>
      <c r="F3" s="86" t="s">
        <v>68</v>
      </c>
      <c r="G3" s="86" t="s">
        <v>69</v>
      </c>
      <c r="H3" s="86" t="s">
        <v>70</v>
      </c>
      <c r="I3" s="86" t="s">
        <v>71</v>
      </c>
      <c r="J3" s="86" t="s">
        <v>72</v>
      </c>
      <c r="K3" s="86" t="s">
        <v>73</v>
      </c>
      <c r="L3" s="86" t="s">
        <v>74</v>
      </c>
      <c r="M3" s="86" t="s">
        <v>75</v>
      </c>
      <c r="N3" s="86" t="s">
        <v>76</v>
      </c>
      <c r="O3" s="87" t="s">
        <v>46</v>
      </c>
    </row>
    <row r="4" spans="1:15" s="90" customFormat="1" ht="12.75" customHeight="1" thickBot="1">
      <c r="A4" s="359"/>
      <c r="B4" s="415" t="s">
        <v>50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7"/>
    </row>
    <row r="5" spans="1:15" s="90" customFormat="1" ht="16.5" thickBot="1">
      <c r="A5" s="91" t="s">
        <v>12</v>
      </c>
      <c r="B5" s="376" t="s">
        <v>474</v>
      </c>
      <c r="C5" s="360">
        <v>7181941</v>
      </c>
      <c r="D5" s="361">
        <f>+C27</f>
        <v>7181941</v>
      </c>
      <c r="E5" s="362">
        <f>+D27</f>
        <v>7181941</v>
      </c>
      <c r="F5" s="362">
        <f aca="true" t="shared" si="0" ref="F5:N5">+E27</f>
        <v>7181941</v>
      </c>
      <c r="G5" s="362">
        <f t="shared" si="0"/>
        <v>7181941</v>
      </c>
      <c r="H5" s="362">
        <f t="shared" si="0"/>
        <v>7181941</v>
      </c>
      <c r="I5" s="362">
        <f t="shared" si="0"/>
        <v>7181941</v>
      </c>
      <c r="J5" s="362">
        <f t="shared" si="0"/>
        <v>7181941</v>
      </c>
      <c r="K5" s="362">
        <f t="shared" si="0"/>
        <v>7181941</v>
      </c>
      <c r="L5" s="362">
        <f t="shared" si="0"/>
        <v>5389274</v>
      </c>
      <c r="M5" s="362">
        <f t="shared" si="0"/>
        <v>5389274</v>
      </c>
      <c r="N5" s="362">
        <f t="shared" si="0"/>
        <v>5389274</v>
      </c>
      <c r="O5" s="363" t="s">
        <v>475</v>
      </c>
    </row>
    <row r="6" spans="1:15" s="90" customFormat="1" ht="26.25" customHeight="1">
      <c r="A6" s="94" t="s">
        <v>13</v>
      </c>
      <c r="B6" s="377" t="s">
        <v>328</v>
      </c>
      <c r="C6" s="92">
        <f>'9.sz.mell.'!C5</f>
        <v>1720674</v>
      </c>
      <c r="D6" s="92">
        <f>'9.sz.mell.'!D5</f>
        <v>1147116</v>
      </c>
      <c r="E6" s="92">
        <f>'9.sz.mell.'!E5</f>
        <v>1147116</v>
      </c>
      <c r="F6" s="92">
        <f>'9.sz.mell.'!F5</f>
        <v>1147116</v>
      </c>
      <c r="G6" s="92">
        <f>'9.sz.mell.'!G5</f>
        <v>1147116</v>
      </c>
      <c r="H6" s="92">
        <f>'9.sz.mell.'!H5</f>
        <v>1147116</v>
      </c>
      <c r="I6" s="92">
        <f>'9.sz.mell.'!I5</f>
        <v>1147116</v>
      </c>
      <c r="J6" s="92">
        <f>'9.sz.mell.'!J5</f>
        <v>1147116</v>
      </c>
      <c r="K6" s="92">
        <f>'9.sz.mell.'!K5</f>
        <v>1147116</v>
      </c>
      <c r="L6" s="92">
        <f>'9.sz.mell.'!L5</f>
        <v>1147116</v>
      </c>
      <c r="M6" s="92">
        <f>'9.sz.mell.'!M5</f>
        <v>1147116</v>
      </c>
      <c r="N6" s="92">
        <f>'9.sz.mell.'!N5</f>
        <v>1147116</v>
      </c>
      <c r="O6" s="96">
        <f aca="true" t="shared" si="1" ref="O6:O26">SUM(C6:N6)</f>
        <v>14338950</v>
      </c>
    </row>
    <row r="7" spans="1:15" s="97" customFormat="1" ht="33.75" customHeight="1">
      <c r="A7" s="94" t="s">
        <v>14</v>
      </c>
      <c r="B7" s="377" t="s">
        <v>355</v>
      </c>
      <c r="C7" s="92">
        <f>'9.sz.mell.'!C6</f>
        <v>68594</v>
      </c>
      <c r="D7" s="92">
        <f>'9.sz.mell.'!D6</f>
        <v>68594</v>
      </c>
      <c r="E7" s="92">
        <f>'9.sz.mell.'!E6</f>
        <v>68594</v>
      </c>
      <c r="F7" s="92">
        <f>'9.sz.mell.'!F6</f>
        <v>68594</v>
      </c>
      <c r="G7" s="92">
        <f>'9.sz.mell.'!G6</f>
        <v>68594</v>
      </c>
      <c r="H7" s="92">
        <f>'9.sz.mell.'!H6</f>
        <v>68594</v>
      </c>
      <c r="I7" s="92">
        <f>'9.sz.mell.'!I6</f>
        <v>68594</v>
      </c>
      <c r="J7" s="92">
        <f>'9.sz.mell.'!J6</f>
        <v>68594</v>
      </c>
      <c r="K7" s="92">
        <f>'9.sz.mell.'!K6</f>
        <v>68594</v>
      </c>
      <c r="L7" s="92">
        <f>'9.sz.mell.'!L6</f>
        <v>68594</v>
      </c>
      <c r="M7" s="92">
        <f>'9.sz.mell.'!M6</f>
        <v>68594</v>
      </c>
      <c r="N7" s="92">
        <f>'9.sz.mell.'!N6</f>
        <v>68597</v>
      </c>
      <c r="O7" s="96">
        <f t="shared" si="1"/>
        <v>823131</v>
      </c>
    </row>
    <row r="8" spans="1:15" s="97" customFormat="1" ht="34.5" customHeight="1">
      <c r="A8" s="94" t="s">
        <v>15</v>
      </c>
      <c r="B8" s="378" t="s">
        <v>356</v>
      </c>
      <c r="C8" s="98" t="s">
        <v>485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>
        <f t="shared" si="1"/>
        <v>0</v>
      </c>
    </row>
    <row r="9" spans="1:15" s="97" customFormat="1" ht="13.5" customHeight="1">
      <c r="A9" s="94" t="s">
        <v>16</v>
      </c>
      <c r="B9" s="379" t="s">
        <v>148</v>
      </c>
      <c r="C9" s="95"/>
      <c r="D9" s="95"/>
      <c r="E9" s="95">
        <v>420000</v>
      </c>
      <c r="F9" s="95"/>
      <c r="G9" s="95"/>
      <c r="H9" s="95"/>
      <c r="I9" s="95"/>
      <c r="J9" s="95"/>
      <c r="K9" s="95">
        <v>420000</v>
      </c>
      <c r="L9" s="95"/>
      <c r="M9" s="95"/>
      <c r="N9" s="95"/>
      <c r="O9" s="96">
        <f t="shared" si="1"/>
        <v>840000</v>
      </c>
    </row>
    <row r="10" spans="1:15" s="97" customFormat="1" ht="13.5" customHeight="1">
      <c r="A10" s="94" t="s">
        <v>17</v>
      </c>
      <c r="B10" s="379" t="s">
        <v>357</v>
      </c>
      <c r="C10" s="95">
        <f>'9.sz.mell.'!C9</f>
        <v>71818</v>
      </c>
      <c r="D10" s="95">
        <f>'9.sz.mell.'!D9</f>
        <v>71818</v>
      </c>
      <c r="E10" s="95">
        <f>'9.sz.mell.'!E9</f>
        <v>71818</v>
      </c>
      <c r="F10" s="95">
        <f>'9.sz.mell.'!F9</f>
        <v>71818</v>
      </c>
      <c r="G10" s="95">
        <f>'9.sz.mell.'!G9</f>
        <v>71818</v>
      </c>
      <c r="H10" s="95">
        <f>'9.sz.mell.'!H9</f>
        <v>71818</v>
      </c>
      <c r="I10" s="95">
        <f>'9.sz.mell.'!I9</f>
        <v>71818</v>
      </c>
      <c r="J10" s="95">
        <f>'9.sz.mell.'!J9</f>
        <v>71818</v>
      </c>
      <c r="K10" s="95">
        <f>'9.sz.mell.'!K9</f>
        <v>71818</v>
      </c>
      <c r="L10" s="95">
        <f>'9.sz.mell.'!L9</f>
        <v>71818</v>
      </c>
      <c r="M10" s="95">
        <f>'9.sz.mell.'!M9</f>
        <v>71818</v>
      </c>
      <c r="N10" s="95">
        <f>'9.sz.mell.'!N9</f>
        <v>100002</v>
      </c>
      <c r="O10" s="96">
        <f t="shared" si="1"/>
        <v>890000</v>
      </c>
    </row>
    <row r="11" spans="1:15" s="97" customFormat="1" ht="13.5" customHeight="1">
      <c r="A11" s="94" t="s">
        <v>18</v>
      </c>
      <c r="B11" s="379" t="s">
        <v>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>
        <f t="shared" si="1"/>
        <v>0</v>
      </c>
    </row>
    <row r="12" spans="1:15" s="97" customFormat="1" ht="27.75" customHeight="1">
      <c r="A12" s="94" t="s">
        <v>19</v>
      </c>
      <c r="B12" s="377" t="s">
        <v>330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>
        <f t="shared" si="1"/>
        <v>0</v>
      </c>
    </row>
    <row r="13" spans="1:15" s="97" customFormat="1" ht="26.25" customHeight="1">
      <c r="A13" s="94" t="s">
        <v>20</v>
      </c>
      <c r="B13" s="377" t="s">
        <v>354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>
        <f t="shared" si="1"/>
        <v>0</v>
      </c>
    </row>
    <row r="14" spans="1:15" s="97" customFormat="1" ht="12" customHeight="1" thickBot="1">
      <c r="A14" s="94" t="s">
        <v>21</v>
      </c>
      <c r="B14" s="379" t="s">
        <v>5</v>
      </c>
      <c r="C14" s="95"/>
      <c r="D14" s="95"/>
      <c r="E14" s="95"/>
      <c r="F14" s="95"/>
      <c r="G14" s="95"/>
      <c r="H14" s="95"/>
      <c r="I14" s="95"/>
      <c r="J14" s="95"/>
      <c r="K14" s="95">
        <v>62699</v>
      </c>
      <c r="L14" s="95"/>
      <c r="M14" s="95"/>
      <c r="N14" s="95">
        <f>'9.sz.mell.'!N13</f>
        <v>6577840</v>
      </c>
      <c r="O14" s="96">
        <f t="shared" si="1"/>
        <v>6640539</v>
      </c>
    </row>
    <row r="15" spans="1:15" s="90" customFormat="1" ht="15.75" customHeight="1" thickBot="1">
      <c r="A15" s="89" t="s">
        <v>22</v>
      </c>
      <c r="B15" s="380" t="s">
        <v>99</v>
      </c>
      <c r="C15" s="100">
        <f>SUM(C5:C14)</f>
        <v>9043027</v>
      </c>
      <c r="D15" s="100">
        <f aca="true" t="shared" si="2" ref="D15:N15">SUM(D5:D14)</f>
        <v>8469469</v>
      </c>
      <c r="E15" s="100">
        <f t="shared" si="2"/>
        <v>8889469</v>
      </c>
      <c r="F15" s="100">
        <f t="shared" si="2"/>
        <v>8469469</v>
      </c>
      <c r="G15" s="100">
        <f t="shared" si="2"/>
        <v>8469469</v>
      </c>
      <c r="H15" s="100">
        <f t="shared" si="2"/>
        <v>8469469</v>
      </c>
      <c r="I15" s="100">
        <f t="shared" si="2"/>
        <v>8469469</v>
      </c>
      <c r="J15" s="100">
        <f t="shared" si="2"/>
        <v>8469469</v>
      </c>
      <c r="K15" s="100">
        <v>7159501</v>
      </c>
      <c r="L15" s="100">
        <f t="shared" si="2"/>
        <v>6676802</v>
      </c>
      <c r="M15" s="100">
        <f t="shared" si="2"/>
        <v>6676802</v>
      </c>
      <c r="N15" s="100">
        <f t="shared" si="2"/>
        <v>13282829</v>
      </c>
      <c r="O15" s="101">
        <f>SUM(O6:O14)+C5</f>
        <v>30714561</v>
      </c>
    </row>
    <row r="16" spans="1:15" s="90" customFormat="1" ht="12" customHeight="1" thickBot="1">
      <c r="A16" s="89"/>
      <c r="B16" s="405" t="s">
        <v>51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407"/>
    </row>
    <row r="17" spans="1:15" s="97" customFormat="1" ht="12.75" customHeight="1">
      <c r="A17" s="102" t="s">
        <v>23</v>
      </c>
      <c r="B17" s="381" t="s">
        <v>56</v>
      </c>
      <c r="C17" s="98">
        <f>'9.sz.mell.'!C16</f>
        <v>592783</v>
      </c>
      <c r="D17" s="98">
        <f>'9.sz.mell.'!D16</f>
        <v>592783</v>
      </c>
      <c r="E17" s="98">
        <f>'9.sz.mell.'!E16</f>
        <v>592783</v>
      </c>
      <c r="F17" s="98">
        <f>'9.sz.mell.'!F16</f>
        <v>592783</v>
      </c>
      <c r="G17" s="98">
        <f>'9.sz.mell.'!G16</f>
        <v>592783</v>
      </c>
      <c r="H17" s="98">
        <f>'9.sz.mell.'!H16</f>
        <v>592783</v>
      </c>
      <c r="I17" s="98">
        <f>'9.sz.mell.'!I16</f>
        <v>592783</v>
      </c>
      <c r="J17" s="98">
        <f>'9.sz.mell.'!J16</f>
        <v>592783</v>
      </c>
      <c r="K17" s="98">
        <f>'9.sz.mell.'!K16</f>
        <v>592783</v>
      </c>
      <c r="L17" s="98">
        <f>'9.sz.mell.'!L16</f>
        <v>592783</v>
      </c>
      <c r="M17" s="98">
        <f>'9.sz.mell.'!M16</f>
        <v>592783</v>
      </c>
      <c r="N17" s="98">
        <f>'9.sz.mell.'!N16</f>
        <v>592788</v>
      </c>
      <c r="O17" s="99">
        <f t="shared" si="1"/>
        <v>7113401</v>
      </c>
    </row>
    <row r="18" spans="1:15" s="97" customFormat="1" ht="38.25" customHeight="1">
      <c r="A18" s="94" t="s">
        <v>24</v>
      </c>
      <c r="B18" s="377" t="s">
        <v>157</v>
      </c>
      <c r="C18" s="98">
        <f>'9.sz.mell.'!C17</f>
        <v>107229</v>
      </c>
      <c r="D18" s="98">
        <f>'9.sz.mell.'!D17</f>
        <v>107229</v>
      </c>
      <c r="E18" s="98">
        <f>'9.sz.mell.'!E17</f>
        <v>107229</v>
      </c>
      <c r="F18" s="98">
        <f>'9.sz.mell.'!F17</f>
        <v>107229</v>
      </c>
      <c r="G18" s="98">
        <f>'9.sz.mell.'!G17</f>
        <v>107229</v>
      </c>
      <c r="H18" s="98">
        <f>'9.sz.mell.'!H17</f>
        <v>107229</v>
      </c>
      <c r="I18" s="98">
        <f>'9.sz.mell.'!I17</f>
        <v>107229</v>
      </c>
      <c r="J18" s="98">
        <f>'9.sz.mell.'!J17</f>
        <v>107229</v>
      </c>
      <c r="K18" s="98">
        <f>'9.sz.mell.'!K17</f>
        <v>107229</v>
      </c>
      <c r="L18" s="98">
        <f>'9.sz.mell.'!L17</f>
        <v>107229</v>
      </c>
      <c r="M18" s="98">
        <f>'9.sz.mell.'!M17</f>
        <v>107229</v>
      </c>
      <c r="N18" s="98">
        <f>'9.sz.mell.'!N17</f>
        <v>107225</v>
      </c>
      <c r="O18" s="96">
        <f t="shared" si="1"/>
        <v>1286744</v>
      </c>
    </row>
    <row r="19" spans="1:15" s="97" customFormat="1" ht="12" customHeight="1">
      <c r="A19" s="94" t="s">
        <v>25</v>
      </c>
      <c r="B19" s="379" t="s">
        <v>476</v>
      </c>
      <c r="C19" s="95">
        <f>'9.sz.mell.'!C18</f>
        <v>583516</v>
      </c>
      <c r="D19" s="95">
        <f>'9.sz.mell.'!D18</f>
        <v>583516</v>
      </c>
      <c r="E19" s="95">
        <f>'9.sz.mell.'!E18</f>
        <v>803158</v>
      </c>
      <c r="F19" s="95">
        <f>'9.sz.mell.'!F18</f>
        <v>517513</v>
      </c>
      <c r="G19" s="95">
        <f>'9.sz.mell.'!G18</f>
        <v>583516</v>
      </c>
      <c r="H19" s="95">
        <f>'9.sz.mell.'!H18</f>
        <v>583516</v>
      </c>
      <c r="I19" s="95">
        <f>'9.sz.mell.'!I18</f>
        <v>583516</v>
      </c>
      <c r="J19" s="95">
        <f>'9.sz.mell.'!J18</f>
        <v>583516</v>
      </c>
      <c r="K19" s="95">
        <f>'9.sz.mell.'!K18</f>
        <v>656730</v>
      </c>
      <c r="L19" s="95">
        <f>'9.sz.mell.'!L18</f>
        <v>583516</v>
      </c>
      <c r="M19" s="95">
        <f>'9.sz.mell.'!M18</f>
        <v>582516</v>
      </c>
      <c r="N19" s="95">
        <f>'9.sz.mell.'!N18</f>
        <v>1236228</v>
      </c>
      <c r="O19" s="96">
        <f t="shared" si="1"/>
        <v>7880757</v>
      </c>
    </row>
    <row r="20" spans="1:15" s="97" customFormat="1" ht="12.75" customHeight="1">
      <c r="A20" s="94" t="s">
        <v>26</v>
      </c>
      <c r="B20" s="379" t="s">
        <v>477</v>
      </c>
      <c r="C20" s="95">
        <f>'9.sz.mell.'!C19</f>
        <v>4000</v>
      </c>
      <c r="D20" s="95">
        <f>'9.sz.mell.'!D19</f>
        <v>4000</v>
      </c>
      <c r="E20" s="95">
        <f>'9.sz.mell.'!E19</f>
        <v>4000</v>
      </c>
      <c r="F20" s="95">
        <f>'9.sz.mell.'!F19</f>
        <v>4000</v>
      </c>
      <c r="G20" s="95">
        <f>'9.sz.mell.'!G19</f>
        <v>4000</v>
      </c>
      <c r="H20" s="95">
        <f>'9.sz.mell.'!H19</f>
        <v>4000</v>
      </c>
      <c r="I20" s="95">
        <f>'9.sz.mell.'!I19</f>
        <v>4000</v>
      </c>
      <c r="J20" s="95">
        <f>'9.sz.mell.'!J19</f>
        <v>4000</v>
      </c>
      <c r="K20" s="95">
        <f>'9.sz.mell.'!K19</f>
        <v>4000</v>
      </c>
      <c r="L20" s="95">
        <f>'9.sz.mell.'!L19</f>
        <v>4000</v>
      </c>
      <c r="M20" s="95">
        <f>'9.sz.mell.'!M19</f>
        <v>5000</v>
      </c>
      <c r="N20" s="95">
        <f>'9.sz.mell.'!N19</f>
        <v>600000</v>
      </c>
      <c r="O20" s="96">
        <f t="shared" si="1"/>
        <v>645000</v>
      </c>
    </row>
    <row r="21" spans="1:15" s="97" customFormat="1" ht="22.5" customHeight="1">
      <c r="A21" s="94" t="s">
        <v>27</v>
      </c>
      <c r="B21" s="377" t="s">
        <v>159</v>
      </c>
      <c r="C21" s="95"/>
      <c r="D21" s="95">
        <f>'9.sz.mell.'!D20</f>
        <v>0</v>
      </c>
      <c r="E21" s="95">
        <f>'9.sz.mell.'!E20</f>
        <v>0</v>
      </c>
      <c r="F21" s="95">
        <f>'9.sz.mell.'!F20</f>
        <v>66003</v>
      </c>
      <c r="G21" s="95">
        <f>'9.sz.mell.'!G20</f>
        <v>0</v>
      </c>
      <c r="H21" s="95">
        <f>'9.sz.mell.'!H20</f>
        <v>0</v>
      </c>
      <c r="I21" s="95">
        <f>'9.sz.mell.'!I20</f>
        <v>0</v>
      </c>
      <c r="J21" s="95">
        <f>'9.sz.mell.'!J20</f>
        <v>0</v>
      </c>
      <c r="K21" s="95">
        <f>'9.sz.mell.'!K20</f>
        <v>66003</v>
      </c>
      <c r="L21" s="95">
        <f>'9.sz.mell.'!L20</f>
        <v>0</v>
      </c>
      <c r="M21" s="95">
        <f>'9.sz.mell.'!M20</f>
        <v>0</v>
      </c>
      <c r="N21" s="95">
        <f>'9.sz.mell.'!N20</f>
        <v>80000</v>
      </c>
      <c r="O21" s="96">
        <f t="shared" si="1"/>
        <v>212006</v>
      </c>
    </row>
    <row r="22" spans="1:15" s="97" customFormat="1" ht="13.5" customHeight="1">
      <c r="A22" s="94" t="s">
        <v>28</v>
      </c>
      <c r="B22" s="379" t="s">
        <v>177</v>
      </c>
      <c r="C22" s="95"/>
      <c r="D22" s="95"/>
      <c r="E22" s="95">
        <v>200358</v>
      </c>
      <c r="F22" s="95"/>
      <c r="G22" s="95"/>
      <c r="H22" s="95"/>
      <c r="I22" s="95"/>
      <c r="J22" s="95"/>
      <c r="K22" s="95">
        <v>343482</v>
      </c>
      <c r="L22" s="95"/>
      <c r="M22" s="95"/>
      <c r="N22" s="95"/>
      <c r="O22" s="96">
        <f t="shared" si="1"/>
        <v>543840</v>
      </c>
    </row>
    <row r="23" spans="1:15" s="97" customFormat="1" ht="13.5" customHeight="1">
      <c r="A23" s="94" t="s">
        <v>29</v>
      </c>
      <c r="B23" s="377" t="s">
        <v>161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>
        <f t="shared" si="1"/>
        <v>0</v>
      </c>
    </row>
    <row r="24" spans="1:15" s="97" customFormat="1" ht="13.5" customHeight="1">
      <c r="A24" s="94" t="s">
        <v>30</v>
      </c>
      <c r="B24" s="379" t="s">
        <v>180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 t="s">
        <v>507</v>
      </c>
      <c r="N24" s="95"/>
      <c r="O24" s="96">
        <f t="shared" si="1"/>
        <v>0</v>
      </c>
    </row>
    <row r="25" spans="1:15" s="97" customFormat="1" ht="22.5" customHeight="1" thickBot="1">
      <c r="A25" s="94" t="s">
        <v>31</v>
      </c>
      <c r="B25" s="377" t="s">
        <v>7</v>
      </c>
      <c r="C25" s="95">
        <f>'9.sz.mell.'!C24</f>
        <v>573558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>
        <f t="shared" si="1"/>
        <v>573558</v>
      </c>
    </row>
    <row r="26" spans="1:15" s="90" customFormat="1" ht="13.5" customHeight="1" thickBot="1">
      <c r="A26" s="103" t="s">
        <v>32</v>
      </c>
      <c r="B26" s="380" t="s">
        <v>100</v>
      </c>
      <c r="C26" s="100">
        <f aca="true" t="shared" si="3" ref="C26:N26">SUM(C17:C25)</f>
        <v>1861086</v>
      </c>
      <c r="D26" s="100">
        <f t="shared" si="3"/>
        <v>1287528</v>
      </c>
      <c r="E26" s="100">
        <f t="shared" si="3"/>
        <v>1707528</v>
      </c>
      <c r="F26" s="100">
        <f t="shared" si="3"/>
        <v>1287528</v>
      </c>
      <c r="G26" s="100">
        <f t="shared" si="3"/>
        <v>1287528</v>
      </c>
      <c r="H26" s="100">
        <f t="shared" si="3"/>
        <v>1287528</v>
      </c>
      <c r="I26" s="100">
        <f t="shared" si="3"/>
        <v>1287528</v>
      </c>
      <c r="J26" s="100">
        <f t="shared" si="3"/>
        <v>1287528</v>
      </c>
      <c r="K26" s="100">
        <f t="shared" si="3"/>
        <v>1770227</v>
      </c>
      <c r="L26" s="100">
        <f t="shared" si="3"/>
        <v>1287528</v>
      </c>
      <c r="M26" s="100">
        <f t="shared" si="3"/>
        <v>1287528</v>
      </c>
      <c r="N26" s="100">
        <f t="shared" si="3"/>
        <v>2616241</v>
      </c>
      <c r="O26" s="101">
        <f t="shared" si="1"/>
        <v>18255306</v>
      </c>
    </row>
    <row r="27" spans="1:15" ht="13.5" customHeight="1" thickBot="1">
      <c r="A27" s="103" t="s">
        <v>33</v>
      </c>
      <c r="B27" s="382" t="s">
        <v>478</v>
      </c>
      <c r="C27" s="104">
        <f aca="true" t="shared" si="4" ref="C27:N27">C15-C26</f>
        <v>7181941</v>
      </c>
      <c r="D27" s="104">
        <f t="shared" si="4"/>
        <v>7181941</v>
      </c>
      <c r="E27" s="104">
        <f t="shared" si="4"/>
        <v>7181941</v>
      </c>
      <c r="F27" s="104">
        <f t="shared" si="4"/>
        <v>7181941</v>
      </c>
      <c r="G27" s="104">
        <f t="shared" si="4"/>
        <v>7181941</v>
      </c>
      <c r="H27" s="104">
        <f t="shared" si="4"/>
        <v>7181941</v>
      </c>
      <c r="I27" s="104">
        <f t="shared" si="4"/>
        <v>7181941</v>
      </c>
      <c r="J27" s="104">
        <f t="shared" si="4"/>
        <v>7181941</v>
      </c>
      <c r="K27" s="104">
        <f t="shared" si="4"/>
        <v>5389274</v>
      </c>
      <c r="L27" s="104">
        <f t="shared" si="4"/>
        <v>5389274</v>
      </c>
      <c r="M27" s="364">
        <f t="shared" si="4"/>
        <v>5389274</v>
      </c>
      <c r="N27" s="365">
        <f t="shared" si="4"/>
        <v>10666588</v>
      </c>
      <c r="O27" s="366" t="s">
        <v>475</v>
      </c>
    </row>
    <row r="28" ht="15.75">
      <c r="A28" s="107"/>
    </row>
    <row r="29" spans="2:4" ht="15.75">
      <c r="B29" s="383"/>
      <c r="C29" s="109"/>
      <c r="D29" s="109"/>
    </row>
  </sheetData>
  <sheetProtection/>
  <mergeCells count="3">
    <mergeCell ref="A1:O1"/>
    <mergeCell ref="B4:O4"/>
    <mergeCell ref="B16:O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Header>&amp;R&amp;"Times New Roman CE,Félkövér dőlt"&amp;11 10.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29" sqref="B2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125</v>
      </c>
    </row>
    <row r="4" spans="1:2" ht="12.75">
      <c r="A4" s="125"/>
      <c r="B4" s="125"/>
    </row>
    <row r="5" spans="1:2" s="135" customFormat="1" ht="15.75">
      <c r="A5" s="79" t="s">
        <v>367</v>
      </c>
      <c r="B5" s="134"/>
    </row>
    <row r="6" spans="1:2" ht="12.75">
      <c r="A6" s="125"/>
      <c r="B6" s="125"/>
    </row>
    <row r="7" spans="1:2" ht="12.75">
      <c r="A7" s="125" t="s">
        <v>456</v>
      </c>
      <c r="B7" s="125" t="s">
        <v>426</v>
      </c>
    </row>
    <row r="8" spans="1:2" ht="12.75">
      <c r="A8" s="125" t="s">
        <v>457</v>
      </c>
      <c r="B8" s="125" t="s">
        <v>427</v>
      </c>
    </row>
    <row r="9" spans="1:2" ht="12.75">
      <c r="A9" s="125" t="s">
        <v>458</v>
      </c>
      <c r="B9" s="125" t="s">
        <v>428</v>
      </c>
    </row>
    <row r="10" spans="1:2" ht="12.75">
      <c r="A10" s="125"/>
      <c r="B10" s="125"/>
    </row>
    <row r="11" spans="1:2" ht="12.75">
      <c r="A11" s="125"/>
      <c r="B11" s="125"/>
    </row>
    <row r="12" spans="1:2" s="135" customFormat="1" ht="15.75">
      <c r="A12" s="79" t="str">
        <f>+CONCATENATE(LEFT(A5,4),". évi előirányzat KIADÁSOK")</f>
        <v>2015. évi előirányzat KIADÁSOK</v>
      </c>
      <c r="B12" s="134"/>
    </row>
    <row r="13" spans="1:2" ht="12.75">
      <c r="A13" s="125"/>
      <c r="B13" s="125"/>
    </row>
    <row r="14" spans="1:2" ht="12.75">
      <c r="A14" s="125" t="s">
        <v>459</v>
      </c>
      <c r="B14" s="125" t="s">
        <v>429</v>
      </c>
    </row>
    <row r="15" spans="1:2" ht="12.75">
      <c r="A15" s="125" t="s">
        <v>460</v>
      </c>
      <c r="B15" s="125" t="s">
        <v>430</v>
      </c>
    </row>
    <row r="16" spans="1:2" ht="12.75">
      <c r="A16" s="125" t="s">
        <v>461</v>
      </c>
      <c r="B16" s="125" t="s">
        <v>431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7" t="s">
        <v>125</v>
      </c>
      <c r="E1" s="120" t="s">
        <v>129</v>
      </c>
    </row>
    <row r="3" spans="1:5" ht="12.75">
      <c r="A3" s="125"/>
      <c r="B3" s="126"/>
      <c r="C3" s="125"/>
      <c r="D3" s="128"/>
      <c r="E3" s="126"/>
    </row>
    <row r="4" spans="1:5" ht="15.75">
      <c r="A4" s="79" t="str">
        <f>+ÖSSZEFÜGGÉSEK!A5</f>
        <v>2015. évi előirányzat BEVÉTELEK</v>
      </c>
      <c r="B4" s="127"/>
      <c r="C4" s="134"/>
      <c r="D4" s="128"/>
      <c r="E4" s="126"/>
    </row>
    <row r="5" spans="1:5" ht="12.75">
      <c r="A5" s="125"/>
      <c r="B5" s="126"/>
      <c r="C5" s="125"/>
      <c r="D5" s="128"/>
      <c r="E5" s="126"/>
    </row>
    <row r="6" spans="1:5" ht="12.75">
      <c r="A6" s="125" t="s">
        <v>456</v>
      </c>
      <c r="B6" s="126">
        <f>+'1.1.sz.mell.'!C62</f>
        <v>16887081</v>
      </c>
      <c r="C6" s="125" t="s">
        <v>426</v>
      </c>
      <c r="D6" s="128">
        <f>+'2.1.sz.mell  '!C18+'2.2.sz.mell  '!C17</f>
        <v>16887081</v>
      </c>
      <c r="E6" s="126">
        <f aca="true" t="shared" si="0" ref="E6:E15">+B6-D6</f>
        <v>0</v>
      </c>
    </row>
    <row r="7" spans="1:5" ht="12.75">
      <c r="A7" s="125" t="s">
        <v>457</v>
      </c>
      <c r="B7" s="126">
        <f>+'1.1.sz.mell.'!C86</f>
        <v>6640539</v>
      </c>
      <c r="C7" s="125" t="s">
        <v>427</v>
      </c>
      <c r="D7" s="128">
        <f>+'2.1.sz.mell  '!C29+'2.2.sz.mell  '!C30</f>
        <v>6640539</v>
      </c>
      <c r="E7" s="126">
        <f t="shared" si="0"/>
        <v>0</v>
      </c>
    </row>
    <row r="8" spans="1:5" ht="12.75">
      <c r="A8" s="125" t="s">
        <v>458</v>
      </c>
      <c r="B8" s="126">
        <f>+'1.1.sz.mell.'!C87</f>
        <v>23527620</v>
      </c>
      <c r="C8" s="125" t="s">
        <v>428</v>
      </c>
      <c r="D8" s="128">
        <f>+'2.1.sz.mell  '!C30+'2.2.sz.mell  '!C31</f>
        <v>23527620</v>
      </c>
      <c r="E8" s="126">
        <f t="shared" si="0"/>
        <v>0</v>
      </c>
    </row>
    <row r="9" spans="1:5" ht="12.75">
      <c r="A9" s="125"/>
      <c r="B9" s="126"/>
      <c r="C9" s="125"/>
      <c r="D9" s="128"/>
      <c r="E9" s="126"/>
    </row>
    <row r="10" spans="1:5" ht="12.75">
      <c r="A10" s="125"/>
      <c r="B10" s="126"/>
      <c r="C10" s="125"/>
      <c r="D10" s="128"/>
      <c r="E10" s="126"/>
    </row>
    <row r="11" spans="1:5" ht="15.75">
      <c r="A11" s="79" t="str">
        <f>+ÖSSZEFÜGGÉSEK!A12</f>
        <v>2015. évi előirányzat KIADÁSOK</v>
      </c>
      <c r="B11" s="127"/>
      <c r="C11" s="134"/>
      <c r="D11" s="128"/>
      <c r="E11" s="126"/>
    </row>
    <row r="12" spans="1:5" ht="12.75">
      <c r="A12" s="125"/>
      <c r="B12" s="126"/>
      <c r="C12" s="125"/>
      <c r="D12" s="128"/>
      <c r="E12" s="126"/>
    </row>
    <row r="13" spans="1:5" ht="12.75">
      <c r="A13" s="125" t="s">
        <v>459</v>
      </c>
      <c r="B13" s="126">
        <f>+'1.1.sz.mell.'!C128</f>
        <v>22954062</v>
      </c>
      <c r="C13" s="125" t="s">
        <v>429</v>
      </c>
      <c r="D13" s="128">
        <f>+'2.1.sz.mell  '!E18+'2.2.sz.mell  '!E17</f>
        <v>22954062</v>
      </c>
      <c r="E13" s="126">
        <f t="shared" si="0"/>
        <v>0</v>
      </c>
    </row>
    <row r="14" spans="1:5" ht="12.75">
      <c r="A14" s="125" t="s">
        <v>460</v>
      </c>
      <c r="B14" s="126">
        <f>+'1.1.sz.mell.'!C153</f>
        <v>573558</v>
      </c>
      <c r="C14" s="125" t="s">
        <v>430</v>
      </c>
      <c r="D14" s="128">
        <f>+'2.1.sz.mell  '!E29+'2.2.sz.mell  '!E30</f>
        <v>573558</v>
      </c>
      <c r="E14" s="126">
        <f t="shared" si="0"/>
        <v>0</v>
      </c>
    </row>
    <row r="15" spans="1:5" ht="12.75">
      <c r="A15" s="125" t="s">
        <v>461</v>
      </c>
      <c r="B15" s="126">
        <f>+'1.1.sz.mell.'!C154</f>
        <v>23527620</v>
      </c>
      <c r="C15" s="125" t="s">
        <v>431</v>
      </c>
      <c r="D15" s="128">
        <f>+'2.1.sz.mell  '!E30+'2.2.sz.mell  '!E31</f>
        <v>23527620</v>
      </c>
      <c r="E15" s="126">
        <f t="shared" si="0"/>
        <v>0</v>
      </c>
    </row>
    <row r="16" spans="1:5" ht="12.75">
      <c r="A16" s="118"/>
      <c r="B16" s="118"/>
      <c r="C16" s="125"/>
      <c r="D16" s="128"/>
      <c r="E16" s="119"/>
    </row>
    <row r="17" spans="1:5" ht="12.75">
      <c r="A17" s="118"/>
      <c r="B17" s="118"/>
      <c r="C17" s="118"/>
      <c r="D17" s="118"/>
      <c r="E17" s="118"/>
    </row>
    <row r="18" spans="1:5" ht="12.75">
      <c r="A18" s="118"/>
      <c r="B18" s="118"/>
      <c r="C18" s="118"/>
      <c r="D18" s="118"/>
      <c r="E18" s="118"/>
    </row>
    <row r="19" spans="1:5" ht="12.75">
      <c r="A19" s="118"/>
      <c r="B19" s="118"/>
      <c r="C19" s="118"/>
      <c r="D19" s="118"/>
      <c r="E19" s="11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view="pageLayout" zoomScaleNormal="130" zoomScaleSheetLayoutView="100" workbookViewId="0" topLeftCell="B1">
      <selection activeCell="C158" sqref="C158"/>
    </sheetView>
  </sheetViews>
  <sheetFormatPr defaultColWidth="9.00390625" defaultRowHeight="12.75"/>
  <cols>
    <col min="1" max="1" width="9.50390625" style="261" customWidth="1"/>
    <col min="2" max="2" width="91.625" style="261" customWidth="1"/>
    <col min="3" max="3" width="21.625" style="262" customWidth="1"/>
    <col min="4" max="4" width="9.00390625" style="280" customWidth="1"/>
    <col min="5" max="16384" width="9.375" style="280" customWidth="1"/>
  </cols>
  <sheetData>
    <row r="1" spans="1:3" ht="15.75" customHeight="1">
      <c r="A1" s="386" t="s">
        <v>9</v>
      </c>
      <c r="B1" s="386"/>
      <c r="C1" s="386"/>
    </row>
    <row r="2" spans="1:3" ht="15.75" customHeight="1" thickBot="1">
      <c r="A2" s="387" t="s">
        <v>126</v>
      </c>
      <c r="B2" s="387"/>
      <c r="C2" s="198" t="s">
        <v>486</v>
      </c>
    </row>
    <row r="3" spans="1:3" ht="37.5" customHeight="1" thickBot="1">
      <c r="A3" s="22" t="s">
        <v>62</v>
      </c>
      <c r="B3" s="23" t="s">
        <v>11</v>
      </c>
      <c r="C3" s="34" t="s">
        <v>492</v>
      </c>
    </row>
    <row r="4" spans="1:3" s="281" customFormat="1" ht="12" customHeight="1" thickBot="1">
      <c r="A4" s="275" t="s">
        <v>432</v>
      </c>
      <c r="B4" s="276" t="s">
        <v>433</v>
      </c>
      <c r="C4" s="277" t="s">
        <v>434</v>
      </c>
    </row>
    <row r="5" spans="1:3" s="282" customFormat="1" ht="12" customHeight="1" thickBot="1">
      <c r="A5" s="19" t="s">
        <v>12</v>
      </c>
      <c r="B5" s="20" t="s">
        <v>199</v>
      </c>
      <c r="C5" s="188">
        <f>+C6+C7+C8+C9+C10+C11</f>
        <v>14338950</v>
      </c>
    </row>
    <row r="6" spans="1:3" s="282" customFormat="1" ht="12" customHeight="1">
      <c r="A6" s="14" t="s">
        <v>88</v>
      </c>
      <c r="B6" s="283" t="s">
        <v>200</v>
      </c>
      <c r="C6" s="191">
        <f>'8.1.1.sz.mell.'!C9</f>
        <v>7815070</v>
      </c>
    </row>
    <row r="7" spans="1:3" s="282" customFormat="1" ht="12" customHeight="1">
      <c r="A7" s="13" t="s">
        <v>89</v>
      </c>
      <c r="B7" s="284" t="s">
        <v>201</v>
      </c>
      <c r="C7" s="191">
        <f>'8.1.1.sz.mell.'!C10</f>
        <v>0</v>
      </c>
    </row>
    <row r="8" spans="1:3" s="282" customFormat="1" ht="12" customHeight="1">
      <c r="A8" s="13" t="s">
        <v>90</v>
      </c>
      <c r="B8" s="284" t="s">
        <v>202</v>
      </c>
      <c r="C8" s="191">
        <f>'8.1.1.sz.mell.'!C11</f>
        <v>4723880</v>
      </c>
    </row>
    <row r="9" spans="1:3" s="282" customFormat="1" ht="12" customHeight="1">
      <c r="A9" s="13" t="s">
        <v>91</v>
      </c>
      <c r="B9" s="284" t="s">
        <v>203</v>
      </c>
      <c r="C9" s="191">
        <f>'8.1.1.sz.mell.'!C12</f>
        <v>1800000</v>
      </c>
    </row>
    <row r="10" spans="1:3" s="282" customFormat="1" ht="12" customHeight="1">
      <c r="A10" s="13" t="s">
        <v>122</v>
      </c>
      <c r="B10" s="184" t="s">
        <v>368</v>
      </c>
      <c r="C10" s="191">
        <f>'8.1.1.sz.mell.'!C13</f>
        <v>0</v>
      </c>
    </row>
    <row r="11" spans="1:3" s="282" customFormat="1" ht="12" customHeight="1" thickBot="1">
      <c r="A11" s="15" t="s">
        <v>92</v>
      </c>
      <c r="B11" s="185" t="s">
        <v>369</v>
      </c>
      <c r="C11" s="191">
        <f>'8.1.1.sz.mell.'!C14</f>
        <v>0</v>
      </c>
    </row>
    <row r="12" spans="1:3" s="282" customFormat="1" ht="12" customHeight="1" thickBot="1">
      <c r="A12" s="19" t="s">
        <v>13</v>
      </c>
      <c r="B12" s="183" t="s">
        <v>204</v>
      </c>
      <c r="C12" s="191">
        <f>'8.1.1.sz.mell.'!C15</f>
        <v>823131</v>
      </c>
    </row>
    <row r="13" spans="1:3" s="282" customFormat="1" ht="12" customHeight="1">
      <c r="A13" s="14" t="s">
        <v>94</v>
      </c>
      <c r="B13" s="283" t="s">
        <v>205</v>
      </c>
      <c r="C13" s="191">
        <f>'8.1.1.sz.mell.'!C16</f>
        <v>0</v>
      </c>
    </row>
    <row r="14" spans="1:3" s="282" customFormat="1" ht="12" customHeight="1">
      <c r="A14" s="13" t="s">
        <v>95</v>
      </c>
      <c r="B14" s="284" t="s">
        <v>206</v>
      </c>
      <c r="C14" s="191">
        <f>'8.1.1.sz.mell.'!C17</f>
        <v>0</v>
      </c>
    </row>
    <row r="15" spans="1:3" s="282" customFormat="1" ht="12" customHeight="1">
      <c r="A15" s="13" t="s">
        <v>96</v>
      </c>
      <c r="B15" s="284" t="s">
        <v>358</v>
      </c>
      <c r="C15" s="191">
        <f>'8.1.1.sz.mell.'!C18</f>
        <v>0</v>
      </c>
    </row>
    <row r="16" spans="1:3" s="282" customFormat="1" ht="12" customHeight="1">
      <c r="A16" s="13" t="s">
        <v>97</v>
      </c>
      <c r="B16" s="284" t="s">
        <v>359</v>
      </c>
      <c r="C16" s="191">
        <f>'8.1.1.sz.mell.'!C19</f>
        <v>0</v>
      </c>
    </row>
    <row r="17" spans="1:3" s="282" customFormat="1" ht="12" customHeight="1">
      <c r="A17" s="13" t="s">
        <v>98</v>
      </c>
      <c r="B17" s="284" t="s">
        <v>207</v>
      </c>
      <c r="C17" s="191">
        <f>'8.1.1.sz.mell.'!C20</f>
        <v>823131</v>
      </c>
    </row>
    <row r="18" spans="1:3" s="282" customFormat="1" ht="12" customHeight="1" thickBot="1">
      <c r="A18" s="15" t="s">
        <v>107</v>
      </c>
      <c r="B18" s="185" t="s">
        <v>208</v>
      </c>
      <c r="C18" s="191">
        <f>'8.1.1.sz.mell.'!C21</f>
        <v>0</v>
      </c>
    </row>
    <row r="19" spans="1:3" s="282" customFormat="1" ht="12" customHeight="1" thickBot="1">
      <c r="A19" s="19" t="s">
        <v>14</v>
      </c>
      <c r="B19" s="20" t="s">
        <v>209</v>
      </c>
      <c r="C19" s="191">
        <f>'8.1.1.sz.mell.'!C22</f>
        <v>0</v>
      </c>
    </row>
    <row r="20" spans="1:3" s="282" customFormat="1" ht="12" customHeight="1">
      <c r="A20" s="14" t="s">
        <v>77</v>
      </c>
      <c r="B20" s="283" t="s">
        <v>210</v>
      </c>
      <c r="C20" s="191">
        <f>'8.1.1.sz.mell.'!C23</f>
        <v>0</v>
      </c>
    </row>
    <row r="21" spans="1:3" s="282" customFormat="1" ht="12" customHeight="1">
      <c r="A21" s="13" t="s">
        <v>78</v>
      </c>
      <c r="B21" s="284" t="s">
        <v>211</v>
      </c>
      <c r="C21" s="191">
        <f>'8.1.1.sz.mell.'!C24</f>
        <v>0</v>
      </c>
    </row>
    <row r="22" spans="1:3" s="282" customFormat="1" ht="12" customHeight="1">
      <c r="A22" s="13" t="s">
        <v>79</v>
      </c>
      <c r="B22" s="284" t="s">
        <v>360</v>
      </c>
      <c r="C22" s="191">
        <f>'8.1.1.sz.mell.'!C25</f>
        <v>0</v>
      </c>
    </row>
    <row r="23" spans="1:3" s="282" customFormat="1" ht="12" customHeight="1">
      <c r="A23" s="13" t="s">
        <v>80</v>
      </c>
      <c r="B23" s="284" t="s">
        <v>361</v>
      </c>
      <c r="C23" s="191">
        <f>'8.1.1.sz.mell.'!C26</f>
        <v>0</v>
      </c>
    </row>
    <row r="24" spans="1:3" s="282" customFormat="1" ht="12" customHeight="1">
      <c r="A24" s="13" t="s">
        <v>145</v>
      </c>
      <c r="B24" s="284" t="s">
        <v>212</v>
      </c>
      <c r="C24" s="191">
        <f>'8.1.1.sz.mell.'!C27</f>
        <v>0</v>
      </c>
    </row>
    <row r="25" spans="1:3" s="282" customFormat="1" ht="12" customHeight="1" thickBot="1">
      <c r="A25" s="15" t="s">
        <v>146</v>
      </c>
      <c r="B25" s="285" t="s">
        <v>213</v>
      </c>
      <c r="C25" s="191">
        <f>'8.1.1.sz.mell.'!C28</f>
        <v>0</v>
      </c>
    </row>
    <row r="26" spans="1:3" s="282" customFormat="1" ht="12" customHeight="1" thickBot="1">
      <c r="A26" s="19" t="s">
        <v>147</v>
      </c>
      <c r="B26" s="20" t="s">
        <v>214</v>
      </c>
      <c r="C26" s="191">
        <f>'8.1.1.sz.mell.'!C29</f>
        <v>840000</v>
      </c>
    </row>
    <row r="27" spans="1:3" s="282" customFormat="1" ht="12" customHeight="1">
      <c r="A27" s="14" t="s">
        <v>215</v>
      </c>
      <c r="B27" s="283" t="s">
        <v>375</v>
      </c>
      <c r="C27" s="191">
        <f>'8.1.1.sz.mell.'!C30</f>
        <v>280000</v>
      </c>
    </row>
    <row r="28" spans="1:3" s="282" customFormat="1" ht="12" customHeight="1">
      <c r="A28" s="13" t="s">
        <v>216</v>
      </c>
      <c r="B28" s="284" t="s">
        <v>221</v>
      </c>
      <c r="C28" s="191">
        <f>'8.1.1.sz.mell.'!C31</f>
        <v>280000</v>
      </c>
    </row>
    <row r="29" spans="1:3" s="282" customFormat="1" ht="12" customHeight="1">
      <c r="A29" s="13" t="s">
        <v>217</v>
      </c>
      <c r="B29" s="284" t="s">
        <v>222</v>
      </c>
      <c r="C29" s="191">
        <f>'8.1.1.sz.mell.'!C32</f>
        <v>0</v>
      </c>
    </row>
    <row r="30" spans="1:3" s="282" customFormat="1" ht="12" customHeight="1">
      <c r="A30" s="13" t="s">
        <v>373</v>
      </c>
      <c r="B30" s="324" t="s">
        <v>374</v>
      </c>
      <c r="C30" s="191">
        <f>'8.1.1.sz.mell.'!C33</f>
        <v>0</v>
      </c>
    </row>
    <row r="31" spans="1:3" s="282" customFormat="1" ht="12" customHeight="1">
      <c r="A31" s="13" t="s">
        <v>218</v>
      </c>
      <c r="B31" s="284" t="s">
        <v>223</v>
      </c>
      <c r="C31" s="191">
        <f>'8.1.1.sz.mell.'!C34</f>
        <v>460000</v>
      </c>
    </row>
    <row r="32" spans="1:3" s="282" customFormat="1" ht="12" customHeight="1">
      <c r="A32" s="13" t="s">
        <v>219</v>
      </c>
      <c r="B32" s="284" t="s">
        <v>224</v>
      </c>
      <c r="C32" s="191">
        <f>'8.1.1.sz.mell.'!C35</f>
        <v>100000</v>
      </c>
    </row>
    <row r="33" spans="1:3" s="282" customFormat="1" ht="12" customHeight="1" thickBot="1">
      <c r="A33" s="15" t="s">
        <v>220</v>
      </c>
      <c r="B33" s="285" t="s">
        <v>225</v>
      </c>
      <c r="C33" s="191">
        <f>'8.1.1.sz.mell.'!C36</f>
        <v>0</v>
      </c>
    </row>
    <row r="34" spans="1:3" s="282" customFormat="1" ht="12" customHeight="1" thickBot="1">
      <c r="A34" s="19" t="s">
        <v>16</v>
      </c>
      <c r="B34" s="20" t="s">
        <v>370</v>
      </c>
      <c r="C34" s="191">
        <f>'8.1.1.sz.mell.'!C37</f>
        <v>810000</v>
      </c>
    </row>
    <row r="35" spans="1:3" s="282" customFormat="1" ht="12" customHeight="1">
      <c r="A35" s="14" t="s">
        <v>81</v>
      </c>
      <c r="B35" s="283" t="s">
        <v>228</v>
      </c>
      <c r="C35" s="191">
        <f>'8.1.1.sz.mell.'!C38</f>
        <v>0</v>
      </c>
    </row>
    <row r="36" spans="1:3" s="282" customFormat="1" ht="12" customHeight="1">
      <c r="A36" s="13" t="s">
        <v>82</v>
      </c>
      <c r="B36" s="284" t="s">
        <v>229</v>
      </c>
      <c r="C36" s="191">
        <f>'8.1.1.sz.mell.'!C39</f>
        <v>20000</v>
      </c>
    </row>
    <row r="37" spans="1:3" s="282" customFormat="1" ht="12" customHeight="1">
      <c r="A37" s="13" t="s">
        <v>83</v>
      </c>
      <c r="B37" s="284" t="s">
        <v>230</v>
      </c>
      <c r="C37" s="191">
        <f>'8.1.1.sz.mell.'!C40</f>
        <v>0</v>
      </c>
    </row>
    <row r="38" spans="1:3" s="282" customFormat="1" ht="12" customHeight="1">
      <c r="A38" s="13" t="s">
        <v>149</v>
      </c>
      <c r="B38" s="284" t="s">
        <v>231</v>
      </c>
      <c r="C38" s="191">
        <f>'8.1.1.sz.mell.'!C41</f>
        <v>0</v>
      </c>
    </row>
    <row r="39" spans="1:3" s="282" customFormat="1" ht="12" customHeight="1">
      <c r="A39" s="13" t="s">
        <v>150</v>
      </c>
      <c r="B39" s="284" t="s">
        <v>232</v>
      </c>
      <c r="C39" s="191">
        <f>'8.1.1.sz.mell.'!C42</f>
        <v>790000</v>
      </c>
    </row>
    <row r="40" spans="1:3" s="282" customFormat="1" ht="12" customHeight="1">
      <c r="A40" s="13" t="s">
        <v>151</v>
      </c>
      <c r="B40" s="284" t="s">
        <v>233</v>
      </c>
      <c r="C40" s="191">
        <f>'8.1.1.sz.mell.'!C43</f>
        <v>0</v>
      </c>
    </row>
    <row r="41" spans="1:3" s="282" customFormat="1" ht="12" customHeight="1">
      <c r="A41" s="13" t="s">
        <v>152</v>
      </c>
      <c r="B41" s="284" t="s">
        <v>234</v>
      </c>
      <c r="C41" s="191">
        <f>'8.1.1.sz.mell.'!C44</f>
        <v>0</v>
      </c>
    </row>
    <row r="42" spans="1:3" s="282" customFormat="1" ht="12" customHeight="1">
      <c r="A42" s="13" t="s">
        <v>153</v>
      </c>
      <c r="B42" s="284" t="s">
        <v>235</v>
      </c>
      <c r="C42" s="191">
        <f>'8.1.1.sz.mell.'!C45</f>
        <v>0</v>
      </c>
    </row>
    <row r="43" spans="1:3" s="282" customFormat="1" ht="12" customHeight="1">
      <c r="A43" s="13" t="s">
        <v>226</v>
      </c>
      <c r="B43" s="284" t="s">
        <v>236</v>
      </c>
      <c r="C43" s="191">
        <f>'8.1.1.sz.mell.'!C46</f>
        <v>0</v>
      </c>
    </row>
    <row r="44" spans="1:3" s="282" customFormat="1" ht="12" customHeight="1">
      <c r="A44" s="15" t="s">
        <v>227</v>
      </c>
      <c r="B44" s="285" t="s">
        <v>372</v>
      </c>
      <c r="C44" s="191">
        <f>'8.1.1.sz.mell.'!C47</f>
        <v>0</v>
      </c>
    </row>
    <row r="45" spans="1:3" s="282" customFormat="1" ht="12" customHeight="1" thickBot="1">
      <c r="A45" s="15" t="s">
        <v>371</v>
      </c>
      <c r="B45" s="185" t="s">
        <v>237</v>
      </c>
      <c r="C45" s="191">
        <f>'8.1.1.sz.mell.'!C48</f>
        <v>0</v>
      </c>
    </row>
    <row r="46" spans="1:3" s="282" customFormat="1" ht="12" customHeight="1" thickBot="1">
      <c r="A46" s="19" t="s">
        <v>17</v>
      </c>
      <c r="B46" s="20" t="s">
        <v>238</v>
      </c>
      <c r="C46" s="191">
        <f>'8.1.1.sz.mell.'!C49</f>
        <v>0</v>
      </c>
    </row>
    <row r="47" spans="1:3" s="282" customFormat="1" ht="12" customHeight="1">
      <c r="A47" s="14" t="s">
        <v>84</v>
      </c>
      <c r="B47" s="283" t="s">
        <v>242</v>
      </c>
      <c r="C47" s="191">
        <f>'8.1.1.sz.mell.'!C50</f>
        <v>0</v>
      </c>
    </row>
    <row r="48" spans="1:3" s="282" customFormat="1" ht="12" customHeight="1">
      <c r="A48" s="13" t="s">
        <v>85</v>
      </c>
      <c r="B48" s="284" t="s">
        <v>243</v>
      </c>
      <c r="C48" s="191">
        <f>'8.1.1.sz.mell.'!C51</f>
        <v>0</v>
      </c>
    </row>
    <row r="49" spans="1:3" s="282" customFormat="1" ht="12" customHeight="1">
      <c r="A49" s="13" t="s">
        <v>239</v>
      </c>
      <c r="B49" s="284" t="s">
        <v>244</v>
      </c>
      <c r="C49" s="191">
        <f>'8.1.1.sz.mell.'!C52</f>
        <v>0</v>
      </c>
    </row>
    <row r="50" spans="1:3" s="282" customFormat="1" ht="12" customHeight="1">
      <c r="A50" s="13" t="s">
        <v>240</v>
      </c>
      <c r="B50" s="284" t="s">
        <v>245</v>
      </c>
      <c r="C50" s="191">
        <f>'8.1.1.sz.mell.'!C53</f>
        <v>0</v>
      </c>
    </row>
    <row r="51" spans="1:3" s="282" customFormat="1" ht="12" customHeight="1" thickBot="1">
      <c r="A51" s="15" t="s">
        <v>241</v>
      </c>
      <c r="B51" s="185" t="s">
        <v>246</v>
      </c>
      <c r="C51" s="191">
        <f>'8.1.1.sz.mell.'!C54</f>
        <v>0</v>
      </c>
    </row>
    <row r="52" spans="1:3" s="282" customFormat="1" ht="12" customHeight="1" thickBot="1">
      <c r="A52" s="19" t="s">
        <v>154</v>
      </c>
      <c r="B52" s="20" t="s">
        <v>247</v>
      </c>
      <c r="C52" s="191">
        <f>'8.1.1.sz.mell.'!C55</f>
        <v>0</v>
      </c>
    </row>
    <row r="53" spans="1:3" s="282" customFormat="1" ht="12" customHeight="1">
      <c r="A53" s="14" t="s">
        <v>86</v>
      </c>
      <c r="B53" s="283" t="s">
        <v>248</v>
      </c>
      <c r="C53" s="191">
        <f>'8.1.1.sz.mell.'!C56</f>
        <v>0</v>
      </c>
    </row>
    <row r="54" spans="1:3" s="282" customFormat="1" ht="12" customHeight="1">
      <c r="A54" s="13" t="s">
        <v>87</v>
      </c>
      <c r="B54" s="284" t="s">
        <v>362</v>
      </c>
      <c r="C54" s="191">
        <f>'8.1.1.sz.mell.'!C57</f>
        <v>0</v>
      </c>
    </row>
    <row r="55" spans="1:3" s="282" customFormat="1" ht="12" customHeight="1">
      <c r="A55" s="13" t="s">
        <v>251</v>
      </c>
      <c r="B55" s="284" t="s">
        <v>249</v>
      </c>
      <c r="C55" s="191">
        <f>'8.1.1.sz.mell.'!C58</f>
        <v>0</v>
      </c>
    </row>
    <row r="56" spans="1:3" s="282" customFormat="1" ht="12" customHeight="1" thickBot="1">
      <c r="A56" s="15" t="s">
        <v>252</v>
      </c>
      <c r="B56" s="185" t="s">
        <v>250</v>
      </c>
      <c r="C56" s="191">
        <f>'8.1.1.sz.mell.'!C59</f>
        <v>0</v>
      </c>
    </row>
    <row r="57" spans="1:3" s="282" customFormat="1" ht="12" customHeight="1" thickBot="1">
      <c r="A57" s="19" t="s">
        <v>19</v>
      </c>
      <c r="B57" s="183" t="s">
        <v>253</v>
      </c>
      <c r="C57" s="191">
        <f>'8.1.1.sz.mell.'!C60</f>
        <v>0</v>
      </c>
    </row>
    <row r="58" spans="1:3" s="282" customFormat="1" ht="12" customHeight="1">
      <c r="A58" s="14" t="s">
        <v>155</v>
      </c>
      <c r="B58" s="283" t="s">
        <v>255</v>
      </c>
      <c r="C58" s="191">
        <f>'8.1.1.sz.mell.'!C61</f>
        <v>0</v>
      </c>
    </row>
    <row r="59" spans="1:3" s="282" customFormat="1" ht="12" customHeight="1">
      <c r="A59" s="13" t="s">
        <v>156</v>
      </c>
      <c r="B59" s="284" t="s">
        <v>363</v>
      </c>
      <c r="C59" s="191">
        <f>'8.1.1.sz.mell.'!C62</f>
        <v>0</v>
      </c>
    </row>
    <row r="60" spans="1:3" s="282" customFormat="1" ht="12" customHeight="1">
      <c r="A60" s="13" t="s">
        <v>179</v>
      </c>
      <c r="B60" s="284" t="s">
        <v>256</v>
      </c>
      <c r="C60" s="191">
        <f>'8.1.1.sz.mell.'!C63</f>
        <v>0</v>
      </c>
    </row>
    <row r="61" spans="1:3" s="282" customFormat="1" ht="12" customHeight="1" thickBot="1">
      <c r="A61" s="15" t="s">
        <v>254</v>
      </c>
      <c r="B61" s="185" t="s">
        <v>257</v>
      </c>
      <c r="C61" s="191">
        <f>'8.1.1.sz.mell.'!C64</f>
        <v>0</v>
      </c>
    </row>
    <row r="62" spans="1:3" s="282" customFormat="1" ht="12" customHeight="1" thickBot="1">
      <c r="A62" s="331" t="s">
        <v>415</v>
      </c>
      <c r="B62" s="20" t="s">
        <v>258</v>
      </c>
      <c r="C62" s="191">
        <f>'8.1.1.sz.mell.'!C65</f>
        <v>16812081</v>
      </c>
    </row>
    <row r="63" spans="1:3" s="282" customFormat="1" ht="12" customHeight="1" thickBot="1">
      <c r="A63" s="316" t="s">
        <v>259</v>
      </c>
      <c r="B63" s="183" t="s">
        <v>260</v>
      </c>
      <c r="C63" s="191">
        <f>'8.1.1.sz.mell.'!C66</f>
        <v>0</v>
      </c>
    </row>
    <row r="64" spans="1:3" s="282" customFormat="1" ht="12" customHeight="1">
      <c r="A64" s="14" t="s">
        <v>291</v>
      </c>
      <c r="B64" s="283" t="s">
        <v>261</v>
      </c>
      <c r="C64" s="191">
        <f>'8.1.1.sz.mell.'!C67</f>
        <v>0</v>
      </c>
    </row>
    <row r="65" spans="1:3" s="282" customFormat="1" ht="12" customHeight="1">
      <c r="A65" s="13" t="s">
        <v>300</v>
      </c>
      <c r="B65" s="284" t="s">
        <v>262</v>
      </c>
      <c r="C65" s="191">
        <f>'8.1.1.sz.mell.'!C68</f>
        <v>0</v>
      </c>
    </row>
    <row r="66" spans="1:3" s="282" customFormat="1" ht="12" customHeight="1" thickBot="1">
      <c r="A66" s="15" t="s">
        <v>301</v>
      </c>
      <c r="B66" s="325" t="s">
        <v>400</v>
      </c>
      <c r="C66" s="191">
        <f>'8.1.1.sz.mell.'!C69</f>
        <v>0</v>
      </c>
    </row>
    <row r="67" spans="1:3" s="282" customFormat="1" ht="12" customHeight="1" thickBot="1">
      <c r="A67" s="316" t="s">
        <v>264</v>
      </c>
      <c r="B67" s="183" t="s">
        <v>265</v>
      </c>
      <c r="C67" s="191">
        <f>'8.1.1.sz.mell.'!C70</f>
        <v>0</v>
      </c>
    </row>
    <row r="68" spans="1:3" s="282" customFormat="1" ht="12" customHeight="1">
      <c r="A68" s="14" t="s">
        <v>123</v>
      </c>
      <c r="B68" s="283" t="s">
        <v>266</v>
      </c>
      <c r="C68" s="191">
        <f>'8.1.1.sz.mell.'!C71</f>
        <v>0</v>
      </c>
    </row>
    <row r="69" spans="1:3" s="282" customFormat="1" ht="12" customHeight="1">
      <c r="A69" s="13" t="s">
        <v>124</v>
      </c>
      <c r="B69" s="284" t="s">
        <v>267</v>
      </c>
      <c r="C69" s="191">
        <f>'8.1.1.sz.mell.'!C72</f>
        <v>0</v>
      </c>
    </row>
    <row r="70" spans="1:3" s="282" customFormat="1" ht="12" customHeight="1">
      <c r="A70" s="13" t="s">
        <v>292</v>
      </c>
      <c r="B70" s="284" t="s">
        <v>268</v>
      </c>
      <c r="C70" s="191">
        <f>'8.1.1.sz.mell.'!C73</f>
        <v>0</v>
      </c>
    </row>
    <row r="71" spans="1:3" s="282" customFormat="1" ht="12" customHeight="1" thickBot="1">
      <c r="A71" s="15" t="s">
        <v>293</v>
      </c>
      <c r="B71" s="185" t="s">
        <v>269</v>
      </c>
      <c r="C71" s="191">
        <f>'8.1.1.sz.mell.'!C74</f>
        <v>0</v>
      </c>
    </row>
    <row r="72" spans="1:3" s="282" customFormat="1" ht="12" customHeight="1" thickBot="1">
      <c r="A72" s="316" t="s">
        <v>270</v>
      </c>
      <c r="B72" s="183" t="s">
        <v>271</v>
      </c>
      <c r="C72" s="191">
        <f>'8.1.1.sz.mell.'!C75</f>
        <v>6640539</v>
      </c>
    </row>
    <row r="73" spans="1:3" s="282" customFormat="1" ht="12" customHeight="1">
      <c r="A73" s="14" t="s">
        <v>294</v>
      </c>
      <c r="B73" s="283" t="s">
        <v>272</v>
      </c>
      <c r="C73" s="191">
        <f>'8.1.1.sz.mell.'!C76</f>
        <v>6640539</v>
      </c>
    </row>
    <row r="74" spans="1:3" s="282" customFormat="1" ht="12" customHeight="1" thickBot="1">
      <c r="A74" s="15" t="s">
        <v>295</v>
      </c>
      <c r="B74" s="185" t="s">
        <v>273</v>
      </c>
      <c r="C74" s="191">
        <f>'8.1.1.sz.mell.'!C77</f>
        <v>0</v>
      </c>
    </row>
    <row r="75" spans="1:3" s="282" customFormat="1" ht="12" customHeight="1" thickBot="1">
      <c r="A75" s="316" t="s">
        <v>274</v>
      </c>
      <c r="B75" s="183" t="s">
        <v>275</v>
      </c>
      <c r="C75" s="191">
        <f>'8.1.1.sz.mell.'!C78</f>
        <v>0</v>
      </c>
    </row>
    <row r="76" spans="1:3" s="282" customFormat="1" ht="12" customHeight="1">
      <c r="A76" s="14" t="s">
        <v>296</v>
      </c>
      <c r="B76" s="283" t="s">
        <v>276</v>
      </c>
      <c r="C76" s="191">
        <f>'8.1.1.sz.mell.'!C79</f>
        <v>0</v>
      </c>
    </row>
    <row r="77" spans="1:3" s="282" customFormat="1" ht="12" customHeight="1">
      <c r="A77" s="13" t="s">
        <v>297</v>
      </c>
      <c r="B77" s="284" t="s">
        <v>277</v>
      </c>
      <c r="C77" s="191">
        <f>'8.1.1.sz.mell.'!C80</f>
        <v>0</v>
      </c>
    </row>
    <row r="78" spans="1:3" s="282" customFormat="1" ht="12" customHeight="1" thickBot="1">
      <c r="A78" s="15" t="s">
        <v>298</v>
      </c>
      <c r="B78" s="185" t="s">
        <v>278</v>
      </c>
      <c r="C78" s="191">
        <f>'8.1.1.sz.mell.'!C81</f>
        <v>0</v>
      </c>
    </row>
    <row r="79" spans="1:3" s="282" customFormat="1" ht="12" customHeight="1" thickBot="1">
      <c r="A79" s="316" t="s">
        <v>279</v>
      </c>
      <c r="B79" s="183" t="s">
        <v>299</v>
      </c>
      <c r="C79" s="191">
        <f>'8.1.1.sz.mell.'!C82</f>
        <v>0</v>
      </c>
    </row>
    <row r="80" spans="1:3" s="282" customFormat="1" ht="12" customHeight="1">
      <c r="A80" s="287" t="s">
        <v>280</v>
      </c>
      <c r="B80" s="283" t="s">
        <v>281</v>
      </c>
      <c r="C80" s="193"/>
    </row>
    <row r="81" spans="1:3" s="282" customFormat="1" ht="12" customHeight="1">
      <c r="A81" s="288" t="s">
        <v>282</v>
      </c>
      <c r="B81" s="284" t="s">
        <v>283</v>
      </c>
      <c r="C81" s="193"/>
    </row>
    <row r="82" spans="1:3" s="282" customFormat="1" ht="12" customHeight="1">
      <c r="A82" s="288" t="s">
        <v>284</v>
      </c>
      <c r="B82" s="284" t="s">
        <v>285</v>
      </c>
      <c r="C82" s="193"/>
    </row>
    <row r="83" spans="1:3" s="282" customFormat="1" ht="12" customHeight="1" thickBot="1">
      <c r="A83" s="289" t="s">
        <v>286</v>
      </c>
      <c r="B83" s="185" t="s">
        <v>287</v>
      </c>
      <c r="C83" s="193"/>
    </row>
    <row r="84" spans="1:3" s="282" customFormat="1" ht="12" customHeight="1" thickBot="1">
      <c r="A84" s="316" t="s">
        <v>288</v>
      </c>
      <c r="B84" s="183" t="s">
        <v>414</v>
      </c>
      <c r="C84" s="315"/>
    </row>
    <row r="85" spans="1:3" s="282" customFormat="1" ht="13.5" customHeight="1" thickBot="1">
      <c r="A85" s="316" t="s">
        <v>290</v>
      </c>
      <c r="B85" s="183" t="s">
        <v>289</v>
      </c>
      <c r="C85" s="315"/>
    </row>
    <row r="86" spans="1:3" s="282" customFormat="1" ht="15.75" customHeight="1" thickBot="1">
      <c r="A86" s="316" t="s">
        <v>302</v>
      </c>
      <c r="B86" s="290" t="s">
        <v>417</v>
      </c>
      <c r="C86" s="194">
        <f>+C63+C67+C72+C75+C79+C85+C84</f>
        <v>6640539</v>
      </c>
    </row>
    <row r="87" spans="1:3" s="282" customFormat="1" ht="16.5" customHeight="1" thickBot="1">
      <c r="A87" s="317" t="s">
        <v>416</v>
      </c>
      <c r="B87" s="291" t="s">
        <v>418</v>
      </c>
      <c r="C87" s="194">
        <f>+C62+C86</f>
        <v>23452620</v>
      </c>
    </row>
    <row r="88" spans="1:3" s="282" customFormat="1" ht="83.25" customHeight="1">
      <c r="A88" s="4"/>
      <c r="B88" s="5"/>
      <c r="C88" s="195"/>
    </row>
    <row r="89" spans="1:3" ht="16.5" customHeight="1">
      <c r="A89" s="386" t="s">
        <v>41</v>
      </c>
      <c r="B89" s="386"/>
      <c r="C89" s="386"/>
    </row>
    <row r="90" spans="1:3" s="292" customFormat="1" ht="16.5" customHeight="1" thickBot="1">
      <c r="A90" s="388" t="s">
        <v>127</v>
      </c>
      <c r="B90" s="388"/>
      <c r="C90" s="129" t="s">
        <v>486</v>
      </c>
    </row>
    <row r="91" spans="1:3" ht="37.5" customHeight="1" thickBot="1">
      <c r="A91" s="22" t="s">
        <v>62</v>
      </c>
      <c r="B91" s="23" t="s">
        <v>42</v>
      </c>
      <c r="C91" s="34" t="str">
        <f>+C3</f>
        <v>2019. évi előirányzat </v>
      </c>
    </row>
    <row r="92" spans="1:3" s="281" customFormat="1" ht="12" customHeight="1" thickBot="1">
      <c r="A92" s="28" t="s">
        <v>432</v>
      </c>
      <c r="B92" s="29" t="s">
        <v>433</v>
      </c>
      <c r="C92" s="30" t="s">
        <v>434</v>
      </c>
    </row>
    <row r="93" spans="1:3" ht="12" customHeight="1" thickBot="1">
      <c r="A93" s="21" t="s">
        <v>12</v>
      </c>
      <c r="B93" s="27" t="s">
        <v>376</v>
      </c>
      <c r="C93" s="187">
        <f>SUM(C94+C95+C96+C97+C98+C111)</f>
        <v>22335222</v>
      </c>
    </row>
    <row r="94" spans="1:3" ht="12" customHeight="1" thickBot="1">
      <c r="A94" s="16" t="s">
        <v>88</v>
      </c>
      <c r="B94" s="9" t="s">
        <v>43</v>
      </c>
      <c r="C94" s="189">
        <f>'8.1.1.sz.mell.'!C94</f>
        <v>7113401</v>
      </c>
    </row>
    <row r="95" spans="1:3" ht="12" customHeight="1" thickBot="1">
      <c r="A95" s="13" t="s">
        <v>89</v>
      </c>
      <c r="B95" s="7" t="s">
        <v>157</v>
      </c>
      <c r="C95" s="189">
        <f>'8.1.1.sz.mell.'!C95</f>
        <v>1286744</v>
      </c>
    </row>
    <row r="96" spans="1:3" ht="12" customHeight="1" thickBot="1">
      <c r="A96" s="13" t="s">
        <v>90</v>
      </c>
      <c r="B96" s="7" t="s">
        <v>121</v>
      </c>
      <c r="C96" s="189">
        <f>'8.1.1.sz.mell.'!C96</f>
        <v>7880757</v>
      </c>
    </row>
    <row r="97" spans="1:3" ht="12" customHeight="1" thickBot="1">
      <c r="A97" s="13" t="s">
        <v>91</v>
      </c>
      <c r="B97" s="10" t="s">
        <v>480</v>
      </c>
      <c r="C97" s="189">
        <f>'8.1.1.sz.mell.'!C97</f>
        <v>645000</v>
      </c>
    </row>
    <row r="98" spans="1:3" ht="12" customHeight="1" thickBot="1">
      <c r="A98" s="13" t="s">
        <v>102</v>
      </c>
      <c r="B98" s="18" t="s">
        <v>159</v>
      </c>
      <c r="C98" s="189">
        <f>'8.1.1.sz.mell.'!C98</f>
        <v>132006</v>
      </c>
    </row>
    <row r="99" spans="1:3" ht="12" customHeight="1" thickBot="1">
      <c r="A99" s="13" t="s">
        <v>92</v>
      </c>
      <c r="B99" s="7" t="s">
        <v>381</v>
      </c>
      <c r="C99" s="189">
        <f>'8.1.1.sz.mell.'!C99</f>
        <v>0</v>
      </c>
    </row>
    <row r="100" spans="1:3" ht="12" customHeight="1" thickBot="1">
      <c r="A100" s="13" t="s">
        <v>93</v>
      </c>
      <c r="B100" s="132" t="s">
        <v>380</v>
      </c>
      <c r="C100" s="189">
        <f>'8.1.1.sz.mell.'!C100</f>
        <v>0</v>
      </c>
    </row>
    <row r="101" spans="1:3" ht="12" customHeight="1" thickBot="1">
      <c r="A101" s="13" t="s">
        <v>103</v>
      </c>
      <c r="B101" s="132" t="s">
        <v>379</v>
      </c>
      <c r="C101" s="189">
        <f>'8.1.1.sz.mell.'!C101</f>
        <v>0</v>
      </c>
    </row>
    <row r="102" spans="1:3" ht="12" customHeight="1" thickBot="1">
      <c r="A102" s="13" t="s">
        <v>104</v>
      </c>
      <c r="B102" s="130" t="s">
        <v>305</v>
      </c>
      <c r="C102" s="189">
        <f>'8.1.1.sz.mell.'!C102</f>
        <v>0</v>
      </c>
    </row>
    <row r="103" spans="1:3" ht="12" customHeight="1" thickBot="1">
      <c r="A103" s="13" t="s">
        <v>105</v>
      </c>
      <c r="B103" s="131" t="s">
        <v>306</v>
      </c>
      <c r="C103" s="189">
        <f>'8.1.1.sz.mell.'!C103</f>
        <v>0</v>
      </c>
    </row>
    <row r="104" spans="1:3" ht="12" customHeight="1" thickBot="1">
      <c r="A104" s="13" t="s">
        <v>106</v>
      </c>
      <c r="B104" s="131" t="s">
        <v>307</v>
      </c>
      <c r="C104" s="189">
        <f>'8.1.1.sz.mell.'!C104</f>
        <v>0</v>
      </c>
    </row>
    <row r="105" spans="1:3" ht="12" customHeight="1" thickBot="1">
      <c r="A105" s="13" t="s">
        <v>108</v>
      </c>
      <c r="B105" s="130" t="s">
        <v>308</v>
      </c>
      <c r="C105" s="189">
        <f>'8.1.1.sz.mell.'!C105</f>
        <v>132006</v>
      </c>
    </row>
    <row r="106" spans="1:3" ht="12" customHeight="1" thickBot="1">
      <c r="A106" s="13" t="s">
        <v>160</v>
      </c>
      <c r="B106" s="130" t="s">
        <v>309</v>
      </c>
      <c r="C106" s="189">
        <f>'8.1.1.sz.mell.'!C106</f>
        <v>0</v>
      </c>
    </row>
    <row r="107" spans="1:3" ht="12" customHeight="1" thickBot="1">
      <c r="A107" s="13" t="s">
        <v>303</v>
      </c>
      <c r="B107" s="131" t="s">
        <v>310</v>
      </c>
      <c r="C107" s="189">
        <f>'8.1.1.sz.mell.'!C107</f>
        <v>0</v>
      </c>
    </row>
    <row r="108" spans="1:3" ht="12" customHeight="1" thickBot="1">
      <c r="A108" s="12" t="s">
        <v>304</v>
      </c>
      <c r="B108" s="132" t="s">
        <v>311</v>
      </c>
      <c r="C108" s="189">
        <f>'8.1.1.sz.mell.'!C108</f>
        <v>0</v>
      </c>
    </row>
    <row r="109" spans="1:3" ht="12" customHeight="1" thickBot="1">
      <c r="A109" s="13" t="s">
        <v>377</v>
      </c>
      <c r="B109" s="132" t="s">
        <v>312</v>
      </c>
      <c r="C109" s="189">
        <f>'8.1.1.sz.mell.'!C109</f>
        <v>0</v>
      </c>
    </row>
    <row r="110" spans="1:3" ht="12" customHeight="1" thickBot="1">
      <c r="A110" s="15" t="s">
        <v>378</v>
      </c>
      <c r="B110" s="132" t="s">
        <v>313</v>
      </c>
      <c r="C110" s="189">
        <f>'8.1.1.sz.mell.'!C110</f>
        <v>0</v>
      </c>
    </row>
    <row r="111" spans="1:3" ht="12" customHeight="1" thickBot="1">
      <c r="A111" s="13" t="s">
        <v>382</v>
      </c>
      <c r="B111" s="10" t="s">
        <v>44</v>
      </c>
      <c r="C111" s="189">
        <f>'8.1.1.sz.mell.'!C111</f>
        <v>5277314</v>
      </c>
    </row>
    <row r="112" spans="1:3" ht="12" customHeight="1" thickBot="1">
      <c r="A112" s="13" t="s">
        <v>383</v>
      </c>
      <c r="B112" s="7" t="s">
        <v>385</v>
      </c>
      <c r="C112" s="189">
        <f>'8.1.1.sz.mell.'!C112</f>
        <v>5277314</v>
      </c>
    </row>
    <row r="113" spans="1:3" ht="12" customHeight="1" thickBot="1">
      <c r="A113" s="17" t="s">
        <v>384</v>
      </c>
      <c r="B113" s="329" t="s">
        <v>386</v>
      </c>
      <c r="C113" s="189">
        <f>'8.1.1.sz.mell.'!C113</f>
        <v>0</v>
      </c>
    </row>
    <row r="114" spans="1:3" ht="12" customHeight="1" thickBot="1">
      <c r="A114" s="326" t="s">
        <v>13</v>
      </c>
      <c r="B114" s="327" t="s">
        <v>314</v>
      </c>
      <c r="C114" s="189">
        <f>'8.1.1.sz.mell.'!C114</f>
        <v>543840</v>
      </c>
    </row>
    <row r="115" spans="1:3" ht="12" customHeight="1" thickBot="1">
      <c r="A115" s="14" t="s">
        <v>94</v>
      </c>
      <c r="B115" s="7" t="s">
        <v>177</v>
      </c>
      <c r="C115" s="189">
        <f>'8.1.1.sz.mell.'!C115</f>
        <v>0</v>
      </c>
    </row>
    <row r="116" spans="1:3" ht="12" customHeight="1" thickBot="1">
      <c r="A116" s="14" t="s">
        <v>95</v>
      </c>
      <c r="B116" s="11" t="s">
        <v>318</v>
      </c>
      <c r="C116" s="189">
        <f>'8.1.1.sz.mell.'!C116</f>
        <v>0</v>
      </c>
    </row>
    <row r="117" spans="1:3" ht="12" customHeight="1" thickBot="1">
      <c r="A117" s="14" t="s">
        <v>96</v>
      </c>
      <c r="B117" s="11" t="s">
        <v>161</v>
      </c>
      <c r="C117" s="189">
        <f>'8.1.1.sz.mell.'!C117</f>
        <v>543840</v>
      </c>
    </row>
    <row r="118" spans="1:3" ht="12" customHeight="1" thickBot="1">
      <c r="A118" s="14" t="s">
        <v>97</v>
      </c>
      <c r="B118" s="11" t="s">
        <v>319</v>
      </c>
      <c r="C118" s="189" t="str">
        <f>'8.1.1.sz.mell.'!C118</f>
        <v> </v>
      </c>
    </row>
    <row r="119" spans="1:3" ht="12" customHeight="1" thickBot="1">
      <c r="A119" s="14" t="s">
        <v>98</v>
      </c>
      <c r="B119" s="185" t="s">
        <v>180</v>
      </c>
      <c r="C119" s="189">
        <f>'8.1.1.sz.mell.'!C119</f>
        <v>0</v>
      </c>
    </row>
    <row r="120" spans="1:3" ht="12" customHeight="1" thickBot="1">
      <c r="A120" s="14" t="s">
        <v>107</v>
      </c>
      <c r="B120" s="184" t="s">
        <v>364</v>
      </c>
      <c r="C120" s="189">
        <f>'8.1.1.sz.mell.'!C120</f>
        <v>0</v>
      </c>
    </row>
    <row r="121" spans="1:3" ht="12" customHeight="1" thickBot="1">
      <c r="A121" s="14" t="s">
        <v>109</v>
      </c>
      <c r="B121" s="279" t="s">
        <v>324</v>
      </c>
      <c r="C121" s="189">
        <f>'8.1.1.sz.mell.'!C121</f>
        <v>0</v>
      </c>
    </row>
    <row r="122" spans="1:3" ht="16.5" thickBot="1">
      <c r="A122" s="14" t="s">
        <v>162</v>
      </c>
      <c r="B122" s="131" t="s">
        <v>307</v>
      </c>
      <c r="C122" s="189">
        <f>'8.1.1.sz.mell.'!C122</f>
        <v>0</v>
      </c>
    </row>
    <row r="123" spans="1:3" ht="12" customHeight="1" thickBot="1">
      <c r="A123" s="14" t="s">
        <v>163</v>
      </c>
      <c r="B123" s="131" t="s">
        <v>323</v>
      </c>
      <c r="C123" s="189">
        <f>'8.1.1.sz.mell.'!C123</f>
        <v>0</v>
      </c>
    </row>
    <row r="124" spans="1:3" ht="12" customHeight="1" thickBot="1">
      <c r="A124" s="14" t="s">
        <v>164</v>
      </c>
      <c r="B124" s="131" t="s">
        <v>322</v>
      </c>
      <c r="C124" s="189">
        <f>'8.1.1.sz.mell.'!C124</f>
        <v>0</v>
      </c>
    </row>
    <row r="125" spans="1:3" ht="12" customHeight="1" thickBot="1">
      <c r="A125" s="14" t="s">
        <v>315</v>
      </c>
      <c r="B125" s="131" t="s">
        <v>310</v>
      </c>
      <c r="C125" s="189">
        <f>'8.1.1.sz.mell.'!C125</f>
        <v>0</v>
      </c>
    </row>
    <row r="126" spans="1:3" ht="12" customHeight="1" thickBot="1">
      <c r="A126" s="14" t="s">
        <v>316</v>
      </c>
      <c r="B126" s="131" t="s">
        <v>321</v>
      </c>
      <c r="C126" s="189">
        <f>'8.1.1.sz.mell.'!C126</f>
        <v>0</v>
      </c>
    </row>
    <row r="127" spans="1:3" ht="16.5" thickBot="1">
      <c r="A127" s="12" t="s">
        <v>317</v>
      </c>
      <c r="B127" s="131" t="s">
        <v>320</v>
      </c>
      <c r="C127" s="189">
        <f>'8.1.1.sz.mell.'!C127</f>
        <v>0</v>
      </c>
    </row>
    <row r="128" spans="1:3" ht="12" customHeight="1" thickBot="1">
      <c r="A128" s="19" t="s">
        <v>14</v>
      </c>
      <c r="B128" s="115" t="s">
        <v>387</v>
      </c>
      <c r="C128" s="189">
        <f>'8.1.1.sz.mell.'!C128</f>
        <v>22879062</v>
      </c>
    </row>
    <row r="129" spans="1:3" ht="12" customHeight="1" thickBot="1">
      <c r="A129" s="19" t="s">
        <v>15</v>
      </c>
      <c r="B129" s="115" t="s">
        <v>388</v>
      </c>
      <c r="C129" s="189">
        <f>'8.1.1.sz.mell.'!C129</f>
        <v>0</v>
      </c>
    </row>
    <row r="130" spans="1:3" ht="12" customHeight="1" thickBot="1">
      <c r="A130" s="14" t="s">
        <v>215</v>
      </c>
      <c r="B130" s="11" t="s">
        <v>395</v>
      </c>
      <c r="C130" s="189">
        <f>'8.1.1.sz.mell.'!C130</f>
        <v>0</v>
      </c>
    </row>
    <row r="131" spans="1:3" ht="12" customHeight="1" thickBot="1">
      <c r="A131" s="14" t="s">
        <v>218</v>
      </c>
      <c r="B131" s="11" t="s">
        <v>396</v>
      </c>
      <c r="C131" s="189">
        <f>'8.1.1.sz.mell.'!C131</f>
        <v>0</v>
      </c>
    </row>
    <row r="132" spans="1:3" ht="12" customHeight="1" thickBot="1">
      <c r="A132" s="12" t="s">
        <v>219</v>
      </c>
      <c r="B132" s="11" t="s">
        <v>397</v>
      </c>
      <c r="C132" s="189">
        <f>'8.1.1.sz.mell.'!C132</f>
        <v>0</v>
      </c>
    </row>
    <row r="133" spans="1:3" ht="12" customHeight="1" thickBot="1">
      <c r="A133" s="19" t="s">
        <v>16</v>
      </c>
      <c r="B133" s="115" t="s">
        <v>389</v>
      </c>
      <c r="C133" s="189">
        <f>'8.1.1.sz.mell.'!C133</f>
        <v>0</v>
      </c>
    </row>
    <row r="134" spans="1:3" ht="12" customHeight="1" thickBot="1">
      <c r="A134" s="14" t="s">
        <v>81</v>
      </c>
      <c r="B134" s="8" t="s">
        <v>398</v>
      </c>
      <c r="C134" s="189">
        <f>'8.1.1.sz.mell.'!C134</f>
        <v>0</v>
      </c>
    </row>
    <row r="135" spans="1:3" ht="12" customHeight="1" thickBot="1">
      <c r="A135" s="14" t="s">
        <v>82</v>
      </c>
      <c r="B135" s="8" t="s">
        <v>390</v>
      </c>
      <c r="C135" s="189">
        <f>'8.1.1.sz.mell.'!C135</f>
        <v>0</v>
      </c>
    </row>
    <row r="136" spans="1:3" ht="12" customHeight="1" thickBot="1">
      <c r="A136" s="14" t="s">
        <v>83</v>
      </c>
      <c r="B136" s="8" t="s">
        <v>391</v>
      </c>
      <c r="C136" s="189">
        <f>'8.1.1.sz.mell.'!C136</f>
        <v>0</v>
      </c>
    </row>
    <row r="137" spans="1:3" ht="12" customHeight="1" thickBot="1">
      <c r="A137" s="14" t="s">
        <v>149</v>
      </c>
      <c r="B137" s="8" t="s">
        <v>392</v>
      </c>
      <c r="C137" s="189">
        <f>'8.1.1.sz.mell.'!C137</f>
        <v>0</v>
      </c>
    </row>
    <row r="138" spans="1:3" ht="12" customHeight="1" thickBot="1">
      <c r="A138" s="14" t="s">
        <v>150</v>
      </c>
      <c r="B138" s="8" t="s">
        <v>393</v>
      </c>
      <c r="C138" s="189">
        <f>'8.1.1.sz.mell.'!C138</f>
        <v>0</v>
      </c>
    </row>
    <row r="139" spans="1:3" ht="12" customHeight="1" thickBot="1">
      <c r="A139" s="12" t="s">
        <v>151</v>
      </c>
      <c r="B139" s="8" t="s">
        <v>394</v>
      </c>
      <c r="C139" s="189">
        <f>'8.1.1.sz.mell.'!C139</f>
        <v>0</v>
      </c>
    </row>
    <row r="140" spans="1:3" ht="12" customHeight="1" thickBot="1">
      <c r="A140" s="19" t="s">
        <v>17</v>
      </c>
      <c r="B140" s="115" t="s">
        <v>402</v>
      </c>
      <c r="C140" s="189">
        <f>'8.1.1.sz.mell.'!C140</f>
        <v>573558</v>
      </c>
    </row>
    <row r="141" spans="1:3" ht="12" customHeight="1" thickBot="1">
      <c r="A141" s="14" t="s">
        <v>84</v>
      </c>
      <c r="B141" s="8" t="s">
        <v>325</v>
      </c>
      <c r="C141" s="189">
        <f>'8.1.1.sz.mell.'!C141</f>
        <v>0</v>
      </c>
    </row>
    <row r="142" spans="1:3" ht="12" customHeight="1" thickBot="1">
      <c r="A142" s="14" t="s">
        <v>85</v>
      </c>
      <c r="B142" s="8" t="s">
        <v>326</v>
      </c>
      <c r="C142" s="189">
        <f>'8.1.1.sz.mell.'!C142</f>
        <v>573558</v>
      </c>
    </row>
    <row r="143" spans="1:3" ht="12" customHeight="1" thickBot="1">
      <c r="A143" s="14" t="s">
        <v>239</v>
      </c>
      <c r="B143" s="8" t="s">
        <v>403</v>
      </c>
      <c r="C143" s="189">
        <f>'8.1.1.sz.mell.'!C143</f>
        <v>0</v>
      </c>
    </row>
    <row r="144" spans="1:3" ht="12" customHeight="1" thickBot="1">
      <c r="A144" s="12" t="s">
        <v>240</v>
      </c>
      <c r="B144" s="6" t="s">
        <v>345</v>
      </c>
      <c r="C144" s="189">
        <f>'8.1.1.sz.mell.'!C144</f>
        <v>0</v>
      </c>
    </row>
    <row r="145" spans="1:3" ht="12" customHeight="1" thickBot="1">
      <c r="A145" s="19" t="s">
        <v>18</v>
      </c>
      <c r="B145" s="115" t="s">
        <v>404</v>
      </c>
      <c r="C145" s="189">
        <f>'8.1.1.sz.mell.'!C145</f>
        <v>0</v>
      </c>
    </row>
    <row r="146" spans="1:3" ht="12" customHeight="1" thickBot="1">
      <c r="A146" s="14" t="s">
        <v>86</v>
      </c>
      <c r="B146" s="8" t="s">
        <v>399</v>
      </c>
      <c r="C146" s="189">
        <f>'8.1.1.sz.mell.'!C146</f>
        <v>0</v>
      </c>
    </row>
    <row r="147" spans="1:3" ht="12" customHeight="1" thickBot="1">
      <c r="A147" s="14" t="s">
        <v>87</v>
      </c>
      <c r="B147" s="8" t="s">
        <v>406</v>
      </c>
      <c r="C147" s="189">
        <f>'8.1.1.sz.mell.'!C147</f>
        <v>0</v>
      </c>
    </row>
    <row r="148" spans="1:3" ht="12" customHeight="1" thickBot="1">
      <c r="A148" s="14" t="s">
        <v>251</v>
      </c>
      <c r="B148" s="8" t="s">
        <v>401</v>
      </c>
      <c r="C148" s="189">
        <f>'8.1.1.sz.mell.'!C148</f>
        <v>0</v>
      </c>
    </row>
    <row r="149" spans="1:3" ht="12" customHeight="1" thickBot="1">
      <c r="A149" s="14" t="s">
        <v>252</v>
      </c>
      <c r="B149" s="8" t="s">
        <v>407</v>
      </c>
      <c r="C149" s="189">
        <f>'8.1.1.sz.mell.'!C149</f>
        <v>0</v>
      </c>
    </row>
    <row r="150" spans="1:3" ht="12" customHeight="1" thickBot="1">
      <c r="A150" s="14" t="s">
        <v>405</v>
      </c>
      <c r="B150" s="8" t="s">
        <v>408</v>
      </c>
      <c r="C150" s="189">
        <f>'8.1.1.sz.mell.'!C150</f>
        <v>0</v>
      </c>
    </row>
    <row r="151" spans="1:3" ht="12" customHeight="1" thickBot="1">
      <c r="A151" s="19" t="s">
        <v>19</v>
      </c>
      <c r="B151" s="115" t="s">
        <v>409</v>
      </c>
      <c r="C151" s="189">
        <f>'8.1.1.sz.mell.'!C151</f>
        <v>0</v>
      </c>
    </row>
    <row r="152" spans="1:3" ht="12" customHeight="1" thickBot="1">
      <c r="A152" s="19" t="s">
        <v>20</v>
      </c>
      <c r="B152" s="115" t="s">
        <v>410</v>
      </c>
      <c r="C152" s="189">
        <f>'8.1.1.sz.mell.'!C152</f>
        <v>0</v>
      </c>
    </row>
    <row r="153" spans="1:9" ht="15" customHeight="1" thickBot="1">
      <c r="A153" s="19" t="s">
        <v>21</v>
      </c>
      <c r="B153" s="115" t="s">
        <v>412</v>
      </c>
      <c r="C153" s="189">
        <f>'8.1.1.sz.mell.'!C153</f>
        <v>0</v>
      </c>
      <c r="F153" s="294"/>
      <c r="G153" s="295"/>
      <c r="H153" s="295"/>
      <c r="I153" s="295"/>
    </row>
    <row r="154" spans="1:3" s="282" customFormat="1" ht="12.75" customHeight="1" thickBot="1">
      <c r="A154" s="186" t="s">
        <v>22</v>
      </c>
      <c r="B154" s="260" t="s">
        <v>411</v>
      </c>
      <c r="C154" s="189">
        <f>SUM(C140+C128)</f>
        <v>23452620</v>
      </c>
    </row>
    <row r="155" ht="7.5" customHeight="1"/>
    <row r="156" spans="1:3" ht="15.75">
      <c r="A156" s="389" t="s">
        <v>327</v>
      </c>
      <c r="B156" s="389"/>
      <c r="C156" s="389"/>
    </row>
    <row r="157" spans="1:3" ht="15" customHeight="1" thickBot="1">
      <c r="A157" s="387" t="s">
        <v>128</v>
      </c>
      <c r="B157" s="387"/>
      <c r="C157" s="198" t="s">
        <v>178</v>
      </c>
    </row>
    <row r="158" spans="1:4" ht="13.5" customHeight="1" thickBot="1">
      <c r="A158" s="19">
        <v>1</v>
      </c>
      <c r="B158" s="26" t="s">
        <v>413</v>
      </c>
      <c r="C158" s="188">
        <f>+C62-C128</f>
        <v>-6066981</v>
      </c>
      <c r="D158" s="296"/>
    </row>
    <row r="159" spans="1:3" ht="27.75" customHeight="1" thickBot="1">
      <c r="A159" s="19" t="s">
        <v>13</v>
      </c>
      <c r="B159" s="26" t="s">
        <v>419</v>
      </c>
      <c r="C159" s="188">
        <f>+C86-C153</f>
        <v>6640539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Bakonyság Község Önkormányzat
2019. ÉVI KÖLTSÉGVETÉS
KÖTELEZŐ FELADATAINAK MÉRLEGE &amp;R&amp;"Times New Roman CE,Félkövér dőlt"&amp;11 1.2. melléklet az 1/2019. (II. 28.)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9"/>
  <sheetViews>
    <sheetView view="pageLayout" zoomScaleNormal="130" zoomScaleSheetLayoutView="100" workbookViewId="0" topLeftCell="B1">
      <selection activeCell="C43" sqref="C43"/>
    </sheetView>
  </sheetViews>
  <sheetFormatPr defaultColWidth="9.00390625" defaultRowHeight="12.75"/>
  <cols>
    <col min="1" max="1" width="9.50390625" style="261" customWidth="1"/>
    <col min="2" max="2" width="91.625" style="261" customWidth="1"/>
    <col min="3" max="3" width="21.625" style="262" customWidth="1"/>
    <col min="4" max="4" width="9.00390625" style="280" customWidth="1"/>
    <col min="5" max="16384" width="9.375" style="280" customWidth="1"/>
  </cols>
  <sheetData>
    <row r="1" spans="1:3" ht="15.75" customHeight="1">
      <c r="A1" s="386" t="s">
        <v>9</v>
      </c>
      <c r="B1" s="386"/>
      <c r="C1" s="386"/>
    </row>
    <row r="2" spans="1:3" ht="15.75" customHeight="1" thickBot="1">
      <c r="A2" s="387" t="s">
        <v>126</v>
      </c>
      <c r="B2" s="387"/>
      <c r="C2" s="198" t="s">
        <v>486</v>
      </c>
    </row>
    <row r="3" spans="1:3" ht="37.5" customHeight="1" thickBot="1">
      <c r="A3" s="22" t="s">
        <v>62</v>
      </c>
      <c r="B3" s="23" t="s">
        <v>11</v>
      </c>
      <c r="C3" s="34" t="s">
        <v>492</v>
      </c>
    </row>
    <row r="4" spans="1:3" s="281" customFormat="1" ht="12" customHeight="1" thickBot="1">
      <c r="A4" s="275" t="s">
        <v>432</v>
      </c>
      <c r="B4" s="276" t="s">
        <v>433</v>
      </c>
      <c r="C4" s="277" t="s">
        <v>434</v>
      </c>
    </row>
    <row r="5" spans="1:3" s="282" customFormat="1" ht="12" customHeight="1" thickBot="1">
      <c r="A5" s="19" t="s">
        <v>12</v>
      </c>
      <c r="B5" s="20" t="s">
        <v>199</v>
      </c>
      <c r="C5" s="188">
        <f>+C6+C7+C8+C9+C10+C11</f>
        <v>0</v>
      </c>
    </row>
    <row r="6" spans="1:3" s="282" customFormat="1" ht="12" customHeight="1">
      <c r="A6" s="14" t="s">
        <v>88</v>
      </c>
      <c r="B6" s="283" t="s">
        <v>200</v>
      </c>
      <c r="C6" s="191"/>
    </row>
    <row r="7" spans="1:3" s="282" customFormat="1" ht="12" customHeight="1">
      <c r="A7" s="13" t="s">
        <v>89</v>
      </c>
      <c r="B7" s="284" t="s">
        <v>201</v>
      </c>
      <c r="C7" s="190"/>
    </row>
    <row r="8" spans="1:3" s="282" customFormat="1" ht="12" customHeight="1">
      <c r="A8" s="13" t="s">
        <v>90</v>
      </c>
      <c r="B8" s="284" t="s">
        <v>202</v>
      </c>
      <c r="C8" s="190"/>
    </row>
    <row r="9" spans="1:3" s="282" customFormat="1" ht="12" customHeight="1">
      <c r="A9" s="13" t="s">
        <v>91</v>
      </c>
      <c r="B9" s="284" t="s">
        <v>203</v>
      </c>
      <c r="C9" s="190"/>
    </row>
    <row r="10" spans="1:3" s="282" customFormat="1" ht="12" customHeight="1">
      <c r="A10" s="13" t="s">
        <v>122</v>
      </c>
      <c r="B10" s="184" t="s">
        <v>368</v>
      </c>
      <c r="C10" s="190"/>
    </row>
    <row r="11" spans="1:3" s="282" customFormat="1" ht="12" customHeight="1" thickBot="1">
      <c r="A11" s="15" t="s">
        <v>92</v>
      </c>
      <c r="B11" s="185" t="s">
        <v>369</v>
      </c>
      <c r="C11" s="190"/>
    </row>
    <row r="12" spans="1:3" s="282" customFormat="1" ht="12" customHeight="1" thickBot="1">
      <c r="A12" s="19" t="s">
        <v>13</v>
      </c>
      <c r="B12" s="183" t="s">
        <v>204</v>
      </c>
      <c r="C12" s="188">
        <f>+C13+C14+C15+C16+C17</f>
        <v>0</v>
      </c>
    </row>
    <row r="13" spans="1:3" s="282" customFormat="1" ht="12" customHeight="1">
      <c r="A13" s="14" t="s">
        <v>94</v>
      </c>
      <c r="B13" s="283" t="s">
        <v>205</v>
      </c>
      <c r="C13" s="191"/>
    </row>
    <row r="14" spans="1:3" s="282" customFormat="1" ht="12" customHeight="1">
      <c r="A14" s="13" t="s">
        <v>95</v>
      </c>
      <c r="B14" s="284" t="s">
        <v>206</v>
      </c>
      <c r="C14" s="190"/>
    </row>
    <row r="15" spans="1:3" s="282" customFormat="1" ht="12" customHeight="1">
      <c r="A15" s="13" t="s">
        <v>96</v>
      </c>
      <c r="B15" s="284" t="s">
        <v>358</v>
      </c>
      <c r="C15" s="190"/>
    </row>
    <row r="16" spans="1:3" s="282" customFormat="1" ht="12" customHeight="1">
      <c r="A16" s="13" t="s">
        <v>97</v>
      </c>
      <c r="B16" s="284" t="s">
        <v>359</v>
      </c>
      <c r="C16" s="190"/>
    </row>
    <row r="17" spans="1:3" s="282" customFormat="1" ht="12" customHeight="1">
      <c r="A17" s="13" t="s">
        <v>98</v>
      </c>
      <c r="B17" s="284" t="s">
        <v>207</v>
      </c>
      <c r="C17" s="190"/>
    </row>
    <row r="18" spans="1:3" s="282" customFormat="1" ht="12" customHeight="1" thickBot="1">
      <c r="A18" s="15" t="s">
        <v>107</v>
      </c>
      <c r="B18" s="185" t="s">
        <v>208</v>
      </c>
      <c r="C18" s="192"/>
    </row>
    <row r="19" spans="1:3" s="282" customFormat="1" ht="12" customHeight="1" thickBot="1">
      <c r="A19" s="19" t="s">
        <v>14</v>
      </c>
      <c r="B19" s="20" t="s">
        <v>209</v>
      </c>
      <c r="C19" s="188">
        <f>+C20+C21+C22+C23+C24</f>
        <v>0</v>
      </c>
    </row>
    <row r="20" spans="1:3" s="282" customFormat="1" ht="12" customHeight="1">
      <c r="A20" s="14" t="s">
        <v>77</v>
      </c>
      <c r="B20" s="283" t="s">
        <v>210</v>
      </c>
      <c r="C20" s="191"/>
    </row>
    <row r="21" spans="1:3" s="282" customFormat="1" ht="12" customHeight="1">
      <c r="A21" s="13" t="s">
        <v>78</v>
      </c>
      <c r="B21" s="284" t="s">
        <v>211</v>
      </c>
      <c r="C21" s="190"/>
    </row>
    <row r="22" spans="1:3" s="282" customFormat="1" ht="12" customHeight="1">
      <c r="A22" s="13" t="s">
        <v>79</v>
      </c>
      <c r="B22" s="284" t="s">
        <v>360</v>
      </c>
      <c r="C22" s="190"/>
    </row>
    <row r="23" spans="1:3" s="282" customFormat="1" ht="12" customHeight="1">
      <c r="A23" s="13" t="s">
        <v>80</v>
      </c>
      <c r="B23" s="284" t="s">
        <v>361</v>
      </c>
      <c r="C23" s="190"/>
    </row>
    <row r="24" spans="1:3" s="282" customFormat="1" ht="12" customHeight="1">
      <c r="A24" s="13" t="s">
        <v>145</v>
      </c>
      <c r="B24" s="284" t="s">
        <v>212</v>
      </c>
      <c r="C24" s="190"/>
    </row>
    <row r="25" spans="1:3" s="282" customFormat="1" ht="12" customHeight="1" thickBot="1">
      <c r="A25" s="15" t="s">
        <v>146</v>
      </c>
      <c r="B25" s="285" t="s">
        <v>213</v>
      </c>
      <c r="C25" s="192"/>
    </row>
    <row r="26" spans="1:3" s="282" customFormat="1" ht="12" customHeight="1" thickBot="1">
      <c r="A26" s="19" t="s">
        <v>147</v>
      </c>
      <c r="B26" s="20" t="s">
        <v>214</v>
      </c>
      <c r="C26" s="194">
        <f>+C27+C31+C32+C33</f>
        <v>0</v>
      </c>
    </row>
    <row r="27" spans="1:3" s="282" customFormat="1" ht="12" customHeight="1">
      <c r="A27" s="14" t="s">
        <v>215</v>
      </c>
      <c r="B27" s="283" t="s">
        <v>375</v>
      </c>
      <c r="C27" s="278">
        <f>+C28+C29+C30</f>
        <v>0</v>
      </c>
    </row>
    <row r="28" spans="1:3" s="282" customFormat="1" ht="12" customHeight="1">
      <c r="A28" s="13" t="s">
        <v>216</v>
      </c>
      <c r="B28" s="284" t="s">
        <v>221</v>
      </c>
      <c r="C28" s="190"/>
    </row>
    <row r="29" spans="1:3" s="282" customFormat="1" ht="12" customHeight="1">
      <c r="A29" s="13" t="s">
        <v>217</v>
      </c>
      <c r="B29" s="284" t="s">
        <v>222</v>
      </c>
      <c r="C29" s="190"/>
    </row>
    <row r="30" spans="1:3" s="282" customFormat="1" ht="12" customHeight="1">
      <c r="A30" s="13" t="s">
        <v>373</v>
      </c>
      <c r="B30" s="324" t="s">
        <v>374</v>
      </c>
      <c r="C30" s="190"/>
    </row>
    <row r="31" spans="1:3" s="282" customFormat="1" ht="12" customHeight="1">
      <c r="A31" s="13" t="s">
        <v>218</v>
      </c>
      <c r="B31" s="284" t="s">
        <v>223</v>
      </c>
      <c r="C31" s="190"/>
    </row>
    <row r="32" spans="1:3" s="282" customFormat="1" ht="12" customHeight="1">
      <c r="A32" s="13" t="s">
        <v>219</v>
      </c>
      <c r="B32" s="284" t="s">
        <v>224</v>
      </c>
      <c r="C32" s="190"/>
    </row>
    <row r="33" spans="1:3" s="282" customFormat="1" ht="12" customHeight="1" thickBot="1">
      <c r="A33" s="15" t="s">
        <v>220</v>
      </c>
      <c r="B33" s="285" t="s">
        <v>225</v>
      </c>
      <c r="C33" s="192"/>
    </row>
    <row r="34" spans="1:3" s="282" customFormat="1" ht="12" customHeight="1" thickBot="1">
      <c r="A34" s="19" t="s">
        <v>16</v>
      </c>
      <c r="B34" s="20" t="s">
        <v>370</v>
      </c>
      <c r="C34" s="188">
        <f>SUM(C35:C45)</f>
        <v>75000</v>
      </c>
    </row>
    <row r="35" spans="1:3" s="282" customFormat="1" ht="12" customHeight="1">
      <c r="A35" s="14" t="s">
        <v>81</v>
      </c>
      <c r="B35" s="283" t="s">
        <v>228</v>
      </c>
      <c r="C35" s="191"/>
    </row>
    <row r="36" spans="1:3" s="282" customFormat="1" ht="12" customHeight="1">
      <c r="A36" s="13" t="s">
        <v>82</v>
      </c>
      <c r="B36" s="284" t="s">
        <v>229</v>
      </c>
      <c r="C36" s="190">
        <v>75000</v>
      </c>
    </row>
    <row r="37" spans="1:3" s="282" customFormat="1" ht="12" customHeight="1">
      <c r="A37" s="13" t="s">
        <v>83</v>
      </c>
      <c r="B37" s="284" t="s">
        <v>230</v>
      </c>
      <c r="C37" s="190"/>
    </row>
    <row r="38" spans="1:3" s="282" customFormat="1" ht="12" customHeight="1">
      <c r="A38" s="13" t="s">
        <v>149</v>
      </c>
      <c r="B38" s="284" t="s">
        <v>231</v>
      </c>
      <c r="C38" s="190"/>
    </row>
    <row r="39" spans="1:3" s="282" customFormat="1" ht="12" customHeight="1">
      <c r="A39" s="13" t="s">
        <v>150</v>
      </c>
      <c r="B39" s="284" t="s">
        <v>232</v>
      </c>
      <c r="C39" s="190"/>
    </row>
    <row r="40" spans="1:3" s="282" customFormat="1" ht="12" customHeight="1">
      <c r="A40" s="13" t="s">
        <v>151</v>
      </c>
      <c r="B40" s="284" t="s">
        <v>233</v>
      </c>
      <c r="C40" s="190"/>
    </row>
    <row r="41" spans="1:3" s="282" customFormat="1" ht="12" customHeight="1">
      <c r="A41" s="13" t="s">
        <v>152</v>
      </c>
      <c r="B41" s="284" t="s">
        <v>234</v>
      </c>
      <c r="C41" s="190"/>
    </row>
    <row r="42" spans="1:3" s="282" customFormat="1" ht="12" customHeight="1">
      <c r="A42" s="13" t="s">
        <v>153</v>
      </c>
      <c r="B42" s="284" t="s">
        <v>235</v>
      </c>
      <c r="C42" s="190"/>
    </row>
    <row r="43" spans="1:3" s="282" customFormat="1" ht="12" customHeight="1">
      <c r="A43" s="13" t="s">
        <v>226</v>
      </c>
      <c r="B43" s="284" t="s">
        <v>236</v>
      </c>
      <c r="C43" s="193"/>
    </row>
    <row r="44" spans="1:3" s="282" customFormat="1" ht="12" customHeight="1">
      <c r="A44" s="15" t="s">
        <v>227</v>
      </c>
      <c r="B44" s="285" t="s">
        <v>372</v>
      </c>
      <c r="C44" s="272"/>
    </row>
    <row r="45" spans="1:3" s="282" customFormat="1" ht="12" customHeight="1" thickBot="1">
      <c r="A45" s="15" t="s">
        <v>371</v>
      </c>
      <c r="B45" s="185" t="s">
        <v>237</v>
      </c>
      <c r="C45" s="272"/>
    </row>
    <row r="46" spans="1:3" s="282" customFormat="1" ht="12" customHeight="1" thickBot="1">
      <c r="A46" s="19" t="s">
        <v>17</v>
      </c>
      <c r="B46" s="20" t="s">
        <v>238</v>
      </c>
      <c r="C46" s="188">
        <f>SUM(C47:C51)</f>
        <v>0</v>
      </c>
    </row>
    <row r="47" spans="1:3" s="282" customFormat="1" ht="12" customHeight="1">
      <c r="A47" s="14" t="s">
        <v>84</v>
      </c>
      <c r="B47" s="283" t="s">
        <v>242</v>
      </c>
      <c r="C47" s="314"/>
    </row>
    <row r="48" spans="1:3" s="282" customFormat="1" ht="12" customHeight="1">
      <c r="A48" s="13" t="s">
        <v>85</v>
      </c>
      <c r="B48" s="284" t="s">
        <v>243</v>
      </c>
      <c r="C48" s="193"/>
    </row>
    <row r="49" spans="1:3" s="282" customFormat="1" ht="12" customHeight="1">
      <c r="A49" s="13" t="s">
        <v>239</v>
      </c>
      <c r="B49" s="284" t="s">
        <v>244</v>
      </c>
      <c r="C49" s="193"/>
    </row>
    <row r="50" spans="1:3" s="282" customFormat="1" ht="12" customHeight="1">
      <c r="A50" s="13" t="s">
        <v>240</v>
      </c>
      <c r="B50" s="284" t="s">
        <v>245</v>
      </c>
      <c r="C50" s="193"/>
    </row>
    <row r="51" spans="1:3" s="282" customFormat="1" ht="12" customHeight="1" thickBot="1">
      <c r="A51" s="15" t="s">
        <v>241</v>
      </c>
      <c r="B51" s="185" t="s">
        <v>246</v>
      </c>
      <c r="C51" s="272"/>
    </row>
    <row r="52" spans="1:3" s="282" customFormat="1" ht="12" customHeight="1" thickBot="1">
      <c r="A52" s="19" t="s">
        <v>154</v>
      </c>
      <c r="B52" s="20" t="s">
        <v>247</v>
      </c>
      <c r="C52" s="188">
        <f>SUM(C53:C55)</f>
        <v>0</v>
      </c>
    </row>
    <row r="53" spans="1:3" s="282" customFormat="1" ht="12" customHeight="1">
      <c r="A53" s="14" t="s">
        <v>86</v>
      </c>
      <c r="B53" s="283" t="s">
        <v>248</v>
      </c>
      <c r="C53" s="191"/>
    </row>
    <row r="54" spans="1:3" s="282" customFormat="1" ht="12" customHeight="1">
      <c r="A54" s="13" t="s">
        <v>87</v>
      </c>
      <c r="B54" s="284" t="s">
        <v>362</v>
      </c>
      <c r="C54" s="190"/>
    </row>
    <row r="55" spans="1:3" s="282" customFormat="1" ht="12" customHeight="1">
      <c r="A55" s="13" t="s">
        <v>251</v>
      </c>
      <c r="B55" s="284" t="s">
        <v>249</v>
      </c>
      <c r="C55" s="190"/>
    </row>
    <row r="56" spans="1:3" s="282" customFormat="1" ht="12" customHeight="1" thickBot="1">
      <c r="A56" s="15" t="s">
        <v>252</v>
      </c>
      <c r="B56" s="185" t="s">
        <v>250</v>
      </c>
      <c r="C56" s="192"/>
    </row>
    <row r="57" spans="1:3" s="282" customFormat="1" ht="12" customHeight="1" thickBot="1">
      <c r="A57" s="19" t="s">
        <v>19</v>
      </c>
      <c r="B57" s="183" t="s">
        <v>253</v>
      </c>
      <c r="C57" s="188">
        <f>SUM(C58:C60)</f>
        <v>0</v>
      </c>
    </row>
    <row r="58" spans="1:3" s="282" customFormat="1" ht="12" customHeight="1">
      <c r="A58" s="14" t="s">
        <v>155</v>
      </c>
      <c r="B58" s="283" t="s">
        <v>255</v>
      </c>
      <c r="C58" s="193"/>
    </row>
    <row r="59" spans="1:3" s="282" customFormat="1" ht="12" customHeight="1">
      <c r="A59" s="13" t="s">
        <v>156</v>
      </c>
      <c r="B59" s="284" t="s">
        <v>363</v>
      </c>
      <c r="C59" s="193"/>
    </row>
    <row r="60" spans="1:3" s="282" customFormat="1" ht="12" customHeight="1">
      <c r="A60" s="13" t="s">
        <v>179</v>
      </c>
      <c r="B60" s="284" t="s">
        <v>256</v>
      </c>
      <c r="C60" s="193"/>
    </row>
    <row r="61" spans="1:3" s="282" customFormat="1" ht="12" customHeight="1" thickBot="1">
      <c r="A61" s="15" t="s">
        <v>254</v>
      </c>
      <c r="B61" s="185" t="s">
        <v>257</v>
      </c>
      <c r="C61" s="193"/>
    </row>
    <row r="62" spans="1:3" s="282" customFormat="1" ht="12" customHeight="1" thickBot="1">
      <c r="A62" s="331" t="s">
        <v>415</v>
      </c>
      <c r="B62" s="20" t="s">
        <v>258</v>
      </c>
      <c r="C62" s="194">
        <f>+C5+C12+C19+C26+C34+C46+C52+C57</f>
        <v>75000</v>
      </c>
    </row>
    <row r="63" spans="1:3" s="282" customFormat="1" ht="12" customHeight="1" thickBot="1">
      <c r="A63" s="316" t="s">
        <v>259</v>
      </c>
      <c r="B63" s="183" t="s">
        <v>260</v>
      </c>
      <c r="C63" s="188">
        <f>SUM(C64:C66)</f>
        <v>0</v>
      </c>
    </row>
    <row r="64" spans="1:3" s="282" customFormat="1" ht="12" customHeight="1">
      <c r="A64" s="14" t="s">
        <v>291</v>
      </c>
      <c r="B64" s="283" t="s">
        <v>261</v>
      </c>
      <c r="C64" s="193"/>
    </row>
    <row r="65" spans="1:3" s="282" customFormat="1" ht="12" customHeight="1">
      <c r="A65" s="13" t="s">
        <v>300</v>
      </c>
      <c r="B65" s="284" t="s">
        <v>262</v>
      </c>
      <c r="C65" s="193"/>
    </row>
    <row r="66" spans="1:3" s="282" customFormat="1" ht="12" customHeight="1" thickBot="1">
      <c r="A66" s="15" t="s">
        <v>301</v>
      </c>
      <c r="B66" s="325" t="s">
        <v>400</v>
      </c>
      <c r="C66" s="193"/>
    </row>
    <row r="67" spans="1:3" s="282" customFormat="1" ht="12" customHeight="1" thickBot="1">
      <c r="A67" s="316" t="s">
        <v>264</v>
      </c>
      <c r="B67" s="183" t="s">
        <v>265</v>
      </c>
      <c r="C67" s="188">
        <f>SUM(C68:C71)</f>
        <v>0</v>
      </c>
    </row>
    <row r="68" spans="1:3" s="282" customFormat="1" ht="12" customHeight="1">
      <c r="A68" s="14" t="s">
        <v>123</v>
      </c>
      <c r="B68" s="283" t="s">
        <v>266</v>
      </c>
      <c r="C68" s="193"/>
    </row>
    <row r="69" spans="1:3" s="282" customFormat="1" ht="12" customHeight="1">
      <c r="A69" s="13" t="s">
        <v>124</v>
      </c>
      <c r="B69" s="284" t="s">
        <v>267</v>
      </c>
      <c r="C69" s="193"/>
    </row>
    <row r="70" spans="1:3" s="282" customFormat="1" ht="12" customHeight="1">
      <c r="A70" s="13" t="s">
        <v>292</v>
      </c>
      <c r="B70" s="284" t="s">
        <v>268</v>
      </c>
      <c r="C70" s="193"/>
    </row>
    <row r="71" spans="1:3" s="282" customFormat="1" ht="12" customHeight="1" thickBot="1">
      <c r="A71" s="15" t="s">
        <v>293</v>
      </c>
      <c r="B71" s="185" t="s">
        <v>269</v>
      </c>
      <c r="C71" s="193"/>
    </row>
    <row r="72" spans="1:3" s="282" customFormat="1" ht="12" customHeight="1" thickBot="1">
      <c r="A72" s="316" t="s">
        <v>270</v>
      </c>
      <c r="B72" s="183" t="s">
        <v>271</v>
      </c>
      <c r="C72" s="188">
        <f>SUM(C73:C74)</f>
        <v>0</v>
      </c>
    </row>
    <row r="73" spans="1:3" s="282" customFormat="1" ht="12" customHeight="1">
      <c r="A73" s="14" t="s">
        <v>294</v>
      </c>
      <c r="B73" s="283" t="s">
        <v>272</v>
      </c>
      <c r="C73" s="193"/>
    </row>
    <row r="74" spans="1:3" s="282" customFormat="1" ht="12" customHeight="1" thickBot="1">
      <c r="A74" s="15" t="s">
        <v>295</v>
      </c>
      <c r="B74" s="185" t="s">
        <v>273</v>
      </c>
      <c r="C74" s="193"/>
    </row>
    <row r="75" spans="1:3" s="282" customFormat="1" ht="12" customHeight="1" thickBot="1">
      <c r="A75" s="316" t="s">
        <v>274</v>
      </c>
      <c r="B75" s="183" t="s">
        <v>275</v>
      </c>
      <c r="C75" s="188">
        <f>SUM(C76:C78)</f>
        <v>0</v>
      </c>
    </row>
    <row r="76" spans="1:3" s="282" customFormat="1" ht="12" customHeight="1">
      <c r="A76" s="14" t="s">
        <v>296</v>
      </c>
      <c r="B76" s="283" t="s">
        <v>276</v>
      </c>
      <c r="C76" s="193"/>
    </row>
    <row r="77" spans="1:3" s="282" customFormat="1" ht="12" customHeight="1">
      <c r="A77" s="13" t="s">
        <v>297</v>
      </c>
      <c r="B77" s="284" t="s">
        <v>277</v>
      </c>
      <c r="C77" s="193"/>
    </row>
    <row r="78" spans="1:3" s="282" customFormat="1" ht="12" customHeight="1" thickBot="1">
      <c r="A78" s="15" t="s">
        <v>298</v>
      </c>
      <c r="B78" s="185" t="s">
        <v>278</v>
      </c>
      <c r="C78" s="193"/>
    </row>
    <row r="79" spans="1:3" s="282" customFormat="1" ht="12" customHeight="1" thickBot="1">
      <c r="A79" s="316" t="s">
        <v>279</v>
      </c>
      <c r="B79" s="183" t="s">
        <v>299</v>
      </c>
      <c r="C79" s="188">
        <f>SUM(C80:C83)</f>
        <v>0</v>
      </c>
    </row>
    <row r="80" spans="1:3" s="282" customFormat="1" ht="12" customHeight="1">
      <c r="A80" s="287" t="s">
        <v>280</v>
      </c>
      <c r="B80" s="283" t="s">
        <v>281</v>
      </c>
      <c r="C80" s="193"/>
    </row>
    <row r="81" spans="1:3" s="282" customFormat="1" ht="12" customHeight="1">
      <c r="A81" s="288" t="s">
        <v>282</v>
      </c>
      <c r="B81" s="284" t="s">
        <v>283</v>
      </c>
      <c r="C81" s="193"/>
    </row>
    <row r="82" spans="1:3" s="282" customFormat="1" ht="12" customHeight="1">
      <c r="A82" s="288" t="s">
        <v>284</v>
      </c>
      <c r="B82" s="284" t="s">
        <v>285</v>
      </c>
      <c r="C82" s="193"/>
    </row>
    <row r="83" spans="1:3" s="282" customFormat="1" ht="12" customHeight="1" thickBot="1">
      <c r="A83" s="289" t="s">
        <v>286</v>
      </c>
      <c r="B83" s="185" t="s">
        <v>287</v>
      </c>
      <c r="C83" s="193"/>
    </row>
    <row r="84" spans="1:3" s="282" customFormat="1" ht="12" customHeight="1" thickBot="1">
      <c r="A84" s="316" t="s">
        <v>288</v>
      </c>
      <c r="B84" s="183" t="s">
        <v>414</v>
      </c>
      <c r="C84" s="315"/>
    </row>
    <row r="85" spans="1:3" s="282" customFormat="1" ht="13.5" customHeight="1" thickBot="1">
      <c r="A85" s="316" t="s">
        <v>290</v>
      </c>
      <c r="B85" s="183" t="s">
        <v>289</v>
      </c>
      <c r="C85" s="315"/>
    </row>
    <row r="86" spans="1:3" s="282" customFormat="1" ht="15.75" customHeight="1" thickBot="1">
      <c r="A86" s="316" t="s">
        <v>302</v>
      </c>
      <c r="B86" s="290" t="s">
        <v>417</v>
      </c>
      <c r="C86" s="194">
        <f>+C63+C67+C72+C75+C79+C85+C84</f>
        <v>0</v>
      </c>
    </row>
    <row r="87" spans="1:3" s="282" customFormat="1" ht="16.5" customHeight="1" thickBot="1">
      <c r="A87" s="317" t="s">
        <v>416</v>
      </c>
      <c r="B87" s="291" t="s">
        <v>418</v>
      </c>
      <c r="C87" s="194">
        <f>+C62+C86</f>
        <v>75000</v>
      </c>
    </row>
    <row r="88" spans="1:3" s="282" customFormat="1" ht="83.25" customHeight="1">
      <c r="A88" s="4"/>
      <c r="B88" s="5"/>
      <c r="C88" s="195"/>
    </row>
    <row r="89" spans="1:3" ht="16.5" customHeight="1">
      <c r="A89" s="386" t="s">
        <v>41</v>
      </c>
      <c r="B89" s="386"/>
      <c r="C89" s="386"/>
    </row>
    <row r="90" spans="1:3" s="292" customFormat="1" ht="16.5" customHeight="1" thickBot="1">
      <c r="A90" s="388" t="s">
        <v>127</v>
      </c>
      <c r="B90" s="388"/>
      <c r="C90" s="129" t="s">
        <v>178</v>
      </c>
    </row>
    <row r="91" spans="1:3" ht="37.5" customHeight="1" thickBot="1">
      <c r="A91" s="22" t="s">
        <v>62</v>
      </c>
      <c r="B91" s="23" t="s">
        <v>42</v>
      </c>
      <c r="C91" s="34" t="str">
        <f>+C3</f>
        <v>2019. évi előirányzat </v>
      </c>
    </row>
    <row r="92" spans="1:3" s="281" customFormat="1" ht="12" customHeight="1" thickBot="1">
      <c r="A92" s="28" t="s">
        <v>432</v>
      </c>
      <c r="B92" s="29" t="s">
        <v>433</v>
      </c>
      <c r="C92" s="30" t="s">
        <v>434</v>
      </c>
    </row>
    <row r="93" spans="1:3" ht="12" customHeight="1" thickBot="1">
      <c r="A93" s="21" t="s">
        <v>12</v>
      </c>
      <c r="B93" s="27" t="s">
        <v>376</v>
      </c>
      <c r="C93" s="187">
        <f>C94+C95+C96+C97+C98+C111</f>
        <v>75000</v>
      </c>
    </row>
    <row r="94" spans="1:3" ht="12" customHeight="1">
      <c r="A94" s="16" t="s">
        <v>88</v>
      </c>
      <c r="B94" s="9" t="s">
        <v>43</v>
      </c>
      <c r="C94" s="189"/>
    </row>
    <row r="95" spans="1:3" ht="12" customHeight="1">
      <c r="A95" s="13" t="s">
        <v>89</v>
      </c>
      <c r="B95" s="7" t="s">
        <v>157</v>
      </c>
      <c r="C95" s="190"/>
    </row>
    <row r="96" spans="1:3" ht="12" customHeight="1">
      <c r="A96" s="13" t="s">
        <v>90</v>
      </c>
      <c r="B96" s="7" t="s">
        <v>121</v>
      </c>
      <c r="C96" s="192"/>
    </row>
    <row r="97" spans="1:3" ht="12" customHeight="1">
      <c r="A97" s="13" t="s">
        <v>91</v>
      </c>
      <c r="B97" s="10" t="s">
        <v>158</v>
      </c>
      <c r="C97" s="192"/>
    </row>
    <row r="98" spans="1:4" ht="12" customHeight="1">
      <c r="A98" s="13" t="s">
        <v>102</v>
      </c>
      <c r="B98" s="18" t="s">
        <v>159</v>
      </c>
      <c r="C98" s="192">
        <v>75000</v>
      </c>
      <c r="D98" s="368">
        <f>SUM(D93:D97)</f>
        <v>0</v>
      </c>
    </row>
    <row r="99" spans="1:3" ht="12" customHeight="1">
      <c r="A99" s="13" t="s">
        <v>92</v>
      </c>
      <c r="B99" s="7" t="s">
        <v>381</v>
      </c>
      <c r="C99" s="192"/>
    </row>
    <row r="100" spans="1:3" ht="12" customHeight="1">
      <c r="A100" s="13" t="s">
        <v>93</v>
      </c>
      <c r="B100" s="132" t="s">
        <v>380</v>
      </c>
      <c r="C100" s="192"/>
    </row>
    <row r="101" spans="1:3" ht="12" customHeight="1">
      <c r="A101" s="13" t="s">
        <v>103</v>
      </c>
      <c r="B101" s="132" t="s">
        <v>379</v>
      </c>
      <c r="C101" s="192"/>
    </row>
    <row r="102" spans="1:3" ht="12" customHeight="1">
      <c r="A102" s="13" t="s">
        <v>104</v>
      </c>
      <c r="B102" s="130" t="s">
        <v>305</v>
      </c>
      <c r="C102" s="192"/>
    </row>
    <row r="103" spans="1:3" ht="12" customHeight="1">
      <c r="A103" s="13" t="s">
        <v>105</v>
      </c>
      <c r="B103" s="131" t="s">
        <v>306</v>
      </c>
      <c r="C103" s="192"/>
    </row>
    <row r="104" spans="1:3" ht="12" customHeight="1">
      <c r="A104" s="13" t="s">
        <v>106</v>
      </c>
      <c r="B104" s="131" t="s">
        <v>307</v>
      </c>
      <c r="C104" s="192"/>
    </row>
    <row r="105" spans="1:3" ht="12" customHeight="1">
      <c r="A105" s="13" t="s">
        <v>108</v>
      </c>
      <c r="B105" s="130" t="s">
        <v>308</v>
      </c>
      <c r="C105" s="192"/>
    </row>
    <row r="106" spans="1:3" ht="12" customHeight="1">
      <c r="A106" s="13" t="s">
        <v>160</v>
      </c>
      <c r="B106" s="130" t="s">
        <v>309</v>
      </c>
      <c r="C106" s="192"/>
    </row>
    <row r="107" spans="1:3" ht="12" customHeight="1">
      <c r="A107" s="13" t="s">
        <v>303</v>
      </c>
      <c r="B107" s="131" t="s">
        <v>310</v>
      </c>
      <c r="C107" s="192"/>
    </row>
    <row r="108" spans="1:3" ht="12" customHeight="1">
      <c r="A108" s="12" t="s">
        <v>304</v>
      </c>
      <c r="B108" s="132" t="s">
        <v>311</v>
      </c>
      <c r="C108" s="192"/>
    </row>
    <row r="109" spans="1:3" ht="12" customHeight="1">
      <c r="A109" s="13" t="s">
        <v>377</v>
      </c>
      <c r="B109" s="132" t="s">
        <v>312</v>
      </c>
      <c r="C109" s="192"/>
    </row>
    <row r="110" spans="1:3" ht="12" customHeight="1">
      <c r="A110" s="15" t="s">
        <v>378</v>
      </c>
      <c r="B110" s="132" t="s">
        <v>313</v>
      </c>
      <c r="C110" s="192">
        <v>75000</v>
      </c>
    </row>
    <row r="111" spans="1:3" ht="12" customHeight="1">
      <c r="A111" s="13" t="s">
        <v>382</v>
      </c>
      <c r="B111" s="10" t="s">
        <v>44</v>
      </c>
      <c r="C111" s="190"/>
    </row>
    <row r="112" spans="1:3" ht="12" customHeight="1">
      <c r="A112" s="13" t="s">
        <v>383</v>
      </c>
      <c r="B112" s="7" t="s">
        <v>385</v>
      </c>
      <c r="C112" s="190"/>
    </row>
    <row r="113" spans="1:3" ht="12" customHeight="1" thickBot="1">
      <c r="A113" s="17" t="s">
        <v>384</v>
      </c>
      <c r="B113" s="329" t="s">
        <v>386</v>
      </c>
      <c r="C113" s="196"/>
    </row>
    <row r="114" spans="1:3" ht="12" customHeight="1" thickBot="1">
      <c r="A114" s="326" t="s">
        <v>13</v>
      </c>
      <c r="B114" s="327" t="s">
        <v>314</v>
      </c>
      <c r="C114" s="328">
        <f>+C115+C117+C119</f>
        <v>0</v>
      </c>
    </row>
    <row r="115" spans="1:3" ht="12" customHeight="1">
      <c r="A115" s="14" t="s">
        <v>94</v>
      </c>
      <c r="B115" s="7" t="s">
        <v>177</v>
      </c>
      <c r="C115" s="191"/>
    </row>
    <row r="116" spans="1:3" ht="12" customHeight="1">
      <c r="A116" s="14" t="s">
        <v>95</v>
      </c>
      <c r="B116" s="11" t="s">
        <v>318</v>
      </c>
      <c r="C116" s="191"/>
    </row>
    <row r="117" spans="1:3" ht="12" customHeight="1">
      <c r="A117" s="14" t="s">
        <v>96</v>
      </c>
      <c r="B117" s="11" t="s">
        <v>161</v>
      </c>
      <c r="C117" s="190"/>
    </row>
    <row r="118" spans="1:3" ht="12" customHeight="1">
      <c r="A118" s="14" t="s">
        <v>97</v>
      </c>
      <c r="B118" s="11" t="s">
        <v>319</v>
      </c>
      <c r="C118" s="176"/>
    </row>
    <row r="119" spans="1:3" ht="12" customHeight="1">
      <c r="A119" s="14" t="s">
        <v>98</v>
      </c>
      <c r="B119" s="185" t="s">
        <v>180</v>
      </c>
      <c r="C119" s="176"/>
    </row>
    <row r="120" spans="1:3" ht="12" customHeight="1">
      <c r="A120" s="14" t="s">
        <v>107</v>
      </c>
      <c r="B120" s="184" t="s">
        <v>364</v>
      </c>
      <c r="C120" s="176"/>
    </row>
    <row r="121" spans="1:3" ht="12" customHeight="1">
      <c r="A121" s="14" t="s">
        <v>109</v>
      </c>
      <c r="B121" s="279" t="s">
        <v>324</v>
      </c>
      <c r="C121" s="176"/>
    </row>
    <row r="122" spans="1:3" ht="15.75">
      <c r="A122" s="14" t="s">
        <v>162</v>
      </c>
      <c r="B122" s="131" t="s">
        <v>307</v>
      </c>
      <c r="C122" s="176"/>
    </row>
    <row r="123" spans="1:3" ht="12" customHeight="1">
      <c r="A123" s="14" t="s">
        <v>163</v>
      </c>
      <c r="B123" s="131" t="s">
        <v>323</v>
      </c>
      <c r="C123" s="176"/>
    </row>
    <row r="124" spans="1:3" ht="12" customHeight="1">
      <c r="A124" s="14" t="s">
        <v>164</v>
      </c>
      <c r="B124" s="131" t="s">
        <v>322</v>
      </c>
      <c r="C124" s="176"/>
    </row>
    <row r="125" spans="1:3" ht="12" customHeight="1">
      <c r="A125" s="14" t="s">
        <v>315</v>
      </c>
      <c r="B125" s="131" t="s">
        <v>310</v>
      </c>
      <c r="C125" s="176"/>
    </row>
    <row r="126" spans="1:3" ht="12" customHeight="1">
      <c r="A126" s="14" t="s">
        <v>316</v>
      </c>
      <c r="B126" s="131" t="s">
        <v>321</v>
      </c>
      <c r="C126" s="176"/>
    </row>
    <row r="127" spans="1:3" ht="16.5" thickBot="1">
      <c r="A127" s="12" t="s">
        <v>317</v>
      </c>
      <c r="B127" s="131" t="s">
        <v>320</v>
      </c>
      <c r="C127" s="177"/>
    </row>
    <row r="128" spans="1:3" ht="12" customHeight="1" thickBot="1">
      <c r="A128" s="19" t="s">
        <v>14</v>
      </c>
      <c r="B128" s="115" t="s">
        <v>387</v>
      </c>
      <c r="C128" s="188">
        <f>+C93+C114</f>
        <v>75000</v>
      </c>
    </row>
    <row r="129" spans="1:3" ht="12" customHeight="1" thickBot="1">
      <c r="A129" s="19" t="s">
        <v>15</v>
      </c>
      <c r="B129" s="115" t="s">
        <v>388</v>
      </c>
      <c r="C129" s="188">
        <f>+C130+C131+C132</f>
        <v>0</v>
      </c>
    </row>
    <row r="130" spans="1:3" ht="12" customHeight="1">
      <c r="A130" s="14" t="s">
        <v>215</v>
      </c>
      <c r="B130" s="11" t="s">
        <v>395</v>
      </c>
      <c r="C130" s="176"/>
    </row>
    <row r="131" spans="1:3" ht="12" customHeight="1">
      <c r="A131" s="14" t="s">
        <v>218</v>
      </c>
      <c r="B131" s="11" t="s">
        <v>396</v>
      </c>
      <c r="C131" s="176"/>
    </row>
    <row r="132" spans="1:3" ht="12" customHeight="1" thickBot="1">
      <c r="A132" s="12" t="s">
        <v>219</v>
      </c>
      <c r="B132" s="11" t="s">
        <v>397</v>
      </c>
      <c r="C132" s="176"/>
    </row>
    <row r="133" spans="1:3" ht="12" customHeight="1" thickBot="1">
      <c r="A133" s="19" t="s">
        <v>16</v>
      </c>
      <c r="B133" s="115" t="s">
        <v>389</v>
      </c>
      <c r="C133" s="188">
        <f>SUM(C134:C139)</f>
        <v>0</v>
      </c>
    </row>
    <row r="134" spans="1:3" ht="12" customHeight="1">
      <c r="A134" s="14" t="s">
        <v>81</v>
      </c>
      <c r="B134" s="8" t="s">
        <v>398</v>
      </c>
      <c r="C134" s="176"/>
    </row>
    <row r="135" spans="1:3" ht="12" customHeight="1">
      <c r="A135" s="14" t="s">
        <v>82</v>
      </c>
      <c r="B135" s="8" t="s">
        <v>390</v>
      </c>
      <c r="C135" s="176"/>
    </row>
    <row r="136" spans="1:3" ht="12" customHeight="1">
      <c r="A136" s="14" t="s">
        <v>83</v>
      </c>
      <c r="B136" s="8" t="s">
        <v>391</v>
      </c>
      <c r="C136" s="176"/>
    </row>
    <row r="137" spans="1:3" ht="12" customHeight="1">
      <c r="A137" s="14" t="s">
        <v>149</v>
      </c>
      <c r="B137" s="8" t="s">
        <v>392</v>
      </c>
      <c r="C137" s="176"/>
    </row>
    <row r="138" spans="1:3" ht="12" customHeight="1">
      <c r="A138" s="14" t="s">
        <v>150</v>
      </c>
      <c r="B138" s="8" t="s">
        <v>393</v>
      </c>
      <c r="C138" s="176"/>
    </row>
    <row r="139" spans="1:3" ht="12" customHeight="1" thickBot="1">
      <c r="A139" s="12" t="s">
        <v>151</v>
      </c>
      <c r="B139" s="8" t="s">
        <v>394</v>
      </c>
      <c r="C139" s="176"/>
    </row>
    <row r="140" spans="1:3" ht="12" customHeight="1" thickBot="1">
      <c r="A140" s="19" t="s">
        <v>17</v>
      </c>
      <c r="B140" s="115" t="s">
        <v>402</v>
      </c>
      <c r="C140" s="194">
        <f>+C141+C142+C143+C144</f>
        <v>0</v>
      </c>
    </row>
    <row r="141" spans="1:3" ht="12" customHeight="1">
      <c r="A141" s="14" t="s">
        <v>84</v>
      </c>
      <c r="B141" s="8" t="s">
        <v>325</v>
      </c>
      <c r="C141" s="176"/>
    </row>
    <row r="142" spans="1:3" ht="12" customHeight="1">
      <c r="A142" s="14" t="s">
        <v>85</v>
      </c>
      <c r="B142" s="8" t="s">
        <v>326</v>
      </c>
      <c r="C142" s="176"/>
    </row>
    <row r="143" spans="1:3" ht="12" customHeight="1">
      <c r="A143" s="14" t="s">
        <v>239</v>
      </c>
      <c r="B143" s="8" t="s">
        <v>403</v>
      </c>
      <c r="C143" s="176"/>
    </row>
    <row r="144" spans="1:3" ht="12" customHeight="1" thickBot="1">
      <c r="A144" s="12" t="s">
        <v>240</v>
      </c>
      <c r="B144" s="6" t="s">
        <v>345</v>
      </c>
      <c r="C144" s="176"/>
    </row>
    <row r="145" spans="1:3" ht="12" customHeight="1" thickBot="1">
      <c r="A145" s="19" t="s">
        <v>18</v>
      </c>
      <c r="B145" s="115" t="s">
        <v>404</v>
      </c>
      <c r="C145" s="197">
        <f>SUM(C146:C150)</f>
        <v>0</v>
      </c>
    </row>
    <row r="146" spans="1:3" ht="12" customHeight="1">
      <c r="A146" s="14" t="s">
        <v>86</v>
      </c>
      <c r="B146" s="8" t="s">
        <v>399</v>
      </c>
      <c r="C146" s="176"/>
    </row>
    <row r="147" spans="1:3" ht="12" customHeight="1">
      <c r="A147" s="14" t="s">
        <v>87</v>
      </c>
      <c r="B147" s="8" t="s">
        <v>406</v>
      </c>
      <c r="C147" s="176"/>
    </row>
    <row r="148" spans="1:3" ht="12" customHeight="1">
      <c r="A148" s="14" t="s">
        <v>251</v>
      </c>
      <c r="B148" s="8" t="s">
        <v>401</v>
      </c>
      <c r="C148" s="176"/>
    </row>
    <row r="149" spans="1:3" ht="12" customHeight="1">
      <c r="A149" s="14" t="s">
        <v>252</v>
      </c>
      <c r="B149" s="8" t="s">
        <v>407</v>
      </c>
      <c r="C149" s="176"/>
    </row>
    <row r="150" spans="1:3" ht="12" customHeight="1" thickBot="1">
      <c r="A150" s="14" t="s">
        <v>405</v>
      </c>
      <c r="B150" s="8" t="s">
        <v>408</v>
      </c>
      <c r="C150" s="176"/>
    </row>
    <row r="151" spans="1:3" ht="12" customHeight="1" thickBot="1">
      <c r="A151" s="19" t="s">
        <v>19</v>
      </c>
      <c r="B151" s="115" t="s">
        <v>409</v>
      </c>
      <c r="C151" s="330"/>
    </row>
    <row r="152" spans="1:3" ht="12" customHeight="1" thickBot="1">
      <c r="A152" s="19" t="s">
        <v>20</v>
      </c>
      <c r="B152" s="115" t="s">
        <v>410</v>
      </c>
      <c r="C152" s="330"/>
    </row>
    <row r="153" spans="1:9" ht="15" customHeight="1" thickBot="1">
      <c r="A153" s="19" t="s">
        <v>21</v>
      </c>
      <c r="B153" s="115" t="s">
        <v>412</v>
      </c>
      <c r="C153" s="293">
        <f>+C129+C133+C140+C145+C151+C152</f>
        <v>0</v>
      </c>
      <c r="F153" s="294"/>
      <c r="G153" s="295"/>
      <c r="H153" s="295"/>
      <c r="I153" s="295"/>
    </row>
    <row r="154" spans="1:3" s="282" customFormat="1" ht="12.75" customHeight="1" thickBot="1">
      <c r="A154" s="186" t="s">
        <v>22</v>
      </c>
      <c r="B154" s="260" t="s">
        <v>411</v>
      </c>
      <c r="C154" s="293">
        <f>+C128+C153</f>
        <v>75000</v>
      </c>
    </row>
    <row r="155" ht="7.5" customHeight="1"/>
    <row r="156" spans="1:3" ht="15.75">
      <c r="A156" s="389" t="s">
        <v>327</v>
      </c>
      <c r="B156" s="389"/>
      <c r="C156" s="389"/>
    </row>
    <row r="157" spans="1:3" ht="15" customHeight="1" thickBot="1">
      <c r="A157" s="387" t="s">
        <v>128</v>
      </c>
      <c r="B157" s="387"/>
      <c r="C157" s="198" t="s">
        <v>178</v>
      </c>
    </row>
    <row r="158" spans="1:4" ht="13.5" customHeight="1" thickBot="1">
      <c r="A158" s="19">
        <v>1</v>
      </c>
      <c r="B158" s="26" t="s">
        <v>413</v>
      </c>
      <c r="C158" s="188">
        <f>+C62-C128</f>
        <v>0</v>
      </c>
      <c r="D158" s="296"/>
    </row>
    <row r="159" spans="1:3" ht="27.75" customHeight="1" thickBot="1">
      <c r="A159" s="19" t="s">
        <v>13</v>
      </c>
      <c r="B159" s="26" t="s">
        <v>419</v>
      </c>
      <c r="C159" s="188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Bakonyság Község Önkormányzat
2019. ÉVI KÖLTSÉGVETÉS
ÖNKÉNT VÁLLALT FELADATAINAK MÉRLEGE
&amp;R&amp;"Times New Roman CE,Félkövér dőlt"&amp;11 1.3. melléklet az 1/2019. (II. 28.)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view="pageLayout" zoomScaleNormal="115" zoomScaleSheetLayoutView="100" workbookViewId="0" topLeftCell="B1">
      <selection activeCell="D14" sqref="D14"/>
    </sheetView>
  </sheetViews>
  <sheetFormatPr defaultColWidth="9.00390625" defaultRowHeight="12.75"/>
  <cols>
    <col min="1" max="1" width="6.875" style="50" customWidth="1"/>
    <col min="2" max="2" width="55.125" style="138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10" t="s">
        <v>132</v>
      </c>
      <c r="C1" s="211"/>
      <c r="D1" s="211"/>
      <c r="E1" s="211"/>
      <c r="F1" s="392" t="s">
        <v>502</v>
      </c>
    </row>
    <row r="2" spans="5:6" ht="14.25" thickBot="1">
      <c r="E2" s="212" t="s">
        <v>54</v>
      </c>
      <c r="F2" s="392"/>
    </row>
    <row r="3" spans="1:6" ht="18" customHeight="1" thickBot="1">
      <c r="A3" s="390" t="s">
        <v>62</v>
      </c>
      <c r="B3" s="213" t="s">
        <v>50</v>
      </c>
      <c r="C3" s="214"/>
      <c r="D3" s="213" t="s">
        <v>51</v>
      </c>
      <c r="E3" s="215"/>
      <c r="F3" s="392"/>
    </row>
    <row r="4" spans="1:6" s="216" customFormat="1" ht="35.25" customHeight="1" thickBot="1">
      <c r="A4" s="391"/>
      <c r="B4" s="139" t="s">
        <v>55</v>
      </c>
      <c r="C4" s="140" t="str">
        <f>+'1.1.sz.mell.'!C3</f>
        <v>2019. évi előirányzat </v>
      </c>
      <c r="D4" s="139" t="s">
        <v>55</v>
      </c>
      <c r="E4" s="46" t="str">
        <f>+C4</f>
        <v>2019. évi előirányzat </v>
      </c>
      <c r="F4" s="392"/>
    </row>
    <row r="5" spans="1:6" s="221" customFormat="1" ht="12" customHeight="1" thickBot="1">
      <c r="A5" s="217" t="s">
        <v>432</v>
      </c>
      <c r="B5" s="218" t="s">
        <v>433</v>
      </c>
      <c r="C5" s="219" t="s">
        <v>434</v>
      </c>
      <c r="D5" s="218" t="s">
        <v>436</v>
      </c>
      <c r="E5" s="220" t="s">
        <v>435</v>
      </c>
      <c r="F5" s="392"/>
    </row>
    <row r="6" spans="1:6" ht="12.75" customHeight="1">
      <c r="A6" s="222" t="s">
        <v>12</v>
      </c>
      <c r="B6" s="223" t="s">
        <v>328</v>
      </c>
      <c r="C6" s="199">
        <f>'1.1.sz.mell.'!C5</f>
        <v>14338950</v>
      </c>
      <c r="D6" s="223" t="s">
        <v>56</v>
      </c>
      <c r="E6" s="205">
        <f>'1.1.sz.mell.'!C94</f>
        <v>7113401</v>
      </c>
      <c r="F6" s="392"/>
    </row>
    <row r="7" spans="1:6" ht="12.75" customHeight="1">
      <c r="A7" s="224" t="s">
        <v>13</v>
      </c>
      <c r="B7" s="225" t="s">
        <v>329</v>
      </c>
      <c r="C7" s="200">
        <f>'1.1.sz.mell.'!C12</f>
        <v>823131</v>
      </c>
      <c r="D7" s="225" t="s">
        <v>157</v>
      </c>
      <c r="E7" s="206">
        <f>'1.1.sz.mell.'!C95</f>
        <v>1286744</v>
      </c>
      <c r="F7" s="392"/>
    </row>
    <row r="8" spans="1:6" ht="12.75" customHeight="1">
      <c r="A8" s="224" t="s">
        <v>14</v>
      </c>
      <c r="B8" s="225" t="s">
        <v>350</v>
      </c>
      <c r="C8" s="200"/>
      <c r="D8" s="225" t="s">
        <v>183</v>
      </c>
      <c r="E8" s="206">
        <f>'1.1.sz.mell.'!C96</f>
        <v>7880757</v>
      </c>
      <c r="F8" s="392"/>
    </row>
    <row r="9" spans="1:6" ht="12.75" customHeight="1">
      <c r="A9" s="224" t="s">
        <v>15</v>
      </c>
      <c r="B9" s="225" t="s">
        <v>148</v>
      </c>
      <c r="C9" s="200">
        <f>'1.1.sz.mell.'!C26</f>
        <v>840000</v>
      </c>
      <c r="D9" s="225" t="s">
        <v>158</v>
      </c>
      <c r="E9" s="206">
        <f>'1.1.sz.mell.'!C97</f>
        <v>645000</v>
      </c>
      <c r="F9" s="392"/>
    </row>
    <row r="10" spans="1:6" ht="12.75" customHeight="1">
      <c r="A10" s="224" t="s">
        <v>16</v>
      </c>
      <c r="B10" s="226" t="s">
        <v>357</v>
      </c>
      <c r="C10" s="200">
        <f>'1.1.sz.mell.'!C34</f>
        <v>885000</v>
      </c>
      <c r="D10" s="225" t="s">
        <v>159</v>
      </c>
      <c r="E10" s="206">
        <f>'1.1.sz.mell.'!C98</f>
        <v>207006</v>
      </c>
      <c r="F10" s="392"/>
    </row>
    <row r="11" spans="1:6" ht="12.75" customHeight="1">
      <c r="A11" s="224" t="s">
        <v>17</v>
      </c>
      <c r="B11" s="225" t="s">
        <v>330</v>
      </c>
      <c r="C11" s="201"/>
      <c r="D11" s="225" t="s">
        <v>44</v>
      </c>
      <c r="E11" s="206">
        <f>'1.1.sz.mell.'!C111</f>
        <v>5277314</v>
      </c>
      <c r="F11" s="392"/>
    </row>
    <row r="12" spans="1:6" ht="12.75" customHeight="1">
      <c r="A12" s="224" t="s">
        <v>18</v>
      </c>
      <c r="B12" s="225" t="s">
        <v>420</v>
      </c>
      <c r="C12" s="200"/>
      <c r="D12" s="39"/>
      <c r="E12" s="206"/>
      <c r="F12" s="392"/>
    </row>
    <row r="13" spans="1:6" ht="12.75" customHeight="1">
      <c r="A13" s="224" t="s">
        <v>19</v>
      </c>
      <c r="B13" s="39"/>
      <c r="C13" s="200"/>
      <c r="D13" s="39"/>
      <c r="E13" s="206"/>
      <c r="F13" s="392"/>
    </row>
    <row r="14" spans="1:6" ht="12.75" customHeight="1">
      <c r="A14" s="224" t="s">
        <v>20</v>
      </c>
      <c r="B14" s="297"/>
      <c r="C14" s="201"/>
      <c r="D14" s="39"/>
      <c r="E14" s="206"/>
      <c r="F14" s="392"/>
    </row>
    <row r="15" spans="1:6" ht="12.75" customHeight="1">
      <c r="A15" s="224" t="s">
        <v>21</v>
      </c>
      <c r="B15" s="39"/>
      <c r="C15" s="200"/>
      <c r="D15" s="39"/>
      <c r="E15" s="206"/>
      <c r="F15" s="392"/>
    </row>
    <row r="16" spans="1:6" ht="12.75" customHeight="1">
      <c r="A16" s="224" t="s">
        <v>22</v>
      </c>
      <c r="B16" s="39"/>
      <c r="C16" s="200"/>
      <c r="D16" s="39"/>
      <c r="E16" s="206"/>
      <c r="F16" s="392"/>
    </row>
    <row r="17" spans="1:6" ht="12.75" customHeight="1" thickBot="1">
      <c r="A17" s="224" t="s">
        <v>23</v>
      </c>
      <c r="B17" s="52"/>
      <c r="C17" s="202"/>
      <c r="D17" s="39"/>
      <c r="E17" s="207"/>
      <c r="F17" s="392"/>
    </row>
    <row r="18" spans="1:6" ht="15.75" customHeight="1" thickBot="1">
      <c r="A18" s="227" t="s">
        <v>24</v>
      </c>
      <c r="B18" s="116" t="s">
        <v>421</v>
      </c>
      <c r="C18" s="203">
        <f>SUM(C6:C17)-C8</f>
        <v>16887081</v>
      </c>
      <c r="D18" s="116" t="s">
        <v>336</v>
      </c>
      <c r="E18" s="208">
        <f>SUM(E6:E17)</f>
        <v>22410222</v>
      </c>
      <c r="F18" s="392"/>
    </row>
    <row r="19" spans="1:6" ht="12.75" customHeight="1">
      <c r="A19" s="228" t="s">
        <v>25</v>
      </c>
      <c r="B19" s="229" t="s">
        <v>333</v>
      </c>
      <c r="C19" s="332">
        <f>+C20+C21+C22+C23</f>
        <v>6096699</v>
      </c>
      <c r="D19" s="230" t="s">
        <v>165</v>
      </c>
      <c r="E19" s="209"/>
      <c r="F19" s="392"/>
    </row>
    <row r="20" spans="1:6" ht="12.75" customHeight="1">
      <c r="A20" s="231" t="s">
        <v>26</v>
      </c>
      <c r="B20" s="230" t="s">
        <v>175</v>
      </c>
      <c r="C20" s="71">
        <v>6096699</v>
      </c>
      <c r="D20" s="230" t="s">
        <v>335</v>
      </c>
      <c r="E20" s="72"/>
      <c r="F20" s="392"/>
    </row>
    <row r="21" spans="1:6" ht="12.75" customHeight="1">
      <c r="A21" s="231" t="s">
        <v>27</v>
      </c>
      <c r="B21" s="230" t="s">
        <v>176</v>
      </c>
      <c r="C21" s="71"/>
      <c r="D21" s="230" t="s">
        <v>130</v>
      </c>
      <c r="E21" s="72"/>
      <c r="F21" s="392"/>
    </row>
    <row r="22" spans="1:6" ht="12.75" customHeight="1">
      <c r="A22" s="231" t="s">
        <v>28</v>
      </c>
      <c r="B22" s="230" t="s">
        <v>181</v>
      </c>
      <c r="C22" s="71"/>
      <c r="D22" s="230" t="s">
        <v>131</v>
      </c>
      <c r="E22" s="72"/>
      <c r="F22" s="392"/>
    </row>
    <row r="23" spans="1:6" ht="12.75" customHeight="1">
      <c r="A23" s="231" t="s">
        <v>29</v>
      </c>
      <c r="B23" s="230" t="s">
        <v>182</v>
      </c>
      <c r="C23" s="71"/>
      <c r="D23" s="229" t="s">
        <v>184</v>
      </c>
      <c r="E23" s="72"/>
      <c r="F23" s="392"/>
    </row>
    <row r="24" spans="1:6" ht="12.75" customHeight="1">
      <c r="A24" s="231" t="s">
        <v>30</v>
      </c>
      <c r="B24" s="230" t="s">
        <v>334</v>
      </c>
      <c r="C24" s="232">
        <f>+C25+C26</f>
        <v>0</v>
      </c>
      <c r="D24" s="230" t="s">
        <v>166</v>
      </c>
      <c r="E24" s="72"/>
      <c r="F24" s="392"/>
    </row>
    <row r="25" spans="1:6" ht="12.75" customHeight="1">
      <c r="A25" s="228" t="s">
        <v>31</v>
      </c>
      <c r="B25" s="229" t="s">
        <v>331</v>
      </c>
      <c r="C25" s="204"/>
      <c r="D25" s="223" t="s">
        <v>403</v>
      </c>
      <c r="E25" s="209"/>
      <c r="F25" s="392"/>
    </row>
    <row r="26" spans="1:6" ht="12.75" customHeight="1">
      <c r="A26" s="231" t="s">
        <v>32</v>
      </c>
      <c r="B26" s="230" t="s">
        <v>332</v>
      </c>
      <c r="C26" s="71"/>
      <c r="D26" s="225" t="s">
        <v>409</v>
      </c>
      <c r="E26" s="72"/>
      <c r="F26" s="392"/>
    </row>
    <row r="27" spans="1:6" ht="12.75" customHeight="1">
      <c r="A27" s="224" t="s">
        <v>33</v>
      </c>
      <c r="B27" s="230" t="s">
        <v>414</v>
      </c>
      <c r="C27" s="71"/>
      <c r="D27" s="225" t="s">
        <v>410</v>
      </c>
      <c r="E27" s="72"/>
      <c r="F27" s="392"/>
    </row>
    <row r="28" spans="1:6" ht="12.75" customHeight="1" thickBot="1">
      <c r="A28" s="269" t="s">
        <v>34</v>
      </c>
      <c r="B28" s="229" t="s">
        <v>289</v>
      </c>
      <c r="C28" s="204"/>
      <c r="D28" s="299" t="s">
        <v>487</v>
      </c>
      <c r="E28" s="209">
        <f>'1.1.sz.mell.'!C140</f>
        <v>573558</v>
      </c>
      <c r="F28" s="392"/>
    </row>
    <row r="29" spans="1:6" ht="23.25" customHeight="1" thickBot="1">
      <c r="A29" s="227" t="s">
        <v>35</v>
      </c>
      <c r="B29" s="116" t="s">
        <v>422</v>
      </c>
      <c r="C29" s="203">
        <f>+C19+C24+C27+C28</f>
        <v>6096699</v>
      </c>
      <c r="D29" s="116" t="s">
        <v>424</v>
      </c>
      <c r="E29" s="208">
        <f>SUM(E19:E28)</f>
        <v>573558</v>
      </c>
      <c r="F29" s="392"/>
    </row>
    <row r="30" spans="1:6" ht="13.5" thickBot="1">
      <c r="A30" s="227" t="s">
        <v>36</v>
      </c>
      <c r="B30" s="233" t="s">
        <v>423</v>
      </c>
      <c r="C30" s="234">
        <f>+C18+C29</f>
        <v>22983780</v>
      </c>
      <c r="D30" s="233" t="s">
        <v>425</v>
      </c>
      <c r="E30" s="234">
        <f>+E18+E29</f>
        <v>22983780</v>
      </c>
      <c r="F30" s="392"/>
    </row>
    <row r="31" spans="1:6" ht="13.5" thickBot="1">
      <c r="A31" s="227" t="s">
        <v>37</v>
      </c>
      <c r="B31" s="233" t="s">
        <v>143</v>
      </c>
      <c r="C31" s="234">
        <f>IF(C18-E18&lt;0,E18-C18,"-")</f>
        <v>5523141</v>
      </c>
      <c r="D31" s="233" t="s">
        <v>144</v>
      </c>
      <c r="E31" s="234" t="str">
        <f>IF(C18-E18&gt;0,C18-E18,"-")</f>
        <v>-</v>
      </c>
      <c r="F31" s="392"/>
    </row>
    <row r="32" spans="1:6" ht="13.5" thickBot="1">
      <c r="A32" s="227" t="s">
        <v>38</v>
      </c>
      <c r="B32" s="233" t="s">
        <v>185</v>
      </c>
      <c r="C32" s="234" t="str">
        <f>IF(C18+C29-E30&lt;0,E30-(C18+C29),"-")</f>
        <v>-</v>
      </c>
      <c r="D32" s="233" t="s">
        <v>186</v>
      </c>
      <c r="E32" s="234" t="str">
        <f>IF(C18+C29-E30&gt;0,C18+C29-E30,"-")</f>
        <v>-</v>
      </c>
      <c r="F32" s="392"/>
    </row>
    <row r="33" spans="2:4" ht="18.75">
      <c r="B33" s="393"/>
      <c r="C33" s="393"/>
      <c r="D33" s="39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view="pageLayout" zoomScaleNormal="110" zoomScaleSheetLayoutView="115" workbookViewId="0" topLeftCell="B1">
      <selection activeCell="D17" sqref="D17"/>
    </sheetView>
  </sheetViews>
  <sheetFormatPr defaultColWidth="9.00390625" defaultRowHeight="12.75"/>
  <cols>
    <col min="1" max="1" width="6.875" style="50" customWidth="1"/>
    <col min="2" max="2" width="55.125" style="138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10" t="s">
        <v>133</v>
      </c>
      <c r="C1" s="211"/>
      <c r="D1" s="211"/>
      <c r="E1" s="211"/>
      <c r="F1" s="392" t="s">
        <v>503</v>
      </c>
    </row>
    <row r="2" spans="5:6" ht="14.25" thickBot="1">
      <c r="E2" s="212" t="s">
        <v>54</v>
      </c>
      <c r="F2" s="392"/>
    </row>
    <row r="3" spans="1:6" ht="13.5" thickBot="1">
      <c r="A3" s="394" t="s">
        <v>62</v>
      </c>
      <c r="B3" s="213" t="s">
        <v>50</v>
      </c>
      <c r="C3" s="214"/>
      <c r="D3" s="213" t="s">
        <v>51</v>
      </c>
      <c r="E3" s="215"/>
      <c r="F3" s="392"/>
    </row>
    <row r="4" spans="1:6" s="216" customFormat="1" ht="24.75" thickBot="1">
      <c r="A4" s="395"/>
      <c r="B4" s="139" t="s">
        <v>55</v>
      </c>
      <c r="C4" s="140" t="str">
        <f>+'2.1.sz.mell  '!C4</f>
        <v>2019. évi előirányzat </v>
      </c>
      <c r="D4" s="139" t="s">
        <v>55</v>
      </c>
      <c r="E4" s="140" t="str">
        <f>+'2.1.sz.mell  '!C4</f>
        <v>2019. évi előirányzat </v>
      </c>
      <c r="F4" s="392"/>
    </row>
    <row r="5" spans="1:6" s="216" customFormat="1" ht="13.5" thickBot="1">
      <c r="A5" s="217" t="s">
        <v>432</v>
      </c>
      <c r="B5" s="218" t="s">
        <v>433</v>
      </c>
      <c r="C5" s="219" t="s">
        <v>434</v>
      </c>
      <c r="D5" s="218" t="s">
        <v>436</v>
      </c>
      <c r="E5" s="220" t="s">
        <v>435</v>
      </c>
      <c r="F5" s="392"/>
    </row>
    <row r="6" spans="1:6" ht="12.75" customHeight="1">
      <c r="A6" s="222" t="s">
        <v>12</v>
      </c>
      <c r="B6" s="223" t="s">
        <v>337</v>
      </c>
      <c r="C6" s="199"/>
      <c r="D6" s="223" t="s">
        <v>177</v>
      </c>
      <c r="E6" s="205"/>
      <c r="F6" s="392"/>
    </row>
    <row r="7" spans="1:6" ht="12.75">
      <c r="A7" s="224" t="s">
        <v>13</v>
      </c>
      <c r="B7" s="225" t="s">
        <v>338</v>
      </c>
      <c r="C7" s="200"/>
      <c r="D7" s="225" t="s">
        <v>343</v>
      </c>
      <c r="E7" s="206"/>
      <c r="F7" s="392"/>
    </row>
    <row r="8" spans="1:6" ht="12.75" customHeight="1">
      <c r="A8" s="224" t="s">
        <v>14</v>
      </c>
      <c r="B8" s="225" t="s">
        <v>4</v>
      </c>
      <c r="C8" s="200"/>
      <c r="D8" s="225" t="s">
        <v>161</v>
      </c>
      <c r="E8" s="206">
        <f>'1.1.sz.mell.'!C117</f>
        <v>543840</v>
      </c>
      <c r="F8" s="392"/>
    </row>
    <row r="9" spans="1:6" ht="12.75" customHeight="1">
      <c r="A9" s="224" t="s">
        <v>15</v>
      </c>
      <c r="B9" s="225" t="s">
        <v>339</v>
      </c>
      <c r="C9" s="200"/>
      <c r="D9" s="225" t="s">
        <v>344</v>
      </c>
      <c r="E9" s="206"/>
      <c r="F9" s="392"/>
    </row>
    <row r="10" spans="1:6" ht="12.75" customHeight="1">
      <c r="A10" s="224" t="s">
        <v>16</v>
      </c>
      <c r="B10" s="225" t="s">
        <v>340</v>
      </c>
      <c r="C10" s="200"/>
      <c r="D10" s="225" t="s">
        <v>180</v>
      </c>
      <c r="E10" s="206"/>
      <c r="F10" s="392"/>
    </row>
    <row r="11" spans="1:6" ht="12.75" customHeight="1">
      <c r="A11" s="224" t="s">
        <v>17</v>
      </c>
      <c r="B11" s="225" t="s">
        <v>341</v>
      </c>
      <c r="C11" s="201"/>
      <c r="D11" s="300"/>
      <c r="E11" s="206"/>
      <c r="F11" s="392"/>
    </row>
    <row r="12" spans="1:6" ht="12.75" customHeight="1">
      <c r="A12" s="224" t="s">
        <v>18</v>
      </c>
      <c r="B12" s="39"/>
      <c r="C12" s="200"/>
      <c r="D12" s="300"/>
      <c r="E12" s="206"/>
      <c r="F12" s="392"/>
    </row>
    <row r="13" spans="1:6" ht="12.75" customHeight="1">
      <c r="A13" s="224" t="s">
        <v>19</v>
      </c>
      <c r="B13" s="39"/>
      <c r="C13" s="200"/>
      <c r="D13" s="301"/>
      <c r="E13" s="206"/>
      <c r="F13" s="392"/>
    </row>
    <row r="14" spans="1:6" ht="12.75" customHeight="1">
      <c r="A14" s="224" t="s">
        <v>20</v>
      </c>
      <c r="B14" s="298"/>
      <c r="C14" s="201"/>
      <c r="D14" s="300"/>
      <c r="E14" s="206"/>
      <c r="F14" s="392"/>
    </row>
    <row r="15" spans="1:6" ht="12.75">
      <c r="A15" s="224" t="s">
        <v>21</v>
      </c>
      <c r="B15" s="39"/>
      <c r="C15" s="201"/>
      <c r="D15" s="300"/>
      <c r="E15" s="206"/>
      <c r="F15" s="392"/>
    </row>
    <row r="16" spans="1:6" ht="12.75" customHeight="1" thickBot="1">
      <c r="A16" s="269" t="s">
        <v>22</v>
      </c>
      <c r="B16" s="299"/>
      <c r="C16" s="271"/>
      <c r="D16" s="270" t="s">
        <v>44</v>
      </c>
      <c r="E16" s="249"/>
      <c r="F16" s="392"/>
    </row>
    <row r="17" spans="1:6" ht="15.75" customHeight="1" thickBot="1">
      <c r="A17" s="227" t="s">
        <v>23</v>
      </c>
      <c r="B17" s="116" t="s">
        <v>351</v>
      </c>
      <c r="C17" s="203">
        <f>+C6+C8+C9+C11+C12+C13+C14+C15+C16</f>
        <v>0</v>
      </c>
      <c r="D17" s="116" t="s">
        <v>352</v>
      </c>
      <c r="E17" s="208">
        <f>+E6+E8+E10+E11+E12+E13+E14+E15+E16</f>
        <v>543840</v>
      </c>
      <c r="F17" s="392"/>
    </row>
    <row r="18" spans="1:6" ht="12.75" customHeight="1">
      <c r="A18" s="222" t="s">
        <v>24</v>
      </c>
      <c r="B18" s="236" t="s">
        <v>198</v>
      </c>
      <c r="C18" s="243">
        <f>+C19+C20+C21+C22+C23</f>
        <v>543840</v>
      </c>
      <c r="D18" s="230" t="s">
        <v>165</v>
      </c>
      <c r="E18" s="69"/>
      <c r="F18" s="392"/>
    </row>
    <row r="19" spans="1:6" ht="12.75" customHeight="1">
      <c r="A19" s="224" t="s">
        <v>25</v>
      </c>
      <c r="B19" s="237" t="s">
        <v>187</v>
      </c>
      <c r="C19" s="71">
        <v>543840</v>
      </c>
      <c r="D19" s="230" t="s">
        <v>168</v>
      </c>
      <c r="E19" s="72"/>
      <c r="F19" s="392"/>
    </row>
    <row r="20" spans="1:6" ht="12.75" customHeight="1">
      <c r="A20" s="222" t="s">
        <v>26</v>
      </c>
      <c r="B20" s="237" t="s">
        <v>188</v>
      </c>
      <c r="C20" s="71"/>
      <c r="D20" s="230" t="s">
        <v>130</v>
      </c>
      <c r="E20" s="72"/>
      <c r="F20" s="392"/>
    </row>
    <row r="21" spans="1:6" ht="12.75" customHeight="1">
      <c r="A21" s="224" t="s">
        <v>27</v>
      </c>
      <c r="B21" s="237" t="s">
        <v>189</v>
      </c>
      <c r="C21" s="71"/>
      <c r="D21" s="230" t="s">
        <v>131</v>
      </c>
      <c r="E21" s="72"/>
      <c r="F21" s="392"/>
    </row>
    <row r="22" spans="1:6" ht="12.75" customHeight="1">
      <c r="A22" s="222" t="s">
        <v>28</v>
      </c>
      <c r="B22" s="237" t="s">
        <v>190</v>
      </c>
      <c r="C22" s="71"/>
      <c r="D22" s="229" t="s">
        <v>184</v>
      </c>
      <c r="E22" s="72"/>
      <c r="F22" s="392"/>
    </row>
    <row r="23" spans="1:6" ht="12.75" customHeight="1">
      <c r="A23" s="224" t="s">
        <v>29</v>
      </c>
      <c r="B23" s="238" t="s">
        <v>191</v>
      </c>
      <c r="C23" s="71"/>
      <c r="D23" s="230" t="s">
        <v>169</v>
      </c>
      <c r="E23" s="72"/>
      <c r="F23" s="392"/>
    </row>
    <row r="24" spans="1:6" ht="12.75" customHeight="1">
      <c r="A24" s="222" t="s">
        <v>30</v>
      </c>
      <c r="B24" s="239" t="s">
        <v>192</v>
      </c>
      <c r="C24" s="232">
        <f>+C25+C26+C27+C28+C29</f>
        <v>0</v>
      </c>
      <c r="D24" s="240" t="s">
        <v>167</v>
      </c>
      <c r="E24" s="72"/>
      <c r="F24" s="392"/>
    </row>
    <row r="25" spans="1:6" ht="12.75" customHeight="1">
      <c r="A25" s="224" t="s">
        <v>31</v>
      </c>
      <c r="B25" s="238" t="s">
        <v>193</v>
      </c>
      <c r="C25" s="71"/>
      <c r="D25" s="240" t="s">
        <v>345</v>
      </c>
      <c r="E25" s="72"/>
      <c r="F25" s="392"/>
    </row>
    <row r="26" spans="1:6" ht="12.75" customHeight="1">
      <c r="A26" s="222" t="s">
        <v>32</v>
      </c>
      <c r="B26" s="238" t="s">
        <v>194</v>
      </c>
      <c r="C26" s="71"/>
      <c r="D26" s="235"/>
      <c r="E26" s="72"/>
      <c r="F26" s="392"/>
    </row>
    <row r="27" spans="1:6" ht="12.75" customHeight="1">
      <c r="A27" s="224" t="s">
        <v>33</v>
      </c>
      <c r="B27" s="237" t="s">
        <v>195</v>
      </c>
      <c r="C27" s="71"/>
      <c r="D27" s="113"/>
      <c r="E27" s="72"/>
      <c r="F27" s="392"/>
    </row>
    <row r="28" spans="1:6" ht="12.75" customHeight="1">
      <c r="A28" s="222" t="s">
        <v>34</v>
      </c>
      <c r="B28" s="241" t="s">
        <v>196</v>
      </c>
      <c r="C28" s="71"/>
      <c r="D28" s="39"/>
      <c r="E28" s="72"/>
      <c r="F28" s="392"/>
    </row>
    <row r="29" spans="1:6" ht="12.75" customHeight="1" thickBot="1">
      <c r="A29" s="224" t="s">
        <v>35</v>
      </c>
      <c r="B29" s="242" t="s">
        <v>197</v>
      </c>
      <c r="C29" s="71"/>
      <c r="D29" s="113"/>
      <c r="E29" s="72"/>
      <c r="F29" s="392"/>
    </row>
    <row r="30" spans="1:6" ht="21.75" customHeight="1" thickBot="1">
      <c r="A30" s="227" t="s">
        <v>36</v>
      </c>
      <c r="B30" s="116" t="s">
        <v>342</v>
      </c>
      <c r="C30" s="203">
        <f>+C18+C24</f>
        <v>543840</v>
      </c>
      <c r="D30" s="116" t="s">
        <v>346</v>
      </c>
      <c r="E30" s="208">
        <f>SUM(E18:E29)</f>
        <v>0</v>
      </c>
      <c r="F30" s="392"/>
    </row>
    <row r="31" spans="1:6" ht="13.5" thickBot="1">
      <c r="A31" s="227" t="s">
        <v>37</v>
      </c>
      <c r="B31" s="233" t="s">
        <v>347</v>
      </c>
      <c r="C31" s="234">
        <f>+C17+C30</f>
        <v>543840</v>
      </c>
      <c r="D31" s="233" t="s">
        <v>348</v>
      </c>
      <c r="E31" s="234">
        <f>+E17+E30</f>
        <v>543840</v>
      </c>
      <c r="F31" s="392"/>
    </row>
    <row r="32" spans="1:6" ht="13.5" thickBot="1">
      <c r="A32" s="227" t="s">
        <v>38</v>
      </c>
      <c r="B32" s="233" t="s">
        <v>143</v>
      </c>
      <c r="C32" s="234">
        <f>IF(C17-E17&lt;0,E17-C17,"-")</f>
        <v>543840</v>
      </c>
      <c r="D32" s="233" t="s">
        <v>144</v>
      </c>
      <c r="E32" s="234" t="str">
        <f>IF(C17-E17&gt;0,C17-E17,"-")</f>
        <v>-</v>
      </c>
      <c r="F32" s="392"/>
    </row>
    <row r="33" spans="1:6" ht="13.5" thickBot="1">
      <c r="A33" s="227" t="s">
        <v>39</v>
      </c>
      <c r="B33" s="233" t="s">
        <v>185</v>
      </c>
      <c r="C33" s="234" t="str">
        <f>IF(C17+C30-E26&lt;0,E26-(C17+C30),"-")</f>
        <v>-</v>
      </c>
      <c r="D33" s="233" t="s">
        <v>186</v>
      </c>
      <c r="E33" s="234">
        <f>IF(C17+C30-E26&gt;0,C17+C30-E26,"-")</f>
        <v>543840</v>
      </c>
      <c r="F33" s="39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25"/>
  <sheetViews>
    <sheetView view="pageLayout" zoomScaleNormal="120" workbookViewId="0" topLeftCell="A1">
      <selection activeCell="B17" sqref="B17"/>
    </sheetView>
  </sheetViews>
  <sheetFormatPr defaultColWidth="9.00390625" defaultRowHeight="12.75"/>
  <cols>
    <col min="1" max="1" width="88.625" style="40" customWidth="1"/>
    <col min="2" max="2" width="27.875" style="40" customWidth="1"/>
    <col min="3" max="3" width="3.50390625" style="40" customWidth="1"/>
    <col min="4" max="16384" width="9.375" style="40" customWidth="1"/>
  </cols>
  <sheetData>
    <row r="1" spans="1:2" ht="47.25" customHeight="1">
      <c r="A1" s="396" t="s">
        <v>493</v>
      </c>
      <c r="B1" s="396"/>
    </row>
    <row r="2" spans="1:2" ht="22.5" customHeight="1" thickBot="1">
      <c r="A2" s="255"/>
      <c r="B2" s="256" t="s">
        <v>8</v>
      </c>
    </row>
    <row r="3" spans="1:2" s="41" customFormat="1" ht="24" customHeight="1" thickBot="1">
      <c r="A3" s="182" t="s">
        <v>45</v>
      </c>
      <c r="B3" s="254" t="s">
        <v>494</v>
      </c>
    </row>
    <row r="4" spans="1:2" s="42" customFormat="1" ht="13.5" thickBot="1">
      <c r="A4" s="136" t="s">
        <v>432</v>
      </c>
      <c r="B4" s="137" t="s">
        <v>433</v>
      </c>
    </row>
    <row r="5" spans="1:2" ht="12.75">
      <c r="A5" s="345" t="s">
        <v>462</v>
      </c>
      <c r="B5" s="346">
        <v>595410</v>
      </c>
    </row>
    <row r="6" spans="1:2" ht="12.75" customHeight="1">
      <c r="A6" s="347" t="s">
        <v>463</v>
      </c>
      <c r="B6" s="346">
        <v>512000</v>
      </c>
    </row>
    <row r="7" spans="1:2" ht="12.75">
      <c r="A7" s="347" t="s">
        <v>464</v>
      </c>
      <c r="B7" s="346">
        <v>100000</v>
      </c>
    </row>
    <row r="8" spans="1:2" ht="12.75">
      <c r="A8" s="347" t="s">
        <v>465</v>
      </c>
      <c r="B8" s="346">
        <v>506210</v>
      </c>
    </row>
    <row r="9" spans="1:2" ht="12.75">
      <c r="A9" s="347" t="s">
        <v>466</v>
      </c>
      <c r="B9" s="346">
        <v>5000000</v>
      </c>
    </row>
    <row r="10" spans="1:2" ht="12.75">
      <c r="A10" s="347" t="s">
        <v>467</v>
      </c>
      <c r="B10" s="346">
        <v>7650</v>
      </c>
    </row>
    <row r="11" spans="1:2" ht="12.75">
      <c r="A11" s="347" t="s">
        <v>468</v>
      </c>
      <c r="B11" s="346">
        <v>103400</v>
      </c>
    </row>
    <row r="12" spans="1:2" ht="12.75">
      <c r="A12" s="347" t="s">
        <v>495</v>
      </c>
      <c r="B12" s="346">
        <v>990400</v>
      </c>
    </row>
    <row r="13" spans="1:3" ht="12.75">
      <c r="A13" s="347" t="s">
        <v>469</v>
      </c>
      <c r="B13" s="346">
        <v>1181000</v>
      </c>
      <c r="C13" s="397" t="s">
        <v>473</v>
      </c>
    </row>
    <row r="14" spans="1:3" ht="12.75">
      <c r="A14" s="347" t="s">
        <v>470</v>
      </c>
      <c r="B14" s="346">
        <v>442880</v>
      </c>
      <c r="C14" s="397"/>
    </row>
    <row r="15" spans="1:3" ht="12.75">
      <c r="A15" s="347" t="s">
        <v>479</v>
      </c>
      <c r="B15" s="346">
        <v>3100000</v>
      </c>
      <c r="C15" s="397"/>
    </row>
    <row r="16" spans="1:3" ht="12.75">
      <c r="A16" s="347" t="s">
        <v>496</v>
      </c>
      <c r="B16" s="346">
        <v>1800000</v>
      </c>
      <c r="C16" s="397"/>
    </row>
    <row r="17" spans="1:3" ht="12.75">
      <c r="A17" s="347"/>
      <c r="B17" s="346"/>
      <c r="C17" s="397"/>
    </row>
    <row r="18" spans="1:3" ht="12.75">
      <c r="A18" s="347"/>
      <c r="B18" s="346"/>
      <c r="C18" s="397"/>
    </row>
    <row r="19" spans="1:3" ht="12.75">
      <c r="A19" s="347"/>
      <c r="B19" s="346"/>
      <c r="C19" s="397"/>
    </row>
    <row r="20" spans="1:3" ht="12.75">
      <c r="A20" s="347"/>
      <c r="B20" s="346"/>
      <c r="C20" s="397"/>
    </row>
    <row r="21" spans="1:3" ht="12.75">
      <c r="A21" s="347"/>
      <c r="B21" s="346"/>
      <c r="C21" s="397"/>
    </row>
    <row r="22" spans="1:3" ht="12.75">
      <c r="A22" s="347"/>
      <c r="B22" s="346"/>
      <c r="C22" s="397"/>
    </row>
    <row r="23" spans="1:3" ht="15">
      <c r="A23" s="337"/>
      <c r="B23" s="336"/>
      <c r="C23" s="397"/>
    </row>
    <row r="24" spans="1:3" ht="15.75" thickBot="1">
      <c r="A24" s="338"/>
      <c r="B24" s="336"/>
      <c r="C24" s="397"/>
    </row>
    <row r="25" spans="1:3" s="44" customFormat="1" ht="19.5" customHeight="1" thickBot="1">
      <c r="A25" s="31" t="s">
        <v>46</v>
      </c>
      <c r="B25" s="43">
        <f>SUM(B5:B24)</f>
        <v>14338950</v>
      </c>
      <c r="C25" s="397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3"/>
  <sheetViews>
    <sheetView view="pageLayout" zoomScaleNormal="120" workbookViewId="0" topLeftCell="A1">
      <selection activeCell="F4" sqref="F3:F6"/>
    </sheetView>
  </sheetViews>
  <sheetFormatPr defaultColWidth="9.00390625" defaultRowHeight="12.75"/>
  <cols>
    <col min="1" max="1" width="47.125" style="36" customWidth="1"/>
    <col min="2" max="2" width="15.625" style="35" customWidth="1"/>
    <col min="3" max="3" width="16.375" style="35" customWidth="1"/>
    <col min="4" max="4" width="18.00390625" style="35" customWidth="1"/>
    <col min="5" max="5" width="16.625" style="35" customWidth="1"/>
    <col min="6" max="6" width="18.875" style="50" customWidth="1"/>
    <col min="7" max="8" width="12.875" style="35" customWidth="1"/>
    <col min="9" max="9" width="13.875" style="35" customWidth="1"/>
    <col min="10" max="16384" width="9.375" style="35" customWidth="1"/>
  </cols>
  <sheetData>
    <row r="1" spans="1:6" ht="25.5" customHeight="1">
      <c r="A1" s="398" t="s">
        <v>0</v>
      </c>
      <c r="B1" s="398"/>
      <c r="C1" s="398"/>
      <c r="D1" s="398"/>
      <c r="E1" s="398"/>
      <c r="F1" s="398"/>
    </row>
    <row r="2" spans="1:6" ht="22.5" customHeight="1" thickBot="1">
      <c r="A2" s="138"/>
      <c r="B2" s="50"/>
      <c r="C2" s="50"/>
      <c r="D2" s="50"/>
      <c r="E2" s="50"/>
      <c r="F2" s="45" t="s">
        <v>54</v>
      </c>
    </row>
    <row r="3" spans="1:6" s="38" customFormat="1" ht="44.25" customHeight="1" thickBot="1">
      <c r="A3" s="139" t="s">
        <v>58</v>
      </c>
      <c r="B3" s="140" t="s">
        <v>59</v>
      </c>
      <c r="C3" s="140" t="s">
        <v>60</v>
      </c>
      <c r="D3" s="140" t="s">
        <v>508</v>
      </c>
      <c r="E3" s="140" t="str">
        <f>+'1.1.sz.mell.'!C3</f>
        <v>2019. évi előirányzat </v>
      </c>
      <c r="F3" s="46" t="s">
        <v>509</v>
      </c>
    </row>
    <row r="4" spans="1:6" s="50" customFormat="1" ht="12" customHeight="1" thickBot="1">
      <c r="A4" s="47" t="s">
        <v>432</v>
      </c>
      <c r="B4" s="48" t="s">
        <v>433</v>
      </c>
      <c r="C4" s="48" t="s">
        <v>434</v>
      </c>
      <c r="D4" s="48" t="s">
        <v>436</v>
      </c>
      <c r="E4" s="48" t="s">
        <v>435</v>
      </c>
      <c r="F4" s="49" t="s">
        <v>438</v>
      </c>
    </row>
    <row r="5" spans="1:6" ht="12.75">
      <c r="A5" s="352" t="s">
        <v>497</v>
      </c>
      <c r="B5" s="353"/>
      <c r="C5" s="354"/>
      <c r="D5" s="353">
        <v>0</v>
      </c>
      <c r="E5" s="353"/>
      <c r="F5" s="355">
        <f aca="true" t="shared" si="0" ref="F5:F22">B5-D5-E5</f>
        <v>0</v>
      </c>
    </row>
    <row r="6" spans="1:6" ht="12.75">
      <c r="A6" s="352"/>
      <c r="B6" s="353"/>
      <c r="C6" s="354"/>
      <c r="D6" s="353"/>
      <c r="E6" s="353"/>
      <c r="F6" s="355">
        <f t="shared" si="0"/>
        <v>0</v>
      </c>
    </row>
    <row r="7" spans="1:6" ht="12.75">
      <c r="A7" s="352"/>
      <c r="B7" s="353"/>
      <c r="C7" s="354"/>
      <c r="D7" s="353"/>
      <c r="E7" s="353"/>
      <c r="F7" s="355">
        <f t="shared" si="0"/>
        <v>0</v>
      </c>
    </row>
    <row r="8" spans="1:6" ht="15.75" customHeight="1">
      <c r="A8" s="352"/>
      <c r="B8" s="353"/>
      <c r="C8" s="354"/>
      <c r="D8" s="353"/>
      <c r="E8" s="353"/>
      <c r="F8" s="355">
        <f t="shared" si="0"/>
        <v>0</v>
      </c>
    </row>
    <row r="9" spans="1:6" ht="15.75" customHeight="1">
      <c r="A9" s="356"/>
      <c r="B9" s="353"/>
      <c r="C9" s="354"/>
      <c r="D9" s="353"/>
      <c r="E9" s="353"/>
      <c r="F9" s="355">
        <f t="shared" si="0"/>
        <v>0</v>
      </c>
    </row>
    <row r="10" spans="1:6" ht="15.75" customHeight="1">
      <c r="A10" s="356"/>
      <c r="B10" s="353"/>
      <c r="C10" s="354"/>
      <c r="D10" s="353"/>
      <c r="E10" s="353"/>
      <c r="F10" s="355">
        <f t="shared" si="0"/>
        <v>0</v>
      </c>
    </row>
    <row r="11" spans="1:6" ht="15.75" customHeight="1">
      <c r="A11" s="356"/>
      <c r="B11" s="353"/>
      <c r="C11" s="354"/>
      <c r="D11" s="353"/>
      <c r="E11" s="353"/>
      <c r="F11" s="355">
        <f t="shared" si="0"/>
        <v>0</v>
      </c>
    </row>
    <row r="12" spans="1:6" ht="15.75" customHeight="1">
      <c r="A12" s="356"/>
      <c r="B12" s="353"/>
      <c r="C12" s="354"/>
      <c r="D12" s="353"/>
      <c r="E12" s="353"/>
      <c r="F12" s="355">
        <f t="shared" si="0"/>
        <v>0</v>
      </c>
    </row>
    <row r="13" spans="1:6" ht="15.75" customHeight="1">
      <c r="A13" s="356"/>
      <c r="B13" s="353"/>
      <c r="C13" s="354"/>
      <c r="D13" s="353"/>
      <c r="E13" s="353"/>
      <c r="F13" s="355">
        <f t="shared" si="0"/>
        <v>0</v>
      </c>
    </row>
    <row r="14" spans="1:6" ht="15.75" customHeight="1">
      <c r="A14" s="356"/>
      <c r="B14" s="353"/>
      <c r="C14" s="354"/>
      <c r="D14" s="353"/>
      <c r="E14" s="353"/>
      <c r="F14" s="355">
        <f t="shared" si="0"/>
        <v>0</v>
      </c>
    </row>
    <row r="15" spans="1:6" ht="15.75" customHeight="1">
      <c r="A15" s="318"/>
      <c r="B15" s="24"/>
      <c r="C15" s="319"/>
      <c r="D15" s="24"/>
      <c r="E15" s="24"/>
      <c r="F15" s="51">
        <f t="shared" si="0"/>
        <v>0</v>
      </c>
    </row>
    <row r="16" spans="1:6" ht="15.75" customHeight="1">
      <c r="A16" s="318"/>
      <c r="B16" s="24"/>
      <c r="C16" s="319"/>
      <c r="D16" s="24"/>
      <c r="E16" s="24"/>
      <c r="F16" s="51">
        <f t="shared" si="0"/>
        <v>0</v>
      </c>
    </row>
    <row r="17" spans="1:6" ht="15.75" customHeight="1">
      <c r="A17" s="318"/>
      <c r="B17" s="24"/>
      <c r="C17" s="319"/>
      <c r="D17" s="24"/>
      <c r="E17" s="24"/>
      <c r="F17" s="51">
        <f t="shared" si="0"/>
        <v>0</v>
      </c>
    </row>
    <row r="18" spans="1:6" ht="15.75" customHeight="1">
      <c r="A18" s="318"/>
      <c r="B18" s="24"/>
      <c r="C18" s="319"/>
      <c r="D18" s="24"/>
      <c r="E18" s="24"/>
      <c r="F18" s="51">
        <f t="shared" si="0"/>
        <v>0</v>
      </c>
    </row>
    <row r="19" spans="1:6" ht="15.75" customHeight="1">
      <c r="A19" s="318"/>
      <c r="B19" s="24"/>
      <c r="C19" s="319"/>
      <c r="D19" s="24"/>
      <c r="E19" s="24"/>
      <c r="F19" s="51">
        <f t="shared" si="0"/>
        <v>0</v>
      </c>
    </row>
    <row r="20" spans="1:6" ht="15.75" customHeight="1">
      <c r="A20" s="318"/>
      <c r="B20" s="24"/>
      <c r="C20" s="319"/>
      <c r="D20" s="24"/>
      <c r="E20" s="24"/>
      <c r="F20" s="51">
        <f t="shared" si="0"/>
        <v>0</v>
      </c>
    </row>
    <row r="21" spans="1:6" ht="15.75" customHeight="1">
      <c r="A21" s="318"/>
      <c r="B21" s="24"/>
      <c r="C21" s="319"/>
      <c r="D21" s="24"/>
      <c r="E21" s="24"/>
      <c r="F21" s="51">
        <f t="shared" si="0"/>
        <v>0</v>
      </c>
    </row>
    <row r="22" spans="1:6" ht="15.75" customHeight="1" thickBot="1">
      <c r="A22" s="52"/>
      <c r="B22" s="25"/>
      <c r="C22" s="320"/>
      <c r="D22" s="25"/>
      <c r="E22" s="25"/>
      <c r="F22" s="53">
        <f t="shared" si="0"/>
        <v>0</v>
      </c>
    </row>
    <row r="23" spans="1:6" s="56" customFormat="1" ht="18" customHeight="1" thickBot="1">
      <c r="A23" s="141" t="s">
        <v>57</v>
      </c>
      <c r="B23" s="335">
        <f>SUM(B5:B22)</f>
        <v>0</v>
      </c>
      <c r="C23" s="110"/>
      <c r="D23" s="54">
        <f>SUM(D5:D22)</f>
        <v>0</v>
      </c>
      <c r="E23" s="335">
        <f>SUM(E5:E22)</f>
        <v>0</v>
      </c>
      <c r="F23" s="55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az 1/2019. (II. 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24"/>
  <sheetViews>
    <sheetView view="pageLayout" workbookViewId="0" topLeftCell="A1">
      <selection activeCell="A11" sqref="A11"/>
    </sheetView>
  </sheetViews>
  <sheetFormatPr defaultColWidth="9.00390625" defaultRowHeight="12.75"/>
  <cols>
    <col min="1" max="1" width="60.625" style="36" customWidth="1"/>
    <col min="2" max="2" width="15.625" style="35" customWidth="1"/>
    <col min="3" max="3" width="16.375" style="35" customWidth="1"/>
    <col min="4" max="4" width="18.00390625" style="35" customWidth="1"/>
    <col min="5" max="5" width="16.625" style="35" customWidth="1"/>
    <col min="6" max="6" width="18.875" style="35" customWidth="1"/>
    <col min="7" max="8" width="12.875" style="35" customWidth="1"/>
    <col min="9" max="9" width="13.875" style="35" customWidth="1"/>
    <col min="10" max="16384" width="9.375" style="35" customWidth="1"/>
  </cols>
  <sheetData>
    <row r="1" spans="1:6" ht="24.75" customHeight="1">
      <c r="A1" s="398" t="s">
        <v>1</v>
      </c>
      <c r="B1" s="398"/>
      <c r="C1" s="398"/>
      <c r="D1" s="398"/>
      <c r="E1" s="398"/>
      <c r="F1" s="398"/>
    </row>
    <row r="2" spans="1:6" ht="23.25" customHeight="1" thickBot="1">
      <c r="A2" s="138"/>
      <c r="B2" s="50"/>
      <c r="C2" s="50"/>
      <c r="D2" s="50"/>
      <c r="E2" s="50"/>
      <c r="F2" s="45" t="s">
        <v>489</v>
      </c>
    </row>
    <row r="3" spans="1:6" s="38" customFormat="1" ht="48.75" customHeight="1" thickBot="1">
      <c r="A3" s="139" t="s">
        <v>61</v>
      </c>
      <c r="B3" s="140" t="s">
        <v>59</v>
      </c>
      <c r="C3" s="140" t="s">
        <v>60</v>
      </c>
      <c r="D3" s="384" t="str">
        <f>+'4.sz.mell.'!D3</f>
        <v>Felhasználás 2018. XII. 31-ig</v>
      </c>
      <c r="E3" s="140" t="str">
        <f>+'4.sz.mell.'!E3</f>
        <v>2019. évi előirányzat </v>
      </c>
      <c r="F3" s="385" t="s">
        <v>510</v>
      </c>
    </row>
    <row r="4" spans="1:6" s="50" customFormat="1" ht="15" customHeight="1" thickBot="1">
      <c r="A4" s="47" t="s">
        <v>432</v>
      </c>
      <c r="B4" s="48" t="s">
        <v>433</v>
      </c>
      <c r="C4" s="48" t="s">
        <v>434</v>
      </c>
      <c r="D4" s="48" t="s">
        <v>436</v>
      </c>
      <c r="E4" s="48" t="s">
        <v>435</v>
      </c>
      <c r="F4" s="49" t="s">
        <v>437</v>
      </c>
    </row>
    <row r="5" spans="1:6" ht="12.75">
      <c r="A5" s="357" t="s">
        <v>498</v>
      </c>
      <c r="B5" s="353">
        <v>543840</v>
      </c>
      <c r="C5" s="354" t="s">
        <v>499</v>
      </c>
      <c r="D5" s="353"/>
      <c r="E5" s="353">
        <v>543840</v>
      </c>
      <c r="F5" s="355"/>
    </row>
    <row r="6" spans="1:6" ht="15.75" customHeight="1">
      <c r="A6" s="357"/>
      <c r="B6" s="353"/>
      <c r="C6" s="354"/>
      <c r="D6" s="353"/>
      <c r="E6" s="353"/>
      <c r="F6" s="355"/>
    </row>
    <row r="7" spans="1:6" ht="12.75">
      <c r="A7" s="357"/>
      <c r="B7" s="353"/>
      <c r="C7" s="354"/>
      <c r="D7" s="353"/>
      <c r="E7" s="353"/>
      <c r="F7" s="355"/>
    </row>
    <row r="8" spans="1:6" ht="12.75">
      <c r="A8" s="357"/>
      <c r="B8" s="353"/>
      <c r="C8" s="354"/>
      <c r="D8" s="353"/>
      <c r="E8" s="353"/>
      <c r="F8" s="355"/>
    </row>
    <row r="9" spans="1:6" ht="15.75" customHeight="1">
      <c r="A9" s="358"/>
      <c r="B9" s="353"/>
      <c r="C9" s="354"/>
      <c r="D9" s="353"/>
      <c r="E9" s="353"/>
      <c r="F9" s="355">
        <f aca="true" t="shared" si="0" ref="F9:F23">B9-D9-E9</f>
        <v>0</v>
      </c>
    </row>
    <row r="10" spans="1:6" ht="15.75" customHeight="1">
      <c r="A10" s="57"/>
      <c r="B10" s="58"/>
      <c r="C10" s="321"/>
      <c r="D10" s="58"/>
      <c r="E10" s="58"/>
      <c r="F10" s="59">
        <f t="shared" si="0"/>
        <v>0</v>
      </c>
    </row>
    <row r="11" spans="1:6" ht="15.75" customHeight="1">
      <c r="A11" s="57"/>
      <c r="B11" s="58"/>
      <c r="C11" s="321"/>
      <c r="D11" s="58"/>
      <c r="E11" s="58"/>
      <c r="F11" s="59">
        <f t="shared" si="0"/>
        <v>0</v>
      </c>
    </row>
    <row r="12" spans="1:6" ht="15.75" customHeight="1">
      <c r="A12" s="57"/>
      <c r="B12" s="58"/>
      <c r="C12" s="321"/>
      <c r="D12" s="58"/>
      <c r="E12" s="58"/>
      <c r="F12" s="59">
        <f t="shared" si="0"/>
        <v>0</v>
      </c>
    </row>
    <row r="13" spans="1:6" ht="15.75" customHeight="1">
      <c r="A13" s="57"/>
      <c r="B13" s="58"/>
      <c r="C13" s="321"/>
      <c r="D13" s="58"/>
      <c r="E13" s="58"/>
      <c r="F13" s="59">
        <f t="shared" si="0"/>
        <v>0</v>
      </c>
    </row>
    <row r="14" spans="1:6" ht="15.75" customHeight="1">
      <c r="A14" s="57"/>
      <c r="B14" s="58"/>
      <c r="C14" s="321"/>
      <c r="D14" s="58"/>
      <c r="E14" s="58"/>
      <c r="F14" s="59">
        <f t="shared" si="0"/>
        <v>0</v>
      </c>
    </row>
    <row r="15" spans="1:6" ht="15.75" customHeight="1">
      <c r="A15" s="57"/>
      <c r="B15" s="58"/>
      <c r="C15" s="321"/>
      <c r="D15" s="58"/>
      <c r="E15" s="58"/>
      <c r="F15" s="59">
        <f t="shared" si="0"/>
        <v>0</v>
      </c>
    </row>
    <row r="16" spans="1:6" ht="15.75" customHeight="1">
      <c r="A16" s="57"/>
      <c r="B16" s="58"/>
      <c r="C16" s="321"/>
      <c r="D16" s="58"/>
      <c r="E16" s="58"/>
      <c r="F16" s="59">
        <f t="shared" si="0"/>
        <v>0</v>
      </c>
    </row>
    <row r="17" spans="1:6" ht="15.75" customHeight="1">
      <c r="A17" s="57"/>
      <c r="B17" s="58"/>
      <c r="C17" s="321"/>
      <c r="D17" s="58"/>
      <c r="E17" s="58"/>
      <c r="F17" s="59">
        <f t="shared" si="0"/>
        <v>0</v>
      </c>
    </row>
    <row r="18" spans="1:6" ht="15.75" customHeight="1">
      <c r="A18" s="57"/>
      <c r="B18" s="58"/>
      <c r="C18" s="321"/>
      <c r="D18" s="58"/>
      <c r="E18" s="58"/>
      <c r="F18" s="59">
        <f t="shared" si="0"/>
        <v>0</v>
      </c>
    </row>
    <row r="19" spans="1:6" ht="15.75" customHeight="1">
      <c r="A19" s="57"/>
      <c r="B19" s="58"/>
      <c r="C19" s="321"/>
      <c r="D19" s="58"/>
      <c r="E19" s="58"/>
      <c r="F19" s="59">
        <f t="shared" si="0"/>
        <v>0</v>
      </c>
    </row>
    <row r="20" spans="1:6" ht="15.75" customHeight="1">
      <c r="A20" s="57"/>
      <c r="B20" s="58"/>
      <c r="C20" s="321"/>
      <c r="D20" s="58"/>
      <c r="E20" s="58"/>
      <c r="F20" s="59">
        <f t="shared" si="0"/>
        <v>0</v>
      </c>
    </row>
    <row r="21" spans="1:6" ht="15.75" customHeight="1">
      <c r="A21" s="57"/>
      <c r="B21" s="58"/>
      <c r="C21" s="321"/>
      <c r="D21" s="58"/>
      <c r="E21" s="58"/>
      <c r="F21" s="59">
        <f t="shared" si="0"/>
        <v>0</v>
      </c>
    </row>
    <row r="22" spans="1:6" ht="15.75" customHeight="1">
      <c r="A22" s="57"/>
      <c r="B22" s="58"/>
      <c r="C22" s="321"/>
      <c r="D22" s="58"/>
      <c r="E22" s="58"/>
      <c r="F22" s="59">
        <f t="shared" si="0"/>
        <v>0</v>
      </c>
    </row>
    <row r="23" spans="1:6" ht="15.75" customHeight="1" thickBot="1">
      <c r="A23" s="60"/>
      <c r="B23" s="61"/>
      <c r="C23" s="322"/>
      <c r="D23" s="61"/>
      <c r="E23" s="61"/>
      <c r="F23" s="62">
        <f t="shared" si="0"/>
        <v>0</v>
      </c>
    </row>
    <row r="24" spans="1:6" s="56" customFormat="1" ht="18" customHeight="1" thickBot="1">
      <c r="A24" s="141" t="s">
        <v>57</v>
      </c>
      <c r="B24" s="335">
        <f>SUM(B5:B23)</f>
        <v>543840</v>
      </c>
      <c r="C24" s="111"/>
      <c r="D24" s="142">
        <f>SUM(D5:D23)</f>
        <v>0</v>
      </c>
      <c r="E24" s="335">
        <f>SUM(E5:E23)</f>
        <v>543840</v>
      </c>
      <c r="F24" s="63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  <headerFooter alignWithMargins="0">
    <oddHeader xml:space="preserve">&amp;R&amp;"Times New Roman CE,Félkövér dőlt"&amp;12 &amp;11 5. melléklet az 1/2019. (II. 28.)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39"/>
  <sheetViews>
    <sheetView zoomScale="120" zoomScaleNormal="120" workbookViewId="0" topLeftCell="A1">
      <selection activeCell="G23" sqref="G2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370" customWidth="1"/>
  </cols>
  <sheetData>
    <row r="1" spans="1:4" ht="45" customHeight="1">
      <c r="A1" s="402" t="s">
        <v>500</v>
      </c>
      <c r="B1" s="402"/>
      <c r="C1" s="402"/>
      <c r="D1" s="402"/>
    </row>
    <row r="2" spans="1:4" ht="17.25" customHeight="1">
      <c r="A2" s="253"/>
      <c r="B2" s="253"/>
      <c r="C2" s="253"/>
      <c r="D2" s="369"/>
    </row>
    <row r="3" spans="1:4" ht="13.5" thickBot="1">
      <c r="A3" s="154"/>
      <c r="B3" s="154"/>
      <c r="C3" s="399" t="s">
        <v>489</v>
      </c>
      <c r="D3" s="399"/>
    </row>
    <row r="4" spans="1:4" ht="42.75" customHeight="1" thickBot="1">
      <c r="A4" s="257" t="s">
        <v>62</v>
      </c>
      <c r="B4" s="258" t="s">
        <v>115</v>
      </c>
      <c r="C4" s="258" t="s">
        <v>116</v>
      </c>
      <c r="D4" s="259" t="s">
        <v>488</v>
      </c>
    </row>
    <row r="5" spans="1:4" ht="15.75" customHeight="1" thickBot="1">
      <c r="A5" s="155" t="s">
        <v>12</v>
      </c>
      <c r="B5" s="367" t="s">
        <v>484</v>
      </c>
      <c r="C5" s="349" t="s">
        <v>471</v>
      </c>
      <c r="D5" s="350">
        <v>60000</v>
      </c>
    </row>
    <row r="6" spans="1:4" ht="15.75" customHeight="1" thickBot="1">
      <c r="A6" s="156" t="s">
        <v>13</v>
      </c>
      <c r="B6" s="367" t="s">
        <v>501</v>
      </c>
      <c r="C6" s="349" t="s">
        <v>471</v>
      </c>
      <c r="D6" s="351">
        <v>5000</v>
      </c>
    </row>
    <row r="7" spans="1:4" ht="13.5" thickBot="1">
      <c r="A7" s="156" t="s">
        <v>14</v>
      </c>
      <c r="B7" s="367" t="s">
        <v>483</v>
      </c>
      <c r="C7" s="349" t="s">
        <v>471</v>
      </c>
      <c r="D7" s="351">
        <v>10000</v>
      </c>
    </row>
    <row r="8" spans="1:4" ht="13.5" thickBot="1">
      <c r="A8" s="156" t="s">
        <v>15</v>
      </c>
      <c r="B8" s="367" t="s">
        <v>482</v>
      </c>
      <c r="C8" s="349" t="s">
        <v>471</v>
      </c>
      <c r="D8" s="351">
        <v>28712</v>
      </c>
    </row>
    <row r="9" spans="1:4" ht="15.75" customHeight="1" thickBot="1">
      <c r="A9" s="156" t="s">
        <v>16</v>
      </c>
      <c r="B9" s="367" t="s">
        <v>481</v>
      </c>
      <c r="C9" s="349" t="s">
        <v>471</v>
      </c>
      <c r="D9" s="351">
        <v>93294</v>
      </c>
    </row>
    <row r="10" spans="1:4" ht="15.75" customHeight="1" thickBot="1">
      <c r="A10" s="156" t="s">
        <v>17</v>
      </c>
      <c r="B10" s="348" t="s">
        <v>472</v>
      </c>
      <c r="C10" s="349" t="s">
        <v>471</v>
      </c>
      <c r="D10" s="351">
        <v>10000</v>
      </c>
    </row>
    <row r="11" spans="1:4" ht="15.75" customHeight="1" thickBot="1">
      <c r="A11" s="156" t="s">
        <v>18</v>
      </c>
      <c r="B11" s="348"/>
      <c r="C11" s="349"/>
      <c r="D11" s="351"/>
    </row>
    <row r="12" spans="1:4" ht="15.75" customHeight="1" thickBot="1">
      <c r="A12" s="156" t="s">
        <v>19</v>
      </c>
      <c r="B12" s="348"/>
      <c r="C12" s="349"/>
      <c r="D12" s="351"/>
    </row>
    <row r="13" spans="1:4" ht="15.75" customHeight="1">
      <c r="A13" s="156" t="s">
        <v>20</v>
      </c>
      <c r="B13" s="344"/>
      <c r="C13" s="349"/>
      <c r="D13" s="371"/>
    </row>
    <row r="14" spans="1:4" ht="15.75" customHeight="1">
      <c r="A14" s="156" t="s">
        <v>21</v>
      </c>
      <c r="B14" s="339"/>
      <c r="C14" s="339"/>
      <c r="D14" s="340"/>
    </row>
    <row r="15" spans="1:4" ht="15.75" customHeight="1">
      <c r="A15" s="156" t="s">
        <v>22</v>
      </c>
      <c r="B15" s="339"/>
      <c r="C15" s="339"/>
      <c r="D15" s="340"/>
    </row>
    <row r="16" spans="1:4" ht="15.75" customHeight="1">
      <c r="A16" s="156" t="s">
        <v>23</v>
      </c>
      <c r="B16" s="339"/>
      <c r="C16" s="339"/>
      <c r="D16" s="340"/>
    </row>
    <row r="17" spans="1:4" ht="15.75" customHeight="1">
      <c r="A17" s="156" t="s">
        <v>24</v>
      </c>
      <c r="B17" s="339"/>
      <c r="C17" s="339"/>
      <c r="D17" s="340"/>
    </row>
    <row r="18" spans="1:4" ht="15.75" customHeight="1">
      <c r="A18" s="156" t="s">
        <v>25</v>
      </c>
      <c r="B18" s="339"/>
      <c r="C18" s="339"/>
      <c r="D18" s="340"/>
    </row>
    <row r="19" spans="1:4" ht="15.75" customHeight="1">
      <c r="A19" s="156" t="s">
        <v>26</v>
      </c>
      <c r="B19" s="339"/>
      <c r="C19" s="339"/>
      <c r="D19" s="340"/>
    </row>
    <row r="20" spans="1:4" ht="15.75" customHeight="1">
      <c r="A20" s="156" t="s">
        <v>27</v>
      </c>
      <c r="B20" s="339"/>
      <c r="C20" s="339"/>
      <c r="D20" s="340"/>
    </row>
    <row r="21" spans="1:4" ht="15.75" customHeight="1">
      <c r="A21" s="156" t="s">
        <v>28</v>
      </c>
      <c r="B21" s="339"/>
      <c r="C21" s="339"/>
      <c r="D21" s="340"/>
    </row>
    <row r="22" spans="1:4" ht="15.75" customHeight="1">
      <c r="A22" s="156" t="s">
        <v>29</v>
      </c>
      <c r="B22" s="339"/>
      <c r="C22" s="339"/>
      <c r="D22" s="340"/>
    </row>
    <row r="23" spans="1:4" ht="15.75" customHeight="1">
      <c r="A23" s="156" t="s">
        <v>30</v>
      </c>
      <c r="B23" s="339"/>
      <c r="C23" s="339"/>
      <c r="D23" s="340"/>
    </row>
    <row r="24" spans="1:4" ht="15.75" customHeight="1">
      <c r="A24" s="156" t="s">
        <v>31</v>
      </c>
      <c r="B24" s="339"/>
      <c r="C24" s="339"/>
      <c r="D24" s="340"/>
    </row>
    <row r="25" spans="1:4" ht="15.75" customHeight="1">
      <c r="A25" s="156" t="s">
        <v>32</v>
      </c>
      <c r="B25" s="339"/>
      <c r="C25" s="339"/>
      <c r="D25" s="340"/>
    </row>
    <row r="26" spans="1:4" ht="15.75" customHeight="1">
      <c r="A26" s="156" t="s">
        <v>33</v>
      </c>
      <c r="B26" s="339"/>
      <c r="C26" s="339"/>
      <c r="D26" s="340"/>
    </row>
    <row r="27" spans="1:4" ht="15.75" customHeight="1">
      <c r="A27" s="156" t="s">
        <v>34</v>
      </c>
      <c r="B27" s="339"/>
      <c r="C27" s="339"/>
      <c r="D27" s="340"/>
    </row>
    <row r="28" spans="1:4" ht="15.75" customHeight="1">
      <c r="A28" s="156" t="s">
        <v>35</v>
      </c>
      <c r="B28" s="339"/>
      <c r="C28" s="339"/>
      <c r="D28" s="340"/>
    </row>
    <row r="29" spans="1:4" ht="15.75" customHeight="1">
      <c r="A29" s="156" t="s">
        <v>36</v>
      </c>
      <c r="B29" s="339"/>
      <c r="C29" s="339"/>
      <c r="D29" s="340"/>
    </row>
    <row r="30" spans="1:4" ht="15.75" customHeight="1">
      <c r="A30" s="156" t="s">
        <v>37</v>
      </c>
      <c r="B30" s="339"/>
      <c r="C30" s="339"/>
      <c r="D30" s="340"/>
    </row>
    <row r="31" spans="1:4" ht="15.75" customHeight="1">
      <c r="A31" s="156" t="s">
        <v>38</v>
      </c>
      <c r="B31" s="339"/>
      <c r="C31" s="339"/>
      <c r="D31" s="340"/>
    </row>
    <row r="32" spans="1:4" ht="15.75" customHeight="1">
      <c r="A32" s="156" t="s">
        <v>39</v>
      </c>
      <c r="B32" s="339"/>
      <c r="C32" s="339"/>
      <c r="D32" s="340"/>
    </row>
    <row r="33" spans="1:4" ht="15.75" customHeight="1">
      <c r="A33" s="156" t="s">
        <v>40</v>
      </c>
      <c r="B33" s="339"/>
      <c r="C33" s="339"/>
      <c r="D33" s="340"/>
    </row>
    <row r="34" spans="1:4" ht="15.75" customHeight="1">
      <c r="A34" s="156" t="s">
        <v>117</v>
      </c>
      <c r="B34" s="339"/>
      <c r="C34" s="339"/>
      <c r="D34" s="341"/>
    </row>
    <row r="35" spans="1:4" ht="15.75" customHeight="1">
      <c r="A35" s="156" t="s">
        <v>118</v>
      </c>
      <c r="B35" s="339"/>
      <c r="C35" s="339"/>
      <c r="D35" s="341"/>
    </row>
    <row r="36" spans="1:4" ht="15.75" customHeight="1">
      <c r="A36" s="156" t="s">
        <v>119</v>
      </c>
      <c r="B36" s="339"/>
      <c r="C36" s="339"/>
      <c r="D36" s="341"/>
    </row>
    <row r="37" spans="1:4" ht="15.75" customHeight="1" thickBot="1">
      <c r="A37" s="157" t="s">
        <v>120</v>
      </c>
      <c r="B37" s="342"/>
      <c r="C37" s="342"/>
      <c r="D37" s="343"/>
    </row>
    <row r="38" spans="1:4" ht="15.75" customHeight="1" thickBot="1">
      <c r="A38" s="400" t="s">
        <v>46</v>
      </c>
      <c r="B38" s="401"/>
      <c r="C38" s="158"/>
      <c r="D38" s="159">
        <f>SUM(D5:D37)</f>
        <v>207006</v>
      </c>
    </row>
    <row r="39" ht="12.75">
      <c r="A39" t="s">
        <v>170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6. 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Dell</cp:lastModifiedBy>
  <cp:lastPrinted>2019-03-05T08:43:47Z</cp:lastPrinted>
  <dcterms:created xsi:type="dcterms:W3CDTF">1999-10-30T10:30:45Z</dcterms:created>
  <dcterms:modified xsi:type="dcterms:W3CDTF">2019-03-05T08:44:08Z</dcterms:modified>
  <cp:category/>
  <cp:version/>
  <cp:contentType/>
  <cp:contentStatus/>
</cp:coreProperties>
</file>