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6.m.Önk.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>#REF!</definedName>
    <definedName name="aaa">#REF!</definedName>
    <definedName name="aaaaaa">#REF!</definedName>
    <definedName name="aasd" localSheetId="0">#REF!</definedName>
    <definedName name="aasd">#REF!</definedName>
    <definedName name="ac">[4]kd!$F$2:$F$3176</definedName>
    <definedName name="ad">#REF!</definedName>
    <definedName name="aé">#REF!</definedName>
    <definedName name="af">#REF!</definedName>
    <definedName name="ag">[5]körjegyzőség!$C$9:$C$28</definedName>
    <definedName name="ah">#REF!</definedName>
    <definedName name="aí">[5]Családsegítés!$C$27:$C$86</definedName>
    <definedName name="aj">[4]kd!$Q$2:$Q$3152</definedName>
    <definedName name="ak">#REF!</definedName>
    <definedName name="al">#REF!</definedName>
    <definedName name="áő">#REF!</definedName>
    <definedName name="aú">[4]kd!$F$2:$F$3176</definedName>
    <definedName name="aű">[4]kd!$F$2:$I$3368</definedName>
    <definedName name="aw">#REF!</definedName>
    <definedName name="ay">[4]kd!$F$2:$I$3368</definedName>
    <definedName name="b">#REF!</definedName>
    <definedName name="BB">#REF!</definedName>
    <definedName name="bbmmmm" localSheetId="0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[5]körjegyzőség!$C$9:$C$28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[4]kd!$Q$2:$Q$3152</definedName>
    <definedName name="épl">#REF!</definedName>
    <definedName name="er">[5]Családsegítés!$C$27:$C$86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[5]körjegyzőség!$C$9:$C$28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>#REF!</definedName>
    <definedName name="qa">#REF!</definedName>
    <definedName name="QÁ">#REF!</definedName>
    <definedName name="QB">[5]körjegyzőség!$C$9:$C$28</definedName>
    <definedName name="qd">[4]kd!$Q$2:$Q$3152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>#REF!</definedName>
    <definedName name="QM">[4]kd!$Q$2:$Q$3152</definedName>
    <definedName name="QN">#REF!</definedName>
    <definedName name="qo">#REF!</definedName>
    <definedName name="qő">[5]körjegyzőség!$C$9:$C$28</definedName>
    <definedName name="qp">#REF!</definedName>
    <definedName name="QQ">#REF!</definedName>
    <definedName name="qqq">[11]kd!$Q$2:$Q$3154</definedName>
    <definedName name="qr">#REF!</definedName>
    <definedName name="qt">[5]Családsegítés!$C$27:$C$86</definedName>
    <definedName name="qu">#REF!</definedName>
    <definedName name="qú">#REF!</definedName>
    <definedName name="QŰ">[4]kd!$F$2:$I$3368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 localSheetId="0">#REF!</definedName>
    <definedName name="tttttttt">#REF!</definedName>
    <definedName name="tz">#REF!</definedName>
    <definedName name="úé">[4]kd!$F$2:$I$3368</definedName>
    <definedName name="úű">[4]kd!$F$2:$F$3176</definedName>
    <definedName name="uz" localSheetId="0">#REF!</definedName>
    <definedName name="uz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[5]Gyermekjóléti!$C$27:$C$86</definedName>
    <definedName name="we">[5]körjegyzőség!$C$9:$C$28</definedName>
    <definedName name="WI">#REF!</definedName>
    <definedName name="WO">#REF!</definedName>
    <definedName name="WR">[5]Családsegítés!$C$27:$C$86</definedName>
    <definedName name="WT">#REF!</definedName>
    <definedName name="WU">[5]Gyermekjóléti!$C$27:$C$86</definedName>
    <definedName name="ww">[4]kd!$F$2:$F$3176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[5]körjegyzőség!$C$9:$C$28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D60" i="1"/>
  <c r="D62" i="1" s="1"/>
  <c r="C60" i="1"/>
  <c r="F59" i="1"/>
  <c r="F58" i="1"/>
  <c r="F57" i="1"/>
  <c r="E55" i="1"/>
  <c r="F55" i="1" s="1"/>
  <c r="D55" i="1"/>
  <c r="C55" i="1"/>
  <c r="F53" i="1"/>
  <c r="E52" i="1"/>
  <c r="F52" i="1" s="1"/>
  <c r="D52" i="1"/>
  <c r="C52" i="1"/>
  <c r="F50" i="1"/>
  <c r="F47" i="1"/>
  <c r="F46" i="1"/>
  <c r="F45" i="1"/>
  <c r="F44" i="1"/>
  <c r="F41" i="1"/>
  <c r="F39" i="1"/>
  <c r="F37" i="1"/>
  <c r="F35" i="1"/>
  <c r="F34" i="1"/>
  <c r="F33" i="1"/>
  <c r="C33" i="1"/>
  <c r="E32" i="1"/>
  <c r="F32" i="1" s="1"/>
  <c r="D32" i="1"/>
  <c r="D36" i="1" s="1"/>
  <c r="C32" i="1"/>
  <c r="C36" i="1" s="1"/>
  <c r="F31" i="1"/>
  <c r="F30" i="1"/>
  <c r="F29" i="1"/>
  <c r="F28" i="1"/>
  <c r="F27" i="1"/>
  <c r="F26" i="1"/>
  <c r="F25" i="1"/>
  <c r="F24" i="1"/>
  <c r="E23" i="1"/>
  <c r="F23" i="1" s="1"/>
  <c r="D23" i="1"/>
  <c r="G23" i="1" s="1"/>
  <c r="C23" i="1"/>
  <c r="F22" i="1"/>
  <c r="F21" i="1"/>
  <c r="C20" i="1"/>
  <c r="C56" i="1" s="1"/>
  <c r="F14" i="1"/>
  <c r="E14" i="1"/>
  <c r="C14" i="1"/>
  <c r="E13" i="1"/>
  <c r="E20" i="1" s="1"/>
  <c r="D13" i="1"/>
  <c r="D20" i="1" s="1"/>
  <c r="D56" i="1" s="1"/>
  <c r="C13" i="1"/>
  <c r="F11" i="1"/>
  <c r="F10" i="1"/>
  <c r="F9" i="1"/>
  <c r="F8" i="1"/>
  <c r="F7" i="1"/>
  <c r="F20" i="1" l="1"/>
  <c r="C62" i="1"/>
  <c r="F13" i="1"/>
  <c r="E36" i="1"/>
  <c r="F36" i="1" s="1"/>
  <c r="E56" i="1" l="1"/>
  <c r="F56" i="1" l="1"/>
  <c r="E62" i="1"/>
  <c r="F62" i="1" s="1"/>
</calcChain>
</file>

<file path=xl/sharedStrings.xml><?xml version="1.0" encoding="utf-8"?>
<sst xmlns="http://schemas.openxmlformats.org/spreadsheetml/2006/main" count="99" uniqueCount="99">
  <si>
    <t>6. melléklet a 6/2019.(V.29.)  önkormányzati rendelethez</t>
  </si>
  <si>
    <t>JÁSD ÖNKORMÁNYZAT BEVÉTELEI 2018. DECEMBER 31-ÉN</t>
  </si>
  <si>
    <t>adatok Ft-ban</t>
  </si>
  <si>
    <t>rovat</t>
  </si>
  <si>
    <t>Megnevezés</t>
  </si>
  <si>
    <t xml:space="preserve">2018.évi </t>
  </si>
  <si>
    <t>Teljesítés %-a</t>
  </si>
  <si>
    <t>Eredeti előirányzat</t>
  </si>
  <si>
    <t>Módosított előirányzat</t>
  </si>
  <si>
    <t>Teljesítés</t>
  </si>
  <si>
    <t>B111</t>
  </si>
  <si>
    <t xml:space="preserve">Helyi önkormányzatok működésének általános támogatása </t>
  </si>
  <si>
    <t>B112</t>
  </si>
  <si>
    <t xml:space="preserve">Települési önkormányzatok egyes köznevelési feladatainak támogatása </t>
  </si>
  <si>
    <t>B113</t>
  </si>
  <si>
    <t xml:space="preserve">Települési önkormányzatok szociális, gyermekjóléti  és gyermekétkeztetési feladatainak támogatása </t>
  </si>
  <si>
    <t>B114</t>
  </si>
  <si>
    <t xml:space="preserve">Települési önkormányzatok kulturális feladatainak támogatása </t>
  </si>
  <si>
    <t>B115</t>
  </si>
  <si>
    <t>Működési célú költségvetési támogatások és kiegészítő támogatások</t>
  </si>
  <si>
    <t>B116</t>
  </si>
  <si>
    <t>Elszámolásból származó bevételek</t>
  </si>
  <si>
    <t>B11</t>
  </si>
  <si>
    <t xml:space="preserve">Önkormányzatok működési támogatásai </t>
  </si>
  <si>
    <t>B16</t>
  </si>
  <si>
    <t>Egyéb működési célú támogatások bevételei államháztartáson belülről</t>
  </si>
  <si>
    <t>ebből: központi költségvetési szervek</t>
  </si>
  <si>
    <t xml:space="preserve">ebből: központi kezelésű előirányzatok </t>
  </si>
  <si>
    <t xml:space="preserve">ebből: egyéb fejezeti kezelésű előirányzatok </t>
  </si>
  <si>
    <t>ebből: társadalombiztosítás pénzügyi alapjai (B16)</t>
  </si>
  <si>
    <t>ebből: elkülönített állami pénzalapok</t>
  </si>
  <si>
    <t>B1</t>
  </si>
  <si>
    <t>Működési célú támogatások államháztartáson belülről</t>
  </si>
  <si>
    <t>B21</t>
  </si>
  <si>
    <t xml:space="preserve">Felhalmozási célú önkormányzati támogatások </t>
  </si>
  <si>
    <t xml:space="preserve">B25 </t>
  </si>
  <si>
    <t>Egyéb felhalmozási célú tám.-pályázatok</t>
  </si>
  <si>
    <t>B2</t>
  </si>
  <si>
    <t>Felhalmozási célú támogatások államháztartáson belülről</t>
  </si>
  <si>
    <t>B34</t>
  </si>
  <si>
    <t xml:space="preserve">Vagyoni tipusú adók </t>
  </si>
  <si>
    <t>ebből: magánszemélyek kommunális adója</t>
  </si>
  <si>
    <t>B351</t>
  </si>
  <si>
    <t>Értékesítési és forgalmi adók</t>
  </si>
  <si>
    <t>ebből: állandó jeleggel végzett iparűzési tevékenység után fizetett helyi iparűzési adó</t>
  </si>
  <si>
    <t>B354</t>
  </si>
  <si>
    <t>Gépjárműadók</t>
  </si>
  <si>
    <t xml:space="preserve">ebből: belföldi gépjárművek adójának a helyi önkormányzatot megillető része </t>
  </si>
  <si>
    <t>B355</t>
  </si>
  <si>
    <t>Egyéb áruhasználati és szolgáltatási adók</t>
  </si>
  <si>
    <t xml:space="preserve">ebből: tartózkodás után fizetett idegenforgalmi adó  </t>
  </si>
  <si>
    <t>B35</t>
  </si>
  <si>
    <t xml:space="preserve">Termékek és szolgáltatások adói </t>
  </si>
  <si>
    <t>B36</t>
  </si>
  <si>
    <t xml:space="preserve">Egyéb közhatalmi bevételek </t>
  </si>
  <si>
    <t>ebből: egyéb bírság (B36)</t>
  </si>
  <si>
    <t>ebből: egyéb települési adók (B36)</t>
  </si>
  <si>
    <t>B3</t>
  </si>
  <si>
    <t xml:space="preserve">Közhatalmi bevételek </t>
  </si>
  <si>
    <t>B402</t>
  </si>
  <si>
    <t xml:space="preserve">Szolgáltatások ellenértéke </t>
  </si>
  <si>
    <t>ebből:tárgyi eszközök bérbeadásából származó bevétel</t>
  </si>
  <si>
    <t>B403</t>
  </si>
  <si>
    <t>Közvetített szolgáltatások ellenértéke</t>
  </si>
  <si>
    <t xml:space="preserve">ebből: államháztartáson belül </t>
  </si>
  <si>
    <t>B404</t>
  </si>
  <si>
    <t xml:space="preserve">Tulajdonosi bevételek </t>
  </si>
  <si>
    <t>ebből: önkormányzati vagyon üzemeltetéséből, koncesszióból származó bevétel</t>
  </si>
  <si>
    <t>ebből: önkormányzati vagyon vagyonkezelésbe adásából származó bevétel</t>
  </si>
  <si>
    <t>B405</t>
  </si>
  <si>
    <t xml:space="preserve">Ellátási díjak </t>
  </si>
  <si>
    <t>B406</t>
  </si>
  <si>
    <t xml:space="preserve">Kiszámlázott általános forgalmi adó </t>
  </si>
  <si>
    <t>B407</t>
  </si>
  <si>
    <t>Általános forgalmi adó visszatérítése</t>
  </si>
  <si>
    <t>B4082</t>
  </si>
  <si>
    <t>Egyéb kapott (járó) kamatok és kamatjellegű bevételek</t>
  </si>
  <si>
    <t>befektetési jegyek kamatbevételei (B408)</t>
  </si>
  <si>
    <t>B410</t>
  </si>
  <si>
    <t xml:space="preserve">Biztosító által fizetett kártérítés </t>
  </si>
  <si>
    <t>B411</t>
  </si>
  <si>
    <t xml:space="preserve">Egyéb működési bevételek </t>
  </si>
  <si>
    <t xml:space="preserve">ebből: kiadások visszatérítései </t>
  </si>
  <si>
    <t>B4</t>
  </si>
  <si>
    <t>Működési bevételek összesen:</t>
  </si>
  <si>
    <t>B75</t>
  </si>
  <si>
    <t xml:space="preserve">Egyéb felhalmozási célú átvett pénzeszközök </t>
  </si>
  <si>
    <t xml:space="preserve">ebből: háztartások </t>
  </si>
  <si>
    <t>B7</t>
  </si>
  <si>
    <t xml:space="preserve">Felhalmozási célú átvett pénzeszközök </t>
  </si>
  <si>
    <t>B1-B7</t>
  </si>
  <si>
    <t xml:space="preserve">Költségvetési bevételek </t>
  </si>
  <si>
    <t>Forgatási célú értékpapírok beváltása</t>
  </si>
  <si>
    <t>B8131</t>
  </si>
  <si>
    <t xml:space="preserve">Előző év költségvetési maradványának igénybevétele </t>
  </si>
  <si>
    <t>Államháztartáson belüli megelőlegezések (B814)</t>
  </si>
  <si>
    <t>B8</t>
  </si>
  <si>
    <t xml:space="preserve">Finanszírozási bevételek 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</si>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</sst>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i/>
      <sz val="10"/>
      <name val="Garamond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2" fillId="0" borderId="0" xfId="1" applyFont="1"/>
    <xf numFmtId="0" fontId="6" fillId="0" borderId="0" xfId="3" applyFont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2" fillId="0" borderId="0" xfId="1" applyFont="1" applyBorder="1"/>
    <xf numFmtId="3" fontId="7" fillId="0" borderId="1" xfId="4" applyNumberFormat="1" applyFont="1" applyBorder="1" applyAlignment="1">
      <alignment horizontal="right"/>
    </xf>
    <xf numFmtId="3" fontId="7" fillId="0" borderId="0" xfId="4" applyNumberFormat="1" applyFont="1" applyBorder="1" applyAlignment="1"/>
    <xf numFmtId="3" fontId="2" fillId="0" borderId="0" xfId="1" applyNumberFormat="1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3" fontId="2" fillId="0" borderId="2" xfId="1" applyNumberFormat="1" applyFont="1" applyBorder="1" applyAlignment="1">
      <alignment vertical="center"/>
    </xf>
    <xf numFmtId="3" fontId="2" fillId="0" borderId="2" xfId="1" applyNumberFormat="1" applyFont="1" applyBorder="1" applyAlignment="1">
      <alignment horizontal="right" vertical="center" wrapText="1"/>
    </xf>
    <xf numFmtId="164" fontId="2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3" fontId="2" fillId="0" borderId="3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3" fontId="2" fillId="0" borderId="4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left" vertical="top" wrapText="1"/>
    </xf>
    <xf numFmtId="3" fontId="2" fillId="0" borderId="2" xfId="1" applyNumberFormat="1" applyFont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3" fontId="6" fillId="0" borderId="0" xfId="1" applyNumberFormat="1" applyFont="1"/>
  </cellXfs>
  <cellStyles count="5">
    <cellStyle name="Normál" xfId="0" builtinId="0"/>
    <cellStyle name="Normál 2" xfId="1"/>
    <cellStyle name="Normál 2 2 2 2" xfId="3"/>
    <cellStyle name="Normál 2 3" xfId="2"/>
    <cellStyle name="Normál_Rendelet mellékletek 2008.jav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>
      <selection activeCell="A2" sqref="A2:F2"/>
    </sheetView>
  </sheetViews>
  <sheetFormatPr defaultRowHeight="12.75" x14ac:dyDescent="0.25"/>
  <cols>
    <col min="1" max="1" width="6.85546875" style="2" customWidth="1"/>
    <col min="2" max="2" width="38.42578125" style="2" customWidth="1"/>
    <col min="3" max="4" width="11" style="2" customWidth="1"/>
    <col min="5" max="5" width="11.28515625" style="2" customWidth="1"/>
    <col min="6" max="6" width="9.140625" style="47"/>
    <col min="7" max="7" width="9.85546875" style="2" bestFit="1" customWidth="1"/>
    <col min="8" max="16384" width="9.140625" style="2"/>
  </cols>
  <sheetData>
    <row r="1" spans="1:21" x14ac:dyDescent="0.25">
      <c r="A1" s="1"/>
      <c r="B1" s="1"/>
      <c r="C1" s="1"/>
      <c r="D1" s="1"/>
      <c r="E1" s="1"/>
      <c r="F1" s="1"/>
    </row>
    <row r="2" spans="1:21" s="4" customFormat="1" ht="17.25" customHeight="1" x14ac:dyDescent="0.2">
      <c r="A2" s="3" t="s">
        <v>0</v>
      </c>
      <c r="B2" s="3"/>
      <c r="C2" s="3"/>
      <c r="D2" s="3"/>
      <c r="E2" s="3"/>
      <c r="F2" s="3"/>
    </row>
    <row r="3" spans="1:21" s="4" customFormat="1" ht="20.25" customHeight="1" x14ac:dyDescent="0.2">
      <c r="A3" s="5" t="s">
        <v>1</v>
      </c>
      <c r="B3" s="5"/>
      <c r="C3" s="5"/>
      <c r="D3" s="5"/>
      <c r="E3" s="5"/>
      <c r="F3" s="6"/>
      <c r="G3" s="7"/>
      <c r="H3" s="7"/>
      <c r="I3" s="7"/>
      <c r="J3" s="7"/>
      <c r="K3" s="7"/>
      <c r="L3" s="7"/>
      <c r="M3" s="7"/>
    </row>
    <row r="4" spans="1:21" x14ac:dyDescent="0.2">
      <c r="A4" s="8" t="s">
        <v>2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</row>
    <row r="5" spans="1:21" ht="17.25" customHeight="1" x14ac:dyDescent="0.25">
      <c r="A5" s="11" t="s">
        <v>3</v>
      </c>
      <c r="B5" s="11" t="s">
        <v>4</v>
      </c>
      <c r="C5" s="11" t="s">
        <v>5</v>
      </c>
      <c r="D5" s="11"/>
      <c r="E5" s="11"/>
      <c r="F5" s="12" t="s">
        <v>6</v>
      </c>
    </row>
    <row r="6" spans="1:21" ht="25.5" x14ac:dyDescent="0.25">
      <c r="A6" s="11"/>
      <c r="B6" s="11"/>
      <c r="C6" s="13" t="s">
        <v>7</v>
      </c>
      <c r="D6" s="13" t="s">
        <v>8</v>
      </c>
      <c r="E6" s="13" t="s">
        <v>9</v>
      </c>
      <c r="F6" s="14"/>
    </row>
    <row r="7" spans="1:21" ht="26.25" customHeight="1" x14ac:dyDescent="0.25">
      <c r="A7" s="13" t="s">
        <v>10</v>
      </c>
      <c r="B7" s="15" t="s">
        <v>11</v>
      </c>
      <c r="C7" s="16">
        <v>16932437</v>
      </c>
      <c r="D7" s="17">
        <v>16985995</v>
      </c>
      <c r="E7" s="17">
        <v>16985995</v>
      </c>
      <c r="F7" s="18">
        <f>E7/D7</f>
        <v>1</v>
      </c>
    </row>
    <row r="8" spans="1:21" ht="25.5" customHeight="1" x14ac:dyDescent="0.25">
      <c r="A8" s="13" t="s">
        <v>12</v>
      </c>
      <c r="B8" s="15" t="s">
        <v>13</v>
      </c>
      <c r="C8" s="16">
        <v>14725533</v>
      </c>
      <c r="D8" s="17">
        <v>15827200</v>
      </c>
      <c r="E8" s="17">
        <v>15827200</v>
      </c>
      <c r="F8" s="18">
        <f t="shared" ref="F8:F62" si="0">E8/D8</f>
        <v>1</v>
      </c>
    </row>
    <row r="9" spans="1:21" ht="38.25" customHeight="1" x14ac:dyDescent="0.25">
      <c r="A9" s="13" t="s">
        <v>14</v>
      </c>
      <c r="B9" s="15" t="s">
        <v>15</v>
      </c>
      <c r="C9" s="16">
        <v>13366611</v>
      </c>
      <c r="D9" s="17">
        <v>13287951</v>
      </c>
      <c r="E9" s="17">
        <v>13287951</v>
      </c>
      <c r="F9" s="18">
        <f t="shared" si="0"/>
        <v>1</v>
      </c>
    </row>
    <row r="10" spans="1:21" ht="25.5" customHeight="1" x14ac:dyDescent="0.25">
      <c r="A10" s="13" t="s">
        <v>16</v>
      </c>
      <c r="B10" s="15" t="s">
        <v>17</v>
      </c>
      <c r="C10" s="16">
        <v>1800000</v>
      </c>
      <c r="D10" s="17">
        <v>1800000</v>
      </c>
      <c r="E10" s="17">
        <v>1800000</v>
      </c>
      <c r="F10" s="18">
        <f t="shared" si="0"/>
        <v>1</v>
      </c>
    </row>
    <row r="11" spans="1:21" ht="25.5" customHeight="1" x14ac:dyDescent="0.25">
      <c r="A11" s="13" t="s">
        <v>18</v>
      </c>
      <c r="B11" s="15" t="s">
        <v>19</v>
      </c>
      <c r="C11" s="16">
        <v>0</v>
      </c>
      <c r="D11" s="17">
        <v>3666640</v>
      </c>
      <c r="E11" s="17">
        <v>3666640</v>
      </c>
      <c r="F11" s="18">
        <f t="shared" si="0"/>
        <v>1</v>
      </c>
    </row>
    <row r="12" spans="1:21" ht="12.75" customHeight="1" x14ac:dyDescent="0.25">
      <c r="A12" s="13" t="s">
        <v>20</v>
      </c>
      <c r="B12" s="15" t="s">
        <v>21</v>
      </c>
      <c r="C12" s="16">
        <v>0</v>
      </c>
      <c r="D12" s="17"/>
      <c r="E12" s="17"/>
      <c r="F12" s="18"/>
    </row>
    <row r="13" spans="1:21" ht="12.75" customHeight="1" x14ac:dyDescent="0.25">
      <c r="A13" s="19" t="s">
        <v>22</v>
      </c>
      <c r="B13" s="20" t="s">
        <v>23</v>
      </c>
      <c r="C13" s="21">
        <f>SUM(C7:C12)</f>
        <v>46824581</v>
      </c>
      <c r="D13" s="21">
        <f>SUM(D7:D12)</f>
        <v>51567786</v>
      </c>
      <c r="E13" s="21">
        <f>SUM(E7:E12)</f>
        <v>51567786</v>
      </c>
      <c r="F13" s="22">
        <f t="shared" si="0"/>
        <v>1</v>
      </c>
    </row>
    <row r="14" spans="1:21" ht="25.5" customHeight="1" x14ac:dyDescent="0.25">
      <c r="A14" s="13" t="s">
        <v>24</v>
      </c>
      <c r="B14" s="15" t="s">
        <v>25</v>
      </c>
      <c r="C14" s="17">
        <f>SUM(C15:C19)</f>
        <v>4179000</v>
      </c>
      <c r="D14" s="17">
        <v>11428140</v>
      </c>
      <c r="E14" s="17">
        <f>SUM(E15:E19)</f>
        <v>10394257</v>
      </c>
      <c r="F14" s="18">
        <f t="shared" si="0"/>
        <v>0.90953182232629282</v>
      </c>
    </row>
    <row r="15" spans="1:21" ht="12.75" customHeight="1" x14ac:dyDescent="0.25">
      <c r="A15" s="13"/>
      <c r="B15" s="15" t="s">
        <v>26</v>
      </c>
      <c r="C15" s="16">
        <v>0</v>
      </c>
      <c r="D15" s="17">
        <v>0</v>
      </c>
      <c r="E15" s="17">
        <v>0</v>
      </c>
      <c r="F15" s="18"/>
    </row>
    <row r="16" spans="1:21" ht="12.75" customHeight="1" x14ac:dyDescent="0.25">
      <c r="A16" s="13"/>
      <c r="B16" s="15" t="s">
        <v>27</v>
      </c>
      <c r="C16" s="16">
        <v>0</v>
      </c>
      <c r="D16" s="17">
        <v>0</v>
      </c>
      <c r="E16" s="17">
        <v>58500</v>
      </c>
      <c r="F16" s="18"/>
    </row>
    <row r="17" spans="1:7" ht="12.75" customHeight="1" x14ac:dyDescent="0.25">
      <c r="A17" s="13"/>
      <c r="B17" s="15" t="s">
        <v>28</v>
      </c>
      <c r="C17" s="16">
        <v>533000</v>
      </c>
      <c r="D17" s="17">
        <v>0</v>
      </c>
      <c r="E17" s="17">
        <v>479976</v>
      </c>
      <c r="F17" s="18"/>
    </row>
    <row r="18" spans="1:7" ht="25.5" customHeight="1" x14ac:dyDescent="0.25">
      <c r="A18" s="13"/>
      <c r="B18" s="15" t="s">
        <v>29</v>
      </c>
      <c r="C18" s="16">
        <v>0</v>
      </c>
      <c r="D18" s="17">
        <v>0</v>
      </c>
      <c r="E18" s="17">
        <v>0</v>
      </c>
      <c r="F18" s="18"/>
    </row>
    <row r="19" spans="1:7" ht="12.75" customHeight="1" x14ac:dyDescent="0.25">
      <c r="A19" s="13"/>
      <c r="B19" s="15" t="s">
        <v>30</v>
      </c>
      <c r="C19" s="16">
        <v>3646000</v>
      </c>
      <c r="D19" s="17">
        <v>0</v>
      </c>
      <c r="E19" s="17">
        <v>9855781</v>
      </c>
      <c r="F19" s="18"/>
      <c r="G19" s="10"/>
    </row>
    <row r="20" spans="1:7" ht="25.5" customHeight="1" x14ac:dyDescent="0.25">
      <c r="A20" s="19" t="s">
        <v>31</v>
      </c>
      <c r="B20" s="20" t="s">
        <v>32</v>
      </c>
      <c r="C20" s="21">
        <f>C13+C14</f>
        <v>51003581</v>
      </c>
      <c r="D20" s="21">
        <f>D13+D14</f>
        <v>62995926</v>
      </c>
      <c r="E20" s="21">
        <f>E13+E14</f>
        <v>61962043</v>
      </c>
      <c r="F20" s="22">
        <f t="shared" si="0"/>
        <v>0.98358809742712572</v>
      </c>
    </row>
    <row r="21" spans="1:7" ht="17.25" customHeight="1" x14ac:dyDescent="0.25">
      <c r="A21" s="13" t="s">
        <v>33</v>
      </c>
      <c r="B21" s="15" t="s">
        <v>34</v>
      </c>
      <c r="C21" s="16"/>
      <c r="D21" s="17">
        <v>30733000</v>
      </c>
      <c r="E21" s="17">
        <v>30733000</v>
      </c>
      <c r="F21" s="18">
        <f t="shared" si="0"/>
        <v>1</v>
      </c>
    </row>
    <row r="22" spans="1:7" ht="17.25" customHeight="1" x14ac:dyDescent="0.25">
      <c r="A22" s="13" t="s">
        <v>35</v>
      </c>
      <c r="B22" s="15" t="s">
        <v>36</v>
      </c>
      <c r="C22" s="16">
        <v>14282444</v>
      </c>
      <c r="D22" s="17">
        <v>130445580</v>
      </c>
      <c r="E22" s="17">
        <v>130445580</v>
      </c>
      <c r="F22" s="18">
        <f t="shared" si="0"/>
        <v>1</v>
      </c>
    </row>
    <row r="23" spans="1:7" ht="25.5" customHeight="1" x14ac:dyDescent="0.25">
      <c r="A23" s="19" t="s">
        <v>37</v>
      </c>
      <c r="B23" s="20" t="s">
        <v>38</v>
      </c>
      <c r="C23" s="21">
        <f>SUM(C21:C22)</f>
        <v>14282444</v>
      </c>
      <c r="D23" s="21">
        <f>SUM(D21:D22)</f>
        <v>161178580</v>
      </c>
      <c r="E23" s="21">
        <f>SUM(E21:E22)</f>
        <v>161178580</v>
      </c>
      <c r="F23" s="22">
        <f t="shared" si="0"/>
        <v>1</v>
      </c>
      <c r="G23" s="10">
        <f>D23-C23</f>
        <v>146896136</v>
      </c>
    </row>
    <row r="24" spans="1:7" s="27" customFormat="1" ht="12.75" customHeight="1" x14ac:dyDescent="0.25">
      <c r="A24" s="23" t="s">
        <v>39</v>
      </c>
      <c r="B24" s="24" t="s">
        <v>40</v>
      </c>
      <c r="C24" s="25">
        <v>3000000</v>
      </c>
      <c r="D24" s="26">
        <v>3000000</v>
      </c>
      <c r="E24" s="26">
        <v>3054499</v>
      </c>
      <c r="F24" s="18">
        <f t="shared" si="0"/>
        <v>1.0181663333333333</v>
      </c>
    </row>
    <row r="25" spans="1:7" ht="12.75" customHeight="1" x14ac:dyDescent="0.25">
      <c r="A25" s="13"/>
      <c r="B25" s="15" t="s">
        <v>41</v>
      </c>
      <c r="C25" s="16">
        <v>3000000</v>
      </c>
      <c r="D25" s="17">
        <v>3000000</v>
      </c>
      <c r="E25" s="17">
        <v>3054499</v>
      </c>
      <c r="F25" s="18">
        <f t="shared" si="0"/>
        <v>1.0181663333333333</v>
      </c>
    </row>
    <row r="26" spans="1:7" s="27" customFormat="1" ht="12.75" customHeight="1" x14ac:dyDescent="0.25">
      <c r="A26" s="23" t="s">
        <v>42</v>
      </c>
      <c r="B26" s="24" t="s">
        <v>43</v>
      </c>
      <c r="C26" s="25">
        <v>2900000</v>
      </c>
      <c r="D26" s="26">
        <v>2900000</v>
      </c>
      <c r="E26" s="26">
        <v>2623371</v>
      </c>
      <c r="F26" s="18">
        <f t="shared" si="0"/>
        <v>0.90461068965517244</v>
      </c>
    </row>
    <row r="27" spans="1:7" ht="25.5" customHeight="1" x14ac:dyDescent="0.25">
      <c r="A27" s="13"/>
      <c r="B27" s="15" t="s">
        <v>44</v>
      </c>
      <c r="C27" s="16">
        <v>2900000</v>
      </c>
      <c r="D27" s="17">
        <v>2900000</v>
      </c>
      <c r="E27" s="17">
        <v>2623371</v>
      </c>
      <c r="F27" s="18">
        <f t="shared" si="0"/>
        <v>0.90461068965517244</v>
      </c>
    </row>
    <row r="28" spans="1:7" ht="12.75" customHeight="1" x14ac:dyDescent="0.25">
      <c r="A28" s="13" t="s">
        <v>45</v>
      </c>
      <c r="B28" s="15" t="s">
        <v>46</v>
      </c>
      <c r="C28" s="16">
        <v>1900000</v>
      </c>
      <c r="D28" s="17">
        <v>1900000</v>
      </c>
      <c r="E28" s="17">
        <v>1947199</v>
      </c>
      <c r="F28" s="18">
        <f t="shared" si="0"/>
        <v>1.0248415789473684</v>
      </c>
    </row>
    <row r="29" spans="1:7" ht="25.5" customHeight="1" x14ac:dyDescent="0.25">
      <c r="A29" s="13"/>
      <c r="B29" s="15" t="s">
        <v>47</v>
      </c>
      <c r="C29" s="16">
        <v>1900000</v>
      </c>
      <c r="D29" s="17">
        <v>1900000</v>
      </c>
      <c r="E29" s="17">
        <v>1947199</v>
      </c>
      <c r="F29" s="18">
        <f t="shared" si="0"/>
        <v>1.0248415789473684</v>
      </c>
    </row>
    <row r="30" spans="1:7" ht="12.75" customHeight="1" x14ac:dyDescent="0.25">
      <c r="A30" s="13" t="s">
        <v>48</v>
      </c>
      <c r="B30" s="15" t="s">
        <v>49</v>
      </c>
      <c r="C30" s="16">
        <v>250000</v>
      </c>
      <c r="D30" s="17">
        <v>250000</v>
      </c>
      <c r="E30" s="17">
        <v>306000</v>
      </c>
      <c r="F30" s="18">
        <f t="shared" si="0"/>
        <v>1.224</v>
      </c>
    </row>
    <row r="31" spans="1:7" ht="25.5" customHeight="1" x14ac:dyDescent="0.25">
      <c r="A31" s="13"/>
      <c r="B31" s="15" t="s">
        <v>50</v>
      </c>
      <c r="C31" s="16">
        <v>250000</v>
      </c>
      <c r="D31" s="17">
        <v>250000</v>
      </c>
      <c r="E31" s="17">
        <v>306000</v>
      </c>
      <c r="F31" s="18">
        <f t="shared" si="0"/>
        <v>1.224</v>
      </c>
    </row>
    <row r="32" spans="1:7" s="27" customFormat="1" ht="12.75" customHeight="1" x14ac:dyDescent="0.25">
      <c r="A32" s="23" t="s">
        <v>51</v>
      </c>
      <c r="B32" s="24" t="s">
        <v>52</v>
      </c>
      <c r="C32" s="26">
        <f>SUM(C26+C28+C30)</f>
        <v>5050000</v>
      </c>
      <c r="D32" s="26">
        <f>SUM(D26+D28+D30)</f>
        <v>5050000</v>
      </c>
      <c r="E32" s="26">
        <f>SUM(E26+E28+E30)</f>
        <v>4876570</v>
      </c>
      <c r="F32" s="18">
        <f t="shared" si="0"/>
        <v>0.96565742574257429</v>
      </c>
    </row>
    <row r="33" spans="1:6" ht="12.75" customHeight="1" x14ac:dyDescent="0.25">
      <c r="A33" s="13" t="s">
        <v>53</v>
      </c>
      <c r="B33" s="15" t="s">
        <v>54</v>
      </c>
      <c r="C33" s="17">
        <f>SUM(C34:C35)</f>
        <v>100000</v>
      </c>
      <c r="D33" s="17">
        <v>100000</v>
      </c>
      <c r="E33" s="17">
        <v>137968</v>
      </c>
      <c r="F33" s="18">
        <f t="shared" si="0"/>
        <v>1.37968</v>
      </c>
    </row>
    <row r="34" spans="1:6" ht="12.75" customHeight="1" x14ac:dyDescent="0.25">
      <c r="A34" s="13"/>
      <c r="B34" s="15" t="s">
        <v>55</v>
      </c>
      <c r="C34" s="16">
        <v>50000</v>
      </c>
      <c r="D34" s="17">
        <v>50000</v>
      </c>
      <c r="E34" s="17">
        <v>20381</v>
      </c>
      <c r="F34" s="18">
        <f t="shared" si="0"/>
        <v>0.40761999999999998</v>
      </c>
    </row>
    <row r="35" spans="1:6" ht="12.75" customHeight="1" x14ac:dyDescent="0.25">
      <c r="A35" s="13"/>
      <c r="B35" s="15" t="s">
        <v>56</v>
      </c>
      <c r="C35" s="16">
        <v>50000</v>
      </c>
      <c r="D35" s="17">
        <v>50000</v>
      </c>
      <c r="E35" s="17">
        <v>104894</v>
      </c>
      <c r="F35" s="18">
        <f t="shared" si="0"/>
        <v>2.09788</v>
      </c>
    </row>
    <row r="36" spans="1:6" ht="12.75" customHeight="1" x14ac:dyDescent="0.25">
      <c r="A36" s="19" t="s">
        <v>57</v>
      </c>
      <c r="B36" s="20" t="s">
        <v>58</v>
      </c>
      <c r="C36" s="21">
        <f>C24+C32+C33</f>
        <v>8150000</v>
      </c>
      <c r="D36" s="21">
        <f>D24+D32+D33</f>
        <v>8150000</v>
      </c>
      <c r="E36" s="21">
        <f>E24+E32+E33</f>
        <v>8069037</v>
      </c>
      <c r="F36" s="22">
        <f t="shared" si="0"/>
        <v>0.99006588957055219</v>
      </c>
    </row>
    <row r="37" spans="1:6" ht="12.75" customHeight="1" x14ac:dyDescent="0.25">
      <c r="A37" s="13" t="s">
        <v>59</v>
      </c>
      <c r="B37" s="15" t="s">
        <v>60</v>
      </c>
      <c r="C37" s="16">
        <v>725000</v>
      </c>
      <c r="D37" s="17">
        <v>725156</v>
      </c>
      <c r="E37" s="17">
        <v>1050566</v>
      </c>
      <c r="F37" s="18">
        <f t="shared" si="0"/>
        <v>1.4487448218038601</v>
      </c>
    </row>
    <row r="38" spans="1:6" ht="25.5" customHeight="1" x14ac:dyDescent="0.25">
      <c r="A38" s="13"/>
      <c r="B38" s="15" t="s">
        <v>61</v>
      </c>
      <c r="C38" s="16"/>
      <c r="D38" s="17">
        <v>0</v>
      </c>
      <c r="E38" s="17">
        <v>369323</v>
      </c>
      <c r="F38" s="18"/>
    </row>
    <row r="39" spans="1:6" ht="12.75" customHeight="1" x14ac:dyDescent="0.25">
      <c r="A39" s="13" t="s">
        <v>62</v>
      </c>
      <c r="B39" s="15" t="s">
        <v>63</v>
      </c>
      <c r="C39" s="16">
        <v>685000</v>
      </c>
      <c r="D39" s="17">
        <v>685000</v>
      </c>
      <c r="E39" s="17">
        <v>574121</v>
      </c>
      <c r="F39" s="18">
        <f t="shared" si="0"/>
        <v>0.83813284671532851</v>
      </c>
    </row>
    <row r="40" spans="1:6" ht="12.75" customHeight="1" x14ac:dyDescent="0.25">
      <c r="A40" s="13"/>
      <c r="B40" s="15" t="s">
        <v>64</v>
      </c>
      <c r="C40" s="16"/>
      <c r="D40" s="17">
        <v>0</v>
      </c>
      <c r="E40" s="17">
        <v>332205</v>
      </c>
      <c r="F40" s="18"/>
    </row>
    <row r="41" spans="1:6" ht="12.75" customHeight="1" x14ac:dyDescent="0.25">
      <c r="A41" s="13" t="s">
        <v>65</v>
      </c>
      <c r="B41" s="15" t="s">
        <v>66</v>
      </c>
      <c r="C41" s="16">
        <v>1900000</v>
      </c>
      <c r="D41" s="17">
        <v>1900000</v>
      </c>
      <c r="E41" s="17">
        <v>1836948</v>
      </c>
      <c r="F41" s="18">
        <f t="shared" si="0"/>
        <v>0.96681473684210528</v>
      </c>
    </row>
    <row r="42" spans="1:6" ht="25.5" customHeight="1" x14ac:dyDescent="0.25">
      <c r="A42" s="13"/>
      <c r="B42" s="15" t="s">
        <v>67</v>
      </c>
      <c r="C42" s="16"/>
      <c r="D42" s="17">
        <v>0</v>
      </c>
      <c r="E42" s="17">
        <v>1459390</v>
      </c>
      <c r="F42" s="18"/>
    </row>
    <row r="43" spans="1:6" ht="25.5" customHeight="1" x14ac:dyDescent="0.25">
      <c r="A43" s="13"/>
      <c r="B43" s="15" t="s">
        <v>68</v>
      </c>
      <c r="C43" s="16"/>
      <c r="D43" s="17">
        <v>0</v>
      </c>
      <c r="E43" s="17">
        <v>32370</v>
      </c>
      <c r="F43" s="18"/>
    </row>
    <row r="44" spans="1:6" ht="12.75" customHeight="1" x14ac:dyDescent="0.25">
      <c r="A44" s="13" t="s">
        <v>69</v>
      </c>
      <c r="B44" s="15" t="s">
        <v>70</v>
      </c>
      <c r="C44" s="16">
        <v>4455000</v>
      </c>
      <c r="D44" s="17">
        <v>4455000</v>
      </c>
      <c r="E44" s="17">
        <v>4465334</v>
      </c>
      <c r="F44" s="18">
        <f t="shared" si="0"/>
        <v>1.0023196408529742</v>
      </c>
    </row>
    <row r="45" spans="1:6" ht="12.75" customHeight="1" x14ac:dyDescent="0.25">
      <c r="A45" s="13" t="s">
        <v>71</v>
      </c>
      <c r="B45" s="15" t="s">
        <v>72</v>
      </c>
      <c r="C45" s="16">
        <v>1830000</v>
      </c>
      <c r="D45" s="17">
        <v>1830000</v>
      </c>
      <c r="E45" s="17">
        <v>1809608</v>
      </c>
      <c r="F45" s="18">
        <f t="shared" si="0"/>
        <v>0.98885683060109286</v>
      </c>
    </row>
    <row r="46" spans="1:6" ht="12.75" customHeight="1" x14ac:dyDescent="0.25">
      <c r="A46" s="13" t="s">
        <v>73</v>
      </c>
      <c r="B46" s="15" t="s">
        <v>74</v>
      </c>
      <c r="C46" s="16">
        <v>540000</v>
      </c>
      <c r="D46" s="17">
        <v>540000</v>
      </c>
      <c r="E46" s="17">
        <v>540000</v>
      </c>
      <c r="F46" s="18">
        <f t="shared" si="0"/>
        <v>1</v>
      </c>
    </row>
    <row r="47" spans="1:6" ht="25.5" customHeight="1" x14ac:dyDescent="0.25">
      <c r="A47" s="28" t="s">
        <v>75</v>
      </c>
      <c r="B47" s="29" t="s">
        <v>76</v>
      </c>
      <c r="C47" s="30">
        <v>25000</v>
      </c>
      <c r="D47" s="31">
        <v>25000</v>
      </c>
      <c r="E47" s="31">
        <v>7056</v>
      </c>
      <c r="F47" s="18">
        <f t="shared" si="0"/>
        <v>0.28223999999999999</v>
      </c>
    </row>
    <row r="48" spans="1:6" x14ac:dyDescent="0.25">
      <c r="A48" s="13"/>
      <c r="B48" s="32" t="s">
        <v>77</v>
      </c>
      <c r="C48" s="32"/>
      <c r="D48" s="32"/>
      <c r="E48" s="33">
        <v>50000</v>
      </c>
      <c r="F48" s="18"/>
    </row>
    <row r="49" spans="1:6" ht="12.75" customHeight="1" x14ac:dyDescent="0.25">
      <c r="A49" s="34" t="s">
        <v>78</v>
      </c>
      <c r="B49" s="35" t="s">
        <v>79</v>
      </c>
      <c r="C49" s="36">
        <v>0</v>
      </c>
      <c r="D49" s="37"/>
      <c r="E49" s="37"/>
      <c r="F49" s="18"/>
    </row>
    <row r="50" spans="1:6" ht="12.75" customHeight="1" x14ac:dyDescent="0.25">
      <c r="A50" s="13" t="s">
        <v>80</v>
      </c>
      <c r="B50" s="15" t="s">
        <v>81</v>
      </c>
      <c r="C50" s="16">
        <v>25000</v>
      </c>
      <c r="D50" s="17">
        <v>25000</v>
      </c>
      <c r="E50" s="17">
        <v>93007</v>
      </c>
      <c r="F50" s="18">
        <f t="shared" si="0"/>
        <v>3.7202799999999998</v>
      </c>
    </row>
    <row r="51" spans="1:6" ht="12.75" customHeight="1" x14ac:dyDescent="0.25">
      <c r="A51" s="13"/>
      <c r="B51" s="15" t="s">
        <v>82</v>
      </c>
      <c r="C51" s="16"/>
      <c r="D51" s="17">
        <v>0</v>
      </c>
      <c r="E51" s="17">
        <v>83645</v>
      </c>
      <c r="F51" s="18"/>
    </row>
    <row r="52" spans="1:6" ht="12.75" customHeight="1" x14ac:dyDescent="0.25">
      <c r="A52" s="19" t="s">
        <v>83</v>
      </c>
      <c r="B52" s="20" t="s">
        <v>84</v>
      </c>
      <c r="C52" s="21">
        <f>C37+C39+C41+C44+C45+C46+C47+C49+C50</f>
        <v>10185000</v>
      </c>
      <c r="D52" s="21">
        <f>D37+D39+D41+D44+D45+D46+D47+D49+D50</f>
        <v>10185156</v>
      </c>
      <c r="E52" s="21">
        <f>E37+E39+E41+E44+E45+E46+E47+E48+E49+E50</f>
        <v>10426640</v>
      </c>
      <c r="F52" s="22">
        <f t="shared" si="0"/>
        <v>1.0237094061200438</v>
      </c>
    </row>
    <row r="53" spans="1:6" ht="12.75" customHeight="1" x14ac:dyDescent="0.25">
      <c r="A53" s="13" t="s">
        <v>85</v>
      </c>
      <c r="B53" s="15" t="s">
        <v>86</v>
      </c>
      <c r="C53" s="16">
        <v>50000</v>
      </c>
      <c r="D53" s="17">
        <v>50000</v>
      </c>
      <c r="E53" s="17">
        <v>30824</v>
      </c>
      <c r="F53" s="18">
        <f t="shared" si="0"/>
        <v>0.61648000000000003</v>
      </c>
    </row>
    <row r="54" spans="1:6" ht="12.75" customHeight="1" x14ac:dyDescent="0.25">
      <c r="A54" s="13"/>
      <c r="B54" s="15" t="s">
        <v>87</v>
      </c>
      <c r="C54" s="16"/>
      <c r="D54" s="17">
        <v>0</v>
      </c>
      <c r="E54" s="17">
        <v>30824</v>
      </c>
      <c r="F54" s="18"/>
    </row>
    <row r="55" spans="1:6" ht="12.75" customHeight="1" x14ac:dyDescent="0.25">
      <c r="A55" s="19" t="s">
        <v>88</v>
      </c>
      <c r="B55" s="20" t="s">
        <v>89</v>
      </c>
      <c r="C55" s="21">
        <f>C53</f>
        <v>50000</v>
      </c>
      <c r="D55" s="21">
        <f>D53</f>
        <v>50000</v>
      </c>
      <c r="E55" s="21">
        <f>E53</f>
        <v>30824</v>
      </c>
      <c r="F55" s="18">
        <f t="shared" si="0"/>
        <v>0.61648000000000003</v>
      </c>
    </row>
    <row r="56" spans="1:6" ht="12.75" customHeight="1" x14ac:dyDescent="0.25">
      <c r="A56" s="19" t="s">
        <v>90</v>
      </c>
      <c r="B56" s="20" t="s">
        <v>91</v>
      </c>
      <c r="C56" s="21">
        <f>C20+C23+C36+C52+C55</f>
        <v>83671025</v>
      </c>
      <c r="D56" s="21">
        <f>D20+D23+D36+D52+D55</f>
        <v>242559662</v>
      </c>
      <c r="E56" s="21">
        <f>E20+E23+E36+E52+E55</f>
        <v>241667124</v>
      </c>
      <c r="F56" s="18">
        <f>E56/D56</f>
        <v>0.9963203362313392</v>
      </c>
    </row>
    <row r="57" spans="1:6" s="10" customFormat="1" ht="12.75" customHeight="1" x14ac:dyDescent="0.25">
      <c r="A57" s="16"/>
      <c r="B57" s="16" t="s">
        <v>92</v>
      </c>
      <c r="C57" s="16"/>
      <c r="D57" s="16">
        <v>5950000</v>
      </c>
      <c r="E57" s="16">
        <v>5950000</v>
      </c>
      <c r="F57" s="18">
        <f t="shared" si="0"/>
        <v>1</v>
      </c>
    </row>
    <row r="58" spans="1:6" s="10" customFormat="1" ht="25.5" customHeight="1" x14ac:dyDescent="0.25">
      <c r="A58" s="38" t="s">
        <v>93</v>
      </c>
      <c r="B58" s="39" t="s">
        <v>94</v>
      </c>
      <c r="C58" s="16">
        <v>33378133</v>
      </c>
      <c r="D58" s="17">
        <v>33378133</v>
      </c>
      <c r="E58" s="17">
        <v>33378133</v>
      </c>
      <c r="F58" s="18">
        <f t="shared" si="0"/>
        <v>1</v>
      </c>
    </row>
    <row r="59" spans="1:6" s="10" customFormat="1" ht="13.5" customHeight="1" x14ac:dyDescent="0.25">
      <c r="A59" s="40"/>
      <c r="B59" s="41" t="s">
        <v>95</v>
      </c>
      <c r="C59" s="21"/>
      <c r="D59" s="42">
        <v>5537508</v>
      </c>
      <c r="E59" s="42">
        <v>5537508</v>
      </c>
      <c r="F59" s="18">
        <f t="shared" si="0"/>
        <v>1</v>
      </c>
    </row>
    <row r="60" spans="1:6" s="10" customFormat="1" x14ac:dyDescent="0.25">
      <c r="A60" s="43" t="s">
        <v>96</v>
      </c>
      <c r="B60" s="44" t="s">
        <v>97</v>
      </c>
      <c r="C60" s="21">
        <f>SUM(C58:C59)</f>
        <v>33378133</v>
      </c>
      <c r="D60" s="21">
        <f>SUM(D57:D59)</f>
        <v>44865641</v>
      </c>
      <c r="E60" s="21">
        <f>SUM(E57:E59)</f>
        <v>44865641</v>
      </c>
      <c r="F60" s="18">
        <f t="shared" si="0"/>
        <v>1</v>
      </c>
    </row>
    <row r="61" spans="1:6" s="10" customFormat="1" ht="13.5" customHeight="1" x14ac:dyDescent="0.25">
      <c r="A61" s="45"/>
      <c r="B61" s="16"/>
      <c r="C61" s="45"/>
      <c r="D61" s="16"/>
      <c r="E61" s="16"/>
      <c r="F61" s="18"/>
    </row>
    <row r="62" spans="1:6" s="10" customFormat="1" ht="12.75" customHeight="1" x14ac:dyDescent="0.25">
      <c r="A62" s="16"/>
      <c r="B62" s="45" t="s">
        <v>98</v>
      </c>
      <c r="C62" s="45">
        <f>C60+C56</f>
        <v>117049158</v>
      </c>
      <c r="D62" s="45">
        <f>D60+D56</f>
        <v>287425303</v>
      </c>
      <c r="E62" s="45">
        <f>E60+E56</f>
        <v>286532765</v>
      </c>
      <c r="F62" s="18">
        <f t="shared" si="0"/>
        <v>0.99689471319788436</v>
      </c>
    </row>
    <row r="63" spans="1:6" s="10" customFormat="1" ht="12.75" customHeight="1" x14ac:dyDescent="0.25">
      <c r="A63" s="16"/>
      <c r="B63" s="16"/>
      <c r="C63" s="16"/>
      <c r="D63" s="16"/>
      <c r="E63" s="16"/>
      <c r="F63" s="18"/>
    </row>
    <row r="64" spans="1:6" s="10" customFormat="1" ht="12.75" customHeight="1" x14ac:dyDescent="0.25">
      <c r="E64" s="46"/>
      <c r="F64" s="47"/>
    </row>
    <row r="65" spans="5:6" s="10" customFormat="1" ht="12.75" customHeight="1" x14ac:dyDescent="0.25">
      <c r="E65" s="46"/>
      <c r="F65" s="47"/>
    </row>
    <row r="66" spans="5:6" s="10" customFormat="1" ht="12.75" customHeight="1" x14ac:dyDescent="0.25">
      <c r="F66" s="47"/>
    </row>
    <row r="67" spans="5:6" s="10" customFormat="1" ht="12.75" customHeight="1" x14ac:dyDescent="0.2">
      <c r="E67" s="48"/>
      <c r="F67" s="47"/>
    </row>
    <row r="68" spans="5:6" s="10" customFormat="1" ht="13.5" customHeight="1" x14ac:dyDescent="0.25">
      <c r="F68" s="47"/>
    </row>
    <row r="69" spans="5:6" s="10" customFormat="1" x14ac:dyDescent="0.25">
      <c r="F69" s="47"/>
    </row>
    <row r="70" spans="5:6" s="10" customFormat="1" x14ac:dyDescent="0.25">
      <c r="F70" s="47"/>
    </row>
  </sheetData>
  <mergeCells count="8">
    <mergeCell ref="A1:F1"/>
    <mergeCell ref="A2:F2"/>
    <mergeCell ref="A3:E3"/>
    <mergeCell ref="A4:F4"/>
    <mergeCell ref="A5:A6"/>
    <mergeCell ref="B5:B6"/>
    <mergeCell ref="C5:E5"/>
    <mergeCell ref="F5:F6"/>
  </mergeCells>
  <pageMargins left="0.74803149606299213" right="0.15748031496062992" top="0.59055118110236227" bottom="0.39370078740157483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6.m.Önk.bevételek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2019-05-31T09:02:20Z</dcterms:created>
  <dcterms:modified xsi:type="dcterms:W3CDTF">2019-05-31T09:02:28Z</dcterms:modified>
</cp:coreProperties>
</file>