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707" activeTab="9"/>
  </bookViews>
  <sheets>
    <sheet name="1.sz.mell." sheetId="1" r:id="rId1"/>
    <sheet name="2.1.sz.mell  " sheetId="2" r:id="rId2"/>
    <sheet name="2.2.sz.mell  " sheetId="3" r:id="rId3"/>
    <sheet name="3 sz. melléklet" sheetId="4" r:id="rId4"/>
    <sheet name="4 sz. melléklet" sheetId="5" r:id="rId5"/>
    <sheet name="5.sz melléklet" sheetId="6" r:id="rId6"/>
    <sheet name="7.sz.mell." sheetId="7" r:id="rId7"/>
    <sheet name="8.sz.mell." sheetId="8" r:id="rId8"/>
    <sheet name="9 sz melléklte" sheetId="9" r:id="rId9"/>
    <sheet name="11. sz. mell" sheetId="10" r:id="rId10"/>
    <sheet name="11.1. sz. mell" sheetId="11" r:id="rId11"/>
    <sheet name="11.3" sheetId="12" r:id="rId12"/>
    <sheet name="11.2. sz. mell" sheetId="13" r:id="rId13"/>
  </sheets>
  <definedNames>
    <definedName name="_xlnm.Print_Titles" localSheetId="9">'11. sz. mell'!$1:$6</definedName>
    <definedName name="_xlnm.Print_Titles" localSheetId="10">'11.1. sz. mell'!$1:$6</definedName>
    <definedName name="_xlnm.Print_Titles" localSheetId="12">'11.2. sz. mell'!$1:$6</definedName>
    <definedName name="_xlnm.Print_Area" localSheetId="1">'2.1.sz.mell  '!$A$1:$G$33</definedName>
    <definedName name="_xlnm.Print_Area" localSheetId="2">'2.2.sz.mell  '!$A$1:$G$30</definedName>
    <definedName name="_xlnm.Print_Area" localSheetId="5">'5.sz melléklet'!$A$2:$D$75</definedName>
  </definedNames>
  <calcPr fullCalcOnLoad="1"/>
</workbook>
</file>

<file path=xl/sharedStrings.xml><?xml version="1.0" encoding="utf-8"?>
<sst xmlns="http://schemas.openxmlformats.org/spreadsheetml/2006/main" count="1246" uniqueCount="476">
  <si>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</si>
  <si>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</si>
  <si>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</si>
  <si>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</si>
  <si>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</si>
  <si>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</si>
  <si>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</si>
  <si>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</si>
  <si>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</si>
  <si>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</si>
  <si>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</si>
  <si>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</si>
  <si>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</si>
  <si>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</si>
  <si>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</si>
  <si>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</si>
  <si>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</si>
  <si>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</si>
  <si>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</si>
  <si>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</si>
  <si>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</si>
  <si>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</si>
  <si>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</si>
  <si>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</si>
  <si>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</si>
  <si>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</si>
  <si>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</si>
  <si>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</si>
  <si>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</si>
  <si>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</si>
  <si>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</si>
  <si>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</si>
  <si>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</si>
  <si>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</si>
  <si>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</si>
  <si>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</si>
  <si>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</si>
  <si>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E Ft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</si>
  <si>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</si>
  <si>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</si>
  <si>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</si>
  <si>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</si>
  <si>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</si>
  <si>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</si>
  <si>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</si>
  <si>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</si>
  <si>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</si>
  <si>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</si>
  <si>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</si>
  <si>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</si>
  <si>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</si>
  <si>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</si>
  <si>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</si>
  <si>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</si>
  <si>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</si>
  <si>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</si>
  <si>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</si>
  <si>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</si>
  <si>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</si>
  <si>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Felújítás  megnevezése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</si>
  <si>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</si>
  <si>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</si>
  <si>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</si>
  <si>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</si>
  <si>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</si>
  <si>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</si>
  <si>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</si>
  <si>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</si>
  <si>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</si>
  <si>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</si>
  <si>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</si>
  <si>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</si>
  <si>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</si>
  <si>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</si>
  <si>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</si>
  <si>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</si>
  <si>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</si>
  <si>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</si>
  <si>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</si>
  <si>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</si>
  <si>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</si>
  <si>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</si>
  <si>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</si>
  <si>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</si>
  <si>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</si>
  <si>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</si>
  <si>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</si>
  <si>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</si>
  <si>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</si>
  <si>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</si>
  <si>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</si>
  <si>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</si>
  <si>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</si>
  <si>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</si>
  <si>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</si>
  <si>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</si>
  <si>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</si>
  <si>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</si>
  <si>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</si>
  <si>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</si>
  <si>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</si>
  <si>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</si>
  <si>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</si>
  <si>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</si>
  <si>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</si>
  <si>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felhalmozási bevételek</t>
  </si>
  <si>
    <t>Működési célú pénzeszközátvétel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</si>
  <si>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</si>
  <si>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</si>
  <si>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</si>
  <si>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</si>
  <si>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</si>
  <si>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</si>
  <si>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</si>
  <si>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</si>
  <si>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</si>
  <si>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</si>
  <si>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</si>
  <si>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</si>
  <si>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</si>
  <si>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</si>
  <si>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</si>
  <si>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</si>
  <si>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</si>
  <si>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</si>
  <si>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</si>
  <si>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</si>
  <si>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</si>
  <si>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</si>
  <si>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</si>
  <si>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</si>
  <si>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</si>
  <si>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</si>
  <si>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</si>
  <si>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</si>
  <si>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</si>
  <si>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</si>
  <si>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</si>
  <si>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</si>
  <si>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</si>
  <si>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</si>
  <si>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</si>
  <si>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</si>
  <si>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</si>
  <si>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</si>
  <si>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</si>
  <si>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</si>
  <si>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</si>
  <si>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</si>
  <si>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</si>
  <si>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</si>
  <si>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</si>
  <si>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</si>
  <si>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</si>
  <si>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</si>
  <si>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</si>
  <si>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</si>
  <si>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</si>
  <si>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</si>
  <si>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</si>
  <si>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</si>
  <si>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</si>
  <si>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</si>
  <si>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</si>
  <si>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</si>
  <si>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</si>
  <si>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</si>
  <si>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</si>
  <si>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</si>
  <si>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</si>
  <si>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</si>
  <si>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</si>
  <si>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</si>
  <si>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</si>
  <si>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</si>
  <si>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</si>
  <si>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</si>
  <si>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</si>
  <si>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</si>
  <si>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</si>
  <si>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</si>
  <si>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</si>
  <si>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</si>
  <si>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</si>
  <si>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</si>
  <si>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</si>
  <si>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</si>
  <si>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</si>
  <si>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</si>
  <si>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</si>
  <si>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</si>
  <si>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</si>
  <si>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</si>
  <si>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</si>
  <si>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</si>
  <si>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</si>
  <si>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</si>
  <si>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</si>
  <si>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</si>
  <si>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</si>
  <si>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</si>
  <si>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</si>
  <si>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</si>
  <si>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</si>
  <si>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</si>
  <si>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</si>
  <si>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</si>
  <si>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</si>
  <si>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</si>
  <si>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</si>
  <si>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</si>
  <si>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</si>
  <si>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</si>
  <si>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</si>
  <si>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</si>
  <si>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</si>
  <si>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</si>
  <si>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</si>
  <si>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</si>
  <si>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</si>
  <si>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</si>
  <si>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</si>
  <si>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</si>
  <si>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</si>
  <si>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</si>
  <si>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</si>
  <si>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</si>
  <si>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</si>
  <si>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</si>
  <si>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</si>
  <si>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</si>
  <si>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</si>
  <si>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</si>
  <si>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</si>
  <si>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</si>
  <si>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</si>
  <si>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</si>
  <si>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</si>
  <si>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</si>
  <si>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</si>
  <si>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</si>
  <si>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</si>
  <si>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</si>
  <si>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</si>
  <si>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</si>
  <si>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</si>
  <si>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</si>
  <si>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</si>
  <si>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</si>
  <si>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</si>
  <si>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</si>
  <si>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</si>
  <si>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</si>
  <si>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</si>
  <si>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</si>
  <si>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</si>
  <si>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</si>
  <si>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</si>
  <si>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</si>
  <si>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</si>
  <si>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</si>
  <si>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</si>
  <si>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</si>
  <si>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</si>
  <si>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</si>
  <si>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</si>
  <si>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</si>
  <si>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</si>
  <si>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</si>
  <si>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</si>
  <si>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</si>
  <si>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</si>
  <si>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</si>
  <si>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</si>
  <si>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</si>
  <si>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</si>
  <si>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</si>
  <si>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</si>
  <si>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</si>
  <si>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</si>
  <si>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</si>
  <si>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</si>
  <si>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</si>
  <si>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</si>
  <si>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</si>
  <si>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</si>
  <si>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</si>
  <si>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</si>
  <si>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</si>
  <si>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</si>
  <si>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</si>
  <si>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</si>
  <si>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</si>
  <si>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</si>
  <si>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</si>
  <si>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</si>
  <si>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</si>
  <si>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</si>
  <si>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</si>
  <si>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</si>
  <si>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</si>
  <si>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</si>
  <si>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</si>
  <si>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</si>
  <si>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</si>
  <si>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</si>
  <si>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</si>
  <si>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</si>
  <si>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</si>
  <si>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</si>
  <si>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</si>
  <si>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</si>
  <si>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</si>
  <si>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</si>
  <si>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</si>
  <si>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</si>
  <si>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</si>
  <si>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</si>
  <si>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</si>
  <si>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</si>
  <si>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</si>
  <si>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</si>
  <si>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</si>
  <si>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</si>
  <si>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</si>
  <si>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</si>
  <si>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</si>
  <si>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</si>
  <si>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</si>
  <si>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</si>
  <si>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</si>
  <si>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</si>
  <si>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</si>
  <si>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</si>
  <si>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</si>
  <si>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</si>
  <si>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</si>
  <si>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</si>
  <si>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</si>
  <si>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</si>
  <si>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</si>
  <si>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</si>
  <si>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</si>
  <si>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</si>
  <si>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</si>
  <si>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</si>
  <si>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</si>
  <si>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</si>
  <si>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</si>
  <si>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</si>
  <si>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2013</t>
  </si>
  <si>
    <t>2013. évi előirányzat</t>
  </si>
  <si>
    <t>I. Normatív állami támogatás összesen:</t>
  </si>
  <si>
    <t>Kiszámlázott ÁFA</t>
  </si>
  <si>
    <t>Müködőképesség megőrzését szolgáló kiegészítő támogatás</t>
  </si>
  <si>
    <t>Elkülönített állami pénzalapjából átvett pénzeszköz</t>
  </si>
  <si>
    <t xml:space="preserve"> Sümegcsehi     </t>
  </si>
  <si>
    <t xml:space="preserve">   - Irányítószervnek müködési támogatása</t>
  </si>
  <si>
    <t>Tartalék</t>
  </si>
  <si>
    <t>Irányítószervi müködési támogatás</t>
  </si>
  <si>
    <t>Körjegyzőség</t>
  </si>
  <si>
    <t>KEOP Energetikai pályázat</t>
  </si>
  <si>
    <t>ezer forintban</t>
  </si>
  <si>
    <t xml:space="preserve">   Megnevezés</t>
  </si>
  <si>
    <t>Járulékok</t>
  </si>
  <si>
    <t>Támogatások</t>
  </si>
  <si>
    <t>Beruházás</t>
  </si>
  <si>
    <t>Teljes m.idős</t>
  </si>
  <si>
    <t>Részmun-kaidős*</t>
  </si>
  <si>
    <t>eredeti</t>
  </si>
  <si>
    <t>fő</t>
  </si>
  <si>
    <t>Önkormányzati igazgatási tevékenysége - KF</t>
  </si>
  <si>
    <t>Köztemető fenntartás és üzemeltetés - KF</t>
  </si>
  <si>
    <t>Közvilágítás - KF</t>
  </si>
  <si>
    <t>Gyógyító- megelőző ellátások finanszírozása-KF</t>
  </si>
  <si>
    <t>Községgazdálkodási szolgáltatások és zöldterület  -KF</t>
  </si>
  <si>
    <t>Hosszabb időtartamú közfoglalkoztatás -KF</t>
  </si>
  <si>
    <t>Lakásfenntartási támogatás -KF</t>
  </si>
  <si>
    <t>Átmeneti segély - ÖF</t>
  </si>
  <si>
    <t>Rendkívüli gyermekvédelmi támogatás - ÖF</t>
  </si>
  <si>
    <t>Temetési segély -  ÖF</t>
  </si>
  <si>
    <t>Civil szervezetek működési támogatása - ÖF</t>
  </si>
  <si>
    <t>Rendszeres szociális segély -KF</t>
  </si>
  <si>
    <t>Egyéb pénzbeni támogatás</t>
  </si>
  <si>
    <t>Finanszírozási célú pénzügyi kiadások</t>
  </si>
  <si>
    <t>Kötelező feladat jelölése : KF</t>
  </si>
  <si>
    <t>Önként vállalt feladat jelölése - ÖF</t>
  </si>
  <si>
    <t>Önkormányzat működési költségvetési támogatása</t>
  </si>
  <si>
    <t>Elkülönített állami pénzalapból átvett pénzeszköz</t>
  </si>
  <si>
    <t>Irányítószervi támogatás</t>
  </si>
  <si>
    <t>Előírányzat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</si>
  <si>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</si>
  <si>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</si>
  <si>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</si>
  <si>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 xml:space="preserve">Települési önkormányzatok működésének támogatása </t>
  </si>
  <si>
    <t>Egyes szociális és gyermekjóléti feladatok támogatása</t>
  </si>
  <si>
    <t>Jövedelempótló támogatások kiegésíztése</t>
  </si>
  <si>
    <t>Hozzájárulás a pénzbeli szociális ellátásokhoz</t>
  </si>
  <si>
    <t>Közművelődés, könyvtári szolgáltatás támogatása</t>
  </si>
  <si>
    <t>Központosított működési célu támogatás</t>
  </si>
  <si>
    <t>Műdöképesség megőrzését szolgáló kiegészítő támogatás</t>
  </si>
  <si>
    <t>Start munkához motoros fűkasza vásárlás</t>
  </si>
  <si>
    <t>Orvosi rendelő akadálymentesítése</t>
  </si>
  <si>
    <t>Óvodai étkeztetés - KF</t>
  </si>
  <si>
    <t>Iskolai étkeztetés - KF</t>
  </si>
  <si>
    <t>Közutak, hidak üzemeltetése, karbantartása KF</t>
  </si>
  <si>
    <t>Szociális étkeztetés -KF</t>
  </si>
  <si>
    <t>Iskola -KF</t>
  </si>
  <si>
    <t>Ovodai nevelés -KF</t>
  </si>
  <si>
    <t>Önk igazgatás (KÖRJ)-KF</t>
  </si>
  <si>
    <t>Közművelődési tevékenységek és támogatásuk - KF</t>
  </si>
  <si>
    <t>Sportlétesítmények működtetése és fejlesztése - KF</t>
  </si>
  <si>
    <t>Falugondoki szolgálat KF</t>
  </si>
  <si>
    <t>BEVÉTELEK</t>
  </si>
  <si>
    <t>Ezer forintban</t>
  </si>
  <si>
    <t>5. számú melléklet</t>
  </si>
  <si>
    <t>Együtt a gyermekekért pályázat</t>
  </si>
  <si>
    <t>2013 évi előirányzat ezer FT</t>
  </si>
  <si>
    <t>9 számú melléklet</t>
  </si>
  <si>
    <t xml:space="preserve">11.2. melléklet </t>
  </si>
  <si>
    <t xml:space="preserve">11számú melléklet </t>
  </si>
  <si>
    <t>Módosítás</t>
  </si>
  <si>
    <t>módosított</t>
  </si>
  <si>
    <t>teljesítés</t>
  </si>
  <si>
    <t>Igazgatás szolgáltatási díj</t>
  </si>
  <si>
    <t xml:space="preserve">   - Működési célú visszatérítendő kölcsön</t>
  </si>
  <si>
    <t>Szerkezetátalakítási tartalék</t>
  </si>
  <si>
    <t>Egyéb működési célú központi támogatás</t>
  </si>
  <si>
    <t xml:space="preserve">   - Müködéscélú visszatérítendő tám., kölcsönök nyújtása ÁHT. Kívül</t>
  </si>
  <si>
    <t>Szakfeladat</t>
  </si>
  <si>
    <t>Idöskoruak járadéka dec.</t>
  </si>
  <si>
    <t>Ápolási díj dec.</t>
  </si>
  <si>
    <t>ovodáztatási tám.</t>
  </si>
  <si>
    <t>Munkahelyi étkeztetés - ÖF</t>
  </si>
  <si>
    <t>Könyvtári tev.</t>
  </si>
  <si>
    <t>ÁHT Kívül</t>
  </si>
  <si>
    <t>ÁHT Belül</t>
  </si>
  <si>
    <t>Előzőévi kiegészítések</t>
  </si>
  <si>
    <t>Mük.célu. Támért. Bev. TB alaptól</t>
  </si>
  <si>
    <t>Mük.célu. Támért. Bev. Fej kez előírányzattól</t>
  </si>
  <si>
    <t>Központi ,írányítószervi műkődési támogatás</t>
  </si>
  <si>
    <t>Sümegcsehi LURKÓ Óvoda, Egységes Óvoda-Bölcsöde Köznevelési Intézményfenntartó Társulás</t>
  </si>
  <si>
    <t xml:space="preserve">Előző évi kiegészítések </t>
  </si>
  <si>
    <t>Mük. Célú tám. Ért. Bev. TB alaptól</t>
  </si>
  <si>
    <t>Mük. Célú tám. Ért. Bev. Fej kez. Előírányzattól</t>
  </si>
  <si>
    <t>Előző évi kegészítések</t>
  </si>
  <si>
    <t>Zöldterületek gondozása</t>
  </si>
  <si>
    <t>Finanszírozási célú pénzügyi kiadások(OVI Társulás)</t>
  </si>
  <si>
    <t>Rendszeres gyerekvédelmi támogatás KF</t>
  </si>
  <si>
    <t xml:space="preserve">11.3. melléklet </t>
  </si>
  <si>
    <t xml:space="preserve">Sümegcsehi Lurkó Óvoa, egységes Óvoda-Bölcsöde Köznevelési Intézményfenntartó Társulás </t>
  </si>
  <si>
    <t>2013. ÉVI  MÉRLEGE</t>
  </si>
  <si>
    <t>I. Működési célú bevételek és kiadások mérlege 2013 év
(Önkormányzati szinten)</t>
  </si>
  <si>
    <t>II. Felhalmozási célú bevételek és kiadások mérlege 2013 évi
(Önkormányzati szinten)</t>
  </si>
  <si>
    <t>2013. év Sümegcsehi</t>
  </si>
  <si>
    <t>A 2013. évi  önkormányzatok müködéscélú költségvetési támogatása jogcímenként</t>
  </si>
  <si>
    <t>2013. évi</t>
  </si>
  <si>
    <t>Sümegcsehi Község Önkormányzat 2013.évi kiadási előirányzatai feladatonként</t>
  </si>
  <si>
    <t>Szerkezetátalkítási tartalék</t>
  </si>
  <si>
    <t>Vis-maior támogatás</t>
  </si>
  <si>
    <t xml:space="preserve">Vis maior </t>
  </si>
  <si>
    <t>Vis maior támogatás</t>
  </si>
  <si>
    <t>Egyéb pénzügyi befektetések</t>
  </si>
  <si>
    <t>Vis.maior támogatás</t>
  </si>
  <si>
    <t>7.3</t>
  </si>
  <si>
    <t>1. melléklet a 3/2014. (V.5.) önkormányzati rendelethez</t>
  </si>
  <si>
    <t>2.1. melléklet a 3/2014. (V.5.) önkormányzati rendelethez</t>
  </si>
  <si>
    <t>2.2. melléklet a 3/2014. (V.5.) önkormányzati rendelethez</t>
  </si>
  <si>
    <t>3. melléklet a 3/2014. (V.5.) önkormányzati rendelethez</t>
  </si>
  <si>
    <t>4. melléklet a 3/2014. (V.5.) önkormányzati rendelethez</t>
  </si>
  <si>
    <t>5. melléklet a 3/2014. (V.5.) önkormányzati rendelethez</t>
  </si>
  <si>
    <t>7. melléklet a 3/2014. (V.5.) önkormányzati rendelethez</t>
  </si>
  <si>
    <t>8. melléklet a 3/2014. (V.5.) önkormányzati rendelethez</t>
  </si>
  <si>
    <t>11. melléklet a 3/2014. (V.5.) önkormányzati rendelethez</t>
  </si>
  <si>
    <t>11.1. melléklet a 3/2014. (V.5.) önkormányzati rendelethez</t>
  </si>
  <si>
    <t>11.2. melléklet a 3/2014. (V.5.)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</si>
</sst>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&quot; &quot;???/???"/>
    <numFmt numFmtId="169" formatCode="0__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Alignment="1" applyProtection="1">
      <alignment horizontal="left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13" fillId="0" borderId="25" xfId="59" applyFont="1" applyFill="1" applyBorder="1" applyAlignment="1" applyProtection="1">
      <alignment horizontal="left" vertical="center" wrapText="1" indent="1"/>
      <protection/>
    </xf>
    <xf numFmtId="0" fontId="13" fillId="0" borderId="26" xfId="59" applyFont="1" applyFill="1" applyBorder="1" applyAlignment="1" applyProtection="1">
      <alignment horizontal="left" vertical="center" wrapText="1" indent="1"/>
      <protection/>
    </xf>
    <xf numFmtId="0" fontId="13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2"/>
      <protection/>
    </xf>
    <xf numFmtId="0" fontId="14" fillId="0" borderId="16" xfId="59" applyFont="1" applyFill="1" applyBorder="1" applyAlignment="1" applyProtection="1">
      <alignment horizontal="left" vertical="center" wrapText="1" indent="2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7" xfId="59" applyFont="1" applyFill="1" applyBorder="1" applyAlignment="1" applyProtection="1">
      <alignment vertical="center" wrapText="1"/>
      <protection/>
    </xf>
    <xf numFmtId="0" fontId="6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5" xfId="59" applyFont="1" applyFill="1" applyBorder="1" applyAlignment="1" applyProtection="1">
      <alignment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>
      <alignment horizontal="left" vertical="center" wrapText="1" indent="1"/>
    </xf>
    <xf numFmtId="164" fontId="13" fillId="0" borderId="19" xfId="0" applyNumberFormat="1" applyFont="1" applyFill="1" applyBorder="1" applyAlignment="1">
      <alignment horizontal="left" vertical="center" wrapText="1" indent="1"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4" fillId="0" borderId="0" xfId="59" applyFont="1" applyFill="1">
      <alignment/>
      <protection/>
    </xf>
    <xf numFmtId="0" fontId="17" fillId="0" borderId="0" xfId="59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24" xfId="0" applyNumberFormat="1" applyFont="1" applyFill="1" applyBorder="1" applyAlignment="1">
      <alignment horizontal="centerContinuous" vertical="center" wrapText="1"/>
    </xf>
    <xf numFmtId="164" fontId="6" fillId="0" borderId="25" xfId="0" applyNumberFormat="1" applyFont="1" applyFill="1" applyBorder="1" applyAlignment="1">
      <alignment horizontal="centerContinuous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29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9" applyFont="1" applyFill="1" applyBorder="1" applyAlignment="1" applyProtection="1">
      <alignment horizontal="left" vertical="center" wrapText="1" indent="1"/>
      <protection/>
    </xf>
    <xf numFmtId="0" fontId="13" fillId="0" borderId="25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2"/>
      <protection/>
    </xf>
    <xf numFmtId="164" fontId="0" fillId="0" borderId="31" xfId="0" applyNumberFormat="1" applyFill="1" applyBorder="1" applyAlignment="1">
      <alignment horizontal="left" vertical="center" wrapText="1" indent="1"/>
    </xf>
    <xf numFmtId="164" fontId="0" fillId="0" borderId="32" xfId="0" applyNumberFormat="1" applyFill="1" applyBorder="1" applyAlignment="1">
      <alignment horizontal="left" vertical="center" wrapText="1" indent="1"/>
    </xf>
    <xf numFmtId="164" fontId="0" fillId="0" borderId="33" xfId="0" applyNumberFormat="1" applyFill="1" applyBorder="1" applyAlignment="1">
      <alignment horizontal="left" vertical="center" wrapText="1" indent="1"/>
    </xf>
    <xf numFmtId="164" fontId="3" fillId="0" borderId="34" xfId="0" applyNumberFormat="1" applyFont="1" applyFill="1" applyBorder="1" applyAlignment="1">
      <alignment horizontal="left" vertical="center" wrapText="1" indent="1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35" xfId="59" applyFont="1" applyFill="1" applyBorder="1" applyAlignment="1" applyProtection="1">
      <alignment horizontal="left" vertical="center" wrapText="1" indent="2"/>
      <protection/>
    </xf>
    <xf numFmtId="0" fontId="5" fillId="0" borderId="0" xfId="59" applyFont="1" applyFill="1">
      <alignment/>
      <protection/>
    </xf>
    <xf numFmtId="164" fontId="0" fillId="0" borderId="36" xfId="0" applyNumberFormat="1" applyFill="1" applyBorder="1" applyAlignment="1">
      <alignment horizontal="left" vertical="center" wrapText="1" indent="1"/>
    </xf>
    <xf numFmtId="164" fontId="17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25" xfId="0" applyNumberFormat="1" applyFont="1" applyFill="1" applyBorder="1" applyAlignment="1">
      <alignment horizontal="center" vertical="center" wrapText="1"/>
    </xf>
    <xf numFmtId="0" fontId="21" fillId="0" borderId="0" xfId="59" applyFont="1" applyFill="1">
      <alignment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/>
      <protection/>
    </xf>
    <xf numFmtId="164" fontId="13" fillId="0" borderId="25" xfId="0" applyNumberFormat="1" applyFont="1" applyFill="1" applyBorder="1" applyAlignment="1">
      <alignment vertical="center" wrapText="1"/>
    </xf>
    <xf numFmtId="164" fontId="13" fillId="0" borderId="37" xfId="59" applyNumberFormat="1" applyFont="1" applyFill="1" applyBorder="1" applyAlignment="1" applyProtection="1">
      <alignment horizontal="right" vertical="center" wrapText="1"/>
      <protection/>
    </xf>
    <xf numFmtId="0" fontId="2" fillId="0" borderId="30" xfId="59" applyFill="1" applyBorder="1">
      <alignment/>
      <protection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2" xfId="0" applyNumberFormat="1" applyFont="1" applyFill="1" applyBorder="1" applyAlignment="1">
      <alignment horizontal="left" vertical="center" wrapText="1" inden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8" xfId="0" applyNumberFormat="1" applyFont="1" applyFill="1" applyBorder="1" applyAlignment="1">
      <alignment horizontal="left" vertical="center" wrapText="1" indent="1"/>
    </xf>
    <xf numFmtId="164" fontId="0" fillId="0" borderId="32" xfId="0" applyNumberFormat="1" applyFont="1" applyFill="1" applyBorder="1" applyAlignment="1">
      <alignment horizontal="left" vertical="center" wrapText="1" inden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1" xfId="0" applyNumberFormat="1" applyFont="1" applyFill="1" applyBorder="1" applyAlignment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4" fillId="33" borderId="35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5" xfId="59" applyFont="1" applyFill="1" applyBorder="1" applyAlignment="1" applyProtection="1">
      <alignment horizontal="left" vertical="center" wrapText="1" indent="6"/>
      <protection/>
    </xf>
    <xf numFmtId="0" fontId="14" fillId="0" borderId="11" xfId="59" applyFont="1" applyFill="1" applyBorder="1" applyAlignment="1" applyProtection="1">
      <alignment horizontal="left" indent="5"/>
      <protection/>
    </xf>
    <xf numFmtId="0" fontId="14" fillId="0" borderId="35" xfId="59" applyFont="1" applyFill="1" applyBorder="1" applyAlignment="1" applyProtection="1">
      <alignment horizontal="left" indent="5"/>
      <protection/>
    </xf>
    <xf numFmtId="164" fontId="13" fillId="0" borderId="24" xfId="0" applyNumberFormat="1" applyFont="1" applyFill="1" applyBorder="1" applyAlignment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>
      <alignment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 quotePrefix="1">
      <alignment horizontal="right"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wrapText="1"/>
      <protection/>
    </xf>
    <xf numFmtId="0" fontId="26" fillId="0" borderId="20" xfId="0" applyFont="1" applyBorder="1" applyAlignment="1" applyProtection="1">
      <alignment horizontal="center" wrapText="1"/>
      <protection/>
    </xf>
    <xf numFmtId="0" fontId="26" fillId="0" borderId="21" xfId="0" applyFont="1" applyBorder="1" applyAlignment="1" applyProtection="1">
      <alignment horizont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 quotePrefix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>
      <alignment horizontal="left"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33" fillId="0" borderId="29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51" xfId="0" applyBorder="1" applyAlignment="1">
      <alignment/>
    </xf>
    <xf numFmtId="0" fontId="31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/>
    </xf>
    <xf numFmtId="0" fontId="32" fillId="0" borderId="51" xfId="0" applyFont="1" applyBorder="1" applyAlignment="1">
      <alignment/>
    </xf>
    <xf numFmtId="0" fontId="33" fillId="0" borderId="0" xfId="0" applyFont="1" applyFill="1" applyBorder="1" applyAlignment="1">
      <alignment/>
    </xf>
    <xf numFmtId="0" fontId="3" fillId="0" borderId="0" xfId="0" applyFont="1" applyAlignment="1">
      <alignment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>
      <alignment horizontal="righ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164" fontId="3" fillId="0" borderId="0" xfId="0" applyNumberFormat="1" applyFont="1" applyFill="1" applyAlignment="1">
      <alignment vertical="center" wrapText="1"/>
    </xf>
    <xf numFmtId="0" fontId="2" fillId="0" borderId="0" xfId="59" applyFill="1" applyBorder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vertical="center" wrapText="1"/>
      <protection/>
    </xf>
    <xf numFmtId="164" fontId="13" fillId="0" borderId="0" xfId="59" applyNumberFormat="1" applyFont="1" applyFill="1" applyBorder="1" applyAlignment="1" applyProtection="1">
      <alignment vertical="center" wrapText="1"/>
      <protection/>
    </xf>
    <xf numFmtId="49" fontId="14" fillId="0" borderId="0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59" applyNumberFormat="1" applyFont="1" applyFill="1" applyBorder="1" applyAlignment="1" applyProtection="1">
      <alignment vertical="center" wrapText="1"/>
      <protection locked="0"/>
    </xf>
    <xf numFmtId="0" fontId="14" fillId="0" borderId="0" xfId="59" applyFont="1" applyFill="1" applyBorder="1" applyAlignment="1" applyProtection="1">
      <alignment horizontal="left" indent="6"/>
      <protection/>
    </xf>
    <xf numFmtId="0" fontId="14" fillId="0" borderId="0" xfId="59" applyFont="1" applyFill="1" applyBorder="1" applyAlignment="1" applyProtection="1">
      <alignment horizontal="left" vertical="center" wrapText="1" indent="6"/>
      <protection/>
    </xf>
    <xf numFmtId="164" fontId="13" fillId="0" borderId="0" xfId="59" applyNumberFormat="1" applyFont="1" applyFill="1" applyBorder="1" applyAlignment="1" applyProtection="1">
      <alignment vertical="center" wrapText="1"/>
      <protection locked="0"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164" fontId="14" fillId="0" borderId="0" xfId="59" applyNumberFormat="1" applyFont="1" applyFill="1" applyBorder="1" applyAlignment="1" applyProtection="1">
      <alignment vertical="center" wrapText="1"/>
      <protection/>
    </xf>
    <xf numFmtId="0" fontId="14" fillId="0" borderId="0" xfId="59" applyFont="1" applyFill="1" applyBorder="1" applyAlignment="1" applyProtection="1">
      <alignment horizontal="left" vertical="center" wrapText="1" indent="2"/>
      <protection/>
    </xf>
    <xf numFmtId="164" fontId="14" fillId="33" borderId="0" xfId="5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9" applyFont="1" applyFill="1" applyBorder="1" applyAlignment="1" applyProtection="1">
      <alignment vertical="center" wrapText="1"/>
      <protection/>
    </xf>
    <xf numFmtId="164" fontId="13" fillId="0" borderId="0" xfId="59" applyNumberFormat="1" applyFont="1" applyFill="1" applyBorder="1" applyAlignment="1" applyProtection="1">
      <alignment horizontal="right" vertical="center" wrapText="1"/>
      <protection/>
    </xf>
    <xf numFmtId="0" fontId="21" fillId="0" borderId="0" xfId="59" applyFont="1" applyFill="1" applyBorder="1">
      <alignment/>
      <protection/>
    </xf>
    <xf numFmtId="3" fontId="13" fillId="0" borderId="0" xfId="59" applyNumberFormat="1" applyFont="1" applyFill="1" applyBorder="1" applyAlignment="1" applyProtection="1">
      <alignment horizontal="right" vertical="center" wrapText="1"/>
      <protection/>
    </xf>
    <xf numFmtId="3" fontId="14" fillId="0" borderId="0" xfId="59" applyNumberFormat="1" applyFont="1" applyFill="1" applyBorder="1" applyAlignment="1" applyProtection="1">
      <alignment horizontal="right" vertical="center" wrapText="1"/>
      <protection/>
    </xf>
    <xf numFmtId="0" fontId="14" fillId="0" borderId="0" xfId="59" applyFont="1" applyFill="1" applyBorder="1" applyAlignment="1" applyProtection="1">
      <alignment horizontal="left" indent="5"/>
      <protection/>
    </xf>
    <xf numFmtId="0" fontId="2" fillId="0" borderId="0" xfId="59" applyFont="1" applyFill="1">
      <alignment/>
      <protection/>
    </xf>
    <xf numFmtId="0" fontId="3" fillId="0" borderId="0" xfId="0" applyFont="1" applyFill="1" applyAlignment="1">
      <alignment/>
    </xf>
    <xf numFmtId="164" fontId="3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 applyBorder="1">
      <alignment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 locked="0"/>
    </xf>
    <xf numFmtId="0" fontId="6" fillId="0" borderId="11" xfId="59" applyFont="1" applyFill="1" applyBorder="1" applyAlignment="1" applyProtection="1">
      <alignment horizontal="center" vertical="center" wrapText="1"/>
      <protection/>
    </xf>
    <xf numFmtId="0" fontId="2" fillId="0" borderId="11" xfId="59" applyFill="1" applyBorder="1">
      <alignment/>
      <protection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4" fillId="0" borderId="11" xfId="59" applyFont="1" applyFill="1" applyBorder="1">
      <alignment/>
      <protection/>
    </xf>
    <xf numFmtId="164" fontId="13" fillId="0" borderId="11" xfId="59" applyNumberFormat="1" applyFont="1" applyFill="1" applyBorder="1" applyAlignment="1" applyProtection="1">
      <alignment horizontal="right" vertical="center" wrapText="1"/>
      <protection/>
    </xf>
    <xf numFmtId="0" fontId="0" fillId="0" borderId="11" xfId="59" applyFont="1" applyFill="1" applyBorder="1">
      <alignment/>
      <protection/>
    </xf>
    <xf numFmtId="164" fontId="13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/>
      <protection/>
    </xf>
    <xf numFmtId="164" fontId="13" fillId="0" borderId="11" xfId="59" applyNumberFormat="1" applyFont="1" applyFill="1" applyBorder="1" applyAlignment="1" applyProtection="1">
      <alignment horizontal="right" vertical="center" wrapTex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/>
      <protection/>
    </xf>
    <xf numFmtId="0" fontId="6" fillId="0" borderId="11" xfId="59" applyFont="1" applyFill="1" applyBorder="1">
      <alignment/>
      <protection/>
    </xf>
    <xf numFmtId="164" fontId="13" fillId="0" borderId="11" xfId="59" applyNumberFormat="1" applyFont="1" applyFill="1" applyBorder="1" applyAlignment="1" applyProtection="1">
      <alignment vertical="center" wrapText="1"/>
      <protection/>
    </xf>
    <xf numFmtId="164" fontId="14" fillId="0" borderId="11" xfId="59" applyNumberFormat="1" applyFont="1" applyFill="1" applyBorder="1" applyAlignment="1" applyProtection="1">
      <alignment vertical="center" wrapText="1"/>
      <protection locked="0"/>
    </xf>
    <xf numFmtId="164" fontId="13" fillId="0" borderId="11" xfId="59" applyNumberFormat="1" applyFont="1" applyFill="1" applyBorder="1" applyAlignment="1" applyProtection="1">
      <alignment vertical="center" wrapText="1"/>
      <protection locked="0"/>
    </xf>
    <xf numFmtId="164" fontId="14" fillId="0" borderId="11" xfId="59" applyNumberFormat="1" applyFont="1" applyFill="1" applyBorder="1" applyAlignment="1" applyProtection="1">
      <alignment vertical="center" wrapText="1"/>
      <protection/>
    </xf>
    <xf numFmtId="164" fontId="14" fillId="33" borderId="11" xfId="59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9" applyNumberFormat="1" applyFont="1" applyFill="1" applyBorder="1" applyAlignment="1" applyProtection="1">
      <alignment horizontal="right" vertical="center" wrapText="1"/>
      <protection/>
    </xf>
    <xf numFmtId="3" fontId="14" fillId="0" borderId="55" xfId="59" applyNumberFormat="1" applyFont="1" applyFill="1" applyBorder="1" applyAlignment="1" applyProtection="1">
      <alignment horizontal="right" vertical="center" wrapText="1"/>
      <protection/>
    </xf>
    <xf numFmtId="3" fontId="14" fillId="0" borderId="29" xfId="59" applyNumberFormat="1" applyFont="1" applyFill="1" applyBorder="1" applyAlignment="1" applyProtection="1">
      <alignment horizontal="right" vertical="center" wrapText="1"/>
      <protection/>
    </xf>
    <xf numFmtId="3" fontId="14" fillId="0" borderId="56" xfId="59" applyNumberFormat="1" applyFont="1" applyFill="1" applyBorder="1" applyAlignment="1" applyProtection="1">
      <alignment horizontal="right" vertical="center" wrapText="1"/>
      <protection/>
    </xf>
    <xf numFmtId="3" fontId="14" fillId="0" borderId="57" xfId="59" applyNumberFormat="1" applyFont="1" applyFill="1" applyBorder="1" applyAlignment="1" applyProtection="1">
      <alignment horizontal="right" vertical="center" wrapText="1"/>
      <protection/>
    </xf>
    <xf numFmtId="3" fontId="14" fillId="0" borderId="58" xfId="59" applyNumberFormat="1" applyFont="1" applyFill="1" applyBorder="1" applyAlignment="1" applyProtection="1">
      <alignment horizontal="right" vertical="center" wrapText="1"/>
      <protection/>
    </xf>
    <xf numFmtId="164" fontId="6" fillId="0" borderId="46" xfId="0" applyNumberFormat="1" applyFont="1" applyFill="1" applyBorder="1" applyAlignment="1">
      <alignment horizontal="centerContinuous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13" fillId="0" borderId="46" xfId="0" applyNumberFormat="1" applyFont="1" applyFill="1" applyBorder="1" applyAlignment="1">
      <alignment horizontal="center" vertical="center" wrapText="1"/>
    </xf>
    <xf numFmtId="164" fontId="14" fillId="0" borderId="59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4" fillId="0" borderId="61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/>
    </xf>
    <xf numFmtId="164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4" fillId="33" borderId="4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0" applyNumberFormat="1" applyFont="1" applyFill="1" applyBorder="1" applyAlignment="1">
      <alignment horizontal="center" vertical="center" wrapText="1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7" xfId="0" applyNumberFormat="1" applyFont="1" applyFill="1" applyBorder="1" applyAlignment="1">
      <alignment horizontal="left" vertical="center" wrapText="1" indent="1"/>
    </xf>
    <xf numFmtId="164" fontId="13" fillId="0" borderId="47" xfId="0" applyNumberFormat="1" applyFont="1" applyFill="1" applyBorder="1" applyAlignment="1">
      <alignment horizontal="left" vertical="center" wrapText="1" indent="1"/>
    </xf>
    <xf numFmtId="164" fontId="0" fillId="0" borderId="11" xfId="0" applyNumberForma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/>
    </xf>
    <xf numFmtId="164" fontId="0" fillId="0" borderId="16" xfId="0" applyNumberFormat="1" applyFill="1" applyBorder="1" applyAlignment="1">
      <alignment horizontal="centerContinuous" vertical="center"/>
    </xf>
    <xf numFmtId="164" fontId="0" fillId="0" borderId="16" xfId="0" applyNumberFormat="1" applyFill="1" applyBorder="1" applyAlignment="1">
      <alignment vertical="center" wrapText="1"/>
    </xf>
    <xf numFmtId="164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34" fillId="0" borderId="11" xfId="0" applyFont="1" applyBorder="1" applyAlignment="1">
      <alignment horizontal="right"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 indent="1"/>
      <protection/>
    </xf>
    <xf numFmtId="0" fontId="14" fillId="0" borderId="29" xfId="0" applyFont="1" applyFill="1" applyBorder="1" applyAlignment="1" applyProtection="1">
      <alignment horizontal="left" vertical="center" wrapText="1" indent="1"/>
      <protection/>
    </xf>
    <xf numFmtId="0" fontId="14" fillId="0" borderId="55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horizontal="left" vertical="center" wrapText="1" indent="1"/>
      <protection/>
    </xf>
    <xf numFmtId="0" fontId="14" fillId="0" borderId="56" xfId="59" applyFont="1" applyFill="1" applyBorder="1" applyAlignment="1" applyProtection="1">
      <alignment horizontal="left" vertical="center" wrapText="1" indent="1"/>
      <protection/>
    </xf>
    <xf numFmtId="0" fontId="14" fillId="0" borderId="66" xfId="59" applyFont="1" applyFill="1" applyBorder="1" applyAlignment="1" applyProtection="1">
      <alignment horizontal="left" vertical="center" wrapText="1" indent="1"/>
      <protection/>
    </xf>
    <xf numFmtId="0" fontId="14" fillId="0" borderId="57" xfId="59" applyFont="1" applyFill="1" applyBorder="1" applyAlignment="1" applyProtection="1">
      <alignment horizontal="left" vertical="center" wrapText="1" indent="1"/>
      <protection/>
    </xf>
    <xf numFmtId="0" fontId="13" fillId="0" borderId="37" xfId="59" applyFont="1" applyFill="1" applyBorder="1" applyAlignment="1" applyProtection="1">
      <alignment horizontal="left" vertical="center" wrapText="1" indent="1"/>
      <protection/>
    </xf>
    <xf numFmtId="0" fontId="15" fillId="0" borderId="55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horizontal="left" vertical="center" wrapText="1" indent="2"/>
      <protection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2"/>
      <protection/>
    </xf>
    <xf numFmtId="0" fontId="19" fillId="0" borderId="48" xfId="0" applyFont="1" applyBorder="1" applyAlignment="1" applyProtection="1">
      <alignment horizontal="left" wrapText="1" indent="1"/>
      <protection/>
    </xf>
    <xf numFmtId="0" fontId="25" fillId="0" borderId="67" xfId="0" applyFont="1" applyBorder="1" applyAlignment="1" applyProtection="1">
      <alignment horizontal="left" wrapText="1" indent="1"/>
      <protection/>
    </xf>
    <xf numFmtId="0" fontId="14" fillId="0" borderId="55" xfId="59" applyFont="1" applyFill="1" applyBorder="1" applyAlignment="1" applyProtection="1">
      <alignment horizontal="left" vertical="center" wrapText="1" indent="1"/>
      <protection/>
    </xf>
    <xf numFmtId="0" fontId="14" fillId="0" borderId="68" xfId="59" applyFont="1" applyFill="1" applyBorder="1" applyAlignment="1" applyProtection="1">
      <alignment horizontal="left" vertical="center" wrapText="1" indent="1"/>
      <protection/>
    </xf>
    <xf numFmtId="0" fontId="14" fillId="0" borderId="57" xfId="0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0" fontId="13" fillId="0" borderId="37" xfId="59" applyFont="1" applyFill="1" applyBorder="1" applyAlignment="1" applyProtection="1">
      <alignment vertical="center" wrapText="1"/>
      <protection/>
    </xf>
    <xf numFmtId="0" fontId="14" fillId="0" borderId="29" xfId="59" applyFont="1" applyFill="1" applyBorder="1" applyAlignment="1" applyProtection="1">
      <alignment horizontal="left" indent="6"/>
      <protection/>
    </xf>
    <xf numFmtId="0" fontId="14" fillId="0" borderId="29" xfId="59" applyFont="1" applyFill="1" applyBorder="1" applyAlignment="1" applyProtection="1">
      <alignment horizontal="left" vertical="center" wrapText="1" indent="6"/>
      <protection/>
    </xf>
    <xf numFmtId="0" fontId="14" fillId="0" borderId="57" xfId="59" applyFont="1" applyFill="1" applyBorder="1" applyAlignment="1" applyProtection="1">
      <alignment horizontal="left" vertical="center" wrapText="1" indent="6"/>
      <protection/>
    </xf>
    <xf numFmtId="0" fontId="14" fillId="0" borderId="57" xfId="59" applyFont="1" applyFill="1" applyBorder="1" applyAlignment="1" applyProtection="1">
      <alignment horizontal="left" indent="6"/>
      <protection/>
    </xf>
    <xf numFmtId="0" fontId="16" fillId="0" borderId="37" xfId="59" applyFont="1" applyFill="1" applyBorder="1" applyAlignment="1" applyProtection="1">
      <alignment horizontal="left" vertical="center" wrapText="1" indent="1"/>
      <protection/>
    </xf>
    <xf numFmtId="0" fontId="6" fillId="0" borderId="37" xfId="0" applyFont="1" applyFill="1" applyBorder="1" applyAlignment="1" applyProtection="1">
      <alignment horizontal="lef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0" fontId="30" fillId="0" borderId="70" xfId="0" applyFont="1" applyBorder="1" applyAlignment="1">
      <alignment horizontal="center"/>
    </xf>
    <xf numFmtId="0" fontId="32" fillId="0" borderId="71" xfId="0" applyFont="1" applyBorder="1" applyAlignment="1">
      <alignment/>
    </xf>
    <xf numFmtId="3" fontId="30" fillId="0" borderId="11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0" fillId="0" borderId="29" xfId="0" applyNumberFormat="1" applyFont="1" applyBorder="1" applyAlignment="1">
      <alignment horizontal="center"/>
    </xf>
    <xf numFmtId="3" fontId="33" fillId="0" borderId="29" xfId="0" applyNumberFormat="1" applyFont="1" applyBorder="1" applyAlignment="1">
      <alignment/>
    </xf>
    <xf numFmtId="0" fontId="32" fillId="0" borderId="72" xfId="0" applyFont="1" applyBorder="1" applyAlignment="1">
      <alignment horizontal="center"/>
    </xf>
    <xf numFmtId="0" fontId="0" fillId="0" borderId="72" xfId="0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1" xfId="59" applyFont="1" applyFill="1" applyBorder="1">
      <alignment/>
      <protection/>
    </xf>
    <xf numFmtId="164" fontId="14" fillId="0" borderId="11" xfId="59" applyNumberFormat="1" applyFont="1" applyFill="1" applyBorder="1" applyAlignment="1" applyProtection="1">
      <alignment horizontal="right" vertical="center" wrapTex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/>
      <protection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right" vertical="center"/>
    </xf>
    <xf numFmtId="164" fontId="6" fillId="0" borderId="74" xfId="0" applyNumberFormat="1" applyFont="1" applyFill="1" applyBorder="1" applyAlignment="1">
      <alignment horizontal="center" vertical="center" wrapText="1"/>
    </xf>
    <xf numFmtId="0" fontId="13" fillId="0" borderId="37" xfId="59" applyFont="1" applyFill="1" applyBorder="1" applyAlignment="1" applyProtection="1">
      <alignment horizontal="lef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59" applyFont="1" applyFill="1" applyBorder="1">
      <alignment/>
      <protection/>
    </xf>
    <xf numFmtId="164" fontId="14" fillId="0" borderId="13" xfId="59" applyNumberFormat="1" applyFont="1" applyFill="1" applyBorder="1" applyAlignment="1" applyProtection="1">
      <alignment horizontal="right" vertical="center" wrapText="1"/>
      <protection/>
    </xf>
    <xf numFmtId="0" fontId="0" fillId="0" borderId="13" xfId="59" applyFont="1" applyFill="1" applyBorder="1">
      <alignment/>
      <protection/>
    </xf>
    <xf numFmtId="164" fontId="13" fillId="0" borderId="24" xfId="59" applyNumberFormat="1" applyFont="1" applyFill="1" applyBorder="1" applyAlignment="1" applyProtection="1">
      <alignment horizontal="right" vertical="center" wrapText="1"/>
      <protection/>
    </xf>
    <xf numFmtId="0" fontId="16" fillId="0" borderId="37" xfId="59" applyFont="1" applyFill="1" applyBorder="1" applyAlignment="1" applyProtection="1">
      <alignment horizontal="left" vertical="center" wrapText="1" indent="1"/>
      <protection/>
    </xf>
    <xf numFmtId="164" fontId="13" fillId="0" borderId="16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59" applyNumberFormat="1" applyFont="1" applyFill="1" applyBorder="1" applyAlignment="1" applyProtection="1">
      <alignment horizontal="right" vertical="center" wrapText="1"/>
      <protection/>
    </xf>
    <xf numFmtId="164" fontId="16" fillId="0" borderId="24" xfId="59" applyNumberFormat="1" applyFont="1" applyFill="1" applyBorder="1" applyAlignment="1" applyProtection="1">
      <alignment horizontal="right" vertical="center" wrapText="1"/>
      <protection/>
    </xf>
    <xf numFmtId="0" fontId="33" fillId="0" borderId="75" xfId="0" applyFont="1" applyBorder="1" applyAlignment="1">
      <alignment/>
    </xf>
    <xf numFmtId="0" fontId="33" fillId="0" borderId="76" xfId="0" applyFont="1" applyBorder="1" applyAlignment="1">
      <alignment/>
    </xf>
    <xf numFmtId="0" fontId="33" fillId="0" borderId="77" xfId="0" applyFont="1" applyBorder="1" applyAlignment="1">
      <alignment/>
    </xf>
    <xf numFmtId="0" fontId="0" fillId="0" borderId="11" xfId="0" applyBorder="1" applyAlignment="1">
      <alignment/>
    </xf>
    <xf numFmtId="0" fontId="33" fillId="0" borderId="78" xfId="0" applyFont="1" applyBorder="1" applyAlignment="1">
      <alignment/>
    </xf>
    <xf numFmtId="0" fontId="0" fillId="0" borderId="10" xfId="0" applyFill="1" applyBorder="1" applyAlignment="1">
      <alignment/>
    </xf>
    <xf numFmtId="0" fontId="30" fillId="0" borderId="79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30" fillId="0" borderId="29" xfId="0" applyNumberFormat="1" applyFont="1" applyFill="1" applyBorder="1" applyAlignment="1">
      <alignment horizontal="center"/>
    </xf>
    <xf numFmtId="3" fontId="33" fillId="0" borderId="29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0" fillId="0" borderId="29" xfId="0" applyNumberFormat="1" applyFont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30" fillId="0" borderId="79" xfId="0" applyFont="1" applyFill="1" applyBorder="1" applyAlignment="1">
      <alignment horizontal="center"/>
    </xf>
    <xf numFmtId="3" fontId="33" fillId="0" borderId="75" xfId="0" applyNumberFormat="1" applyFont="1" applyFill="1" applyBorder="1" applyAlignment="1">
      <alignment horizontal="right"/>
    </xf>
    <xf numFmtId="3" fontId="33" fillId="0" borderId="75" xfId="0" applyNumberFormat="1" applyFont="1" applyFill="1" applyBorder="1" applyAlignment="1">
      <alignment/>
    </xf>
    <xf numFmtId="3" fontId="33" fillId="0" borderId="76" xfId="0" applyNumberFormat="1" applyFont="1" applyFill="1" applyBorder="1" applyAlignment="1">
      <alignment/>
    </xf>
    <xf numFmtId="3" fontId="33" fillId="0" borderId="77" xfId="0" applyNumberFormat="1" applyFont="1" applyFill="1" applyBorder="1" applyAlignment="1">
      <alignment/>
    </xf>
    <xf numFmtId="3" fontId="33" fillId="0" borderId="78" xfId="0" applyNumberFormat="1" applyFont="1" applyFill="1" applyBorder="1" applyAlignment="1">
      <alignment/>
    </xf>
    <xf numFmtId="3" fontId="32" fillId="0" borderId="81" xfId="0" applyNumberFormat="1" applyFont="1" applyFill="1" applyBorder="1" applyAlignment="1">
      <alignment/>
    </xf>
    <xf numFmtId="3" fontId="32" fillId="0" borderId="8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5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37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>
      <alignment/>
      <protection/>
    </xf>
    <xf numFmtId="0" fontId="13" fillId="0" borderId="46" xfId="59" applyFont="1" applyFill="1" applyBorder="1">
      <alignment/>
      <protection/>
    </xf>
    <xf numFmtId="0" fontId="13" fillId="0" borderId="34" xfId="59" applyFont="1" applyFill="1" applyBorder="1" applyAlignment="1" applyProtection="1">
      <alignment horizontal="center" vertical="center" wrapText="1"/>
      <protection/>
    </xf>
    <xf numFmtId="0" fontId="13" fillId="0" borderId="65" xfId="59" applyFont="1" applyFill="1" applyBorder="1" applyAlignment="1" applyProtection="1">
      <alignment horizontal="left" vertical="center" wrapText="1" inden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Fill="1" applyBorder="1">
      <alignment/>
      <protection/>
    </xf>
    <xf numFmtId="164" fontId="14" fillId="0" borderId="13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9" applyNumberFormat="1" applyFont="1" applyFill="1" applyBorder="1" applyAlignment="1" applyProtection="1">
      <alignment horizontal="right" vertical="center" wrapText="1"/>
      <protection/>
    </xf>
    <xf numFmtId="164" fontId="13" fillId="0" borderId="14" xfId="59" applyNumberFormat="1" applyFont="1" applyFill="1" applyBorder="1" applyAlignment="1" applyProtection="1">
      <alignment horizontal="right" vertical="center" wrapText="1"/>
      <protection/>
    </xf>
    <xf numFmtId="164" fontId="13" fillId="0" borderId="23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59" applyFont="1" applyFill="1" applyBorder="1">
      <alignment/>
      <protection/>
    </xf>
    <xf numFmtId="164" fontId="13" fillId="0" borderId="25" xfId="59" applyNumberFormat="1" applyFont="1" applyFill="1" applyBorder="1" applyAlignment="1" applyProtection="1">
      <alignment horizontal="right" vertical="center" wrapText="1"/>
      <protection/>
    </xf>
    <xf numFmtId="164" fontId="13" fillId="0" borderId="40" xfId="59" applyNumberFormat="1" applyFont="1" applyFill="1" applyBorder="1" applyAlignment="1" applyProtection="1">
      <alignment horizontal="right" vertical="center" wrapText="1"/>
      <protection/>
    </xf>
    <xf numFmtId="0" fontId="13" fillId="0" borderId="47" xfId="59" applyFont="1" applyFill="1" applyBorder="1" applyAlignment="1" applyProtection="1">
      <alignment horizontal="left" vertical="center" wrapText="1" indent="1"/>
      <protection/>
    </xf>
    <xf numFmtId="164" fontId="13" fillId="0" borderId="16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/>
      <protection/>
    </xf>
    <xf numFmtId="164" fontId="16" fillId="0" borderId="24" xfId="59" applyNumberFormat="1" applyFont="1" applyFill="1" applyBorder="1" applyAlignment="1" applyProtection="1">
      <alignment horizontal="right" vertical="center" wrapText="1"/>
      <protection/>
    </xf>
    <xf numFmtId="164" fontId="16" fillId="0" borderId="25" xfId="59" applyNumberFormat="1" applyFont="1" applyFill="1" applyBorder="1" applyAlignment="1" applyProtection="1">
      <alignment horizontal="right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13" fillId="0" borderId="65" xfId="59" applyFont="1" applyFill="1" applyBorder="1" applyAlignment="1" applyProtection="1">
      <alignment vertical="center" wrapText="1"/>
      <protection/>
    </xf>
    <xf numFmtId="0" fontId="13" fillId="0" borderId="16" xfId="59" applyFont="1" applyFill="1" applyBorder="1" applyAlignment="1" applyProtection="1">
      <alignment horizontal="center" vertical="center" wrapText="1"/>
      <protection/>
    </xf>
    <xf numFmtId="164" fontId="14" fillId="0" borderId="13" xfId="59" applyNumberFormat="1" applyFont="1" applyFill="1" applyBorder="1" applyAlignment="1" applyProtection="1">
      <alignment vertical="center" wrapText="1"/>
      <protection locked="0"/>
    </xf>
    <xf numFmtId="164" fontId="13" fillId="0" borderId="24" xfId="59" applyNumberFormat="1" applyFont="1" applyFill="1" applyBorder="1" applyAlignment="1" applyProtection="1">
      <alignment vertical="center" wrapText="1"/>
      <protection/>
    </xf>
    <xf numFmtId="164" fontId="13" fillId="0" borderId="25" xfId="59" applyNumberFormat="1" applyFont="1" applyFill="1" applyBorder="1" applyAlignment="1" applyProtection="1">
      <alignment vertical="center" wrapText="1"/>
      <protection/>
    </xf>
    <xf numFmtId="164" fontId="14" fillId="0" borderId="16" xfId="59" applyNumberFormat="1" applyFont="1" applyFill="1" applyBorder="1" applyAlignment="1" applyProtection="1">
      <alignment vertical="center" wrapText="1"/>
      <protection locked="0"/>
    </xf>
    <xf numFmtId="164" fontId="13" fillId="0" borderId="16" xfId="59" applyNumberFormat="1" applyFont="1" applyFill="1" applyBorder="1" applyAlignment="1" applyProtection="1">
      <alignment vertical="center" wrapText="1"/>
      <protection locked="0"/>
    </xf>
    <xf numFmtId="164" fontId="13" fillId="0" borderId="13" xfId="59" applyNumberFormat="1" applyFont="1" applyFill="1" applyBorder="1" applyAlignment="1" applyProtection="1">
      <alignment vertical="center" wrapText="1"/>
      <protection/>
    </xf>
    <xf numFmtId="0" fontId="6" fillId="0" borderId="37" xfId="59" applyFont="1" applyFill="1" applyBorder="1" applyAlignment="1" applyProtection="1">
      <alignment vertical="center" wrapText="1"/>
      <protection/>
    </xf>
    <xf numFmtId="164" fontId="14" fillId="33" borderId="16" xfId="59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4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 applyAlignment="1">
      <alignment horizontal="center"/>
      <protection/>
    </xf>
    <xf numFmtId="0" fontId="0" fillId="0" borderId="0" xfId="0" applyAlignment="1">
      <alignment/>
    </xf>
    <xf numFmtId="0" fontId="27" fillId="0" borderId="67" xfId="59" applyFont="1" applyFill="1" applyBorder="1" applyAlignment="1" applyProtection="1">
      <alignment horizontal="left" vertical="center" wrapText="1"/>
      <protection/>
    </xf>
    <xf numFmtId="0" fontId="27" fillId="0" borderId="0" xfId="59" applyFont="1" applyFill="1" applyBorder="1" applyAlignment="1" applyProtection="1">
      <alignment horizontal="left" vertical="center" wrapText="1"/>
      <protection/>
    </xf>
    <xf numFmtId="164" fontId="20" fillId="0" borderId="83" xfId="59" applyNumberFormat="1" applyFont="1" applyFill="1" applyBorder="1" applyAlignment="1" applyProtection="1">
      <alignment horizontal="left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5" fillId="0" borderId="0" xfId="59" applyFont="1" applyFill="1" applyAlignment="1">
      <alignment horizontal="center" wrapText="1"/>
      <protection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85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164" fontId="6" fillId="0" borderId="86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20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 wrapText="1"/>
      <protection/>
    </xf>
    <xf numFmtId="0" fontId="18" fillId="0" borderId="87" xfId="0" applyFont="1" applyFill="1" applyBorder="1" applyAlignment="1" applyProtection="1">
      <alignment horizontal="center" vertical="center" wrapText="1"/>
      <protection/>
    </xf>
    <xf numFmtId="0" fontId="18" fillId="0" borderId="88" xfId="0" applyFont="1" applyFill="1" applyBorder="1" applyAlignment="1" applyProtection="1">
      <alignment horizontal="center" vertical="center" wrapText="1"/>
      <protection/>
    </xf>
    <xf numFmtId="0" fontId="33" fillId="0" borderId="89" xfId="0" applyFont="1" applyBorder="1" applyAlignment="1">
      <alignment horizontal="left"/>
    </xf>
    <xf numFmtId="0" fontId="33" fillId="0" borderId="9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4" fillId="0" borderId="91" xfId="0" applyFont="1" applyBorder="1" applyAlignment="1">
      <alignment horizontal="left"/>
    </xf>
    <xf numFmtId="0" fontId="34" fillId="0" borderId="92" xfId="0" applyFont="1" applyBorder="1" applyAlignment="1">
      <alignment horizontal="left"/>
    </xf>
    <xf numFmtId="0" fontId="34" fillId="0" borderId="93" xfId="0" applyFont="1" applyBorder="1" applyAlignment="1">
      <alignment horizontal="left"/>
    </xf>
    <xf numFmtId="0" fontId="33" fillId="0" borderId="94" xfId="0" applyFont="1" applyBorder="1" applyAlignment="1">
      <alignment horizontal="left"/>
    </xf>
    <xf numFmtId="0" fontId="33" fillId="0" borderId="95" xfId="0" applyFont="1" applyBorder="1" applyAlignment="1">
      <alignment horizontal="left"/>
    </xf>
    <xf numFmtId="0" fontId="33" fillId="0" borderId="96" xfId="0" applyFont="1" applyBorder="1" applyAlignment="1">
      <alignment horizontal="left"/>
    </xf>
    <xf numFmtId="0" fontId="33" fillId="0" borderId="97" xfId="0" applyFont="1" applyBorder="1" applyAlignment="1">
      <alignment horizontal="left"/>
    </xf>
    <xf numFmtId="0" fontId="33" fillId="0" borderId="98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99" xfId="0" applyFont="1" applyBorder="1" applyAlignment="1">
      <alignment horizontal="left"/>
    </xf>
    <xf numFmtId="0" fontId="33" fillId="0" borderId="100" xfId="0" applyFont="1" applyBorder="1" applyAlignment="1">
      <alignment horizontal="left"/>
    </xf>
    <xf numFmtId="0" fontId="33" fillId="0" borderId="101" xfId="0" applyFont="1" applyBorder="1" applyAlignment="1">
      <alignment horizontal="left"/>
    </xf>
    <xf numFmtId="0" fontId="33" fillId="0" borderId="102" xfId="0" applyFont="1" applyBorder="1" applyAlignment="1">
      <alignment horizontal="left"/>
    </xf>
    <xf numFmtId="0" fontId="33" fillId="0" borderId="103" xfId="0" applyFont="1" applyBorder="1" applyAlignment="1">
      <alignment horizontal="left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04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74" xfId="0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2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5" xfId="0" applyBorder="1" applyAlignment="1">
      <alignment horizontal="center"/>
    </xf>
    <xf numFmtId="3" fontId="30" fillId="0" borderId="29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9" fillId="0" borderId="78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right"/>
    </xf>
    <xf numFmtId="0" fontId="30" fillId="0" borderId="105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30" fillId="0" borderId="10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7" xfId="0" applyBorder="1" applyAlignment="1">
      <alignment horizontal="center"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109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zoomScale="130" zoomScaleNormal="120" zoomScaleSheetLayoutView="130" workbookViewId="0" topLeftCell="A124">
      <selection activeCell="B1" sqref="B1"/>
    </sheetView>
  </sheetViews>
  <sheetFormatPr defaultColWidth="9.00390625" defaultRowHeight="12.75"/>
  <cols>
    <col min="1" max="1" width="7.50390625" style="46" customWidth="1"/>
    <col min="2" max="2" width="91.625" style="46" customWidth="1"/>
    <col min="3" max="3" width="21.625" style="46" customWidth="1"/>
    <col min="4" max="4" width="10.875" style="46" customWidth="1"/>
    <col min="5" max="16384" width="9.375" style="46" customWidth="1"/>
  </cols>
  <sheetData>
    <row r="1" spans="2:3" ht="15.75">
      <c r="B1" s="46" t="s">
        <v>465</v>
      </c>
      <c r="C1" s="248"/>
    </row>
    <row r="2" spans="1:3" ht="15.75">
      <c r="A2" s="467" t="s">
        <v>451</v>
      </c>
      <c r="B2" s="468"/>
      <c r="C2" s="468"/>
    </row>
    <row r="3" spans="1:3" ht="15.75" customHeight="1">
      <c r="A3" s="45" t="s">
        <v>0</v>
      </c>
      <c r="B3" s="45"/>
      <c r="C3" s="45"/>
    </row>
    <row r="4" spans="1:3" ht="15.75" customHeight="1" thickBot="1">
      <c r="A4" s="471"/>
      <c r="B4" s="471"/>
      <c r="C4" s="226"/>
    </row>
    <row r="5" spans="1:4" ht="37.5" customHeight="1" thickBot="1">
      <c r="A5" s="31" t="s">
        <v>60</v>
      </c>
      <c r="B5" s="430" t="s">
        <v>2</v>
      </c>
      <c r="C5" s="433" t="s">
        <v>351</v>
      </c>
      <c r="D5" s="432" t="s">
        <v>421</v>
      </c>
    </row>
    <row r="6" spans="1:4" s="47" customFormat="1" ht="12" customHeight="1" thickBot="1">
      <c r="A6" s="41">
        <v>1</v>
      </c>
      <c r="B6" s="42">
        <v>2</v>
      </c>
      <c r="C6" s="435">
        <v>3</v>
      </c>
      <c r="D6" s="436"/>
    </row>
    <row r="7" spans="1:4" s="2" customFormat="1" ht="12" customHeight="1" thickBot="1">
      <c r="A7" s="26" t="s">
        <v>3</v>
      </c>
      <c r="B7" s="434" t="s">
        <v>140</v>
      </c>
      <c r="C7" s="438">
        <f>+C8+C15+C24</f>
        <v>9156</v>
      </c>
      <c r="D7" s="439">
        <f>+D8+D15+D24</f>
        <v>12183</v>
      </c>
    </row>
    <row r="8" spans="1:4" s="2" customFormat="1" ht="12" customHeight="1" thickBot="1">
      <c r="A8" s="24" t="s">
        <v>4</v>
      </c>
      <c r="B8" s="390" t="s">
        <v>141</v>
      </c>
      <c r="C8" s="440">
        <f>SUM(C9:C14)</f>
        <v>6240</v>
      </c>
      <c r="D8" s="441">
        <f>SUM(D9:D14)</f>
        <v>6657</v>
      </c>
    </row>
    <row r="9" spans="1:4" s="2" customFormat="1" ht="12" customHeight="1">
      <c r="A9" s="17" t="s">
        <v>92</v>
      </c>
      <c r="B9" s="9" t="s">
        <v>43</v>
      </c>
      <c r="C9" s="437">
        <v>5000</v>
      </c>
      <c r="D9" s="431">
        <v>5303</v>
      </c>
    </row>
    <row r="10" spans="1:4" s="2" customFormat="1" ht="12" customHeight="1">
      <c r="A10" s="17" t="s">
        <v>93</v>
      </c>
      <c r="B10" s="9" t="s">
        <v>62</v>
      </c>
      <c r="C10" s="262"/>
      <c r="D10" s="258"/>
    </row>
    <row r="11" spans="1:4" s="2" customFormat="1" ht="12" customHeight="1">
      <c r="A11" s="17" t="s">
        <v>94</v>
      </c>
      <c r="B11" s="9" t="s">
        <v>44</v>
      </c>
      <c r="C11" s="262">
        <v>1240</v>
      </c>
      <c r="D11" s="258">
        <v>1240</v>
      </c>
    </row>
    <row r="12" spans="1:4" s="2" customFormat="1" ht="12" customHeight="1">
      <c r="A12" s="17" t="s">
        <v>95</v>
      </c>
      <c r="B12" s="9" t="s">
        <v>142</v>
      </c>
      <c r="C12" s="262"/>
      <c r="D12" s="258">
        <v>97</v>
      </c>
    </row>
    <row r="13" spans="1:4" s="2" customFormat="1" ht="12" customHeight="1">
      <c r="A13" s="17" t="s">
        <v>96</v>
      </c>
      <c r="B13" s="9" t="s">
        <v>143</v>
      </c>
      <c r="C13" s="262"/>
      <c r="D13" s="258"/>
    </row>
    <row r="14" spans="1:4" s="2" customFormat="1" ht="12" customHeight="1" thickBot="1">
      <c r="A14" s="17" t="s">
        <v>103</v>
      </c>
      <c r="B14" s="9" t="s">
        <v>424</v>
      </c>
      <c r="C14" s="442"/>
      <c r="D14" s="443">
        <v>17</v>
      </c>
    </row>
    <row r="15" spans="1:4" s="2" customFormat="1" ht="12" customHeight="1" thickBot="1">
      <c r="A15" s="24" t="s">
        <v>5</v>
      </c>
      <c r="B15" s="390" t="s">
        <v>144</v>
      </c>
      <c r="C15" s="395">
        <f>SUM(C16:C23)</f>
        <v>2916</v>
      </c>
      <c r="D15" s="444">
        <f>SUM(D16:D23)</f>
        <v>5526</v>
      </c>
    </row>
    <row r="16" spans="1:4" s="2" customFormat="1" ht="12" customHeight="1">
      <c r="A16" s="21" t="s">
        <v>65</v>
      </c>
      <c r="B16" s="13" t="s">
        <v>149</v>
      </c>
      <c r="C16" s="437"/>
      <c r="D16" s="431"/>
    </row>
    <row r="17" spans="1:4" s="2" customFormat="1" ht="12" customHeight="1">
      <c r="A17" s="17" t="s">
        <v>66</v>
      </c>
      <c r="B17" s="9" t="s">
        <v>150</v>
      </c>
      <c r="C17" s="262">
        <v>526</v>
      </c>
      <c r="D17" s="258">
        <v>1452</v>
      </c>
    </row>
    <row r="18" spans="1:4" s="2" customFormat="1" ht="12" customHeight="1">
      <c r="A18" s="17" t="s">
        <v>67</v>
      </c>
      <c r="B18" s="9" t="s">
        <v>151</v>
      </c>
      <c r="C18" s="262">
        <v>1160</v>
      </c>
      <c r="D18" s="258">
        <v>1280</v>
      </c>
    </row>
    <row r="19" spans="1:4" s="2" customFormat="1" ht="12" customHeight="1">
      <c r="A19" s="17" t="s">
        <v>68</v>
      </c>
      <c r="B19" s="9" t="s">
        <v>152</v>
      </c>
      <c r="C19" s="262">
        <v>874</v>
      </c>
      <c r="D19" s="258">
        <v>1208</v>
      </c>
    </row>
    <row r="20" spans="1:4" s="2" customFormat="1" ht="12" customHeight="1">
      <c r="A20" s="16" t="s">
        <v>145</v>
      </c>
      <c r="B20" s="8" t="s">
        <v>153</v>
      </c>
      <c r="C20" s="262"/>
      <c r="D20" s="258"/>
    </row>
    <row r="21" spans="1:4" s="2" customFormat="1" ht="12" customHeight="1">
      <c r="A21" s="17" t="s">
        <v>146</v>
      </c>
      <c r="B21" s="9" t="s">
        <v>353</v>
      </c>
      <c r="C21" s="262">
        <v>236</v>
      </c>
      <c r="D21" s="258"/>
    </row>
    <row r="22" spans="1:4" s="2" customFormat="1" ht="12" customHeight="1">
      <c r="A22" s="17" t="s">
        <v>147</v>
      </c>
      <c r="B22" s="9" t="s">
        <v>155</v>
      </c>
      <c r="C22" s="262"/>
      <c r="D22" s="258">
        <v>59</v>
      </c>
    </row>
    <row r="23" spans="1:4" s="2" customFormat="1" ht="12" customHeight="1" thickBot="1">
      <c r="A23" s="18" t="s">
        <v>148</v>
      </c>
      <c r="B23" s="10" t="s">
        <v>156</v>
      </c>
      <c r="C23" s="262">
        <v>120</v>
      </c>
      <c r="D23" s="258">
        <v>1527</v>
      </c>
    </row>
    <row r="24" spans="1:4" s="2" customFormat="1" ht="12" customHeight="1" thickBot="1">
      <c r="A24" s="24" t="s">
        <v>157</v>
      </c>
      <c r="B24" s="27" t="s">
        <v>159</v>
      </c>
      <c r="C24" s="447"/>
      <c r="D24" s="443"/>
    </row>
    <row r="25" spans="1:4" s="2" customFormat="1" ht="12" customHeight="1" thickBot="1">
      <c r="A25" s="446" t="s">
        <v>7</v>
      </c>
      <c r="B25" s="24" t="s">
        <v>160</v>
      </c>
      <c r="C25" s="444">
        <f>SUM(C26:C33)</f>
        <v>59477</v>
      </c>
      <c r="D25" s="444">
        <f>SUM(D26:D33)</f>
        <v>70753</v>
      </c>
    </row>
    <row r="26" spans="1:4" s="2" customFormat="1" ht="12" customHeight="1">
      <c r="A26" s="19" t="s">
        <v>71</v>
      </c>
      <c r="B26" s="11" t="s">
        <v>387</v>
      </c>
      <c r="C26" s="437">
        <v>55201</v>
      </c>
      <c r="D26" s="431">
        <v>64441</v>
      </c>
    </row>
    <row r="27" spans="1:4" s="2" customFormat="1" ht="12" customHeight="1">
      <c r="A27" s="17" t="s">
        <v>72</v>
      </c>
      <c r="B27" s="9" t="s">
        <v>168</v>
      </c>
      <c r="C27" s="262">
        <v>8</v>
      </c>
      <c r="D27" s="258">
        <v>142</v>
      </c>
    </row>
    <row r="28" spans="1:4" s="2" customFormat="1" ht="12" customHeight="1">
      <c r="A28" s="17" t="s">
        <v>73</v>
      </c>
      <c r="B28" s="9" t="s">
        <v>354</v>
      </c>
      <c r="C28" s="262">
        <v>4268</v>
      </c>
      <c r="D28" s="258">
        <v>1300</v>
      </c>
    </row>
    <row r="29" spans="1:4" s="2" customFormat="1" ht="12" customHeight="1">
      <c r="A29" s="20" t="s">
        <v>161</v>
      </c>
      <c r="B29" s="9" t="s">
        <v>461</v>
      </c>
      <c r="C29" s="262"/>
      <c r="D29" s="258">
        <v>4870</v>
      </c>
    </row>
    <row r="30" spans="1:4" s="2" customFormat="1" ht="12" customHeight="1">
      <c r="A30" s="20" t="s">
        <v>162</v>
      </c>
      <c r="B30" s="9"/>
      <c r="C30" s="262"/>
      <c r="D30" s="258"/>
    </row>
    <row r="31" spans="1:4" s="2" customFormat="1" ht="12" customHeight="1">
      <c r="A31" s="17" t="s">
        <v>163</v>
      </c>
      <c r="B31" s="9" t="s">
        <v>169</v>
      </c>
      <c r="C31" s="262"/>
      <c r="D31" s="258"/>
    </row>
    <row r="32" spans="1:4" s="2" customFormat="1" ht="12" customHeight="1">
      <c r="A32" s="17" t="s">
        <v>164</v>
      </c>
      <c r="B32" s="9" t="s">
        <v>442</v>
      </c>
      <c r="C32" s="262"/>
      <c r="D32" s="258"/>
    </row>
    <row r="33" spans="1:4" s="2" customFormat="1" ht="12" customHeight="1" thickBot="1">
      <c r="A33" s="17" t="s">
        <v>165</v>
      </c>
      <c r="B33" s="9" t="s">
        <v>170</v>
      </c>
      <c r="C33" s="442"/>
      <c r="D33" s="443"/>
    </row>
    <row r="34" spans="1:4" s="2" customFormat="1" ht="12" customHeight="1" thickBot="1">
      <c r="A34" s="24" t="s">
        <v>8</v>
      </c>
      <c r="B34" s="390" t="s">
        <v>269</v>
      </c>
      <c r="C34" s="395">
        <f>+C35+C41</f>
        <v>32177</v>
      </c>
      <c r="D34" s="444">
        <f>+D35+D41</f>
        <v>27840</v>
      </c>
    </row>
    <row r="35" spans="1:4" s="2" customFormat="1" ht="12" customHeight="1">
      <c r="A35" s="19" t="s">
        <v>74</v>
      </c>
      <c r="B35" s="30" t="s">
        <v>173</v>
      </c>
      <c r="C35" s="448">
        <f>SUM(C36:C40)</f>
        <v>6191</v>
      </c>
      <c r="D35" s="448">
        <f>SUM(D36:D40)</f>
        <v>7285</v>
      </c>
    </row>
    <row r="36" spans="1:4" s="2" customFormat="1" ht="12" customHeight="1">
      <c r="A36" s="17" t="s">
        <v>76</v>
      </c>
      <c r="B36" s="28" t="s">
        <v>388</v>
      </c>
      <c r="C36" s="262">
        <v>5052</v>
      </c>
      <c r="D36" s="258">
        <v>5832</v>
      </c>
    </row>
    <row r="37" spans="1:4" s="2" customFormat="1" ht="12" customHeight="1">
      <c r="A37" s="17" t="s">
        <v>77</v>
      </c>
      <c r="B37" s="28" t="s">
        <v>175</v>
      </c>
      <c r="C37" s="262">
        <v>100</v>
      </c>
      <c r="D37" s="258">
        <v>100</v>
      </c>
    </row>
    <row r="38" spans="1:4" s="2" customFormat="1" ht="12" customHeight="1">
      <c r="A38" s="17" t="s">
        <v>78</v>
      </c>
      <c r="B38" s="28" t="s">
        <v>176</v>
      </c>
      <c r="C38" s="262">
        <v>1039</v>
      </c>
      <c r="D38" s="258">
        <v>1039</v>
      </c>
    </row>
    <row r="39" spans="1:4" s="2" customFormat="1" ht="12" customHeight="1">
      <c r="A39" s="17" t="s">
        <v>79</v>
      </c>
      <c r="B39" s="28" t="s">
        <v>443</v>
      </c>
      <c r="C39" s="262"/>
      <c r="D39" s="258">
        <v>116</v>
      </c>
    </row>
    <row r="40" spans="1:4" s="2" customFormat="1" ht="12" customHeight="1">
      <c r="A40" s="17" t="s">
        <v>171</v>
      </c>
      <c r="B40" s="28" t="s">
        <v>444</v>
      </c>
      <c r="C40" s="262"/>
      <c r="D40" s="258">
        <v>198</v>
      </c>
    </row>
    <row r="41" spans="1:4" s="2" customFormat="1" ht="12" customHeight="1">
      <c r="A41" s="17" t="s">
        <v>75</v>
      </c>
      <c r="B41" s="30" t="s">
        <v>178</v>
      </c>
      <c r="C41" s="383">
        <f>SUM(C42:C46)</f>
        <v>25986</v>
      </c>
      <c r="D41" s="383">
        <v>20555</v>
      </c>
    </row>
    <row r="42" spans="1:4" s="2" customFormat="1" ht="12" customHeight="1">
      <c r="A42" s="17" t="s">
        <v>82</v>
      </c>
      <c r="B42" s="28" t="s">
        <v>388</v>
      </c>
      <c r="C42" s="262">
        <v>250</v>
      </c>
      <c r="D42" s="258">
        <v>250</v>
      </c>
    </row>
    <row r="43" spans="1:4" s="2" customFormat="1" ht="12" customHeight="1">
      <c r="A43" s="17" t="s">
        <v>83</v>
      </c>
      <c r="B43" s="28" t="s">
        <v>175</v>
      </c>
      <c r="C43" s="262"/>
      <c r="D43" s="258"/>
    </row>
    <row r="44" spans="1:4" s="2" customFormat="1" ht="12" customHeight="1">
      <c r="A44" s="17" t="s">
        <v>84</v>
      </c>
      <c r="B44" s="28" t="s">
        <v>176</v>
      </c>
      <c r="C44" s="262"/>
      <c r="D44" s="258"/>
    </row>
    <row r="45" spans="1:4" s="2" customFormat="1" ht="12" customHeight="1">
      <c r="A45" s="17" t="s">
        <v>85</v>
      </c>
      <c r="B45" s="28" t="s">
        <v>46</v>
      </c>
      <c r="C45" s="262"/>
      <c r="D45" s="258"/>
    </row>
    <row r="46" spans="1:4" s="2" customFormat="1" ht="12" customHeight="1" thickBot="1">
      <c r="A46" s="20" t="s">
        <v>172</v>
      </c>
      <c r="B46" s="29" t="s">
        <v>334</v>
      </c>
      <c r="C46" s="262">
        <v>25736</v>
      </c>
      <c r="D46" s="258">
        <v>20305</v>
      </c>
    </row>
    <row r="47" spans="1:4" s="2" customFormat="1" ht="12" customHeight="1" thickBot="1">
      <c r="A47" s="24" t="s">
        <v>179</v>
      </c>
      <c r="B47" s="25" t="s">
        <v>180</v>
      </c>
      <c r="C47" s="259">
        <f>SUM(C48:C50)</f>
        <v>0</v>
      </c>
      <c r="D47" s="259">
        <v>14</v>
      </c>
    </row>
    <row r="48" spans="1:4" s="2" customFormat="1" ht="12" customHeight="1">
      <c r="A48" s="19" t="s">
        <v>80</v>
      </c>
      <c r="B48" s="11" t="s">
        <v>182</v>
      </c>
      <c r="C48" s="262"/>
      <c r="D48" s="258"/>
    </row>
    <row r="49" spans="1:4" s="2" customFormat="1" ht="12" customHeight="1">
      <c r="A49" s="16" t="s">
        <v>81</v>
      </c>
      <c r="B49" s="9" t="s">
        <v>183</v>
      </c>
      <c r="C49" s="262"/>
      <c r="D49" s="258"/>
    </row>
    <row r="50" spans="1:4" s="2" customFormat="1" ht="12" customHeight="1" thickBot="1">
      <c r="A50" s="20" t="s">
        <v>181</v>
      </c>
      <c r="B50" s="12" t="s">
        <v>123</v>
      </c>
      <c r="C50" s="442"/>
      <c r="D50" s="443">
        <v>14</v>
      </c>
    </row>
    <row r="51" spans="1:4" s="2" customFormat="1" ht="12" customHeight="1" thickBot="1">
      <c r="A51" s="24" t="s">
        <v>10</v>
      </c>
      <c r="B51" s="390" t="s">
        <v>184</v>
      </c>
      <c r="C51" s="395">
        <f>+C52+C53</f>
        <v>1610</v>
      </c>
      <c r="D51" s="444">
        <f>+D52+D53</f>
        <v>333</v>
      </c>
    </row>
    <row r="52" spans="1:4" s="2" customFormat="1" ht="12" customHeight="1">
      <c r="A52" s="19" t="s">
        <v>185</v>
      </c>
      <c r="B52" s="9" t="s">
        <v>111</v>
      </c>
      <c r="C52" s="437"/>
      <c r="D52" s="431">
        <v>181</v>
      </c>
    </row>
    <row r="53" spans="1:4" s="2" customFormat="1" ht="12" customHeight="1" thickBot="1">
      <c r="A53" s="16" t="s">
        <v>186</v>
      </c>
      <c r="B53" s="9" t="s">
        <v>112</v>
      </c>
      <c r="C53" s="262">
        <v>1610</v>
      </c>
      <c r="D53" s="258">
        <v>152</v>
      </c>
    </row>
    <row r="54" spans="1:4" s="2" customFormat="1" ht="17.25" customHeight="1" thickBot="1">
      <c r="A54" s="24" t="s">
        <v>187</v>
      </c>
      <c r="B54" s="25" t="s">
        <v>188</v>
      </c>
      <c r="C54" s="447"/>
      <c r="D54" s="443"/>
    </row>
    <row r="55" spans="1:4" s="2" customFormat="1" ht="12" customHeight="1" thickBot="1">
      <c r="A55" s="24" t="s">
        <v>12</v>
      </c>
      <c r="B55" s="396" t="s">
        <v>189</v>
      </c>
      <c r="C55" s="449">
        <f>+C7+C25+C34+C47+C51+C54</f>
        <v>102420</v>
      </c>
      <c r="D55" s="450">
        <f>+D7+D25+D34+D47+D51+D54</f>
        <v>111123</v>
      </c>
    </row>
    <row r="56" spans="1:4" s="2" customFormat="1" ht="12" customHeight="1" thickBot="1">
      <c r="A56" s="86" t="s">
        <v>13</v>
      </c>
      <c r="B56" s="335" t="s">
        <v>349</v>
      </c>
      <c r="C56" s="395">
        <f>SUM(C57:C58)</f>
        <v>9466</v>
      </c>
      <c r="D56" s="445">
        <f>SUM(D57:D58)</f>
        <v>10082</v>
      </c>
    </row>
    <row r="57" spans="1:4" s="2" customFormat="1" ht="12" customHeight="1">
      <c r="A57" s="125" t="s">
        <v>115</v>
      </c>
      <c r="B57" s="126" t="s">
        <v>190</v>
      </c>
      <c r="C57" s="437">
        <v>5531</v>
      </c>
      <c r="D57" s="431">
        <v>5492</v>
      </c>
    </row>
    <row r="58" spans="1:4" s="2" customFormat="1" ht="12" customHeight="1" thickBot="1">
      <c r="A58" s="127" t="s">
        <v>116</v>
      </c>
      <c r="B58" s="128" t="s">
        <v>191</v>
      </c>
      <c r="C58" s="262">
        <v>3935</v>
      </c>
      <c r="D58" s="258">
        <v>4590</v>
      </c>
    </row>
    <row r="59" spans="1:4" s="2" customFormat="1" ht="12" customHeight="1" thickBot="1">
      <c r="A59" s="86" t="s">
        <v>14</v>
      </c>
      <c r="B59" s="88" t="s">
        <v>192</v>
      </c>
      <c r="C59" s="259">
        <f>SUM(C60,C67)</f>
        <v>0</v>
      </c>
      <c r="D59" s="258"/>
    </row>
    <row r="60" spans="1:4" s="2" customFormat="1" ht="12" customHeight="1">
      <c r="A60" s="21" t="s">
        <v>193</v>
      </c>
      <c r="B60" s="30" t="s">
        <v>209</v>
      </c>
      <c r="C60" s="384">
        <f>SUM(C61:C66)</f>
        <v>0</v>
      </c>
      <c r="D60" s="258"/>
    </row>
    <row r="61" spans="1:4" s="2" customFormat="1" ht="12" customHeight="1">
      <c r="A61" s="19" t="s">
        <v>208</v>
      </c>
      <c r="B61" s="89" t="s">
        <v>210</v>
      </c>
      <c r="C61" s="262"/>
      <c r="D61" s="258"/>
    </row>
    <row r="62" spans="1:4" s="2" customFormat="1" ht="12" customHeight="1">
      <c r="A62" s="19" t="s">
        <v>194</v>
      </c>
      <c r="B62" s="89" t="s">
        <v>211</v>
      </c>
      <c r="C62" s="262"/>
      <c r="D62" s="258"/>
    </row>
    <row r="63" spans="1:4" s="2" customFormat="1" ht="12" customHeight="1">
      <c r="A63" s="19" t="s">
        <v>195</v>
      </c>
      <c r="B63" s="89" t="s">
        <v>212</v>
      </c>
      <c r="C63" s="262"/>
      <c r="D63" s="258"/>
    </row>
    <row r="64" spans="1:4" s="2" customFormat="1" ht="12" customHeight="1">
      <c r="A64" s="19" t="s">
        <v>196</v>
      </c>
      <c r="B64" s="89" t="s">
        <v>213</v>
      </c>
      <c r="C64" s="262"/>
      <c r="D64" s="258"/>
    </row>
    <row r="65" spans="1:4" s="2" customFormat="1" ht="12" customHeight="1">
      <c r="A65" s="19" t="s">
        <v>197</v>
      </c>
      <c r="B65" s="89" t="s">
        <v>214</v>
      </c>
      <c r="C65" s="262"/>
      <c r="D65" s="258"/>
    </row>
    <row r="66" spans="1:4" s="2" customFormat="1" ht="12" customHeight="1">
      <c r="A66" s="19" t="s">
        <v>198</v>
      </c>
      <c r="B66" s="89" t="s">
        <v>216</v>
      </c>
      <c r="C66" s="262"/>
      <c r="D66" s="258"/>
    </row>
    <row r="67" spans="1:4" s="2" customFormat="1" ht="12" customHeight="1">
      <c r="A67" s="19" t="s">
        <v>199</v>
      </c>
      <c r="B67" s="30" t="s">
        <v>217</v>
      </c>
      <c r="C67" s="384">
        <f>SUM(C68:C74)</f>
        <v>0</v>
      </c>
      <c r="D67" s="258"/>
    </row>
    <row r="68" spans="1:4" s="2" customFormat="1" ht="12" customHeight="1">
      <c r="A68" s="19" t="s">
        <v>200</v>
      </c>
      <c r="B68" s="89" t="s">
        <v>210</v>
      </c>
      <c r="C68" s="262"/>
      <c r="D68" s="258"/>
    </row>
    <row r="69" spans="1:4" s="2" customFormat="1" ht="12" customHeight="1">
      <c r="A69" s="19" t="s">
        <v>201</v>
      </c>
      <c r="B69" s="89" t="s">
        <v>124</v>
      </c>
      <c r="C69" s="262"/>
      <c r="D69" s="258"/>
    </row>
    <row r="70" spans="1:4" s="2" customFormat="1" ht="12" customHeight="1">
      <c r="A70" s="19" t="s">
        <v>202</v>
      </c>
      <c r="B70" s="89" t="s">
        <v>125</v>
      </c>
      <c r="C70" s="262"/>
      <c r="D70" s="258"/>
    </row>
    <row r="71" spans="1:4" s="2" customFormat="1" ht="12" customHeight="1">
      <c r="A71" s="19" t="s">
        <v>203</v>
      </c>
      <c r="B71" s="89" t="s">
        <v>212</v>
      </c>
      <c r="C71" s="262"/>
      <c r="D71" s="258"/>
    </row>
    <row r="72" spans="1:4" s="2" customFormat="1" ht="12" customHeight="1">
      <c r="A72" s="16" t="s">
        <v>204</v>
      </c>
      <c r="B72" s="29" t="s">
        <v>218</v>
      </c>
      <c r="C72" s="262"/>
      <c r="D72" s="258"/>
    </row>
    <row r="73" spans="1:4" s="2" customFormat="1" ht="12" customHeight="1">
      <c r="A73" s="17" t="s">
        <v>205</v>
      </c>
      <c r="B73" s="29" t="s">
        <v>214</v>
      </c>
      <c r="C73" s="262"/>
      <c r="D73" s="258"/>
    </row>
    <row r="74" spans="1:4" s="2" customFormat="1" ht="12" customHeight="1" thickBot="1">
      <c r="A74" s="22" t="s">
        <v>206</v>
      </c>
      <c r="B74" s="29" t="s">
        <v>219</v>
      </c>
      <c r="C74" s="442"/>
      <c r="D74" s="443"/>
    </row>
    <row r="75" spans="1:4" s="2" customFormat="1" ht="15" customHeight="1" thickBot="1">
      <c r="A75" s="446" t="s">
        <v>15</v>
      </c>
      <c r="B75" s="451" t="s">
        <v>207</v>
      </c>
      <c r="C75" s="444">
        <f>+C55+C56+C59</f>
        <v>111886</v>
      </c>
      <c r="D75" s="444">
        <f>+D55+D56+D59</f>
        <v>121205</v>
      </c>
    </row>
    <row r="76" spans="1:3" s="2" customFormat="1" ht="22.5" customHeight="1">
      <c r="A76" s="469"/>
      <c r="B76" s="470"/>
      <c r="C76" s="470"/>
    </row>
    <row r="77" spans="1:3" s="2" customFormat="1" ht="12.75" customHeight="1">
      <c r="A77" s="6"/>
      <c r="B77" s="7"/>
      <c r="C77" s="1"/>
    </row>
    <row r="78" spans="1:3" ht="16.5" customHeight="1">
      <c r="A78" s="472" t="s">
        <v>30</v>
      </c>
      <c r="B78" s="472"/>
      <c r="C78" s="472"/>
    </row>
    <row r="79" spans="1:3" ht="16.5" customHeight="1" thickBot="1">
      <c r="A79" s="471" t="s">
        <v>119</v>
      </c>
      <c r="B79" s="471"/>
      <c r="C79" s="226"/>
    </row>
    <row r="80" spans="1:4" ht="37.5" customHeight="1" thickBot="1">
      <c r="A80" s="31" t="s">
        <v>1</v>
      </c>
      <c r="B80" s="32" t="s">
        <v>31</v>
      </c>
      <c r="C80" s="257" t="s">
        <v>351</v>
      </c>
      <c r="D80" s="382" t="s">
        <v>421</v>
      </c>
    </row>
    <row r="81" spans="1:4" s="47" customFormat="1" ht="12" customHeight="1" thickBot="1">
      <c r="A81" s="41">
        <v>1</v>
      </c>
      <c r="B81" s="42">
        <v>2</v>
      </c>
      <c r="C81" s="453">
        <v>3</v>
      </c>
      <c r="D81" s="443"/>
    </row>
    <row r="82" spans="1:4" ht="12" customHeight="1" thickBot="1">
      <c r="A82" s="26" t="s">
        <v>3</v>
      </c>
      <c r="B82" s="452" t="s">
        <v>220</v>
      </c>
      <c r="C82" s="455">
        <f>SUM(C83:C87)</f>
        <v>78597</v>
      </c>
      <c r="D82" s="456">
        <f>SUM(D83:D87)</f>
        <v>91284</v>
      </c>
    </row>
    <row r="83" spans="1:4" ht="12" customHeight="1">
      <c r="A83" s="21" t="s">
        <v>86</v>
      </c>
      <c r="B83" s="13" t="s">
        <v>32</v>
      </c>
      <c r="C83" s="454">
        <v>26143</v>
      </c>
      <c r="D83" s="431">
        <v>15537</v>
      </c>
    </row>
    <row r="84" spans="1:4" ht="12" customHeight="1">
      <c r="A84" s="17" t="s">
        <v>87</v>
      </c>
      <c r="B84" s="9" t="s">
        <v>221</v>
      </c>
      <c r="C84" s="270">
        <v>6030</v>
      </c>
      <c r="D84" s="258">
        <v>3057</v>
      </c>
    </row>
    <row r="85" spans="1:4" ht="12" customHeight="1">
      <c r="A85" s="17" t="s">
        <v>88</v>
      </c>
      <c r="B85" s="9" t="s">
        <v>110</v>
      </c>
      <c r="C85" s="270">
        <v>27374</v>
      </c>
      <c r="D85" s="258">
        <v>27681</v>
      </c>
    </row>
    <row r="86" spans="1:4" ht="12" customHeight="1">
      <c r="A86" s="17" t="s">
        <v>89</v>
      </c>
      <c r="B86" s="14" t="s">
        <v>222</v>
      </c>
      <c r="C86" s="270">
        <v>7115</v>
      </c>
      <c r="D86" s="258">
        <v>9626</v>
      </c>
    </row>
    <row r="87" spans="1:4" ht="12" customHeight="1">
      <c r="A87" s="17" t="s">
        <v>98</v>
      </c>
      <c r="B87" s="23" t="s">
        <v>223</v>
      </c>
      <c r="C87" s="270">
        <v>11935</v>
      </c>
      <c r="D87" s="258">
        <v>35383</v>
      </c>
    </row>
    <row r="88" spans="1:4" ht="12" customHeight="1">
      <c r="A88" s="17" t="s">
        <v>90</v>
      </c>
      <c r="B88" s="9" t="s">
        <v>274</v>
      </c>
      <c r="C88" s="270"/>
      <c r="D88" s="258"/>
    </row>
    <row r="89" spans="1:4" ht="12" customHeight="1">
      <c r="A89" s="17" t="s">
        <v>91</v>
      </c>
      <c r="B89" s="129" t="s">
        <v>275</v>
      </c>
      <c r="C89" s="270"/>
      <c r="D89" s="258"/>
    </row>
    <row r="90" spans="1:4" ht="12" customHeight="1">
      <c r="A90" s="17" t="s">
        <v>99</v>
      </c>
      <c r="B90" s="129" t="s">
        <v>425</v>
      </c>
      <c r="C90" s="270"/>
      <c r="D90" s="258">
        <v>50</v>
      </c>
    </row>
    <row r="91" spans="1:4" ht="12" customHeight="1">
      <c r="A91" s="17" t="s">
        <v>100</v>
      </c>
      <c r="B91" s="130" t="s">
        <v>277</v>
      </c>
      <c r="C91" s="270">
        <v>1922</v>
      </c>
      <c r="D91" s="258">
        <v>1876</v>
      </c>
    </row>
    <row r="92" spans="1:4" ht="12" customHeight="1">
      <c r="A92" s="17" t="s">
        <v>101</v>
      </c>
      <c r="B92" s="130" t="s">
        <v>278</v>
      </c>
      <c r="C92" s="270">
        <v>10013</v>
      </c>
      <c r="D92" s="258">
        <v>33457</v>
      </c>
    </row>
    <row r="93" spans="1:4" ht="12" customHeight="1">
      <c r="A93" s="16" t="s">
        <v>102</v>
      </c>
      <c r="B93" s="131" t="s">
        <v>279</v>
      </c>
      <c r="C93" s="270"/>
      <c r="D93" s="258"/>
    </row>
    <row r="94" spans="1:4" ht="12" customHeight="1">
      <c r="A94" s="17" t="s">
        <v>104</v>
      </c>
      <c r="B94" s="131" t="s">
        <v>280</v>
      </c>
      <c r="C94" s="270"/>
      <c r="D94" s="258"/>
    </row>
    <row r="95" spans="1:4" ht="12" customHeight="1" thickBot="1">
      <c r="A95" s="22" t="s">
        <v>224</v>
      </c>
      <c r="B95" s="132" t="s">
        <v>281</v>
      </c>
      <c r="C95" s="457"/>
      <c r="D95" s="443"/>
    </row>
    <row r="96" spans="1:4" ht="12" customHeight="1" thickBot="1">
      <c r="A96" s="24" t="s">
        <v>4</v>
      </c>
      <c r="B96" s="355" t="s">
        <v>225</v>
      </c>
      <c r="C96" s="455">
        <f>SUM(C97:C103)</f>
        <v>31531</v>
      </c>
      <c r="D96" s="456">
        <f>SUM(D97:D103)</f>
        <v>28835</v>
      </c>
    </row>
    <row r="97" spans="1:4" ht="12" customHeight="1">
      <c r="A97" s="19" t="s">
        <v>92</v>
      </c>
      <c r="B97" s="9" t="s">
        <v>226</v>
      </c>
      <c r="C97" s="454">
        <v>5681</v>
      </c>
      <c r="D97" s="431">
        <v>250</v>
      </c>
    </row>
    <row r="98" spans="1:4" ht="12" customHeight="1">
      <c r="A98" s="19" t="s">
        <v>93</v>
      </c>
      <c r="B98" s="9" t="s">
        <v>227</v>
      </c>
      <c r="C98" s="270">
        <v>24000</v>
      </c>
      <c r="D98" s="258">
        <v>26735</v>
      </c>
    </row>
    <row r="99" spans="1:4" ht="12" customHeight="1">
      <c r="A99" s="19" t="s">
        <v>94</v>
      </c>
      <c r="B99" s="9" t="s">
        <v>228</v>
      </c>
      <c r="C99" s="270">
        <v>150</v>
      </c>
      <c r="D99" s="258">
        <v>150</v>
      </c>
    </row>
    <row r="100" spans="1:4" ht="12" customHeight="1">
      <c r="A100" s="19" t="s">
        <v>95</v>
      </c>
      <c r="B100" s="9" t="s">
        <v>229</v>
      </c>
      <c r="C100" s="270"/>
      <c r="D100" s="258"/>
    </row>
    <row r="101" spans="1:4" ht="12" customHeight="1">
      <c r="A101" s="19" t="s">
        <v>96</v>
      </c>
      <c r="B101" s="9" t="s">
        <v>234</v>
      </c>
      <c r="C101" s="270"/>
      <c r="D101" s="258"/>
    </row>
    <row r="102" spans="1:4" ht="24" customHeight="1">
      <c r="A102" s="19" t="s">
        <v>103</v>
      </c>
      <c r="B102" s="9" t="s">
        <v>235</v>
      </c>
      <c r="C102" s="270"/>
      <c r="D102" s="258"/>
    </row>
    <row r="103" spans="1:4" ht="12" customHeight="1">
      <c r="A103" s="19" t="s">
        <v>107</v>
      </c>
      <c r="B103" s="9" t="s">
        <v>236</v>
      </c>
      <c r="C103" s="270">
        <v>1700</v>
      </c>
      <c r="D103" s="258">
        <v>1700</v>
      </c>
    </row>
    <row r="104" spans="1:4" ht="12" customHeight="1">
      <c r="A104" s="19" t="s">
        <v>230</v>
      </c>
      <c r="B104" s="9" t="s">
        <v>270</v>
      </c>
      <c r="C104" s="270"/>
      <c r="D104" s="258"/>
    </row>
    <row r="105" spans="1:4" ht="12" customHeight="1">
      <c r="A105" s="19" t="s">
        <v>231</v>
      </c>
      <c r="B105" s="129" t="s">
        <v>271</v>
      </c>
      <c r="C105" s="270">
        <v>1700</v>
      </c>
      <c r="D105" s="258">
        <v>1700</v>
      </c>
    </row>
    <row r="106" spans="1:4" ht="12" customHeight="1">
      <c r="A106" s="16" t="s">
        <v>232</v>
      </c>
      <c r="B106" s="129" t="s">
        <v>272</v>
      </c>
      <c r="C106" s="270"/>
      <c r="D106" s="258"/>
    </row>
    <row r="107" spans="1:4" ht="12" customHeight="1" thickBot="1">
      <c r="A107" s="20" t="s">
        <v>233</v>
      </c>
      <c r="B107" s="129" t="s">
        <v>273</v>
      </c>
      <c r="C107" s="270"/>
      <c r="D107" s="258"/>
    </row>
    <row r="108" spans="1:4" ht="12" customHeight="1" thickBot="1">
      <c r="A108" s="24" t="s">
        <v>5</v>
      </c>
      <c r="B108" s="37" t="s">
        <v>237</v>
      </c>
      <c r="C108" s="458"/>
      <c r="D108" s="443"/>
    </row>
    <row r="109" spans="1:4" ht="12" customHeight="1" thickBot="1">
      <c r="A109" s="24" t="s">
        <v>6</v>
      </c>
      <c r="B109" s="355" t="s">
        <v>238</v>
      </c>
      <c r="C109" s="455">
        <f>SUM(C110:C111)</f>
        <v>1758</v>
      </c>
      <c r="D109" s="456">
        <f>SUM(D110:D111)</f>
        <v>1086</v>
      </c>
    </row>
    <row r="110" spans="1:4" ht="12" customHeight="1">
      <c r="A110" s="19" t="s">
        <v>69</v>
      </c>
      <c r="B110" s="11" t="s">
        <v>49</v>
      </c>
      <c r="C110" s="454">
        <v>200</v>
      </c>
      <c r="D110" s="431">
        <v>1086</v>
      </c>
    </row>
    <row r="111" spans="1:4" ht="12" customHeight="1" thickBot="1">
      <c r="A111" s="17" t="s">
        <v>70</v>
      </c>
      <c r="B111" s="9" t="s">
        <v>50</v>
      </c>
      <c r="C111" s="457">
        <v>1558</v>
      </c>
      <c r="D111" s="443"/>
    </row>
    <row r="112" spans="1:4" ht="12" customHeight="1" thickBot="1">
      <c r="A112" s="24" t="s">
        <v>7</v>
      </c>
      <c r="B112" s="360" t="s">
        <v>126</v>
      </c>
      <c r="C112" s="455">
        <f>+C82+C96+C108+C109</f>
        <v>111886</v>
      </c>
      <c r="D112" s="456">
        <f>+D82+D96+D108+D109</f>
        <v>121205</v>
      </c>
    </row>
    <row r="113" spans="1:4" ht="12" customHeight="1" thickBot="1">
      <c r="A113" s="24" t="s">
        <v>8</v>
      </c>
      <c r="B113" s="37" t="s">
        <v>239</v>
      </c>
      <c r="C113" s="459">
        <f>SUM(C114,C123)</f>
        <v>0</v>
      </c>
      <c r="D113" s="431"/>
    </row>
    <row r="114" spans="1:4" ht="12" customHeight="1">
      <c r="A114" s="19" t="s">
        <v>74</v>
      </c>
      <c r="B114" s="30" t="s">
        <v>246</v>
      </c>
      <c r="C114" s="272">
        <f>SUM(C115:C122)</f>
        <v>0</v>
      </c>
      <c r="D114" s="258"/>
    </row>
    <row r="115" spans="1:4" ht="12" customHeight="1">
      <c r="A115" s="19" t="s">
        <v>76</v>
      </c>
      <c r="B115" s="89" t="s">
        <v>247</v>
      </c>
      <c r="C115" s="270"/>
      <c r="D115" s="258"/>
    </row>
    <row r="116" spans="1:4" ht="12" customHeight="1">
      <c r="A116" s="19" t="s">
        <v>77</v>
      </c>
      <c r="B116" s="89" t="s">
        <v>248</v>
      </c>
      <c r="C116" s="270"/>
      <c r="D116" s="258"/>
    </row>
    <row r="117" spans="1:4" ht="12" customHeight="1">
      <c r="A117" s="19" t="s">
        <v>78</v>
      </c>
      <c r="B117" s="89" t="s">
        <v>128</v>
      </c>
      <c r="C117" s="270"/>
      <c r="D117" s="258"/>
    </row>
    <row r="118" spans="1:4" ht="12" customHeight="1">
      <c r="A118" s="19" t="s">
        <v>79</v>
      </c>
      <c r="B118" s="89" t="s">
        <v>129</v>
      </c>
      <c r="C118" s="270"/>
      <c r="D118" s="258"/>
    </row>
    <row r="119" spans="1:4" ht="12" customHeight="1">
      <c r="A119" s="19" t="s">
        <v>171</v>
      </c>
      <c r="B119" s="89" t="s">
        <v>249</v>
      </c>
      <c r="C119" s="270"/>
      <c r="D119" s="258"/>
    </row>
    <row r="120" spans="1:4" ht="12" customHeight="1">
      <c r="A120" s="19" t="s">
        <v>240</v>
      </c>
      <c r="B120" s="89" t="s">
        <v>250</v>
      </c>
      <c r="C120" s="270"/>
      <c r="D120" s="258"/>
    </row>
    <row r="121" spans="1:4" ht="12" customHeight="1">
      <c r="A121" s="19" t="s">
        <v>241</v>
      </c>
      <c r="B121" s="89" t="s">
        <v>251</v>
      </c>
      <c r="C121" s="270"/>
      <c r="D121" s="258"/>
    </row>
    <row r="122" spans="1:4" ht="12" customHeight="1">
      <c r="A122" s="19" t="s">
        <v>242</v>
      </c>
      <c r="B122" s="89" t="s">
        <v>109</v>
      </c>
      <c r="C122" s="270"/>
      <c r="D122" s="258"/>
    </row>
    <row r="123" spans="1:4" ht="12" customHeight="1">
      <c r="A123" s="19" t="s">
        <v>75</v>
      </c>
      <c r="B123" s="30" t="s">
        <v>252</v>
      </c>
      <c r="C123" s="272">
        <f>SUM(C124:C131)</f>
        <v>0</v>
      </c>
      <c r="D123" s="258"/>
    </row>
    <row r="124" spans="1:4" ht="12" customHeight="1">
      <c r="A124" s="19" t="s">
        <v>82</v>
      </c>
      <c r="B124" s="89" t="s">
        <v>247</v>
      </c>
      <c r="C124" s="270"/>
      <c r="D124" s="258"/>
    </row>
    <row r="125" spans="1:4" ht="12" customHeight="1">
      <c r="A125" s="19" t="s">
        <v>83</v>
      </c>
      <c r="B125" s="89" t="s">
        <v>253</v>
      </c>
      <c r="C125" s="270"/>
      <c r="D125" s="258"/>
    </row>
    <row r="126" spans="1:4" ht="12" customHeight="1">
      <c r="A126" s="19" t="s">
        <v>84</v>
      </c>
      <c r="B126" s="89" t="s">
        <v>128</v>
      </c>
      <c r="C126" s="270"/>
      <c r="D126" s="258"/>
    </row>
    <row r="127" spans="1:4" ht="12" customHeight="1">
      <c r="A127" s="19" t="s">
        <v>85</v>
      </c>
      <c r="B127" s="89" t="s">
        <v>129</v>
      </c>
      <c r="C127" s="270"/>
      <c r="D127" s="258"/>
    </row>
    <row r="128" spans="1:4" ht="12" customHeight="1">
      <c r="A128" s="19" t="s">
        <v>172</v>
      </c>
      <c r="B128" s="89" t="s">
        <v>249</v>
      </c>
      <c r="C128" s="270"/>
      <c r="D128" s="258"/>
    </row>
    <row r="129" spans="1:4" ht="12" customHeight="1">
      <c r="A129" s="19" t="s">
        <v>243</v>
      </c>
      <c r="B129" s="89" t="s">
        <v>254</v>
      </c>
      <c r="C129" s="270"/>
      <c r="D129" s="258"/>
    </row>
    <row r="130" spans="1:4" ht="12" customHeight="1">
      <c r="A130" s="19" t="s">
        <v>244</v>
      </c>
      <c r="B130" s="89" t="s">
        <v>251</v>
      </c>
      <c r="C130" s="270"/>
      <c r="D130" s="258"/>
    </row>
    <row r="131" spans="1:4" ht="12" customHeight="1" thickBot="1">
      <c r="A131" s="19" t="s">
        <v>245</v>
      </c>
      <c r="B131" s="89" t="s">
        <v>255</v>
      </c>
      <c r="C131" s="461"/>
      <c r="D131" s="443"/>
    </row>
    <row r="132" spans="1:8" ht="15" customHeight="1" thickBot="1">
      <c r="A132" s="24" t="s">
        <v>9</v>
      </c>
      <c r="B132" s="460" t="s">
        <v>127</v>
      </c>
      <c r="C132" s="455">
        <f>SUM(C112,C113)</f>
        <v>111886</v>
      </c>
      <c r="D132" s="456">
        <f>SUM(D112,D113)</f>
        <v>121205</v>
      </c>
      <c r="E132" s="48"/>
      <c r="F132" s="96"/>
      <c r="G132" s="96"/>
      <c r="H132" s="96"/>
    </row>
    <row r="133" spans="1:3" s="2" customFormat="1" ht="12.75" customHeight="1">
      <c r="A133" s="469"/>
      <c r="B133" s="469"/>
      <c r="C133" s="470"/>
    </row>
    <row r="135" spans="1:3" ht="15.75">
      <c r="A135" s="467" t="s">
        <v>130</v>
      </c>
      <c r="B135" s="467"/>
      <c r="C135" s="467"/>
    </row>
    <row r="136" spans="1:2" ht="16.5" thickBot="1">
      <c r="A136" s="471" t="s">
        <v>120</v>
      </c>
      <c r="B136" s="471"/>
    </row>
    <row r="137" spans="1:4" ht="23.25" customHeight="1" thickBot="1">
      <c r="A137" s="24">
        <v>1</v>
      </c>
      <c r="B137" s="37" t="s">
        <v>256</v>
      </c>
      <c r="C137" s="107">
        <f>+C55-C112</f>
        <v>-9466</v>
      </c>
      <c r="D137" s="107">
        <f>+D55-D112</f>
        <v>-10082</v>
      </c>
    </row>
    <row r="138" ht="15.75">
      <c r="C138" s="103"/>
    </row>
    <row r="139" spans="1:3" ht="33" customHeight="1">
      <c r="A139" s="473" t="s">
        <v>257</v>
      </c>
      <c r="B139" s="473"/>
      <c r="C139" s="473"/>
    </row>
    <row r="140" spans="1:2" ht="16.5" thickBot="1">
      <c r="A140" s="471" t="s">
        <v>121</v>
      </c>
      <c r="B140" s="471"/>
    </row>
    <row r="141" spans="1:4" ht="12" customHeight="1" thickBot="1">
      <c r="A141" s="24" t="s">
        <v>3</v>
      </c>
      <c r="B141" s="37" t="s">
        <v>258</v>
      </c>
      <c r="C141" s="274">
        <f>C142-C145</f>
        <v>0</v>
      </c>
      <c r="D141" s="256"/>
    </row>
    <row r="142" spans="1:4" ht="12.75" customHeight="1">
      <c r="A142" s="21" t="s">
        <v>86</v>
      </c>
      <c r="B142" s="13" t="s">
        <v>259</v>
      </c>
      <c r="C142" s="275">
        <f>+C59</f>
        <v>0</v>
      </c>
      <c r="D142" s="256"/>
    </row>
    <row r="143" spans="1:4" ht="12.75" customHeight="1">
      <c r="A143" s="16" t="s">
        <v>260</v>
      </c>
      <c r="B143" s="8" t="s">
        <v>266</v>
      </c>
      <c r="C143" s="276">
        <f>+C60</f>
        <v>0</v>
      </c>
      <c r="D143" s="256"/>
    </row>
    <row r="144" spans="1:4" ht="12.75" customHeight="1">
      <c r="A144" s="16" t="s">
        <v>261</v>
      </c>
      <c r="B144" s="133" t="s">
        <v>262</v>
      </c>
      <c r="C144" s="277">
        <f>+C67</f>
        <v>0</v>
      </c>
      <c r="D144" s="256"/>
    </row>
    <row r="145" spans="1:4" ht="12.75" customHeight="1">
      <c r="A145" s="20" t="s">
        <v>87</v>
      </c>
      <c r="B145" s="15" t="s">
        <v>263</v>
      </c>
      <c r="C145" s="278">
        <f>+C113</f>
        <v>0</v>
      </c>
      <c r="D145" s="256"/>
    </row>
    <row r="146" spans="1:4" ht="12.75" customHeight="1">
      <c r="A146" s="17" t="s">
        <v>264</v>
      </c>
      <c r="B146" s="9" t="s">
        <v>267</v>
      </c>
      <c r="C146" s="278">
        <f>+C114</f>
        <v>0</v>
      </c>
      <c r="D146" s="256"/>
    </row>
    <row r="147" spans="1:4" ht="12.75" customHeight="1" thickBot="1">
      <c r="A147" s="22" t="s">
        <v>265</v>
      </c>
      <c r="B147" s="134" t="s">
        <v>268</v>
      </c>
      <c r="C147" s="279">
        <f>+C123</f>
        <v>0</v>
      </c>
      <c r="D147" s="256"/>
    </row>
  </sheetData>
  <sheetProtection/>
  <mergeCells count="10">
    <mergeCell ref="A2:C2"/>
    <mergeCell ref="A76:C76"/>
    <mergeCell ref="A4:B4"/>
    <mergeCell ref="A79:B79"/>
    <mergeCell ref="A78:C78"/>
    <mergeCell ref="A140:B140"/>
    <mergeCell ref="A135:C135"/>
    <mergeCell ref="A139:C139"/>
    <mergeCell ref="A133:C133"/>
    <mergeCell ref="A136:B13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6" r:id="rId1"/>
  <headerFooter alignWithMargins="0">
    <oddHeader>&amp;C&amp;"Times New Roman CE,Félkövér"&amp;12
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6.125" style="4" customWidth="1"/>
    <col min="2" max="2" width="6.875" style="5" customWidth="1"/>
    <col min="3" max="3" width="57.50390625" style="5" customWidth="1"/>
    <col min="4" max="4" width="11.875" style="5" customWidth="1"/>
    <col min="5" max="5" width="10.625" style="5" customWidth="1"/>
    <col min="6" max="16384" width="9.375" style="5" customWidth="1"/>
  </cols>
  <sheetData>
    <row r="1" spans="1:4" s="3" customFormat="1" ht="21" customHeight="1" thickBot="1">
      <c r="A1" s="157"/>
      <c r="B1" s="158"/>
      <c r="C1" s="46" t="s">
        <v>473</v>
      </c>
      <c r="D1" s="253" t="s">
        <v>420</v>
      </c>
    </row>
    <row r="2" spans="1:4" s="78" customFormat="1" ht="25.5" customHeight="1">
      <c r="A2" s="524" t="s">
        <v>336</v>
      </c>
      <c r="B2" s="525"/>
      <c r="C2" s="199" t="s">
        <v>335</v>
      </c>
      <c r="D2" s="159" t="s">
        <v>38</v>
      </c>
    </row>
    <row r="3" spans="1:4" s="78" customFormat="1" ht="16.5" thickBot="1">
      <c r="A3" s="160" t="s">
        <v>299</v>
      </c>
      <c r="B3" s="161"/>
      <c r="C3" s="200" t="s">
        <v>356</v>
      </c>
      <c r="D3" s="201">
        <v>2013</v>
      </c>
    </row>
    <row r="4" spans="1:4" s="79" customFormat="1" ht="15.75" customHeight="1" thickBot="1">
      <c r="A4" s="162"/>
      <c r="B4" s="162"/>
      <c r="C4" s="162"/>
      <c r="D4" s="163" t="s">
        <v>39</v>
      </c>
    </row>
    <row r="5" spans="1:5" ht="13.5" thickBot="1">
      <c r="A5" s="526" t="s">
        <v>301</v>
      </c>
      <c r="B5" s="527"/>
      <c r="C5" s="326" t="s">
        <v>40</v>
      </c>
      <c r="D5" s="346" t="s">
        <v>41</v>
      </c>
      <c r="E5" s="368" t="s">
        <v>421</v>
      </c>
    </row>
    <row r="6" spans="1:5" s="77" customFormat="1" ht="12.75" customHeight="1" thickBot="1">
      <c r="A6" s="154">
        <v>1</v>
      </c>
      <c r="B6" s="155">
        <v>2</v>
      </c>
      <c r="C6" s="327">
        <v>3</v>
      </c>
      <c r="D6" s="348">
        <v>4</v>
      </c>
      <c r="E6" s="349"/>
    </row>
    <row r="7" spans="1:5" s="77" customFormat="1" ht="15.75" customHeight="1" thickBot="1">
      <c r="A7" s="164"/>
      <c r="B7" s="165"/>
      <c r="C7" s="165" t="s">
        <v>42</v>
      </c>
      <c r="D7" s="322"/>
      <c r="E7" s="349"/>
    </row>
    <row r="8" spans="1:5" s="77" customFormat="1" ht="12" customHeight="1" thickBot="1">
      <c r="A8" s="154" t="s">
        <v>3</v>
      </c>
      <c r="B8" s="166"/>
      <c r="C8" s="328" t="s">
        <v>302</v>
      </c>
      <c r="D8" s="309">
        <f>+D9+D16</f>
        <v>9156</v>
      </c>
      <c r="E8" s="309">
        <f>+E9+E16</f>
        <v>12183</v>
      </c>
    </row>
    <row r="9" spans="1:5" s="80" customFormat="1" ht="12" customHeight="1" thickBot="1">
      <c r="A9" s="154" t="s">
        <v>4</v>
      </c>
      <c r="B9" s="166"/>
      <c r="C9" s="328" t="s">
        <v>303</v>
      </c>
      <c r="D9" s="309">
        <f>SUM(D10:D15)</f>
        <v>6240</v>
      </c>
      <c r="E9" s="309">
        <f>SUM(E10:E15)</f>
        <v>6657</v>
      </c>
    </row>
    <row r="10" spans="1:5" s="81" customFormat="1" ht="12" customHeight="1">
      <c r="A10" s="167"/>
      <c r="B10" s="168" t="s">
        <v>92</v>
      </c>
      <c r="C10" s="329" t="s">
        <v>43</v>
      </c>
      <c r="D10" s="35">
        <v>5000</v>
      </c>
      <c r="E10" s="378">
        <v>5303</v>
      </c>
    </row>
    <row r="11" spans="1:5" s="81" customFormat="1" ht="12" customHeight="1">
      <c r="A11" s="167"/>
      <c r="B11" s="168" t="s">
        <v>93</v>
      </c>
      <c r="C11" s="329" t="s">
        <v>62</v>
      </c>
      <c r="D11" s="35"/>
      <c r="E11" s="378"/>
    </row>
    <row r="12" spans="1:5" s="81" customFormat="1" ht="12" customHeight="1">
      <c r="A12" s="167"/>
      <c r="B12" s="168" t="s">
        <v>94</v>
      </c>
      <c r="C12" s="329" t="s">
        <v>44</v>
      </c>
      <c r="D12" s="35">
        <v>1240</v>
      </c>
      <c r="E12" s="378">
        <v>1240</v>
      </c>
    </row>
    <row r="13" spans="1:5" s="81" customFormat="1" ht="12" customHeight="1">
      <c r="A13" s="167"/>
      <c r="B13" s="168" t="s">
        <v>95</v>
      </c>
      <c r="C13" s="329" t="s">
        <v>142</v>
      </c>
      <c r="D13" s="35"/>
      <c r="E13" s="378">
        <v>97</v>
      </c>
    </row>
    <row r="14" spans="1:5" s="81" customFormat="1" ht="12" customHeight="1">
      <c r="A14" s="167"/>
      <c r="B14" s="168" t="s">
        <v>96</v>
      </c>
      <c r="C14" s="329" t="s">
        <v>297</v>
      </c>
      <c r="D14" s="35"/>
      <c r="E14" s="378"/>
    </row>
    <row r="15" spans="1:5" s="81" customFormat="1" ht="12" customHeight="1" thickBot="1">
      <c r="A15" s="167"/>
      <c r="B15" s="168" t="s">
        <v>103</v>
      </c>
      <c r="C15" s="329" t="s">
        <v>424</v>
      </c>
      <c r="D15" s="35"/>
      <c r="E15" s="378">
        <v>17</v>
      </c>
    </row>
    <row r="16" spans="1:5" s="80" customFormat="1" ht="12" customHeight="1" thickBot="1">
      <c r="A16" s="154" t="s">
        <v>5</v>
      </c>
      <c r="B16" s="166"/>
      <c r="C16" s="328" t="s">
        <v>144</v>
      </c>
      <c r="D16" s="309">
        <f>SUM(D17:D24)</f>
        <v>2916</v>
      </c>
      <c r="E16" s="309">
        <f>SUM(E17:E24)</f>
        <v>5526</v>
      </c>
    </row>
    <row r="17" spans="1:5" s="80" customFormat="1" ht="12" customHeight="1">
      <c r="A17" s="169"/>
      <c r="B17" s="168" t="s">
        <v>65</v>
      </c>
      <c r="C17" s="330" t="s">
        <v>149</v>
      </c>
      <c r="D17" s="35"/>
      <c r="E17" s="379"/>
    </row>
    <row r="18" spans="1:5" s="80" customFormat="1" ht="12" customHeight="1">
      <c r="A18" s="167"/>
      <c r="B18" s="168" t="s">
        <v>66</v>
      </c>
      <c r="C18" s="331" t="s">
        <v>150</v>
      </c>
      <c r="D18" s="35">
        <v>526</v>
      </c>
      <c r="E18" s="379">
        <v>1452</v>
      </c>
    </row>
    <row r="19" spans="1:5" s="80" customFormat="1" ht="12" customHeight="1">
      <c r="A19" s="167"/>
      <c r="B19" s="168" t="s">
        <v>67</v>
      </c>
      <c r="C19" s="331" t="s">
        <v>151</v>
      </c>
      <c r="D19" s="35">
        <v>1160</v>
      </c>
      <c r="E19" s="379">
        <v>1280</v>
      </c>
    </row>
    <row r="20" spans="1:5" s="80" customFormat="1" ht="12" customHeight="1">
      <c r="A20" s="167"/>
      <c r="B20" s="168" t="s">
        <v>68</v>
      </c>
      <c r="C20" s="331" t="s">
        <v>152</v>
      </c>
      <c r="D20" s="35">
        <v>874</v>
      </c>
      <c r="E20" s="379">
        <v>1208</v>
      </c>
    </row>
    <row r="21" spans="1:5" s="80" customFormat="1" ht="12" customHeight="1">
      <c r="A21" s="167"/>
      <c r="B21" s="168" t="s">
        <v>145</v>
      </c>
      <c r="C21" s="332" t="s">
        <v>153</v>
      </c>
      <c r="D21" s="35"/>
      <c r="E21" s="379"/>
    </row>
    <row r="22" spans="1:5" s="80" customFormat="1" ht="12" customHeight="1">
      <c r="A22" s="170"/>
      <c r="B22" s="168" t="s">
        <v>146</v>
      </c>
      <c r="C22" s="331" t="s">
        <v>353</v>
      </c>
      <c r="D22" s="35">
        <v>236</v>
      </c>
      <c r="E22" s="379"/>
    </row>
    <row r="23" spans="1:5" s="81" customFormat="1" ht="12" customHeight="1">
      <c r="A23" s="167"/>
      <c r="B23" s="168" t="s">
        <v>147</v>
      </c>
      <c r="C23" s="331" t="s">
        <v>155</v>
      </c>
      <c r="D23" s="35"/>
      <c r="E23" s="378">
        <v>59</v>
      </c>
    </row>
    <row r="24" spans="1:5" s="81" customFormat="1" ht="12" customHeight="1" thickBot="1">
      <c r="A24" s="171"/>
      <c r="B24" s="172" t="s">
        <v>148</v>
      </c>
      <c r="C24" s="332" t="s">
        <v>156</v>
      </c>
      <c r="D24" s="35">
        <v>120</v>
      </c>
      <c r="E24" s="378">
        <v>1527</v>
      </c>
    </row>
    <row r="25" spans="1:5" s="81" customFormat="1" ht="12" customHeight="1" thickBot="1">
      <c r="A25" s="154" t="s">
        <v>6</v>
      </c>
      <c r="B25" s="173"/>
      <c r="C25" s="328" t="s">
        <v>159</v>
      </c>
      <c r="D25" s="352"/>
      <c r="E25" s="378"/>
    </row>
    <row r="26" spans="1:5" s="80" customFormat="1" ht="12" customHeight="1" thickBot="1">
      <c r="A26" s="154" t="s">
        <v>7</v>
      </c>
      <c r="B26" s="166"/>
      <c r="C26" s="328" t="s">
        <v>337</v>
      </c>
      <c r="D26" s="309">
        <f>SUM(D27:D34)</f>
        <v>59477</v>
      </c>
      <c r="E26" s="309">
        <f>SUM(E27:E34)</f>
        <v>65883</v>
      </c>
    </row>
    <row r="27" spans="1:5" s="81" customFormat="1" ht="12" customHeight="1">
      <c r="A27" s="167"/>
      <c r="B27" s="168" t="s">
        <v>71</v>
      </c>
      <c r="C27" s="333" t="s">
        <v>166</v>
      </c>
      <c r="D27" s="353">
        <v>55209</v>
      </c>
      <c r="E27" s="378">
        <v>60216</v>
      </c>
    </row>
    <row r="28" spans="1:5" s="81" customFormat="1" ht="12" customHeight="1">
      <c r="A28" s="167"/>
      <c r="B28" s="168" t="s">
        <v>72</v>
      </c>
      <c r="C28" s="331" t="s">
        <v>167</v>
      </c>
      <c r="D28" s="353"/>
      <c r="E28" s="378"/>
    </row>
    <row r="29" spans="1:5" s="81" customFormat="1" ht="12" customHeight="1">
      <c r="A29" s="167"/>
      <c r="B29" s="168" t="s">
        <v>73</v>
      </c>
      <c r="C29" s="331" t="s">
        <v>168</v>
      </c>
      <c r="D29" s="353"/>
      <c r="E29" s="378">
        <v>142</v>
      </c>
    </row>
    <row r="30" spans="1:5" s="81" customFormat="1" ht="12" customHeight="1">
      <c r="A30" s="167"/>
      <c r="B30" s="168" t="s">
        <v>161</v>
      </c>
      <c r="C30" s="331" t="s">
        <v>458</v>
      </c>
      <c r="D30" s="353"/>
      <c r="E30" s="378">
        <v>2022</v>
      </c>
    </row>
    <row r="31" spans="1:5" s="81" customFormat="1" ht="12" customHeight="1">
      <c r="A31" s="167"/>
      <c r="B31" s="168" t="s">
        <v>162</v>
      </c>
      <c r="C31" s="331" t="s">
        <v>354</v>
      </c>
      <c r="D31" s="353">
        <v>4268</v>
      </c>
      <c r="E31" s="378">
        <v>1300</v>
      </c>
    </row>
    <row r="32" spans="1:5" s="81" customFormat="1" ht="12" customHeight="1">
      <c r="A32" s="167"/>
      <c r="B32" s="168" t="s">
        <v>163</v>
      </c>
      <c r="C32" s="331" t="s">
        <v>169</v>
      </c>
      <c r="D32" s="353"/>
      <c r="E32" s="378"/>
    </row>
    <row r="33" spans="1:5" s="81" customFormat="1" ht="12" customHeight="1">
      <c r="A33" s="167"/>
      <c r="B33" s="168" t="s">
        <v>164</v>
      </c>
      <c r="C33" s="331" t="s">
        <v>437</v>
      </c>
      <c r="D33" s="353"/>
      <c r="E33" s="378"/>
    </row>
    <row r="34" spans="1:5" s="81" customFormat="1" ht="12" customHeight="1" thickBot="1">
      <c r="A34" s="171"/>
      <c r="B34" s="172" t="s">
        <v>165</v>
      </c>
      <c r="C34" s="334" t="s">
        <v>304</v>
      </c>
      <c r="D34" s="353"/>
      <c r="E34" s="378">
        <v>2203</v>
      </c>
    </row>
    <row r="35" spans="1:5" s="81" customFormat="1" ht="12" customHeight="1" thickBot="1">
      <c r="A35" s="156" t="s">
        <v>8</v>
      </c>
      <c r="B35" s="88"/>
      <c r="C35" s="335" t="s">
        <v>305</v>
      </c>
      <c r="D35" s="309">
        <f>SUM(D36,D42)</f>
        <v>26746</v>
      </c>
      <c r="E35" s="309">
        <f>SUM(E36,E42)</f>
        <v>32710</v>
      </c>
    </row>
    <row r="36" spans="1:5" s="81" customFormat="1" ht="12" customHeight="1">
      <c r="A36" s="169"/>
      <c r="B36" s="139" t="s">
        <v>74</v>
      </c>
      <c r="C36" s="336" t="s">
        <v>173</v>
      </c>
      <c r="D36" s="315">
        <f>SUM(D37:D41)</f>
        <v>6191</v>
      </c>
      <c r="E36" s="369">
        <f>SUM(E37:E41)</f>
        <v>7285</v>
      </c>
    </row>
    <row r="37" spans="1:5" s="81" customFormat="1" ht="12" customHeight="1">
      <c r="A37" s="167"/>
      <c r="B37" s="137" t="s">
        <v>76</v>
      </c>
      <c r="C37" s="337" t="s">
        <v>355</v>
      </c>
      <c r="D37" s="35">
        <v>5052</v>
      </c>
      <c r="E37" s="353">
        <v>5832</v>
      </c>
    </row>
    <row r="38" spans="1:5" s="81" customFormat="1" ht="12" customHeight="1">
      <c r="A38" s="167"/>
      <c r="B38" s="137" t="s">
        <v>77</v>
      </c>
      <c r="C38" s="337" t="s">
        <v>175</v>
      </c>
      <c r="D38" s="35">
        <v>100</v>
      </c>
      <c r="E38" s="353">
        <v>100</v>
      </c>
    </row>
    <row r="39" spans="1:5" s="81" customFormat="1" ht="12" customHeight="1">
      <c r="A39" s="167"/>
      <c r="B39" s="137" t="s">
        <v>78</v>
      </c>
      <c r="C39" s="337" t="s">
        <v>306</v>
      </c>
      <c r="D39" s="35">
        <v>1039</v>
      </c>
      <c r="E39" s="353">
        <v>1039</v>
      </c>
    </row>
    <row r="40" spans="1:5" s="81" customFormat="1" ht="12" customHeight="1">
      <c r="A40" s="167"/>
      <c r="B40" s="137" t="s">
        <v>79</v>
      </c>
      <c r="C40" s="337" t="s">
        <v>438</v>
      </c>
      <c r="D40" s="35"/>
      <c r="E40" s="378">
        <v>116</v>
      </c>
    </row>
    <row r="41" spans="1:5" s="81" customFormat="1" ht="12" customHeight="1">
      <c r="A41" s="167"/>
      <c r="B41" s="137" t="s">
        <v>171</v>
      </c>
      <c r="C41" s="337" t="s">
        <v>439</v>
      </c>
      <c r="D41" s="35"/>
      <c r="E41" s="378">
        <v>198</v>
      </c>
    </row>
    <row r="42" spans="1:5" s="81" customFormat="1" ht="12" customHeight="1">
      <c r="A42" s="167"/>
      <c r="B42" s="137" t="s">
        <v>75</v>
      </c>
      <c r="C42" s="338" t="s">
        <v>178</v>
      </c>
      <c r="D42" s="315">
        <f>SUM(D43:D47)</f>
        <v>20555</v>
      </c>
      <c r="E42" s="369">
        <f>SUM(E43:E47)</f>
        <v>25425</v>
      </c>
    </row>
    <row r="43" spans="1:5" s="81" customFormat="1" ht="12" customHeight="1">
      <c r="A43" s="167"/>
      <c r="B43" s="137" t="s">
        <v>82</v>
      </c>
      <c r="C43" s="337" t="s">
        <v>174</v>
      </c>
      <c r="D43" s="35"/>
      <c r="E43" s="378"/>
    </row>
    <row r="44" spans="1:5" s="81" customFormat="1" ht="12" customHeight="1">
      <c r="A44" s="167"/>
      <c r="B44" s="137" t="s">
        <v>83</v>
      </c>
      <c r="C44" s="337" t="s">
        <v>175</v>
      </c>
      <c r="D44" s="35"/>
      <c r="E44" s="378"/>
    </row>
    <row r="45" spans="1:5" s="81" customFormat="1" ht="15.75" customHeight="1">
      <c r="A45" s="167"/>
      <c r="B45" s="137" t="s">
        <v>84</v>
      </c>
      <c r="C45" s="337" t="s">
        <v>459</v>
      </c>
      <c r="D45" s="35"/>
      <c r="E45" s="378">
        <v>4870</v>
      </c>
    </row>
    <row r="46" spans="1:5" s="81" customFormat="1" ht="16.5" customHeight="1">
      <c r="A46" s="167"/>
      <c r="B46" s="137" t="s">
        <v>85</v>
      </c>
      <c r="C46" s="337" t="s">
        <v>355</v>
      </c>
      <c r="D46" s="35">
        <v>250</v>
      </c>
      <c r="E46" s="378">
        <v>250</v>
      </c>
    </row>
    <row r="47" spans="1:5" s="81" customFormat="1" ht="12" customHeight="1" thickBot="1">
      <c r="A47" s="174"/>
      <c r="B47" s="140" t="s">
        <v>172</v>
      </c>
      <c r="C47" s="339" t="s">
        <v>334</v>
      </c>
      <c r="D47" s="35">
        <v>20305</v>
      </c>
      <c r="E47" s="378">
        <v>20305</v>
      </c>
    </row>
    <row r="48" spans="1:5" s="80" customFormat="1" ht="12" customHeight="1" thickBot="1">
      <c r="A48" s="156" t="s">
        <v>9</v>
      </c>
      <c r="B48" s="166"/>
      <c r="C48" s="335" t="s">
        <v>307</v>
      </c>
      <c r="D48" s="309">
        <f>SUM(D49:D51)</f>
        <v>0</v>
      </c>
      <c r="E48" s="379">
        <v>14</v>
      </c>
    </row>
    <row r="49" spans="1:5" s="81" customFormat="1" ht="12" customHeight="1">
      <c r="A49" s="167"/>
      <c r="B49" s="137" t="s">
        <v>80</v>
      </c>
      <c r="C49" s="333" t="s">
        <v>182</v>
      </c>
      <c r="D49" s="35"/>
      <c r="E49" s="378"/>
    </row>
    <row r="50" spans="1:5" s="81" customFormat="1" ht="22.5" customHeight="1">
      <c r="A50" s="167"/>
      <c r="B50" s="137" t="s">
        <v>81</v>
      </c>
      <c r="C50" s="331" t="s">
        <v>183</v>
      </c>
      <c r="D50" s="35"/>
      <c r="E50" s="378"/>
    </row>
    <row r="51" spans="1:5" s="81" customFormat="1" ht="12" customHeight="1" thickBot="1">
      <c r="A51" s="167"/>
      <c r="B51" s="137" t="s">
        <v>181</v>
      </c>
      <c r="C51" s="12" t="s">
        <v>123</v>
      </c>
      <c r="D51" s="35"/>
      <c r="E51" s="378">
        <v>14</v>
      </c>
    </row>
    <row r="52" spans="1:5" s="81" customFormat="1" ht="12" customHeight="1" thickBot="1">
      <c r="A52" s="154" t="s">
        <v>10</v>
      </c>
      <c r="B52" s="166"/>
      <c r="C52" s="335" t="s">
        <v>308</v>
      </c>
      <c r="D52" s="309">
        <v>1610</v>
      </c>
      <c r="E52" s="309">
        <f>SUM(E53:E54)</f>
        <v>333</v>
      </c>
    </row>
    <row r="53" spans="1:5" s="81" customFormat="1" ht="12" customHeight="1">
      <c r="A53" s="175"/>
      <c r="B53" s="137" t="s">
        <v>185</v>
      </c>
      <c r="C53" s="331" t="s">
        <v>111</v>
      </c>
      <c r="D53" s="35"/>
      <c r="E53" s="378">
        <v>181</v>
      </c>
    </row>
    <row r="54" spans="1:5" s="81" customFormat="1" ht="12" customHeight="1" thickBot="1">
      <c r="A54" s="167"/>
      <c r="B54" s="137" t="s">
        <v>186</v>
      </c>
      <c r="C54" s="331" t="s">
        <v>112</v>
      </c>
      <c r="D54" s="35">
        <v>1610</v>
      </c>
      <c r="E54" s="378">
        <v>152</v>
      </c>
    </row>
    <row r="55" spans="1:5" s="81" customFormat="1" ht="12" customHeight="1" thickBot="1">
      <c r="A55" s="156" t="s">
        <v>11</v>
      </c>
      <c r="B55" s="176"/>
      <c r="C55" s="340" t="s">
        <v>309</v>
      </c>
      <c r="D55" s="352"/>
      <c r="E55" s="378"/>
    </row>
    <row r="56" spans="1:5" s="80" customFormat="1" ht="12" customHeight="1" thickBot="1">
      <c r="A56" s="177" t="s">
        <v>12</v>
      </c>
      <c r="B56" s="178"/>
      <c r="C56" s="341" t="s">
        <v>310</v>
      </c>
      <c r="D56" s="354">
        <f>+D9+D16+D25+D26+D35+D48+D52+D55</f>
        <v>96989</v>
      </c>
      <c r="E56" s="365">
        <f>+E9+E16+E25+E26+E35+E48+E52+E55</f>
        <v>111123</v>
      </c>
    </row>
    <row r="57" spans="1:5" s="80" customFormat="1" ht="12" customHeight="1" thickBot="1">
      <c r="A57" s="154" t="s">
        <v>13</v>
      </c>
      <c r="B57" s="141"/>
      <c r="C57" s="335" t="s">
        <v>311</v>
      </c>
      <c r="D57" s="309">
        <f>+D58+D59</f>
        <v>8924</v>
      </c>
      <c r="E57" s="309">
        <f>+E58+E59</f>
        <v>9579</v>
      </c>
    </row>
    <row r="58" spans="1:5" s="80" customFormat="1" ht="15.75" customHeight="1">
      <c r="A58" s="169"/>
      <c r="B58" s="139" t="s">
        <v>115</v>
      </c>
      <c r="C58" s="342" t="s">
        <v>190</v>
      </c>
      <c r="D58" s="353">
        <v>4989</v>
      </c>
      <c r="E58" s="379">
        <v>4989</v>
      </c>
    </row>
    <row r="59" spans="1:5" s="80" customFormat="1" ht="25.5" customHeight="1" thickBot="1">
      <c r="A59" s="174"/>
      <c r="B59" s="140" t="s">
        <v>116</v>
      </c>
      <c r="C59" s="343" t="s">
        <v>191</v>
      </c>
      <c r="D59" s="353">
        <v>3935</v>
      </c>
      <c r="E59" s="379">
        <v>4590</v>
      </c>
    </row>
    <row r="60" spans="1:5" s="81" customFormat="1" ht="12" customHeight="1" thickBot="1">
      <c r="A60" s="179" t="s">
        <v>14</v>
      </c>
      <c r="B60" s="180"/>
      <c r="C60" s="335" t="s">
        <v>312</v>
      </c>
      <c r="D60" s="309">
        <f>+D61+D62</f>
        <v>0</v>
      </c>
      <c r="E60" s="378"/>
    </row>
    <row r="61" spans="1:5" s="81" customFormat="1" ht="12" customHeight="1">
      <c r="A61" s="181"/>
      <c r="B61" s="142" t="s">
        <v>193</v>
      </c>
      <c r="C61" s="329" t="s">
        <v>313</v>
      </c>
      <c r="D61" s="353"/>
      <c r="E61" s="378"/>
    </row>
    <row r="62" spans="1:5" s="81" customFormat="1" ht="12" customHeight="1" thickBot="1">
      <c r="A62" s="182"/>
      <c r="B62" s="143" t="s">
        <v>199</v>
      </c>
      <c r="C62" s="344" t="s">
        <v>314</v>
      </c>
      <c r="D62" s="353"/>
      <c r="E62" s="378"/>
    </row>
    <row r="63" spans="1:5" s="81" customFormat="1" ht="15" customHeight="1" thickBot="1">
      <c r="A63" s="179" t="s">
        <v>15</v>
      </c>
      <c r="B63" s="183"/>
      <c r="C63" s="345" t="s">
        <v>338</v>
      </c>
      <c r="D63" s="325">
        <f>+D56+D57+D60</f>
        <v>105913</v>
      </c>
      <c r="E63" s="309">
        <f>+E56+E57+E60</f>
        <v>120702</v>
      </c>
    </row>
    <row r="64" spans="1:5" s="81" customFormat="1" ht="15" customHeight="1">
      <c r="A64" s="184"/>
      <c r="B64" s="184"/>
      <c r="C64" s="185"/>
      <c r="D64" s="186"/>
      <c r="E64" s="380"/>
    </row>
    <row r="65" spans="1:5" ht="13.5" thickBot="1">
      <c r="A65" s="187"/>
      <c r="B65" s="188"/>
      <c r="C65" s="188"/>
      <c r="D65" s="188"/>
      <c r="E65" s="380"/>
    </row>
    <row r="66" spans="1:5" s="77" customFormat="1" ht="16.5" customHeight="1" thickBot="1">
      <c r="A66" s="189"/>
      <c r="B66" s="190"/>
      <c r="C66" s="191" t="s">
        <v>47</v>
      </c>
      <c r="D66" s="363"/>
      <c r="E66" s="381"/>
    </row>
    <row r="67" spans="1:5" s="82" customFormat="1" ht="12" customHeight="1" thickBot="1">
      <c r="A67" s="156" t="s">
        <v>3</v>
      </c>
      <c r="B67" s="25"/>
      <c r="C67" s="355" t="s">
        <v>220</v>
      </c>
      <c r="D67" s="309">
        <f>SUM(D68:D72)</f>
        <v>79813</v>
      </c>
      <c r="E67" s="309">
        <f>SUM(E68:E72)</f>
        <v>90930</v>
      </c>
    </row>
    <row r="68" spans="1:5" ht="12" customHeight="1">
      <c r="A68" s="192"/>
      <c r="B68" s="138" t="s">
        <v>86</v>
      </c>
      <c r="C68" s="333" t="s">
        <v>32</v>
      </c>
      <c r="D68" s="35">
        <v>12933</v>
      </c>
      <c r="E68" s="378">
        <v>14455</v>
      </c>
    </row>
    <row r="69" spans="1:5" ht="12" customHeight="1">
      <c r="A69" s="193"/>
      <c r="B69" s="137" t="s">
        <v>87</v>
      </c>
      <c r="C69" s="331" t="s">
        <v>221</v>
      </c>
      <c r="D69" s="353">
        <v>2602</v>
      </c>
      <c r="E69" s="378">
        <v>2795</v>
      </c>
    </row>
    <row r="70" spans="1:5" ht="12" customHeight="1">
      <c r="A70" s="193"/>
      <c r="B70" s="137" t="s">
        <v>88</v>
      </c>
      <c r="C70" s="331" t="s">
        <v>110</v>
      </c>
      <c r="D70" s="35">
        <v>24582</v>
      </c>
      <c r="E70" s="378">
        <v>27585</v>
      </c>
    </row>
    <row r="71" spans="1:5" ht="12" customHeight="1">
      <c r="A71" s="193"/>
      <c r="B71" s="137" t="s">
        <v>89</v>
      </c>
      <c r="C71" s="331" t="s">
        <v>222</v>
      </c>
      <c r="D71" s="35">
        <v>7115</v>
      </c>
      <c r="E71" s="378">
        <v>9626</v>
      </c>
    </row>
    <row r="72" spans="1:5" ht="12" customHeight="1">
      <c r="A72" s="193"/>
      <c r="B72" s="137" t="s">
        <v>98</v>
      </c>
      <c r="C72" s="331" t="s">
        <v>223</v>
      </c>
      <c r="D72" s="35">
        <v>32581</v>
      </c>
      <c r="E72" s="378">
        <v>36469</v>
      </c>
    </row>
    <row r="73" spans="1:5" ht="12" customHeight="1">
      <c r="A73" s="193"/>
      <c r="B73" s="137" t="s">
        <v>90</v>
      </c>
      <c r="C73" s="331" t="s">
        <v>274</v>
      </c>
      <c r="D73" s="353"/>
      <c r="E73" s="378"/>
    </row>
    <row r="74" spans="1:5" ht="12" customHeight="1">
      <c r="A74" s="193"/>
      <c r="B74" s="137" t="s">
        <v>91</v>
      </c>
      <c r="C74" s="356" t="s">
        <v>275</v>
      </c>
      <c r="D74" s="35"/>
      <c r="E74" s="378"/>
    </row>
    <row r="75" spans="1:5" ht="12" customHeight="1">
      <c r="A75" s="193"/>
      <c r="B75" s="137" t="s">
        <v>99</v>
      </c>
      <c r="C75" s="356" t="s">
        <v>276</v>
      </c>
      <c r="D75" s="35"/>
      <c r="E75" s="378"/>
    </row>
    <row r="76" spans="1:5" ht="12" customHeight="1">
      <c r="A76" s="193"/>
      <c r="B76" s="137" t="s">
        <v>100</v>
      </c>
      <c r="C76" s="357" t="s">
        <v>277</v>
      </c>
      <c r="D76" s="35">
        <v>1922</v>
      </c>
      <c r="E76" s="378">
        <v>1876</v>
      </c>
    </row>
    <row r="77" spans="1:5" ht="12" customHeight="1">
      <c r="A77" s="193"/>
      <c r="B77" s="137" t="s">
        <v>101</v>
      </c>
      <c r="C77" s="357" t="s">
        <v>278</v>
      </c>
      <c r="D77" s="35">
        <v>10013</v>
      </c>
      <c r="E77" s="378">
        <v>33457</v>
      </c>
    </row>
    <row r="78" spans="1:5" ht="12" customHeight="1">
      <c r="A78" s="193"/>
      <c r="B78" s="137" t="s">
        <v>102</v>
      </c>
      <c r="C78" s="357" t="s">
        <v>279</v>
      </c>
      <c r="D78" s="35"/>
      <c r="E78" s="378"/>
    </row>
    <row r="79" spans="1:5" ht="12" customHeight="1">
      <c r="A79" s="193"/>
      <c r="B79" s="137" t="s">
        <v>104</v>
      </c>
      <c r="C79" s="357" t="s">
        <v>280</v>
      </c>
      <c r="D79" s="35"/>
      <c r="E79" s="378"/>
    </row>
    <row r="80" spans="1:5" ht="12" customHeight="1" thickBot="1">
      <c r="A80" s="194"/>
      <c r="B80" s="143" t="s">
        <v>224</v>
      </c>
      <c r="C80" s="358" t="s">
        <v>357</v>
      </c>
      <c r="D80" s="35">
        <v>20446</v>
      </c>
      <c r="E80" s="378"/>
    </row>
    <row r="81" spans="1:5" ht="12" customHeight="1" thickBot="1">
      <c r="A81" s="156" t="s">
        <v>4</v>
      </c>
      <c r="B81" s="25"/>
      <c r="C81" s="355" t="s">
        <v>225</v>
      </c>
      <c r="D81" s="309">
        <f>SUM(D82:D88)</f>
        <v>26100</v>
      </c>
      <c r="E81" s="309">
        <f>SUM(E82:E88)</f>
        <v>28835</v>
      </c>
    </row>
    <row r="82" spans="1:5" s="82" customFormat="1" ht="12" customHeight="1">
      <c r="A82" s="192"/>
      <c r="B82" s="138" t="s">
        <v>92</v>
      </c>
      <c r="C82" s="333" t="s">
        <v>226</v>
      </c>
      <c r="D82" s="353">
        <v>250</v>
      </c>
      <c r="E82" s="379">
        <v>250</v>
      </c>
    </row>
    <row r="83" spans="1:5" ht="12" customHeight="1">
      <c r="A83" s="193"/>
      <c r="B83" s="137" t="s">
        <v>93</v>
      </c>
      <c r="C83" s="331" t="s">
        <v>227</v>
      </c>
      <c r="D83" s="353">
        <v>24000</v>
      </c>
      <c r="E83" s="378">
        <v>26735</v>
      </c>
    </row>
    <row r="84" spans="1:5" ht="12" customHeight="1">
      <c r="A84" s="193"/>
      <c r="B84" s="137" t="s">
        <v>94</v>
      </c>
      <c r="C84" s="331" t="s">
        <v>228</v>
      </c>
      <c r="D84" s="353">
        <v>150</v>
      </c>
      <c r="E84" s="378"/>
    </row>
    <row r="85" spans="1:5" ht="12" customHeight="1">
      <c r="A85" s="193"/>
      <c r="B85" s="137" t="s">
        <v>95</v>
      </c>
      <c r="C85" s="331" t="s">
        <v>229</v>
      </c>
      <c r="D85" s="353"/>
      <c r="E85" s="378"/>
    </row>
    <row r="86" spans="1:5" ht="21" customHeight="1">
      <c r="A86" s="193"/>
      <c r="B86" s="137" t="s">
        <v>96</v>
      </c>
      <c r="C86" s="331" t="s">
        <v>234</v>
      </c>
      <c r="D86" s="353"/>
      <c r="E86" s="378"/>
    </row>
    <row r="87" spans="1:5" ht="24" customHeight="1">
      <c r="A87" s="193"/>
      <c r="B87" s="137" t="s">
        <v>103</v>
      </c>
      <c r="C87" s="331" t="s">
        <v>330</v>
      </c>
      <c r="D87" s="353"/>
      <c r="E87" s="378"/>
    </row>
    <row r="88" spans="1:5" ht="12" customHeight="1">
      <c r="A88" s="193"/>
      <c r="B88" s="137" t="s">
        <v>107</v>
      </c>
      <c r="C88" s="331" t="s">
        <v>236</v>
      </c>
      <c r="D88" s="353">
        <v>1700</v>
      </c>
      <c r="E88" s="378">
        <v>1850</v>
      </c>
    </row>
    <row r="89" spans="1:5" s="82" customFormat="1" ht="12" customHeight="1">
      <c r="A89" s="193"/>
      <c r="B89" s="137" t="s">
        <v>230</v>
      </c>
      <c r="C89" s="331" t="s">
        <v>270</v>
      </c>
      <c r="D89" s="353"/>
      <c r="E89" s="379"/>
    </row>
    <row r="90" spans="1:11" ht="12" customHeight="1">
      <c r="A90" s="193"/>
      <c r="B90" s="137" t="s">
        <v>231</v>
      </c>
      <c r="C90" s="356" t="s">
        <v>271</v>
      </c>
      <c r="D90" s="353"/>
      <c r="E90" s="378"/>
      <c r="K90" s="202"/>
    </row>
    <row r="91" spans="1:5" ht="12" customHeight="1">
      <c r="A91" s="193"/>
      <c r="B91" s="137" t="s">
        <v>232</v>
      </c>
      <c r="C91" s="356" t="s">
        <v>272</v>
      </c>
      <c r="D91" s="353"/>
      <c r="E91" s="378"/>
    </row>
    <row r="92" spans="1:5" ht="12" customHeight="1" thickBot="1">
      <c r="A92" s="194"/>
      <c r="B92" s="143" t="s">
        <v>233</v>
      </c>
      <c r="C92" s="359" t="s">
        <v>273</v>
      </c>
      <c r="D92" s="353"/>
      <c r="E92" s="378"/>
    </row>
    <row r="93" spans="1:5" ht="12" customHeight="1" thickBot="1">
      <c r="A93" s="156" t="s">
        <v>5</v>
      </c>
      <c r="B93" s="25"/>
      <c r="C93" s="355" t="s">
        <v>237</v>
      </c>
      <c r="D93" s="352"/>
      <c r="E93" s="378"/>
    </row>
    <row r="94" spans="1:5" s="82" customFormat="1" ht="12" customHeight="1" thickBot="1">
      <c r="A94" s="156" t="s">
        <v>6</v>
      </c>
      <c r="B94" s="25"/>
      <c r="C94" s="355" t="s">
        <v>238</v>
      </c>
      <c r="D94" s="309">
        <f>+D95+D96</f>
        <v>0</v>
      </c>
      <c r="E94" s="379"/>
    </row>
    <row r="95" spans="1:5" s="82" customFormat="1" ht="12" customHeight="1">
      <c r="A95" s="192"/>
      <c r="B95" s="138" t="s">
        <v>69</v>
      </c>
      <c r="C95" s="333" t="s">
        <v>49</v>
      </c>
      <c r="D95" s="35"/>
      <c r="E95" s="379"/>
    </row>
    <row r="96" spans="1:5" s="82" customFormat="1" ht="12" customHeight="1" thickBot="1">
      <c r="A96" s="194"/>
      <c r="B96" s="143" t="s">
        <v>70</v>
      </c>
      <c r="C96" s="334" t="s">
        <v>50</v>
      </c>
      <c r="D96" s="35"/>
      <c r="E96" s="379"/>
    </row>
    <row r="97" spans="1:5" s="82" customFormat="1" ht="12" customHeight="1" thickBot="1">
      <c r="A97" s="156" t="s">
        <v>7</v>
      </c>
      <c r="B97" s="145"/>
      <c r="C97" s="355" t="s">
        <v>340</v>
      </c>
      <c r="D97" s="352"/>
      <c r="E97" s="379"/>
    </row>
    <row r="98" spans="1:5" s="82" customFormat="1" ht="12" customHeight="1" thickBot="1">
      <c r="A98" s="156" t="s">
        <v>8</v>
      </c>
      <c r="B98" s="25"/>
      <c r="C98" s="360" t="s">
        <v>341</v>
      </c>
      <c r="D98" s="365">
        <f>+D67+D81+D93+D94+D97</f>
        <v>105913</v>
      </c>
      <c r="E98" s="365">
        <f>+E67+E81+E93+E94+E97</f>
        <v>119765</v>
      </c>
    </row>
    <row r="99" spans="1:5" s="82" customFormat="1" ht="12" customHeight="1" thickBot="1">
      <c r="A99" s="156" t="s">
        <v>9</v>
      </c>
      <c r="B99" s="25"/>
      <c r="C99" s="355" t="s">
        <v>342</v>
      </c>
      <c r="D99" s="309">
        <f>+D100+D101</f>
        <v>0</v>
      </c>
      <c r="E99" s="379"/>
    </row>
    <row r="100" spans="1:5" ht="18" customHeight="1">
      <c r="A100" s="192"/>
      <c r="B100" s="137" t="s">
        <v>339</v>
      </c>
      <c r="C100" s="333" t="s">
        <v>315</v>
      </c>
      <c r="D100" s="35"/>
      <c r="E100" s="378"/>
    </row>
    <row r="101" spans="1:5" ht="12" customHeight="1">
      <c r="A101" s="194"/>
      <c r="B101" s="143" t="s">
        <v>81</v>
      </c>
      <c r="C101" s="334" t="s">
        <v>316</v>
      </c>
      <c r="D101" s="35"/>
      <c r="E101" s="378"/>
    </row>
    <row r="102" spans="1:5" ht="12" customHeight="1" thickBot="1">
      <c r="A102" s="465"/>
      <c r="B102" s="466" t="s">
        <v>464</v>
      </c>
      <c r="C102" s="358" t="s">
        <v>357</v>
      </c>
      <c r="D102" s="35"/>
      <c r="E102" s="378">
        <v>937</v>
      </c>
    </row>
    <row r="103" spans="1:5" ht="15" customHeight="1" thickBot="1">
      <c r="A103" s="156">
        <v>8</v>
      </c>
      <c r="B103" s="176"/>
      <c r="C103" s="361" t="s">
        <v>343</v>
      </c>
      <c r="D103" s="325">
        <f>+D98+D99</f>
        <v>105913</v>
      </c>
      <c r="E103" s="309">
        <f>+E98+E99+E102</f>
        <v>120702</v>
      </c>
    </row>
    <row r="104" spans="1:5" ht="13.5" thickBot="1">
      <c r="A104" s="195"/>
      <c r="B104" s="196"/>
      <c r="C104" s="196"/>
      <c r="D104" s="366"/>
      <c r="E104" s="378"/>
    </row>
    <row r="105" spans="1:5" ht="15" customHeight="1" thickBot="1">
      <c r="A105" s="197" t="s">
        <v>317</v>
      </c>
      <c r="B105" s="198"/>
      <c r="C105" s="362"/>
      <c r="D105" s="367">
        <v>4</v>
      </c>
      <c r="E105" s="378">
        <v>4</v>
      </c>
    </row>
    <row r="106" spans="1:5" ht="14.25" customHeight="1" thickBot="1">
      <c r="A106" s="197" t="s">
        <v>318</v>
      </c>
      <c r="B106" s="198"/>
      <c r="C106" s="362"/>
      <c r="D106" s="367">
        <v>5</v>
      </c>
      <c r="E106" s="378">
        <v>5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1200" verticalDpi="1200" orientation="portrait" paperSize="9" scale="69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1" sqref="C1"/>
    </sheetView>
  </sheetViews>
  <sheetFormatPr defaultColWidth="9.00390625" defaultRowHeight="12.75"/>
  <cols>
    <col min="1" max="1" width="7.50390625" style="4" customWidth="1"/>
    <col min="2" max="2" width="8.625" style="5" customWidth="1"/>
    <col min="3" max="3" width="72.00390625" style="5" customWidth="1"/>
    <col min="4" max="4" width="10.375" style="5" customWidth="1"/>
    <col min="5" max="16384" width="9.375" style="5" customWidth="1"/>
  </cols>
  <sheetData>
    <row r="1" spans="1:3" s="3" customFormat="1" ht="21" customHeight="1" thickBot="1">
      <c r="A1" s="157"/>
      <c r="B1" s="158"/>
      <c r="C1" s="46" t="s">
        <v>474</v>
      </c>
    </row>
    <row r="2" spans="1:3" s="78" customFormat="1" ht="31.5" customHeight="1">
      <c r="A2" s="524" t="s">
        <v>300</v>
      </c>
      <c r="B2" s="525"/>
      <c r="C2" s="464" t="s">
        <v>450</v>
      </c>
    </row>
    <row r="3" spans="1:3" s="78" customFormat="1" ht="21" customHeight="1" thickBot="1">
      <c r="A3" s="160" t="s">
        <v>299</v>
      </c>
      <c r="B3" s="161"/>
      <c r="C3" s="205" t="s">
        <v>333</v>
      </c>
    </row>
    <row r="4" spans="1:3" s="79" customFormat="1" ht="15.75" customHeight="1" thickBot="1">
      <c r="A4" s="162"/>
      <c r="B4" s="162"/>
      <c r="C4" s="162"/>
    </row>
    <row r="5" spans="1:4" ht="21.75" customHeight="1" thickBot="1">
      <c r="A5" s="526" t="s">
        <v>301</v>
      </c>
      <c r="B5" s="527"/>
      <c r="C5" s="326" t="s">
        <v>40</v>
      </c>
      <c r="D5" s="368" t="s">
        <v>421</v>
      </c>
    </row>
    <row r="6" spans="1:4" s="77" customFormat="1" ht="12.75" customHeight="1" thickBot="1">
      <c r="A6" s="154">
        <v>1</v>
      </c>
      <c r="B6" s="155">
        <v>2</v>
      </c>
      <c r="C6" s="327">
        <v>3</v>
      </c>
      <c r="D6" s="349"/>
    </row>
    <row r="7" spans="1:4" s="77" customFormat="1" ht="15.75" customHeight="1" thickBot="1">
      <c r="A7" s="164"/>
      <c r="B7" s="165"/>
      <c r="C7" s="165" t="s">
        <v>42</v>
      </c>
      <c r="D7" s="349"/>
    </row>
    <row r="8" spans="1:4" s="80" customFormat="1" ht="12" customHeight="1" thickBot="1">
      <c r="A8" s="154" t="s">
        <v>3</v>
      </c>
      <c r="B8" s="166"/>
      <c r="C8" s="328" t="s">
        <v>319</v>
      </c>
      <c r="D8" s="350"/>
    </row>
    <row r="9" spans="1:4" s="80" customFormat="1" ht="12" customHeight="1">
      <c r="A9" s="169"/>
      <c r="B9" s="168" t="s">
        <v>86</v>
      </c>
      <c r="C9" s="330" t="s">
        <v>149</v>
      </c>
      <c r="D9" s="350"/>
    </row>
    <row r="10" spans="1:4" s="80" customFormat="1" ht="12" customHeight="1">
      <c r="A10" s="167"/>
      <c r="B10" s="168" t="s">
        <v>87</v>
      </c>
      <c r="C10" s="331" t="s">
        <v>150</v>
      </c>
      <c r="D10" s="350"/>
    </row>
    <row r="11" spans="1:4" s="80" customFormat="1" ht="12" customHeight="1">
      <c r="A11" s="167"/>
      <c r="B11" s="168" t="s">
        <v>88</v>
      </c>
      <c r="C11" s="331" t="s">
        <v>151</v>
      </c>
      <c r="D11" s="350"/>
    </row>
    <row r="12" spans="1:4" s="80" customFormat="1" ht="12" customHeight="1">
      <c r="A12" s="167"/>
      <c r="B12" s="168" t="s">
        <v>89</v>
      </c>
      <c r="C12" s="331" t="s">
        <v>152</v>
      </c>
      <c r="D12" s="350"/>
    </row>
    <row r="13" spans="1:4" s="80" customFormat="1" ht="12" customHeight="1">
      <c r="A13" s="167"/>
      <c r="B13" s="168" t="s">
        <v>114</v>
      </c>
      <c r="C13" s="332" t="s">
        <v>153</v>
      </c>
      <c r="D13" s="350"/>
    </row>
    <row r="14" spans="1:4" s="80" customFormat="1" ht="12" customHeight="1">
      <c r="A14" s="170"/>
      <c r="B14" s="168" t="s">
        <v>90</v>
      </c>
      <c r="C14" s="331" t="s">
        <v>154</v>
      </c>
      <c r="D14" s="350"/>
    </row>
    <row r="15" spans="1:4" s="81" customFormat="1" ht="12" customHeight="1">
      <c r="A15" s="167"/>
      <c r="B15" s="168" t="s">
        <v>91</v>
      </c>
      <c r="C15" s="331" t="s">
        <v>320</v>
      </c>
      <c r="D15" s="351"/>
    </row>
    <row r="16" spans="1:4" s="81" customFormat="1" ht="12" customHeight="1" thickBot="1">
      <c r="A16" s="171"/>
      <c r="B16" s="172" t="s">
        <v>99</v>
      </c>
      <c r="C16" s="332" t="s">
        <v>298</v>
      </c>
      <c r="D16" s="351"/>
    </row>
    <row r="17" spans="1:4" s="80" customFormat="1" ht="12" customHeight="1" thickBot="1">
      <c r="A17" s="154" t="s">
        <v>4</v>
      </c>
      <c r="B17" s="166"/>
      <c r="C17" s="328" t="s">
        <v>321</v>
      </c>
      <c r="D17" s="309">
        <v>25447</v>
      </c>
    </row>
    <row r="18" spans="1:4" s="81" customFormat="1" ht="12" customHeight="1">
      <c r="A18" s="167"/>
      <c r="B18" s="168" t="s">
        <v>92</v>
      </c>
      <c r="C18" s="333" t="s">
        <v>359</v>
      </c>
      <c r="D18" s="351">
        <v>20016</v>
      </c>
    </row>
    <row r="19" spans="1:4" s="81" customFormat="1" ht="12" customHeight="1">
      <c r="A19" s="167"/>
      <c r="B19" s="168" t="s">
        <v>93</v>
      </c>
      <c r="C19" s="331" t="s">
        <v>105</v>
      </c>
      <c r="D19" s="351">
        <v>5431</v>
      </c>
    </row>
    <row r="20" spans="1:4" s="81" customFormat="1" ht="12" customHeight="1">
      <c r="A20" s="167"/>
      <c r="B20" s="168" t="s">
        <v>94</v>
      </c>
      <c r="C20" s="331" t="s">
        <v>322</v>
      </c>
      <c r="D20" s="351"/>
    </row>
    <row r="21" spans="1:4" s="81" customFormat="1" ht="12" customHeight="1" thickBot="1">
      <c r="A21" s="167"/>
      <c r="B21" s="168" t="s">
        <v>95</v>
      </c>
      <c r="C21" s="331" t="s">
        <v>106</v>
      </c>
      <c r="D21" s="351"/>
    </row>
    <row r="22" spans="1:4" s="81" customFormat="1" ht="12" customHeight="1" thickBot="1">
      <c r="A22" s="156" t="s">
        <v>5</v>
      </c>
      <c r="B22" s="88"/>
      <c r="C22" s="335" t="s">
        <v>323</v>
      </c>
      <c r="D22" s="351"/>
    </row>
    <row r="23" spans="1:4" s="81" customFormat="1" ht="12" customHeight="1" thickBot="1">
      <c r="A23" s="156" t="s">
        <v>6</v>
      </c>
      <c r="B23" s="88"/>
      <c r="C23" s="335" t="s">
        <v>344</v>
      </c>
      <c r="D23" s="351"/>
    </row>
    <row r="24" spans="1:4" s="80" customFormat="1" ht="12" customHeight="1" thickBot="1">
      <c r="A24" s="156" t="s">
        <v>7</v>
      </c>
      <c r="B24" s="166"/>
      <c r="C24" s="335" t="s">
        <v>345</v>
      </c>
      <c r="D24" s="350"/>
    </row>
    <row r="25" spans="1:4" s="80" customFormat="1" ht="12" customHeight="1" thickBot="1">
      <c r="A25" s="154" t="s">
        <v>8</v>
      </c>
      <c r="B25" s="141"/>
      <c r="C25" s="335" t="s">
        <v>348</v>
      </c>
      <c r="D25" s="350"/>
    </row>
    <row r="26" spans="1:4" s="80" customFormat="1" ht="12" customHeight="1">
      <c r="A26" s="169"/>
      <c r="B26" s="139" t="s">
        <v>74</v>
      </c>
      <c r="C26" s="342" t="s">
        <v>63</v>
      </c>
      <c r="D26" s="350"/>
    </row>
    <row r="27" spans="1:4" s="80" customFormat="1" ht="12" customHeight="1" thickBot="1">
      <c r="A27" s="174"/>
      <c r="B27" s="140" t="s">
        <v>75</v>
      </c>
      <c r="C27" s="343" t="s">
        <v>326</v>
      </c>
      <c r="D27" s="350"/>
    </row>
    <row r="28" spans="1:4" s="81" customFormat="1" ht="12" customHeight="1" thickBot="1">
      <c r="A28" s="179" t="s">
        <v>9</v>
      </c>
      <c r="B28" s="180"/>
      <c r="C28" s="335" t="s">
        <v>346</v>
      </c>
      <c r="D28" s="351"/>
    </row>
    <row r="29" spans="1:4" s="81" customFormat="1" ht="15" customHeight="1" thickBot="1">
      <c r="A29" s="179" t="s">
        <v>10</v>
      </c>
      <c r="B29" s="183"/>
      <c r="C29" s="345" t="s">
        <v>347</v>
      </c>
      <c r="D29" s="325">
        <f>SUM(D8,D17,D22,D23,D24,D25,D28)</f>
        <v>25447</v>
      </c>
    </row>
    <row r="30" spans="1:3" s="81" customFormat="1" ht="15" customHeight="1">
      <c r="A30" s="184"/>
      <c r="B30" s="184"/>
      <c r="C30" s="185"/>
    </row>
    <row r="31" spans="1:3" ht="13.5" thickBot="1">
      <c r="A31" s="187"/>
      <c r="B31" s="188"/>
      <c r="C31" s="188"/>
    </row>
    <row r="32" spans="1:4" s="77" customFormat="1" ht="16.5" customHeight="1" thickBot="1">
      <c r="A32" s="189"/>
      <c r="B32" s="190"/>
      <c r="C32" s="191" t="s">
        <v>47</v>
      </c>
      <c r="D32" s="349"/>
    </row>
    <row r="33" spans="1:4" s="82" customFormat="1" ht="12" customHeight="1" thickBot="1">
      <c r="A33" s="156" t="s">
        <v>3</v>
      </c>
      <c r="B33" s="25"/>
      <c r="C33" s="355" t="s">
        <v>220</v>
      </c>
      <c r="D33" s="309">
        <f>SUM(D34:D38)</f>
        <v>20016</v>
      </c>
    </row>
    <row r="34" spans="1:4" ht="12" customHeight="1">
      <c r="A34" s="192"/>
      <c r="B34" s="138" t="s">
        <v>86</v>
      </c>
      <c r="C34" s="333" t="s">
        <v>32</v>
      </c>
      <c r="D34" s="347">
        <v>13169</v>
      </c>
    </row>
    <row r="35" spans="1:4" ht="12" customHeight="1">
      <c r="A35" s="193"/>
      <c r="B35" s="137" t="s">
        <v>87</v>
      </c>
      <c r="C35" s="331" t="s">
        <v>221</v>
      </c>
      <c r="D35" s="347">
        <v>3432</v>
      </c>
    </row>
    <row r="36" spans="1:4" ht="12" customHeight="1">
      <c r="A36" s="193"/>
      <c r="B36" s="137" t="s">
        <v>88</v>
      </c>
      <c r="C36" s="331" t="s">
        <v>110</v>
      </c>
      <c r="D36" s="347">
        <v>2592</v>
      </c>
    </row>
    <row r="37" spans="1:4" ht="12" customHeight="1">
      <c r="A37" s="193"/>
      <c r="B37" s="137" t="s">
        <v>89</v>
      </c>
      <c r="C37" s="331" t="s">
        <v>222</v>
      </c>
      <c r="D37" s="347"/>
    </row>
    <row r="38" spans="1:4" ht="12" customHeight="1" thickBot="1">
      <c r="A38" s="193"/>
      <c r="B38" s="137" t="s">
        <v>98</v>
      </c>
      <c r="C38" s="331" t="s">
        <v>358</v>
      </c>
      <c r="D38" s="347">
        <v>823</v>
      </c>
    </row>
    <row r="39" spans="1:4" ht="12" customHeight="1" thickBot="1">
      <c r="A39" s="156" t="s">
        <v>4</v>
      </c>
      <c r="B39" s="25"/>
      <c r="C39" s="355" t="s">
        <v>329</v>
      </c>
      <c r="D39" s="347">
        <v>5431</v>
      </c>
    </row>
    <row r="40" spans="1:4" s="82" customFormat="1" ht="12" customHeight="1">
      <c r="A40" s="192"/>
      <c r="B40" s="138" t="s">
        <v>92</v>
      </c>
      <c r="C40" s="333" t="s">
        <v>226</v>
      </c>
      <c r="D40" s="364">
        <v>5431</v>
      </c>
    </row>
    <row r="41" spans="1:4" ht="12" customHeight="1">
      <c r="A41" s="193"/>
      <c r="B41" s="137" t="s">
        <v>93</v>
      </c>
      <c r="C41" s="331" t="s">
        <v>227</v>
      </c>
      <c r="D41" s="347"/>
    </row>
    <row r="42" spans="1:4" ht="12" customHeight="1">
      <c r="A42" s="193"/>
      <c r="B42" s="137" t="s">
        <v>96</v>
      </c>
      <c r="C42" s="331" t="s">
        <v>234</v>
      </c>
      <c r="D42" s="347"/>
    </row>
    <row r="43" spans="1:4" ht="12" customHeight="1" thickBot="1">
      <c r="A43" s="193"/>
      <c r="B43" s="137" t="s">
        <v>107</v>
      </c>
      <c r="C43" s="331" t="s">
        <v>48</v>
      </c>
      <c r="D43" s="347"/>
    </row>
    <row r="44" spans="1:4" ht="12" customHeight="1" thickBot="1">
      <c r="A44" s="156" t="s">
        <v>5</v>
      </c>
      <c r="B44" s="25"/>
      <c r="C44" s="355" t="s">
        <v>331</v>
      </c>
      <c r="D44" s="347"/>
    </row>
    <row r="45" spans="1:4" ht="15" customHeight="1" thickBot="1">
      <c r="A45" s="156" t="s">
        <v>6</v>
      </c>
      <c r="B45" s="176"/>
      <c r="C45" s="361" t="s">
        <v>332</v>
      </c>
      <c r="D45" s="325">
        <f>+D33+D39+D44</f>
        <v>25447</v>
      </c>
    </row>
    <row r="46" spans="1:4" ht="13.5" thickBot="1">
      <c r="A46" s="195"/>
      <c r="B46" s="196"/>
      <c r="C46" s="196"/>
      <c r="D46" s="347"/>
    </row>
    <row r="47" spans="1:4" ht="15" customHeight="1" thickBot="1">
      <c r="A47" s="197" t="s">
        <v>317</v>
      </c>
      <c r="B47" s="198"/>
      <c r="C47" s="362"/>
      <c r="D47" s="347">
        <v>7</v>
      </c>
    </row>
    <row r="48" spans="1:4" ht="14.25" customHeight="1" thickBot="1">
      <c r="A48" s="197" t="s">
        <v>318</v>
      </c>
      <c r="B48" s="198"/>
      <c r="C48" s="362"/>
      <c r="D48" s="347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zoomScalePageLayoutView="0" workbookViewId="0" topLeftCell="A1">
      <selection activeCell="F1" sqref="F1:F16384"/>
    </sheetView>
  </sheetViews>
  <sheetFormatPr defaultColWidth="9.00390625" defaultRowHeight="23.25" customHeight="1"/>
  <cols>
    <col min="3" max="3" width="30.375" style="0" customWidth="1"/>
    <col min="4" max="4" width="16.625" style="0" customWidth="1"/>
    <col min="5" max="5" width="17.625" style="0" customWidth="1"/>
  </cols>
  <sheetData>
    <row r="1" spans="1:5" ht="23.25" customHeight="1" thickBot="1">
      <c r="A1" s="157"/>
      <c r="B1" s="158"/>
      <c r="C1" s="203"/>
      <c r="D1" s="254" t="s">
        <v>449</v>
      </c>
      <c r="E1" s="3"/>
    </row>
    <row r="2" spans="1:5" ht="51" customHeight="1">
      <c r="A2" s="524" t="s">
        <v>300</v>
      </c>
      <c r="B2" s="525"/>
      <c r="C2" s="462" t="s">
        <v>441</v>
      </c>
      <c r="D2" s="204" t="s">
        <v>51</v>
      </c>
      <c r="E2" s="78"/>
    </row>
    <row r="3" spans="1:5" ht="23.25" customHeight="1" thickBot="1">
      <c r="A3" s="160" t="s">
        <v>299</v>
      </c>
      <c r="B3" s="161"/>
      <c r="C3" s="200"/>
      <c r="D3" s="206" t="s">
        <v>350</v>
      </c>
      <c r="E3" s="78"/>
    </row>
    <row r="4" spans="1:5" ht="23.25" customHeight="1" thickBot="1">
      <c r="A4" s="162"/>
      <c r="B4" s="162"/>
      <c r="C4" s="162"/>
      <c r="D4" s="163" t="s">
        <v>39</v>
      </c>
      <c r="E4" s="79"/>
    </row>
    <row r="5" spans="1:5" ht="23.25" customHeight="1" thickBot="1">
      <c r="A5" s="526" t="s">
        <v>301</v>
      </c>
      <c r="B5" s="527"/>
      <c r="C5" s="326" t="s">
        <v>40</v>
      </c>
      <c r="D5" s="346" t="s">
        <v>41</v>
      </c>
      <c r="E5" s="368" t="s">
        <v>421</v>
      </c>
    </row>
    <row r="6" spans="1:5" ht="23.25" customHeight="1" thickBot="1">
      <c r="A6" s="154">
        <v>1</v>
      </c>
      <c r="B6" s="155">
        <v>2</v>
      </c>
      <c r="C6" s="327">
        <v>3</v>
      </c>
      <c r="D6" s="348">
        <v>4</v>
      </c>
      <c r="E6" s="349"/>
    </row>
    <row r="7" spans="1:5" ht="23.25" customHeight="1" thickBot="1">
      <c r="A7" s="164"/>
      <c r="B7" s="165"/>
      <c r="C7" s="165" t="s">
        <v>42</v>
      </c>
      <c r="D7" s="322"/>
      <c r="E7" s="349"/>
    </row>
    <row r="8" spans="1:5" ht="23.25" customHeight="1" thickBot="1">
      <c r="A8" s="154" t="s">
        <v>3</v>
      </c>
      <c r="B8" s="166"/>
      <c r="C8" s="328" t="s">
        <v>319</v>
      </c>
      <c r="D8" s="309">
        <f>SUM(D9:D16)</f>
        <v>0</v>
      </c>
      <c r="E8" s="350"/>
    </row>
    <row r="9" spans="1:5" ht="23.25" customHeight="1">
      <c r="A9" s="169"/>
      <c r="B9" s="168" t="s">
        <v>86</v>
      </c>
      <c r="C9" s="330" t="s">
        <v>149</v>
      </c>
      <c r="D9" s="353"/>
      <c r="E9" s="350"/>
    </row>
    <row r="10" spans="1:5" ht="23.25" customHeight="1">
      <c r="A10" s="167"/>
      <c r="B10" s="168" t="s">
        <v>87</v>
      </c>
      <c r="C10" s="331" t="s">
        <v>150</v>
      </c>
      <c r="D10" s="353"/>
      <c r="E10" s="350"/>
    </row>
    <row r="11" spans="1:5" ht="23.25" customHeight="1">
      <c r="A11" s="167"/>
      <c r="B11" s="168" t="s">
        <v>88</v>
      </c>
      <c r="C11" s="331" t="s">
        <v>151</v>
      </c>
      <c r="D11" s="353"/>
      <c r="E11" s="350"/>
    </row>
    <row r="12" spans="1:5" ht="23.25" customHeight="1">
      <c r="A12" s="167"/>
      <c r="B12" s="168" t="s">
        <v>89</v>
      </c>
      <c r="C12" s="331" t="s">
        <v>152</v>
      </c>
      <c r="D12" s="353"/>
      <c r="E12" s="350"/>
    </row>
    <row r="13" spans="1:5" ht="23.25" customHeight="1">
      <c r="A13" s="167"/>
      <c r="B13" s="168" t="s">
        <v>114</v>
      </c>
      <c r="C13" s="332" t="s">
        <v>153</v>
      </c>
      <c r="D13" s="353"/>
      <c r="E13" s="350"/>
    </row>
    <row r="14" spans="1:5" ht="23.25" customHeight="1">
      <c r="A14" s="170"/>
      <c r="B14" s="168" t="s">
        <v>90</v>
      </c>
      <c r="C14" s="331" t="s">
        <v>154</v>
      </c>
      <c r="D14" s="353"/>
      <c r="E14" s="350"/>
    </row>
    <row r="15" spans="1:5" ht="23.25" customHeight="1">
      <c r="A15" s="167"/>
      <c r="B15" s="168" t="s">
        <v>91</v>
      </c>
      <c r="C15" s="331" t="s">
        <v>320</v>
      </c>
      <c r="D15" s="353"/>
      <c r="E15" s="351"/>
    </row>
    <row r="16" spans="1:5" ht="23.25" customHeight="1" thickBot="1">
      <c r="A16" s="171"/>
      <c r="B16" s="172" t="s">
        <v>99</v>
      </c>
      <c r="C16" s="332" t="s">
        <v>298</v>
      </c>
      <c r="D16" s="353"/>
      <c r="E16" s="351"/>
    </row>
    <row r="17" spans="1:5" ht="23.25" customHeight="1" thickBot="1">
      <c r="A17" s="154" t="s">
        <v>4</v>
      </c>
      <c r="B17" s="166"/>
      <c r="C17" s="328" t="s">
        <v>321</v>
      </c>
      <c r="D17" s="309"/>
      <c r="E17" s="428">
        <v>20016</v>
      </c>
    </row>
    <row r="18" spans="1:5" ht="23.25" customHeight="1">
      <c r="A18" s="167"/>
      <c r="B18" s="168" t="s">
        <v>92</v>
      </c>
      <c r="C18" s="333" t="s">
        <v>359</v>
      </c>
      <c r="D18" s="353"/>
      <c r="E18" s="429"/>
    </row>
    <row r="19" spans="1:5" ht="23.25" customHeight="1">
      <c r="A19" s="167"/>
      <c r="B19" s="168" t="s">
        <v>93</v>
      </c>
      <c r="C19" s="331" t="s">
        <v>105</v>
      </c>
      <c r="D19" s="353"/>
      <c r="E19" s="429"/>
    </row>
    <row r="20" spans="1:5" ht="23.25" customHeight="1">
      <c r="A20" s="167"/>
      <c r="B20" s="168" t="s">
        <v>94</v>
      </c>
      <c r="C20" s="331" t="s">
        <v>322</v>
      </c>
      <c r="D20" s="353"/>
      <c r="E20" s="429"/>
    </row>
    <row r="21" spans="1:5" ht="23.25" customHeight="1" thickBot="1">
      <c r="A21" s="167"/>
      <c r="B21" s="168" t="s">
        <v>95</v>
      </c>
      <c r="C21" s="331" t="s">
        <v>106</v>
      </c>
      <c r="D21" s="353"/>
      <c r="E21" s="429">
        <v>20016</v>
      </c>
    </row>
    <row r="22" spans="1:5" ht="23.25" customHeight="1" thickBot="1">
      <c r="A22" s="156" t="s">
        <v>5</v>
      </c>
      <c r="B22" s="88"/>
      <c r="C22" s="335" t="s">
        <v>323</v>
      </c>
      <c r="D22" s="352"/>
      <c r="E22" s="429"/>
    </row>
    <row r="23" spans="1:5" ht="23.25" customHeight="1" thickBot="1">
      <c r="A23" s="156" t="s">
        <v>6</v>
      </c>
      <c r="B23" s="166"/>
      <c r="C23" s="335" t="s">
        <v>324</v>
      </c>
      <c r="D23" s="352"/>
      <c r="E23" s="428"/>
    </row>
    <row r="24" spans="1:5" ht="23.25" customHeight="1" thickBot="1">
      <c r="A24" s="154" t="s">
        <v>7</v>
      </c>
      <c r="B24" s="141"/>
      <c r="C24" s="335" t="s">
        <v>325</v>
      </c>
      <c r="D24" s="309"/>
      <c r="E24" s="428"/>
    </row>
    <row r="25" spans="1:5" ht="23.25" customHeight="1">
      <c r="A25" s="169"/>
      <c r="B25" s="139" t="s">
        <v>71</v>
      </c>
      <c r="C25" s="342" t="s">
        <v>63</v>
      </c>
      <c r="D25" s="352"/>
      <c r="E25" s="428"/>
    </row>
    <row r="26" spans="1:5" ht="23.25" customHeight="1" thickBot="1">
      <c r="A26" s="174"/>
      <c r="B26" s="140" t="s">
        <v>72</v>
      </c>
      <c r="C26" s="343" t="s">
        <v>326</v>
      </c>
      <c r="D26" s="352"/>
      <c r="E26" s="428"/>
    </row>
    <row r="27" spans="1:5" ht="23.25" customHeight="1" thickBot="1">
      <c r="A27" s="179" t="s">
        <v>8</v>
      </c>
      <c r="B27" s="180"/>
      <c r="C27" s="335" t="s">
        <v>327</v>
      </c>
      <c r="D27" s="352"/>
      <c r="E27" s="429"/>
    </row>
    <row r="28" spans="1:5" ht="23.25" customHeight="1" thickBot="1">
      <c r="A28" s="179" t="s">
        <v>9</v>
      </c>
      <c r="B28" s="183"/>
      <c r="C28" s="345" t="s">
        <v>328</v>
      </c>
      <c r="D28" s="309"/>
      <c r="E28" s="309">
        <v>20016</v>
      </c>
    </row>
    <row r="29" spans="1:5" ht="23.25" customHeight="1">
      <c r="A29" s="184"/>
      <c r="B29" s="184"/>
      <c r="C29" s="185"/>
      <c r="D29" s="186"/>
      <c r="E29" s="81"/>
    </row>
    <row r="30" spans="1:5" ht="23.25" customHeight="1" thickBot="1">
      <c r="A30" s="187"/>
      <c r="B30" s="188"/>
      <c r="C30" s="188"/>
      <c r="D30" s="188"/>
      <c r="E30" s="5"/>
    </row>
    <row r="31" spans="1:5" ht="23.25" customHeight="1" thickBot="1">
      <c r="A31" s="189"/>
      <c r="B31" s="190"/>
      <c r="C31" s="191" t="s">
        <v>47</v>
      </c>
      <c r="D31" s="323"/>
      <c r="E31" s="349"/>
    </row>
    <row r="32" spans="1:5" ht="23.25" customHeight="1" thickBot="1">
      <c r="A32" s="156" t="s">
        <v>3</v>
      </c>
      <c r="B32" s="25"/>
      <c r="C32" s="355" t="s">
        <v>220</v>
      </c>
      <c r="D32" s="309"/>
      <c r="E32" s="309">
        <v>20016</v>
      </c>
    </row>
    <row r="33" spans="1:5" ht="23.25" customHeight="1">
      <c r="A33" s="192"/>
      <c r="B33" s="138" t="s">
        <v>86</v>
      </c>
      <c r="C33" s="333" t="s">
        <v>32</v>
      </c>
      <c r="D33" s="353"/>
      <c r="E33" s="347"/>
    </row>
    <row r="34" spans="1:5" ht="23.25" customHeight="1">
      <c r="A34" s="193"/>
      <c r="B34" s="137" t="s">
        <v>87</v>
      </c>
      <c r="C34" s="331" t="s">
        <v>221</v>
      </c>
      <c r="D34" s="353"/>
      <c r="E34" s="347"/>
    </row>
    <row r="35" spans="1:5" ht="23.25" customHeight="1">
      <c r="A35" s="193"/>
      <c r="B35" s="137" t="s">
        <v>88</v>
      </c>
      <c r="C35" s="331" t="s">
        <v>110</v>
      </c>
      <c r="D35" s="353"/>
      <c r="E35" s="347"/>
    </row>
    <row r="36" spans="1:5" ht="23.25" customHeight="1">
      <c r="A36" s="193"/>
      <c r="B36" s="137" t="s">
        <v>89</v>
      </c>
      <c r="C36" s="331" t="s">
        <v>222</v>
      </c>
      <c r="D36" s="353"/>
      <c r="E36" s="347"/>
    </row>
    <row r="37" spans="1:5" ht="23.25" customHeight="1" thickBot="1">
      <c r="A37" s="193"/>
      <c r="B37" s="137" t="s">
        <v>98</v>
      </c>
      <c r="C37" s="331" t="s">
        <v>440</v>
      </c>
      <c r="D37" s="353"/>
      <c r="E37" s="347">
        <v>20016</v>
      </c>
    </row>
    <row r="38" spans="1:5" ht="23.25" customHeight="1" thickBot="1">
      <c r="A38" s="156" t="s">
        <v>4</v>
      </c>
      <c r="B38" s="25"/>
      <c r="C38" s="355" t="s">
        <v>329</v>
      </c>
      <c r="D38" s="309">
        <f>SUM(D39:D42)</f>
        <v>0</v>
      </c>
      <c r="E38" s="347"/>
    </row>
    <row r="39" spans="1:5" ht="23.25" customHeight="1">
      <c r="A39" s="192"/>
      <c r="B39" s="138" t="s">
        <v>92</v>
      </c>
      <c r="C39" s="333" t="s">
        <v>226</v>
      </c>
      <c r="D39" s="353"/>
      <c r="E39" s="364"/>
    </row>
    <row r="40" spans="1:5" ht="23.25" customHeight="1">
      <c r="A40" s="193"/>
      <c r="B40" s="137" t="s">
        <v>93</v>
      </c>
      <c r="C40" s="331" t="s">
        <v>227</v>
      </c>
      <c r="D40" s="353"/>
      <c r="E40" s="347"/>
    </row>
    <row r="41" spans="1:5" ht="38.25" customHeight="1">
      <c r="A41" s="193"/>
      <c r="B41" s="137" t="s">
        <v>96</v>
      </c>
      <c r="C41" s="331" t="s">
        <v>234</v>
      </c>
      <c r="D41" s="353"/>
      <c r="E41" s="347"/>
    </row>
    <row r="42" spans="1:5" ht="23.25" customHeight="1" thickBot="1">
      <c r="A42" s="193"/>
      <c r="B42" s="137" t="s">
        <v>107</v>
      </c>
      <c r="C42" s="331" t="s">
        <v>48</v>
      </c>
      <c r="D42" s="353"/>
      <c r="E42" s="347"/>
    </row>
    <row r="43" spans="1:5" ht="23.25" customHeight="1" thickBot="1">
      <c r="A43" s="156" t="s">
        <v>5</v>
      </c>
      <c r="B43" s="25"/>
      <c r="C43" s="355" t="s">
        <v>331</v>
      </c>
      <c r="D43" s="352"/>
      <c r="E43" s="347"/>
    </row>
    <row r="44" spans="1:5" ht="23.25" customHeight="1" thickBot="1">
      <c r="A44" s="156" t="s">
        <v>6</v>
      </c>
      <c r="B44" s="176"/>
      <c r="C44" s="361" t="s">
        <v>332</v>
      </c>
      <c r="D44" s="309"/>
      <c r="E44" s="309">
        <v>20016</v>
      </c>
    </row>
    <row r="45" spans="1:5" ht="23.25" customHeight="1" thickBot="1">
      <c r="A45" s="195"/>
      <c r="B45" s="196"/>
      <c r="C45" s="196"/>
      <c r="D45" s="366"/>
      <c r="E45" s="347"/>
    </row>
    <row r="46" spans="1:5" ht="23.25" customHeight="1" thickBot="1">
      <c r="A46" s="197" t="s">
        <v>317</v>
      </c>
      <c r="B46" s="198"/>
      <c r="C46" s="362"/>
      <c r="D46" s="367"/>
      <c r="E46" s="347"/>
    </row>
    <row r="47" spans="1:5" ht="23.25" customHeight="1" thickBot="1">
      <c r="A47" s="197" t="s">
        <v>318</v>
      </c>
      <c r="B47" s="198"/>
      <c r="C47" s="362"/>
      <c r="D47" s="367"/>
      <c r="E47" s="347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1200" verticalDpi="1200" orientation="portrait" paperSize="9" scale="94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workbookViewId="0" topLeftCell="A1">
      <selection activeCell="Q28" sqref="Q2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16.375" style="5" customWidth="1"/>
    <col min="5" max="5" width="13.125" style="5" customWidth="1"/>
    <col min="6" max="16384" width="9.375" style="5" customWidth="1"/>
  </cols>
  <sheetData>
    <row r="1" spans="1:4" s="3" customFormat="1" ht="21" customHeight="1" thickBot="1">
      <c r="A1" s="157"/>
      <c r="B1" s="158"/>
      <c r="C1" s="46" t="s">
        <v>475</v>
      </c>
      <c r="D1" s="254" t="s">
        <v>419</v>
      </c>
    </row>
    <row r="2" spans="1:4" s="78" customFormat="1" ht="25.5" customHeight="1">
      <c r="A2" s="524" t="s">
        <v>300</v>
      </c>
      <c r="B2" s="525"/>
      <c r="C2" s="199" t="s">
        <v>360</v>
      </c>
      <c r="D2" s="204" t="s">
        <v>51</v>
      </c>
    </row>
    <row r="3" spans="1:4" s="78" customFormat="1" ht="16.5" thickBot="1">
      <c r="A3" s="160" t="s">
        <v>299</v>
      </c>
      <c r="B3" s="161"/>
      <c r="C3" s="200"/>
      <c r="D3" s="206" t="s">
        <v>350</v>
      </c>
    </row>
    <row r="4" spans="1:4" s="79" customFormat="1" ht="15.75" customHeight="1" thickBot="1">
      <c r="A4" s="162"/>
      <c r="B4" s="162"/>
      <c r="C4" s="162"/>
      <c r="D4" s="163" t="s">
        <v>39</v>
      </c>
    </row>
    <row r="5" spans="1:5" ht="13.5" thickBot="1">
      <c r="A5" s="526" t="s">
        <v>301</v>
      </c>
      <c r="B5" s="527"/>
      <c r="C5" s="326" t="s">
        <v>40</v>
      </c>
      <c r="D5" s="346" t="s">
        <v>41</v>
      </c>
      <c r="E5" s="368" t="s">
        <v>421</v>
      </c>
    </row>
    <row r="6" spans="1:5" s="77" customFormat="1" ht="12.75" customHeight="1" thickBot="1">
      <c r="A6" s="154">
        <v>1</v>
      </c>
      <c r="B6" s="155">
        <v>2</v>
      </c>
      <c r="C6" s="327">
        <v>3</v>
      </c>
      <c r="D6" s="348">
        <v>4</v>
      </c>
      <c r="E6" s="349"/>
    </row>
    <row r="7" spans="1:5" s="77" customFormat="1" ht="15.75" customHeight="1" thickBot="1">
      <c r="A7" s="164"/>
      <c r="B7" s="165"/>
      <c r="C7" s="165" t="s">
        <v>42</v>
      </c>
      <c r="D7" s="322"/>
      <c r="E7" s="349"/>
    </row>
    <row r="8" spans="1:5" s="80" customFormat="1" ht="12" customHeight="1" thickBot="1">
      <c r="A8" s="154" t="s">
        <v>3</v>
      </c>
      <c r="B8" s="166"/>
      <c r="C8" s="328" t="s">
        <v>319</v>
      </c>
      <c r="D8" s="309">
        <f>SUM(D9:D16)</f>
        <v>0</v>
      </c>
      <c r="E8" s="350"/>
    </row>
    <row r="9" spans="1:5" s="80" customFormat="1" ht="12" customHeight="1">
      <c r="A9" s="169"/>
      <c r="B9" s="168" t="s">
        <v>86</v>
      </c>
      <c r="C9" s="330" t="s">
        <v>149</v>
      </c>
      <c r="D9" s="353"/>
      <c r="E9" s="350"/>
    </row>
    <row r="10" spans="1:5" s="80" customFormat="1" ht="12" customHeight="1">
      <c r="A10" s="167"/>
      <c r="B10" s="168" t="s">
        <v>87</v>
      </c>
      <c r="C10" s="331" t="s">
        <v>150</v>
      </c>
      <c r="D10" s="353"/>
      <c r="E10" s="350"/>
    </row>
    <row r="11" spans="1:5" s="80" customFormat="1" ht="12" customHeight="1">
      <c r="A11" s="167"/>
      <c r="B11" s="168" t="s">
        <v>88</v>
      </c>
      <c r="C11" s="331" t="s">
        <v>151</v>
      </c>
      <c r="D11" s="353"/>
      <c r="E11" s="350"/>
    </row>
    <row r="12" spans="1:5" s="80" customFormat="1" ht="12" customHeight="1">
      <c r="A12" s="167"/>
      <c r="B12" s="168" t="s">
        <v>89</v>
      </c>
      <c r="C12" s="331" t="s">
        <v>152</v>
      </c>
      <c r="D12" s="353"/>
      <c r="E12" s="350"/>
    </row>
    <row r="13" spans="1:5" s="80" customFormat="1" ht="12" customHeight="1">
      <c r="A13" s="167"/>
      <c r="B13" s="168" t="s">
        <v>114</v>
      </c>
      <c r="C13" s="332" t="s">
        <v>153</v>
      </c>
      <c r="D13" s="353"/>
      <c r="E13" s="350"/>
    </row>
    <row r="14" spans="1:5" s="80" customFormat="1" ht="12" customHeight="1">
      <c r="A14" s="170"/>
      <c r="B14" s="168" t="s">
        <v>90</v>
      </c>
      <c r="C14" s="331" t="s">
        <v>154</v>
      </c>
      <c r="D14" s="353"/>
      <c r="E14" s="350"/>
    </row>
    <row r="15" spans="1:5" s="81" customFormat="1" ht="12" customHeight="1">
      <c r="A15" s="167"/>
      <c r="B15" s="168" t="s">
        <v>91</v>
      </c>
      <c r="C15" s="331" t="s">
        <v>320</v>
      </c>
      <c r="D15" s="353"/>
      <c r="E15" s="351"/>
    </row>
    <row r="16" spans="1:5" s="81" customFormat="1" ht="12" customHeight="1" thickBot="1">
      <c r="A16" s="171"/>
      <c r="B16" s="172" t="s">
        <v>99</v>
      </c>
      <c r="C16" s="332" t="s">
        <v>298</v>
      </c>
      <c r="D16" s="353"/>
      <c r="E16" s="351"/>
    </row>
    <row r="17" spans="1:5" s="80" customFormat="1" ht="12" customHeight="1" thickBot="1">
      <c r="A17" s="154" t="s">
        <v>4</v>
      </c>
      <c r="B17" s="166"/>
      <c r="C17" s="328" t="s">
        <v>321</v>
      </c>
      <c r="D17" s="309">
        <f>SUM(D18:D21)</f>
        <v>430</v>
      </c>
      <c r="E17" s="428">
        <v>937</v>
      </c>
    </row>
    <row r="18" spans="1:5" s="81" customFormat="1" ht="12" customHeight="1">
      <c r="A18" s="167"/>
      <c r="B18" s="168" t="s">
        <v>92</v>
      </c>
      <c r="C18" s="333" t="s">
        <v>359</v>
      </c>
      <c r="D18" s="353">
        <v>430</v>
      </c>
      <c r="E18" s="429">
        <v>937</v>
      </c>
    </row>
    <row r="19" spans="1:5" s="81" customFormat="1" ht="12" customHeight="1">
      <c r="A19" s="167"/>
      <c r="B19" s="168" t="s">
        <v>93</v>
      </c>
      <c r="C19" s="331" t="s">
        <v>105</v>
      </c>
      <c r="D19" s="353"/>
      <c r="E19" s="429"/>
    </row>
    <row r="20" spans="1:5" s="81" customFormat="1" ht="12" customHeight="1">
      <c r="A20" s="167"/>
      <c r="B20" s="168" t="s">
        <v>94</v>
      </c>
      <c r="C20" s="331" t="s">
        <v>322</v>
      </c>
      <c r="D20" s="353"/>
      <c r="E20" s="429"/>
    </row>
    <row r="21" spans="1:5" s="81" customFormat="1" ht="12" customHeight="1" thickBot="1">
      <c r="A21" s="167"/>
      <c r="B21" s="168" t="s">
        <v>95</v>
      </c>
      <c r="C21" s="331" t="s">
        <v>106</v>
      </c>
      <c r="D21" s="353"/>
      <c r="E21" s="429"/>
    </row>
    <row r="22" spans="1:5" s="81" customFormat="1" ht="12" customHeight="1" thickBot="1">
      <c r="A22" s="156" t="s">
        <v>5</v>
      </c>
      <c r="B22" s="88"/>
      <c r="C22" s="335" t="s">
        <v>323</v>
      </c>
      <c r="D22" s="352"/>
      <c r="E22" s="429"/>
    </row>
    <row r="23" spans="1:5" s="80" customFormat="1" ht="12" customHeight="1" thickBot="1">
      <c r="A23" s="156" t="s">
        <v>6</v>
      </c>
      <c r="B23" s="166"/>
      <c r="C23" s="335" t="s">
        <v>324</v>
      </c>
      <c r="D23" s="352"/>
      <c r="E23" s="428"/>
    </row>
    <row r="24" spans="1:5" s="80" customFormat="1" ht="12" customHeight="1" thickBot="1">
      <c r="A24" s="154" t="s">
        <v>7</v>
      </c>
      <c r="B24" s="141"/>
      <c r="C24" s="335" t="s">
        <v>325</v>
      </c>
      <c r="D24" s="309">
        <f>+D25+D26</f>
        <v>542</v>
      </c>
      <c r="E24" s="428">
        <v>503</v>
      </c>
    </row>
    <row r="25" spans="1:5" s="80" customFormat="1" ht="12" customHeight="1">
      <c r="A25" s="169"/>
      <c r="B25" s="139" t="s">
        <v>71</v>
      </c>
      <c r="C25" s="342" t="s">
        <v>63</v>
      </c>
      <c r="D25" s="352">
        <v>542</v>
      </c>
      <c r="E25" s="428">
        <v>503</v>
      </c>
    </row>
    <row r="26" spans="1:5" s="80" customFormat="1" ht="12" customHeight="1" thickBot="1">
      <c r="A26" s="174"/>
      <c r="B26" s="140" t="s">
        <v>72</v>
      </c>
      <c r="C26" s="343" t="s">
        <v>326</v>
      </c>
      <c r="D26" s="352"/>
      <c r="E26" s="428"/>
    </row>
    <row r="27" spans="1:5" s="81" customFormat="1" ht="12" customHeight="1" thickBot="1">
      <c r="A27" s="179" t="s">
        <v>8</v>
      </c>
      <c r="B27" s="180"/>
      <c r="C27" s="335" t="s">
        <v>327</v>
      </c>
      <c r="D27" s="352"/>
      <c r="E27" s="429"/>
    </row>
    <row r="28" spans="1:5" s="81" customFormat="1" ht="15" customHeight="1" thickBot="1">
      <c r="A28" s="179" t="s">
        <v>9</v>
      </c>
      <c r="B28" s="183"/>
      <c r="C28" s="345" t="s">
        <v>328</v>
      </c>
      <c r="D28" s="309">
        <f>SUM(D8,D17,D22,D23,D24,D27)</f>
        <v>972</v>
      </c>
      <c r="E28" s="309">
        <f>SUM(E8,E17,E22,E23,E24,E27)</f>
        <v>1440</v>
      </c>
    </row>
    <row r="29" spans="1:4" s="81" customFormat="1" ht="15" customHeight="1">
      <c r="A29" s="184"/>
      <c r="B29" s="184"/>
      <c r="C29" s="185"/>
      <c r="D29" s="186"/>
    </row>
    <row r="30" spans="1:4" ht="13.5" thickBot="1">
      <c r="A30" s="187"/>
      <c r="B30" s="188"/>
      <c r="C30" s="188"/>
      <c r="D30" s="188"/>
    </row>
    <row r="31" spans="1:5" s="77" customFormat="1" ht="16.5" customHeight="1" thickBot="1">
      <c r="A31" s="189"/>
      <c r="B31" s="190"/>
      <c r="C31" s="191" t="s">
        <v>47</v>
      </c>
      <c r="D31" s="323"/>
      <c r="E31" s="349"/>
    </row>
    <row r="32" spans="1:5" s="82" customFormat="1" ht="12" customHeight="1" thickBot="1">
      <c r="A32" s="156" t="s">
        <v>3</v>
      </c>
      <c r="B32" s="25"/>
      <c r="C32" s="355" t="s">
        <v>220</v>
      </c>
      <c r="D32" s="309">
        <f>SUM(D33:D37)</f>
        <v>972</v>
      </c>
      <c r="E32" s="309">
        <f>SUM(E33:E37)</f>
        <v>1440</v>
      </c>
    </row>
    <row r="33" spans="1:5" ht="12" customHeight="1">
      <c r="A33" s="192"/>
      <c r="B33" s="138" t="s">
        <v>86</v>
      </c>
      <c r="C33" s="333" t="s">
        <v>32</v>
      </c>
      <c r="D33" s="353">
        <v>608</v>
      </c>
      <c r="E33" s="347">
        <v>1082</v>
      </c>
    </row>
    <row r="34" spans="1:5" ht="12" customHeight="1">
      <c r="A34" s="193"/>
      <c r="B34" s="137" t="s">
        <v>87</v>
      </c>
      <c r="C34" s="331" t="s">
        <v>221</v>
      </c>
      <c r="D34" s="353">
        <v>164</v>
      </c>
      <c r="E34" s="347">
        <v>262</v>
      </c>
    </row>
    <row r="35" spans="1:5" ht="12" customHeight="1">
      <c r="A35" s="193"/>
      <c r="B35" s="137" t="s">
        <v>88</v>
      </c>
      <c r="C35" s="331" t="s">
        <v>110</v>
      </c>
      <c r="D35" s="353">
        <v>200</v>
      </c>
      <c r="E35" s="347">
        <v>96</v>
      </c>
    </row>
    <row r="36" spans="1:5" ht="12" customHeight="1">
      <c r="A36" s="193"/>
      <c r="B36" s="137" t="s">
        <v>89</v>
      </c>
      <c r="C36" s="331" t="s">
        <v>222</v>
      </c>
      <c r="D36" s="353"/>
      <c r="E36" s="347"/>
    </row>
    <row r="37" spans="1:5" ht="12" customHeight="1" thickBot="1">
      <c r="A37" s="193"/>
      <c r="B37" s="137" t="s">
        <v>98</v>
      </c>
      <c r="C37" s="331" t="s">
        <v>223</v>
      </c>
      <c r="D37" s="353"/>
      <c r="E37" s="347"/>
    </row>
    <row r="38" spans="1:5" ht="12" customHeight="1" thickBot="1">
      <c r="A38" s="156" t="s">
        <v>4</v>
      </c>
      <c r="B38" s="25"/>
      <c r="C38" s="355" t="s">
        <v>329</v>
      </c>
      <c r="D38" s="309">
        <f>SUM(D39:D42)</f>
        <v>0</v>
      </c>
      <c r="E38" s="347"/>
    </row>
    <row r="39" spans="1:5" s="82" customFormat="1" ht="12" customHeight="1">
      <c r="A39" s="192"/>
      <c r="B39" s="138" t="s">
        <v>92</v>
      </c>
      <c r="C39" s="333" t="s">
        <v>226</v>
      </c>
      <c r="D39" s="353"/>
      <c r="E39" s="364"/>
    </row>
    <row r="40" spans="1:5" ht="12" customHeight="1">
      <c r="A40" s="193"/>
      <c r="B40" s="137" t="s">
        <v>93</v>
      </c>
      <c r="C40" s="331" t="s">
        <v>227</v>
      </c>
      <c r="D40" s="353"/>
      <c r="E40" s="347"/>
    </row>
    <row r="41" spans="1:5" ht="12" customHeight="1">
      <c r="A41" s="193"/>
      <c r="B41" s="137" t="s">
        <v>96</v>
      </c>
      <c r="C41" s="331" t="s">
        <v>234</v>
      </c>
      <c r="D41" s="353"/>
      <c r="E41" s="347"/>
    </row>
    <row r="42" spans="1:5" ht="12" customHeight="1" thickBot="1">
      <c r="A42" s="193"/>
      <c r="B42" s="137" t="s">
        <v>107</v>
      </c>
      <c r="C42" s="331" t="s">
        <v>48</v>
      </c>
      <c r="D42" s="353"/>
      <c r="E42" s="347"/>
    </row>
    <row r="43" spans="1:5" ht="12" customHeight="1" thickBot="1">
      <c r="A43" s="156" t="s">
        <v>5</v>
      </c>
      <c r="B43" s="25"/>
      <c r="C43" s="355" t="s">
        <v>331</v>
      </c>
      <c r="D43" s="352"/>
      <c r="E43" s="347"/>
    </row>
    <row r="44" spans="1:5" ht="15" customHeight="1" thickBot="1">
      <c r="A44" s="156" t="s">
        <v>6</v>
      </c>
      <c r="B44" s="176"/>
      <c r="C44" s="361" t="s">
        <v>332</v>
      </c>
      <c r="D44" s="309">
        <f>+D32+D38+D43</f>
        <v>972</v>
      </c>
      <c r="E44" s="309">
        <f>+E32+E38+E43</f>
        <v>1440</v>
      </c>
    </row>
    <row r="45" spans="1:5" ht="13.5" thickBot="1">
      <c r="A45" s="195"/>
      <c r="B45" s="196"/>
      <c r="C45" s="196"/>
      <c r="D45" s="366"/>
      <c r="E45" s="347"/>
    </row>
    <row r="46" spans="1:5" ht="15" customHeight="1" thickBot="1">
      <c r="A46" s="197" t="s">
        <v>317</v>
      </c>
      <c r="B46" s="198"/>
      <c r="C46" s="362"/>
      <c r="D46" s="367">
        <v>3</v>
      </c>
      <c r="E46" s="347"/>
    </row>
    <row r="47" spans="1:5" ht="14.25" customHeight="1" thickBot="1">
      <c r="A47" s="197" t="s">
        <v>318</v>
      </c>
      <c r="B47" s="198"/>
      <c r="C47" s="362"/>
      <c r="D47" s="367"/>
      <c r="E47" s="347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B7">
      <selection activeCell="E1" sqref="E1"/>
    </sheetView>
  </sheetViews>
  <sheetFormatPr defaultColWidth="9.00390625" defaultRowHeight="12.75"/>
  <cols>
    <col min="1" max="1" width="6.875" style="51" customWidth="1"/>
    <col min="2" max="2" width="52.50390625" style="52" customWidth="1"/>
    <col min="3" max="4" width="16.625" style="51" customWidth="1"/>
    <col min="5" max="5" width="52.50390625" style="51" customWidth="1"/>
    <col min="6" max="6" width="16.625" style="51" customWidth="1"/>
    <col min="7" max="7" width="10.875" style="51" customWidth="1"/>
    <col min="8" max="16384" width="9.375" style="51" customWidth="1"/>
  </cols>
  <sheetData>
    <row r="1" spans="2:6" ht="26.25" customHeight="1">
      <c r="B1" s="46" t="s">
        <v>466</v>
      </c>
      <c r="E1" s="224"/>
      <c r="F1" s="224"/>
    </row>
    <row r="2" spans="2:7" ht="39.75" customHeight="1">
      <c r="B2" s="49" t="s">
        <v>452</v>
      </c>
      <c r="C2" s="50"/>
      <c r="D2" s="50"/>
      <c r="E2" s="50"/>
      <c r="F2" s="312"/>
      <c r="G2" s="313"/>
    </row>
    <row r="3" spans="6:7" ht="14.25" thickBot="1">
      <c r="F3" s="388" t="s">
        <v>52</v>
      </c>
      <c r="G3" s="313"/>
    </row>
    <row r="4" spans="1:7" ht="18" customHeight="1" thickBot="1">
      <c r="A4" s="474" t="s">
        <v>60</v>
      </c>
      <c r="B4" s="54" t="s">
        <v>42</v>
      </c>
      <c r="C4" s="55"/>
      <c r="D4" s="280"/>
      <c r="E4" s="476" t="s">
        <v>47</v>
      </c>
      <c r="F4" s="477"/>
      <c r="G4" s="477"/>
    </row>
    <row r="5" spans="1:7" s="58" customFormat="1" ht="35.25" customHeight="1" thickBot="1">
      <c r="A5" s="475"/>
      <c r="B5" s="56" t="s">
        <v>53</v>
      </c>
      <c r="C5" s="57" t="s">
        <v>351</v>
      </c>
      <c r="D5" s="281" t="s">
        <v>421</v>
      </c>
      <c r="E5" s="389" t="s">
        <v>53</v>
      </c>
      <c r="F5" s="386" t="s">
        <v>351</v>
      </c>
      <c r="G5" s="387" t="s">
        <v>421</v>
      </c>
    </row>
    <row r="6" spans="1:7" s="99" customFormat="1" ht="12" customHeight="1" thickBot="1">
      <c r="A6" s="100">
        <v>1</v>
      </c>
      <c r="B6" s="101">
        <v>2</v>
      </c>
      <c r="C6" s="102" t="s">
        <v>5</v>
      </c>
      <c r="D6" s="282"/>
      <c r="E6" s="295" t="s">
        <v>6</v>
      </c>
      <c r="F6" s="308" t="s">
        <v>7</v>
      </c>
      <c r="G6" s="308"/>
    </row>
    <row r="7" spans="1:7" ht="18.75" customHeight="1">
      <c r="A7" s="90" t="s">
        <v>3</v>
      </c>
      <c r="B7" s="83" t="s">
        <v>282</v>
      </c>
      <c r="C7" s="34">
        <v>2916</v>
      </c>
      <c r="D7" s="283">
        <v>5526</v>
      </c>
      <c r="E7" s="296" t="s">
        <v>54</v>
      </c>
      <c r="F7" s="35">
        <v>12933</v>
      </c>
      <c r="G7" s="306">
        <v>15537</v>
      </c>
    </row>
    <row r="8" spans="1:7" ht="21" customHeight="1">
      <c r="A8" s="91" t="s">
        <v>4</v>
      </c>
      <c r="B8" s="60" t="s">
        <v>183</v>
      </c>
      <c r="C8" s="35"/>
      <c r="D8" s="284"/>
      <c r="E8" s="297" t="s">
        <v>55</v>
      </c>
      <c r="F8" s="35">
        <v>2602</v>
      </c>
      <c r="G8" s="306">
        <v>3057</v>
      </c>
    </row>
    <row r="9" spans="1:7" ht="12.75" customHeight="1">
      <c r="A9" s="91" t="s">
        <v>5</v>
      </c>
      <c r="B9" s="60" t="s">
        <v>158</v>
      </c>
      <c r="C9" s="35">
        <v>6240</v>
      </c>
      <c r="D9" s="284">
        <v>6657</v>
      </c>
      <c r="E9" s="297" t="s">
        <v>56</v>
      </c>
      <c r="F9" s="35">
        <v>24582</v>
      </c>
      <c r="G9" s="306">
        <v>27681</v>
      </c>
    </row>
    <row r="10" spans="1:7" ht="12.75" customHeight="1">
      <c r="A10" s="91" t="s">
        <v>6</v>
      </c>
      <c r="B10" s="84" t="s">
        <v>64</v>
      </c>
      <c r="C10" s="35">
        <v>59477</v>
      </c>
      <c r="D10" s="284">
        <v>65883</v>
      </c>
      <c r="E10" s="297" t="s">
        <v>223</v>
      </c>
      <c r="F10" s="35">
        <v>11935</v>
      </c>
      <c r="G10" s="306">
        <v>35383</v>
      </c>
    </row>
    <row r="11" spans="1:7" ht="12.75" customHeight="1">
      <c r="A11" s="91" t="s">
        <v>7</v>
      </c>
      <c r="B11" s="60" t="s">
        <v>97</v>
      </c>
      <c r="C11" s="35">
        <v>6191</v>
      </c>
      <c r="D11" s="284">
        <v>7285</v>
      </c>
      <c r="E11" s="297" t="s">
        <v>34</v>
      </c>
      <c r="F11" s="35">
        <v>200</v>
      </c>
      <c r="G11" s="306">
        <v>1086</v>
      </c>
    </row>
    <row r="12" spans="1:7" ht="12.75" customHeight="1">
      <c r="A12" s="91" t="s">
        <v>8</v>
      </c>
      <c r="B12" s="60" t="s">
        <v>46</v>
      </c>
      <c r="C12" s="59"/>
      <c r="D12" s="285"/>
      <c r="E12" s="297" t="s">
        <v>33</v>
      </c>
      <c r="F12" s="35">
        <v>7115</v>
      </c>
      <c r="G12" s="306">
        <v>9626</v>
      </c>
    </row>
    <row r="13" spans="1:7" ht="12.75" customHeight="1">
      <c r="A13" s="91" t="s">
        <v>9</v>
      </c>
      <c r="B13" s="60" t="s">
        <v>106</v>
      </c>
      <c r="C13" s="35"/>
      <c r="D13" s="284">
        <v>181</v>
      </c>
      <c r="E13" s="297" t="s">
        <v>389</v>
      </c>
      <c r="F13" s="35">
        <v>20446</v>
      </c>
      <c r="G13" s="306"/>
    </row>
    <row r="14" spans="1:7" ht="12.75" customHeight="1">
      <c r="A14" s="91" t="s">
        <v>10</v>
      </c>
      <c r="B14" s="60" t="s">
        <v>137</v>
      </c>
      <c r="C14" s="35"/>
      <c r="D14" s="284"/>
      <c r="E14" s="297"/>
      <c r="F14" s="35"/>
      <c r="G14" s="306"/>
    </row>
    <row r="15" spans="1:7" ht="12.75" customHeight="1">
      <c r="A15" s="91" t="s">
        <v>11</v>
      </c>
      <c r="B15" s="207"/>
      <c r="C15" s="59"/>
      <c r="D15" s="285"/>
      <c r="E15" s="297"/>
      <c r="F15" s="35"/>
      <c r="G15" s="306"/>
    </row>
    <row r="16" spans="1:7" ht="12.75" customHeight="1">
      <c r="A16" s="91" t="s">
        <v>12</v>
      </c>
      <c r="B16" s="60"/>
      <c r="C16" s="35"/>
      <c r="D16" s="284"/>
      <c r="E16" s="297"/>
      <c r="F16" s="35"/>
      <c r="G16" s="306"/>
    </row>
    <row r="17" spans="1:7" ht="12.75" customHeight="1">
      <c r="A17" s="91" t="s">
        <v>13</v>
      </c>
      <c r="B17" s="60"/>
      <c r="C17" s="35"/>
      <c r="D17" s="284"/>
      <c r="E17" s="297"/>
      <c r="F17" s="35"/>
      <c r="G17" s="306"/>
    </row>
    <row r="18" spans="1:7" ht="12.75" customHeight="1" thickBot="1">
      <c r="A18" s="91" t="s">
        <v>14</v>
      </c>
      <c r="B18" s="71"/>
      <c r="C18" s="36"/>
      <c r="D18" s="286"/>
      <c r="E18" s="297"/>
      <c r="F18" s="35"/>
      <c r="G18" s="306"/>
    </row>
    <row r="19" spans="1:7" ht="15.75" customHeight="1" thickBot="1">
      <c r="A19" s="93" t="s">
        <v>15</v>
      </c>
      <c r="B19" s="94" t="s">
        <v>117</v>
      </c>
      <c r="C19" s="104">
        <f>SUM(C7:C18)</f>
        <v>74824</v>
      </c>
      <c r="D19" s="104">
        <f>SUM(D7:D18)</f>
        <v>85532</v>
      </c>
      <c r="E19" s="298" t="s">
        <v>118</v>
      </c>
      <c r="F19" s="309">
        <f>SUM(F7:F18)</f>
        <v>79813</v>
      </c>
      <c r="G19" s="309">
        <f>SUM(G7:G18)</f>
        <v>92370</v>
      </c>
    </row>
    <row r="20" spans="1:7" ht="12.75" customHeight="1">
      <c r="A20" s="109" t="s">
        <v>16</v>
      </c>
      <c r="B20" s="110" t="s">
        <v>131</v>
      </c>
      <c r="C20" s="117">
        <v>4989</v>
      </c>
      <c r="D20" s="288">
        <v>5492</v>
      </c>
      <c r="E20" s="299" t="s">
        <v>247</v>
      </c>
      <c r="F20" s="119"/>
      <c r="G20" s="306"/>
    </row>
    <row r="21" spans="1:7" ht="12.75" customHeight="1">
      <c r="A21" s="111" t="s">
        <v>17</v>
      </c>
      <c r="B21" s="112" t="s">
        <v>283</v>
      </c>
      <c r="C21" s="118"/>
      <c r="D21" s="289"/>
      <c r="E21" s="299" t="s">
        <v>248</v>
      </c>
      <c r="F21" s="119"/>
      <c r="G21" s="306"/>
    </row>
    <row r="22" spans="1:7" ht="12.75" customHeight="1">
      <c r="A22" s="114" t="s">
        <v>18</v>
      </c>
      <c r="B22" s="85" t="s">
        <v>210</v>
      </c>
      <c r="C22" s="119"/>
      <c r="D22" s="290"/>
      <c r="E22" s="299" t="s">
        <v>286</v>
      </c>
      <c r="F22" s="119"/>
      <c r="G22" s="306"/>
    </row>
    <row r="23" spans="1:7" ht="12.75" customHeight="1">
      <c r="A23" s="114" t="s">
        <v>19</v>
      </c>
      <c r="B23" s="85" t="s">
        <v>211</v>
      </c>
      <c r="C23" s="119"/>
      <c r="D23" s="290"/>
      <c r="E23" s="299" t="s">
        <v>129</v>
      </c>
      <c r="F23" s="119"/>
      <c r="G23" s="306"/>
    </row>
    <row r="24" spans="1:7" ht="12.75" customHeight="1">
      <c r="A24" s="114" t="s">
        <v>20</v>
      </c>
      <c r="B24" s="85" t="s">
        <v>284</v>
      </c>
      <c r="C24" s="119"/>
      <c r="D24" s="291"/>
      <c r="E24" s="300" t="s">
        <v>249</v>
      </c>
      <c r="F24" s="119"/>
      <c r="G24" s="306"/>
    </row>
    <row r="25" spans="1:7" ht="12.75" customHeight="1">
      <c r="A25" s="114" t="s">
        <v>21</v>
      </c>
      <c r="B25" s="85" t="s">
        <v>285</v>
      </c>
      <c r="C25" s="119"/>
      <c r="D25" s="290"/>
      <c r="E25" s="299" t="s">
        <v>287</v>
      </c>
      <c r="F25" s="119"/>
      <c r="G25" s="306"/>
    </row>
    <row r="26" spans="1:7" ht="12.75" customHeight="1">
      <c r="A26" s="113" t="s">
        <v>22</v>
      </c>
      <c r="B26" s="115" t="s">
        <v>214</v>
      </c>
      <c r="C26" s="120"/>
      <c r="D26" s="291"/>
      <c r="E26" s="296" t="s">
        <v>250</v>
      </c>
      <c r="F26" s="119"/>
      <c r="G26" s="306"/>
    </row>
    <row r="27" spans="1:7" ht="12.75" customHeight="1">
      <c r="A27" s="114" t="s">
        <v>23</v>
      </c>
      <c r="B27" s="85" t="s">
        <v>215</v>
      </c>
      <c r="C27" s="119"/>
      <c r="D27" s="290"/>
      <c r="E27" s="297" t="s">
        <v>251</v>
      </c>
      <c r="F27" s="119"/>
      <c r="G27" s="306"/>
    </row>
    <row r="28" spans="1:7" ht="12.75" customHeight="1">
      <c r="A28" s="90" t="s">
        <v>24</v>
      </c>
      <c r="B28" s="83"/>
      <c r="C28" s="121"/>
      <c r="D28" s="292"/>
      <c r="E28" s="296" t="s">
        <v>108</v>
      </c>
      <c r="F28" s="119"/>
      <c r="G28" s="306"/>
    </row>
    <row r="29" spans="1:7" ht="12.75" customHeight="1">
      <c r="A29" s="92" t="s">
        <v>25</v>
      </c>
      <c r="B29" s="71"/>
      <c r="C29" s="122"/>
      <c r="D29" s="293"/>
      <c r="E29" s="301"/>
      <c r="F29" s="119"/>
      <c r="G29" s="306"/>
    </row>
    <row r="30" spans="1:7" ht="12.75" customHeight="1" thickBot="1">
      <c r="A30" s="97" t="s">
        <v>26</v>
      </c>
      <c r="B30" s="61"/>
      <c r="C30" s="124"/>
      <c r="D30" s="294"/>
      <c r="E30" s="302"/>
      <c r="F30" s="310"/>
      <c r="G30" s="306"/>
    </row>
    <row r="31" spans="1:7" ht="15.75" customHeight="1" thickBot="1">
      <c r="A31" s="93" t="s">
        <v>27</v>
      </c>
      <c r="B31" s="94" t="s">
        <v>293</v>
      </c>
      <c r="C31" s="104">
        <f>SUM(C22:C30)</f>
        <v>0</v>
      </c>
      <c r="D31" s="287"/>
      <c r="E31" s="303" t="s">
        <v>294</v>
      </c>
      <c r="F31" s="309">
        <f>SUM(F20:F30)</f>
        <v>0</v>
      </c>
      <c r="G31" s="306"/>
    </row>
    <row r="32" spans="1:8" ht="18" customHeight="1" thickBot="1">
      <c r="A32" s="93" t="s">
        <v>28</v>
      </c>
      <c r="B32" s="43" t="s">
        <v>296</v>
      </c>
      <c r="C32" s="104">
        <f>+C19+C20+C21+C31</f>
        <v>79813</v>
      </c>
      <c r="D32" s="104">
        <f>+D19+D20+D21+D31</f>
        <v>91024</v>
      </c>
      <c r="E32" s="304" t="s">
        <v>295</v>
      </c>
      <c r="F32" s="309">
        <f>+F19+F31</f>
        <v>79813</v>
      </c>
      <c r="G32" s="309">
        <f>+G19+G31</f>
        <v>92370</v>
      </c>
      <c r="H32" s="309"/>
    </row>
    <row r="33" spans="1:7" ht="18" customHeight="1" thickBot="1">
      <c r="A33" s="93" t="s">
        <v>29</v>
      </c>
      <c r="B33" s="135" t="s">
        <v>138</v>
      </c>
      <c r="C33" s="136">
        <f>IF(((F19-C19)&gt;0),F19-C19,)</f>
        <v>4989</v>
      </c>
      <c r="D33" s="136">
        <f>IF(((G19-D19)&gt;0),G19-D19,)</f>
        <v>6838</v>
      </c>
      <c r="E33" s="305" t="s">
        <v>139</v>
      </c>
      <c r="F33" s="311" t="str">
        <f>IF(((C19-F19)&gt;0),C19-F19,"----")</f>
        <v>----</v>
      </c>
      <c r="G33" s="306"/>
    </row>
    <row r="36" ht="15.75">
      <c r="B36" s="98"/>
    </row>
  </sheetData>
  <sheetProtection/>
  <mergeCells count="2">
    <mergeCell ref="A4:A5"/>
    <mergeCell ref="E4:G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7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6.875" style="51" customWidth="1"/>
    <col min="2" max="2" width="52.50390625" style="52" customWidth="1"/>
    <col min="3" max="4" width="16.625" style="51" customWidth="1"/>
    <col min="5" max="5" width="52.50390625" style="51" customWidth="1"/>
    <col min="6" max="6" width="16.625" style="51" customWidth="1"/>
    <col min="7" max="7" width="11.00390625" style="51" customWidth="1"/>
    <col min="8" max="16384" width="9.375" style="51" customWidth="1"/>
  </cols>
  <sheetData>
    <row r="1" spans="2:5" ht="30" customHeight="1">
      <c r="B1" s="46" t="s">
        <v>467</v>
      </c>
      <c r="E1" s="224"/>
    </row>
    <row r="2" spans="2:6" ht="39.75" customHeight="1">
      <c r="B2" s="49" t="s">
        <v>453</v>
      </c>
      <c r="C2" s="50"/>
      <c r="D2" s="50"/>
      <c r="E2" s="50"/>
      <c r="F2" s="50"/>
    </row>
    <row r="3" ht="14.25" thickBot="1">
      <c r="F3" s="53" t="s">
        <v>52</v>
      </c>
    </row>
    <row r="4" spans="1:7" ht="24" customHeight="1" thickBot="1">
      <c r="A4" s="478" t="s">
        <v>60</v>
      </c>
      <c r="B4" s="54" t="s">
        <v>42</v>
      </c>
      <c r="C4" s="55"/>
      <c r="D4" s="280"/>
      <c r="E4" s="476" t="s">
        <v>47</v>
      </c>
      <c r="F4" s="477"/>
      <c r="G4" s="477"/>
    </row>
    <row r="5" spans="1:7" s="58" customFormat="1" ht="35.25" customHeight="1" thickBot="1">
      <c r="A5" s="479"/>
      <c r="B5" s="56" t="s">
        <v>53</v>
      </c>
      <c r="C5" s="57" t="s">
        <v>351</v>
      </c>
      <c r="D5" s="281" t="s">
        <v>421</v>
      </c>
      <c r="E5" s="385" t="s">
        <v>53</v>
      </c>
      <c r="F5" s="386" t="s">
        <v>351</v>
      </c>
      <c r="G5" s="387" t="s">
        <v>421</v>
      </c>
    </row>
    <row r="6" spans="1:7" s="58" customFormat="1" ht="12" customHeight="1" thickBot="1">
      <c r="A6" s="100">
        <v>1</v>
      </c>
      <c r="B6" s="101">
        <v>2</v>
      </c>
      <c r="C6" s="102">
        <v>3</v>
      </c>
      <c r="D6" s="282"/>
      <c r="E6" s="101">
        <v>4</v>
      </c>
      <c r="F6" s="308">
        <v>5</v>
      </c>
      <c r="G6" s="307"/>
    </row>
    <row r="7" spans="1:7" ht="12.75" customHeight="1">
      <c r="A7" s="90" t="s">
        <v>3</v>
      </c>
      <c r="B7" s="83" t="s">
        <v>61</v>
      </c>
      <c r="C7" s="34"/>
      <c r="D7" s="283"/>
      <c r="E7" s="83" t="s">
        <v>226</v>
      </c>
      <c r="F7" s="35">
        <v>250</v>
      </c>
      <c r="G7" s="306">
        <v>250</v>
      </c>
    </row>
    <row r="8" spans="1:7" ht="12.75" customHeight="1">
      <c r="A8" s="91" t="s">
        <v>4</v>
      </c>
      <c r="B8" s="60" t="s">
        <v>288</v>
      </c>
      <c r="C8" s="35"/>
      <c r="D8" s="284"/>
      <c r="E8" s="60" t="s">
        <v>227</v>
      </c>
      <c r="F8" s="35">
        <v>24000</v>
      </c>
      <c r="G8" s="306">
        <v>26735</v>
      </c>
    </row>
    <row r="9" spans="1:7" ht="12.75" customHeight="1">
      <c r="A9" s="91" t="s">
        <v>5</v>
      </c>
      <c r="B9" s="60" t="s">
        <v>123</v>
      </c>
      <c r="C9" s="35"/>
      <c r="D9" s="284"/>
      <c r="E9" s="60" t="s">
        <v>228</v>
      </c>
      <c r="F9" s="35">
        <v>150</v>
      </c>
      <c r="G9" s="306">
        <v>150</v>
      </c>
    </row>
    <row r="10" spans="1:7" ht="15.75" customHeight="1">
      <c r="A10" s="91" t="s">
        <v>6</v>
      </c>
      <c r="B10" s="60" t="s">
        <v>169</v>
      </c>
      <c r="C10" s="35"/>
      <c r="D10" s="284"/>
      <c r="E10" s="60" t="s">
        <v>229</v>
      </c>
      <c r="F10" s="35"/>
      <c r="G10" s="306"/>
    </row>
    <row r="11" spans="1:7" ht="18.75" customHeight="1">
      <c r="A11" s="91" t="s">
        <v>7</v>
      </c>
      <c r="B11" s="60" t="s">
        <v>45</v>
      </c>
      <c r="C11" s="35"/>
      <c r="D11" s="284">
        <v>4870</v>
      </c>
      <c r="E11" s="60" t="s">
        <v>290</v>
      </c>
      <c r="F11" s="35"/>
      <c r="G11" s="306"/>
    </row>
    <row r="12" spans="1:7" ht="18.75" customHeight="1">
      <c r="A12" s="91" t="s">
        <v>8</v>
      </c>
      <c r="B12" s="60" t="s">
        <v>113</v>
      </c>
      <c r="C12" s="59"/>
      <c r="D12" s="285"/>
      <c r="E12" s="60" t="s">
        <v>291</v>
      </c>
      <c r="F12" s="35"/>
      <c r="G12" s="306"/>
    </row>
    <row r="13" spans="1:7" ht="12.75" customHeight="1">
      <c r="A13" s="91" t="s">
        <v>9</v>
      </c>
      <c r="B13" s="60" t="s">
        <v>97</v>
      </c>
      <c r="C13" s="35">
        <v>20555</v>
      </c>
      <c r="D13" s="284">
        <v>20555</v>
      </c>
      <c r="E13" s="60" t="s">
        <v>236</v>
      </c>
      <c r="F13" s="35">
        <v>1700</v>
      </c>
      <c r="G13" s="306">
        <v>1700</v>
      </c>
    </row>
    <row r="14" spans="1:7" ht="12.75" customHeight="1">
      <c r="A14" s="91" t="s">
        <v>10</v>
      </c>
      <c r="B14" s="60" t="s">
        <v>289</v>
      </c>
      <c r="C14" s="35">
        <v>1610</v>
      </c>
      <c r="D14" s="284">
        <v>152</v>
      </c>
      <c r="E14" s="85" t="s">
        <v>34</v>
      </c>
      <c r="F14" s="35"/>
      <c r="G14" s="306"/>
    </row>
    <row r="15" spans="1:7" ht="12.75" customHeight="1">
      <c r="A15" s="91" t="s">
        <v>11</v>
      </c>
      <c r="B15" s="60" t="s">
        <v>122</v>
      </c>
      <c r="C15" s="59"/>
      <c r="D15" s="285"/>
      <c r="E15" s="60"/>
      <c r="F15" s="35"/>
      <c r="G15" s="306"/>
    </row>
    <row r="16" spans="1:7" ht="12.75" customHeight="1" thickBot="1">
      <c r="A16" s="91" t="s">
        <v>12</v>
      </c>
      <c r="B16" s="60" t="s">
        <v>462</v>
      </c>
      <c r="C16" s="33"/>
      <c r="D16" s="285">
        <v>14</v>
      </c>
      <c r="E16" s="60"/>
      <c r="F16" s="35"/>
      <c r="G16" s="306"/>
    </row>
    <row r="17" spans="1:8" ht="15.75" customHeight="1" thickBot="1">
      <c r="A17" s="93" t="s">
        <v>13</v>
      </c>
      <c r="B17" s="94" t="s">
        <v>117</v>
      </c>
      <c r="C17" s="104">
        <f>SUM(C7:C16)</f>
        <v>22165</v>
      </c>
      <c r="D17" s="104">
        <f>SUM(D7:D16)</f>
        <v>25591</v>
      </c>
      <c r="E17" s="94" t="s">
        <v>118</v>
      </c>
      <c r="F17" s="309">
        <f>SUM(F7:F16)</f>
        <v>26100</v>
      </c>
      <c r="G17" s="309">
        <f>SUM(G7:G16)</f>
        <v>28835</v>
      </c>
      <c r="H17" s="309"/>
    </row>
    <row r="18" spans="1:7" ht="12.75" customHeight="1">
      <c r="A18" s="116" t="s">
        <v>14</v>
      </c>
      <c r="B18" s="110" t="s">
        <v>132</v>
      </c>
      <c r="C18" s="123">
        <v>3935</v>
      </c>
      <c r="D18" s="314">
        <v>4590</v>
      </c>
      <c r="E18" s="85" t="s">
        <v>247</v>
      </c>
      <c r="F18" s="119"/>
      <c r="G18" s="306"/>
    </row>
    <row r="19" spans="1:7" ht="12.75" customHeight="1">
      <c r="A19" s="91" t="s">
        <v>15</v>
      </c>
      <c r="B19" s="85" t="s">
        <v>210</v>
      </c>
      <c r="C19" s="119"/>
      <c r="D19" s="290"/>
      <c r="E19" s="85" t="s">
        <v>253</v>
      </c>
      <c r="F19" s="119"/>
      <c r="G19" s="306"/>
    </row>
    <row r="20" spans="1:7" ht="12.75" customHeight="1">
      <c r="A20" s="91" t="s">
        <v>16</v>
      </c>
      <c r="B20" s="85" t="s">
        <v>124</v>
      </c>
      <c r="C20" s="119"/>
      <c r="D20" s="290"/>
      <c r="E20" s="85" t="s">
        <v>128</v>
      </c>
      <c r="F20" s="119"/>
      <c r="G20" s="306"/>
    </row>
    <row r="21" spans="1:7" ht="12.75" customHeight="1">
      <c r="A21" s="91" t="s">
        <v>17</v>
      </c>
      <c r="B21" s="85" t="s">
        <v>125</v>
      </c>
      <c r="C21" s="119"/>
      <c r="D21" s="290"/>
      <c r="E21" s="85" t="s">
        <v>129</v>
      </c>
      <c r="F21" s="119"/>
      <c r="G21" s="306"/>
    </row>
    <row r="22" spans="1:7" ht="12.75" customHeight="1">
      <c r="A22" s="91" t="s">
        <v>18</v>
      </c>
      <c r="B22" s="85" t="s">
        <v>212</v>
      </c>
      <c r="C22" s="119"/>
      <c r="D22" s="291"/>
      <c r="E22" s="115" t="s">
        <v>249</v>
      </c>
      <c r="F22" s="119"/>
      <c r="G22" s="306"/>
    </row>
    <row r="23" spans="1:7" ht="18.75" customHeight="1">
      <c r="A23" s="91" t="s">
        <v>19</v>
      </c>
      <c r="B23" s="115" t="s">
        <v>292</v>
      </c>
      <c r="C23" s="119"/>
      <c r="D23" s="290"/>
      <c r="E23" s="85" t="s">
        <v>254</v>
      </c>
      <c r="F23" s="119"/>
      <c r="G23" s="306"/>
    </row>
    <row r="24" spans="1:7" ht="12.75" customHeight="1">
      <c r="A24" s="91" t="s">
        <v>20</v>
      </c>
      <c r="B24" s="85" t="s">
        <v>214</v>
      </c>
      <c r="C24" s="119"/>
      <c r="D24" s="292"/>
      <c r="E24" s="83" t="s">
        <v>251</v>
      </c>
      <c r="F24" s="119"/>
      <c r="G24" s="306"/>
    </row>
    <row r="25" spans="1:7" ht="12.75" customHeight="1">
      <c r="A25" s="91" t="s">
        <v>21</v>
      </c>
      <c r="B25" s="83" t="s">
        <v>219</v>
      </c>
      <c r="C25" s="119"/>
      <c r="D25" s="290"/>
      <c r="E25" s="60" t="s">
        <v>255</v>
      </c>
      <c r="F25" s="119"/>
      <c r="G25" s="306"/>
    </row>
    <row r="26" spans="1:7" ht="12.75" customHeight="1">
      <c r="A26" s="91" t="s">
        <v>22</v>
      </c>
      <c r="B26" s="71"/>
      <c r="C26" s="119"/>
      <c r="D26" s="292"/>
      <c r="E26" s="83"/>
      <c r="F26" s="119"/>
      <c r="G26" s="306"/>
    </row>
    <row r="27" spans="1:7" ht="12.75" customHeight="1" thickBot="1">
      <c r="A27" s="92" t="s">
        <v>23</v>
      </c>
      <c r="B27" s="61"/>
      <c r="C27" s="122"/>
      <c r="D27" s="293"/>
      <c r="E27" s="71"/>
      <c r="F27" s="119"/>
      <c r="G27" s="306"/>
    </row>
    <row r="28" spans="1:7" ht="15.75" customHeight="1" thickBot="1">
      <c r="A28" s="93" t="s">
        <v>24</v>
      </c>
      <c r="B28" s="94" t="s">
        <v>133</v>
      </c>
      <c r="C28" s="104">
        <f>SUM(C19:C27)</f>
        <v>0</v>
      </c>
      <c r="D28" s="287"/>
      <c r="E28" s="94" t="s">
        <v>136</v>
      </c>
      <c r="F28" s="315">
        <f>SUM(F18:F27)</f>
        <v>0</v>
      </c>
      <c r="G28" s="306"/>
    </row>
    <row r="29" spans="1:7" ht="18" customHeight="1" thickBot="1">
      <c r="A29" s="93" t="s">
        <v>25</v>
      </c>
      <c r="B29" s="43" t="s">
        <v>134</v>
      </c>
      <c r="C29" s="106">
        <f>+C17+C18+C28</f>
        <v>26100</v>
      </c>
      <c r="D29" s="106">
        <f>+D17+D18+D28</f>
        <v>30181</v>
      </c>
      <c r="E29" s="43" t="s">
        <v>135</v>
      </c>
      <c r="F29" s="316">
        <f>+F17+F28</f>
        <v>26100</v>
      </c>
      <c r="G29" s="316">
        <f>+G17+G28</f>
        <v>28835</v>
      </c>
    </row>
    <row r="30" spans="1:7" ht="18" customHeight="1" thickBot="1">
      <c r="A30" s="93" t="s">
        <v>26</v>
      </c>
      <c r="B30" s="44" t="s">
        <v>138</v>
      </c>
      <c r="C30" s="105">
        <f>IF(((F17-C17)&gt;0),F17-C17,"----")</f>
        <v>3935</v>
      </c>
      <c r="D30" s="105">
        <f>IF(((G17-D17)&gt;0),G17-D17,"----")</f>
        <v>3244</v>
      </c>
      <c r="E30" s="44" t="s">
        <v>139</v>
      </c>
      <c r="F30" s="311" t="str">
        <f>IF(((C17-F17)&gt;0),C17-F17,"----")</f>
        <v>----</v>
      </c>
      <c r="G30" s="306"/>
    </row>
    <row r="33" ht="15.75">
      <c r="B33" s="98"/>
    </row>
  </sheetData>
  <sheetProtection/>
  <mergeCells count="2">
    <mergeCell ref="A4:A5"/>
    <mergeCell ref="E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="130" zoomScaleNormal="12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7.50390625" style="46" customWidth="1"/>
    <col min="2" max="2" width="91.625" style="46" customWidth="1"/>
    <col min="3" max="3" width="21.625" style="46" customWidth="1"/>
    <col min="4" max="4" width="10.00390625" style="46" bestFit="1" customWidth="1"/>
    <col min="5" max="16384" width="9.375" style="46" customWidth="1"/>
  </cols>
  <sheetData>
    <row r="1" spans="2:3" ht="15.75">
      <c r="B1" s="46" t="s">
        <v>468</v>
      </c>
      <c r="C1" s="248"/>
    </row>
    <row r="2" spans="1:3" ht="15.75">
      <c r="A2" s="467"/>
      <c r="B2" s="468"/>
      <c r="C2" s="468"/>
    </row>
    <row r="3" spans="1:3" ht="15.75">
      <c r="A3" s="467" t="s">
        <v>454</v>
      </c>
      <c r="B3" s="468"/>
      <c r="C3" s="468"/>
    </row>
    <row r="4" spans="1:3" ht="15.75" customHeight="1" thickBot="1">
      <c r="A4" s="471"/>
      <c r="B4" s="471"/>
      <c r="C4" s="226"/>
    </row>
    <row r="5" spans="1:4" ht="37.5" customHeight="1" thickBot="1">
      <c r="A5" s="31" t="s">
        <v>60</v>
      </c>
      <c r="B5" s="45" t="s">
        <v>413</v>
      </c>
      <c r="C5" s="255" t="s">
        <v>351</v>
      </c>
      <c r="D5" s="268" t="s">
        <v>421</v>
      </c>
    </row>
    <row r="6" spans="1:4" ht="22.5" customHeight="1" thickBot="1">
      <c r="A6" s="31"/>
      <c r="B6" s="32"/>
      <c r="C6" s="255" t="s">
        <v>414</v>
      </c>
      <c r="D6" s="256"/>
    </row>
    <row r="7" spans="1:4" ht="19.5" customHeight="1" thickBot="1">
      <c r="A7" s="31"/>
      <c r="B7" s="32" t="s">
        <v>40</v>
      </c>
      <c r="C7" s="255"/>
      <c r="D7" s="256"/>
    </row>
    <row r="8" spans="1:4" s="47" customFormat="1" ht="12" customHeight="1" thickBot="1">
      <c r="A8" s="41">
        <v>1</v>
      </c>
      <c r="B8" s="42">
        <v>2</v>
      </c>
      <c r="C8" s="257">
        <v>3</v>
      </c>
      <c r="D8" s="258"/>
    </row>
    <row r="9" spans="1:4" s="2" customFormat="1" ht="12" customHeight="1" thickBot="1">
      <c r="A9" s="26" t="s">
        <v>3</v>
      </c>
      <c r="B9" s="27" t="s">
        <v>140</v>
      </c>
      <c r="C9" s="259">
        <f>+C10+C17+C26</f>
        <v>9156</v>
      </c>
      <c r="D9" s="259">
        <f>+D10+D17+D26</f>
        <v>12183</v>
      </c>
    </row>
    <row r="10" spans="1:4" s="2" customFormat="1" ht="12" customHeight="1" thickBot="1">
      <c r="A10" s="24" t="s">
        <v>4</v>
      </c>
      <c r="B10" s="25" t="s">
        <v>141</v>
      </c>
      <c r="C10" s="261">
        <f>SUM(C11:C16)</f>
        <v>6240</v>
      </c>
      <c r="D10" s="261">
        <f>SUM(D11:D16)</f>
        <v>6657</v>
      </c>
    </row>
    <row r="11" spans="1:4" s="2" customFormat="1" ht="12" customHeight="1">
      <c r="A11" s="17" t="s">
        <v>92</v>
      </c>
      <c r="B11" s="9" t="s">
        <v>43</v>
      </c>
      <c r="C11" s="262">
        <v>5000</v>
      </c>
      <c r="D11" s="260">
        <v>5303</v>
      </c>
    </row>
    <row r="12" spans="1:4" s="2" customFormat="1" ht="12" customHeight="1">
      <c r="A12" s="17" t="s">
        <v>93</v>
      </c>
      <c r="B12" s="9" t="s">
        <v>62</v>
      </c>
      <c r="C12" s="262"/>
      <c r="D12" s="260"/>
    </row>
    <row r="13" spans="1:4" s="2" customFormat="1" ht="12" customHeight="1">
      <c r="A13" s="17" t="s">
        <v>94</v>
      </c>
      <c r="B13" s="9" t="s">
        <v>44</v>
      </c>
      <c r="C13" s="262">
        <v>1240</v>
      </c>
      <c r="D13" s="260">
        <v>1240</v>
      </c>
    </row>
    <row r="14" spans="1:4" s="2" customFormat="1" ht="12" customHeight="1">
      <c r="A14" s="17" t="s">
        <v>95</v>
      </c>
      <c r="B14" s="9" t="s">
        <v>142</v>
      </c>
      <c r="C14" s="262"/>
      <c r="D14" s="260">
        <v>97</v>
      </c>
    </row>
    <row r="15" spans="1:4" s="2" customFormat="1" ht="12" customHeight="1">
      <c r="A15" s="17" t="s">
        <v>96</v>
      </c>
      <c r="B15" s="9" t="s">
        <v>143</v>
      </c>
      <c r="C15" s="262"/>
      <c r="D15" s="260"/>
    </row>
    <row r="16" spans="1:4" s="2" customFormat="1" ht="12" customHeight="1" thickBot="1">
      <c r="A16" s="17" t="s">
        <v>103</v>
      </c>
      <c r="B16" s="9" t="s">
        <v>424</v>
      </c>
      <c r="C16" s="262"/>
      <c r="D16" s="260">
        <v>17</v>
      </c>
    </row>
    <row r="17" spans="1:4" s="2" customFormat="1" ht="12" customHeight="1" thickBot="1">
      <c r="A17" s="24" t="s">
        <v>5</v>
      </c>
      <c r="B17" s="25" t="s">
        <v>144</v>
      </c>
      <c r="C17" s="259">
        <f>SUM(C18:C25)</f>
        <v>2916</v>
      </c>
      <c r="D17" s="259">
        <f>SUM(D18:D25)</f>
        <v>5526</v>
      </c>
    </row>
    <row r="18" spans="1:4" s="2" customFormat="1" ht="12" customHeight="1">
      <c r="A18" s="21" t="s">
        <v>65</v>
      </c>
      <c r="B18" s="13" t="s">
        <v>149</v>
      </c>
      <c r="C18" s="262"/>
      <c r="D18" s="260"/>
    </row>
    <row r="19" spans="1:4" s="2" customFormat="1" ht="12" customHeight="1">
      <c r="A19" s="17" t="s">
        <v>66</v>
      </c>
      <c r="B19" s="9" t="s">
        <v>150</v>
      </c>
      <c r="C19" s="262">
        <v>526</v>
      </c>
      <c r="D19" s="260">
        <v>1452</v>
      </c>
    </row>
    <row r="20" spans="1:4" s="2" customFormat="1" ht="12" customHeight="1">
      <c r="A20" s="17" t="s">
        <v>67</v>
      </c>
      <c r="B20" s="9" t="s">
        <v>151</v>
      </c>
      <c r="C20" s="262">
        <v>1160</v>
      </c>
      <c r="D20" s="260">
        <v>1280</v>
      </c>
    </row>
    <row r="21" spans="1:4" s="2" customFormat="1" ht="12" customHeight="1">
      <c r="A21" s="17" t="s">
        <v>68</v>
      </c>
      <c r="B21" s="9" t="s">
        <v>152</v>
      </c>
      <c r="C21" s="262">
        <v>874</v>
      </c>
      <c r="D21" s="260">
        <v>1208</v>
      </c>
    </row>
    <row r="22" spans="1:4" s="2" customFormat="1" ht="12" customHeight="1">
      <c r="A22" s="16" t="s">
        <v>145</v>
      </c>
      <c r="B22" s="8" t="s">
        <v>153</v>
      </c>
      <c r="C22" s="262"/>
      <c r="D22" s="260"/>
    </row>
    <row r="23" spans="1:4" s="2" customFormat="1" ht="12" customHeight="1">
      <c r="A23" s="17" t="s">
        <v>146</v>
      </c>
      <c r="B23" s="9" t="s">
        <v>353</v>
      </c>
      <c r="C23" s="262">
        <v>236</v>
      </c>
      <c r="D23" s="260"/>
    </row>
    <row r="24" spans="1:4" s="2" customFormat="1" ht="12" customHeight="1">
      <c r="A24" s="17" t="s">
        <v>147</v>
      </c>
      <c r="B24" s="9" t="s">
        <v>155</v>
      </c>
      <c r="C24" s="262"/>
      <c r="D24" s="260">
        <v>59</v>
      </c>
    </row>
    <row r="25" spans="1:4" s="2" customFormat="1" ht="12" customHeight="1" thickBot="1">
      <c r="A25" s="18" t="s">
        <v>148</v>
      </c>
      <c r="B25" s="10" t="s">
        <v>156</v>
      </c>
      <c r="C25" s="262">
        <v>120</v>
      </c>
      <c r="D25" s="260">
        <v>1527</v>
      </c>
    </row>
    <row r="26" spans="1:4" s="2" customFormat="1" ht="12" customHeight="1" thickBot="1">
      <c r="A26" s="24" t="s">
        <v>157</v>
      </c>
      <c r="B26" s="25" t="s">
        <v>159</v>
      </c>
      <c r="C26" s="263"/>
      <c r="D26" s="260"/>
    </row>
    <row r="27" spans="1:4" s="2" customFormat="1" ht="12" customHeight="1" thickBot="1">
      <c r="A27" s="24" t="s">
        <v>7</v>
      </c>
      <c r="B27" s="25" t="s">
        <v>160</v>
      </c>
      <c r="C27" s="259">
        <f>SUM(C28:C35)</f>
        <v>59477</v>
      </c>
      <c r="D27" s="259">
        <f>SUM(D28:D35)</f>
        <v>70753</v>
      </c>
    </row>
    <row r="28" spans="1:4" s="2" customFormat="1" ht="12" customHeight="1">
      <c r="A28" s="19" t="s">
        <v>71</v>
      </c>
      <c r="B28" s="11" t="s">
        <v>387</v>
      </c>
      <c r="C28" s="262">
        <v>55201</v>
      </c>
      <c r="D28" s="260">
        <v>64441</v>
      </c>
    </row>
    <row r="29" spans="1:4" s="2" customFormat="1" ht="12" customHeight="1">
      <c r="A29" s="17" t="s">
        <v>72</v>
      </c>
      <c r="B29" s="9" t="s">
        <v>168</v>
      </c>
      <c r="C29" s="262">
        <v>8</v>
      </c>
      <c r="D29" s="260">
        <v>142</v>
      </c>
    </row>
    <row r="30" spans="1:4" s="2" customFormat="1" ht="12" customHeight="1">
      <c r="A30" s="17" t="s">
        <v>73</v>
      </c>
      <c r="B30" s="9" t="s">
        <v>354</v>
      </c>
      <c r="C30" s="262">
        <v>4268</v>
      </c>
      <c r="D30" s="260">
        <v>1300</v>
      </c>
    </row>
    <row r="31" spans="1:4" s="2" customFormat="1" ht="12" customHeight="1">
      <c r="A31" s="20" t="s">
        <v>161</v>
      </c>
      <c r="B31" s="9" t="s">
        <v>445</v>
      </c>
      <c r="C31" s="262"/>
      <c r="D31" s="260"/>
    </row>
    <row r="32" spans="1:4" s="2" customFormat="1" ht="12" customHeight="1">
      <c r="A32" s="20" t="s">
        <v>162</v>
      </c>
      <c r="B32" s="9" t="s">
        <v>463</v>
      </c>
      <c r="C32" s="262"/>
      <c r="D32" s="260">
        <v>4870</v>
      </c>
    </row>
    <row r="33" spans="1:4" s="2" customFormat="1" ht="12" customHeight="1">
      <c r="A33" s="17" t="s">
        <v>163</v>
      </c>
      <c r="B33" s="9" t="s">
        <v>169</v>
      </c>
      <c r="C33" s="262"/>
      <c r="D33" s="260"/>
    </row>
    <row r="34" spans="1:4" s="2" customFormat="1" ht="12" customHeight="1">
      <c r="A34" s="17" t="s">
        <v>164</v>
      </c>
      <c r="B34" s="9"/>
      <c r="C34" s="264"/>
      <c r="D34" s="260"/>
    </row>
    <row r="35" spans="1:4" s="2" customFormat="1" ht="12" customHeight="1" thickBot="1">
      <c r="A35" s="17" t="s">
        <v>165</v>
      </c>
      <c r="B35" s="9" t="s">
        <v>170</v>
      </c>
      <c r="C35" s="391"/>
      <c r="D35" s="392"/>
    </row>
    <row r="36" spans="1:4" s="2" customFormat="1" ht="12" customHeight="1" thickBot="1">
      <c r="A36" s="24" t="s">
        <v>8</v>
      </c>
      <c r="B36" s="390" t="s">
        <v>269</v>
      </c>
      <c r="C36" s="395">
        <f>+C37+C43</f>
        <v>32177</v>
      </c>
      <c r="D36" s="395">
        <f>+D37+D43</f>
        <v>27840</v>
      </c>
    </row>
    <row r="37" spans="1:4" s="2" customFormat="1" ht="12" customHeight="1">
      <c r="A37" s="19" t="s">
        <v>74</v>
      </c>
      <c r="B37" s="30" t="s">
        <v>173</v>
      </c>
      <c r="C37" s="393">
        <f>SUM(C38:C42)</f>
        <v>6191</v>
      </c>
      <c r="D37" s="394">
        <v>7285</v>
      </c>
    </row>
    <row r="38" spans="1:4" s="2" customFormat="1" ht="12" customHeight="1">
      <c r="A38" s="17" t="s">
        <v>76</v>
      </c>
      <c r="B38" s="28" t="s">
        <v>388</v>
      </c>
      <c r="C38" s="264">
        <v>5052</v>
      </c>
      <c r="D38" s="260">
        <v>5832</v>
      </c>
    </row>
    <row r="39" spans="1:4" s="2" customFormat="1" ht="12" customHeight="1">
      <c r="A39" s="17" t="s">
        <v>77</v>
      </c>
      <c r="B39" s="28" t="s">
        <v>175</v>
      </c>
      <c r="C39" s="264">
        <v>100</v>
      </c>
      <c r="D39" s="260">
        <v>100</v>
      </c>
    </row>
    <row r="40" spans="1:4" s="2" customFormat="1" ht="12" customHeight="1">
      <c r="A40" s="17" t="s">
        <v>78</v>
      </c>
      <c r="B40" s="28" t="s">
        <v>176</v>
      </c>
      <c r="C40" s="264">
        <v>1039</v>
      </c>
      <c r="D40" s="260">
        <v>1039</v>
      </c>
    </row>
    <row r="41" spans="1:4" s="2" customFormat="1" ht="12" customHeight="1">
      <c r="A41" s="17" t="s">
        <v>79</v>
      </c>
      <c r="B41" s="28" t="s">
        <v>46</v>
      </c>
      <c r="C41" s="264"/>
      <c r="D41" s="260"/>
    </row>
    <row r="42" spans="1:4" s="2" customFormat="1" ht="12" customHeight="1">
      <c r="A42" s="17" t="s">
        <v>171</v>
      </c>
      <c r="B42" s="28" t="s">
        <v>177</v>
      </c>
      <c r="C42" s="264"/>
      <c r="D42" s="260">
        <v>314</v>
      </c>
    </row>
    <row r="43" spans="1:4" s="2" customFormat="1" ht="12" customHeight="1">
      <c r="A43" s="17" t="s">
        <v>75</v>
      </c>
      <c r="B43" s="30" t="s">
        <v>178</v>
      </c>
      <c r="C43" s="265">
        <f>SUM(C44:C48)</f>
        <v>25986</v>
      </c>
      <c r="D43" s="265">
        <f>SUM(D44:D48)</f>
        <v>20555</v>
      </c>
    </row>
    <row r="44" spans="1:4" s="2" customFormat="1" ht="12" customHeight="1">
      <c r="A44" s="17" t="s">
        <v>82</v>
      </c>
      <c r="B44" s="28" t="s">
        <v>388</v>
      </c>
      <c r="C44" s="264">
        <v>250</v>
      </c>
      <c r="D44" s="260">
        <v>250</v>
      </c>
    </row>
    <row r="45" spans="1:4" s="2" customFormat="1" ht="12" customHeight="1">
      <c r="A45" s="17" t="s">
        <v>83</v>
      </c>
      <c r="B45" s="28" t="s">
        <v>175</v>
      </c>
      <c r="C45" s="264"/>
      <c r="D45" s="260"/>
    </row>
    <row r="46" spans="1:4" s="2" customFormat="1" ht="12" customHeight="1">
      <c r="A46" s="17" t="s">
        <v>84</v>
      </c>
      <c r="B46" s="28" t="s">
        <v>176</v>
      </c>
      <c r="C46" s="264"/>
      <c r="D46" s="260"/>
    </row>
    <row r="47" spans="1:4" s="2" customFormat="1" ht="12" customHeight="1">
      <c r="A47" s="17" t="s">
        <v>85</v>
      </c>
      <c r="B47" s="28" t="s">
        <v>46</v>
      </c>
      <c r="C47" s="264"/>
      <c r="D47" s="260"/>
    </row>
    <row r="48" spans="1:4" s="2" customFormat="1" ht="12" customHeight="1" thickBot="1">
      <c r="A48" s="20" t="s">
        <v>172</v>
      </c>
      <c r="B48" s="29" t="s">
        <v>334</v>
      </c>
      <c r="C48" s="264">
        <v>25736</v>
      </c>
      <c r="D48" s="260">
        <v>20305</v>
      </c>
    </row>
    <row r="49" spans="1:4" s="2" customFormat="1" ht="12" customHeight="1" thickBot="1">
      <c r="A49" s="24" t="s">
        <v>179</v>
      </c>
      <c r="B49" s="25" t="s">
        <v>180</v>
      </c>
      <c r="C49" s="259">
        <f>SUM(C50:C52)</f>
        <v>0</v>
      </c>
      <c r="D49" s="260">
        <v>14</v>
      </c>
    </row>
    <row r="50" spans="1:4" s="2" customFormat="1" ht="12" customHeight="1">
      <c r="A50" s="19" t="s">
        <v>80</v>
      </c>
      <c r="B50" s="11" t="s">
        <v>182</v>
      </c>
      <c r="C50" s="262"/>
      <c r="D50" s="260"/>
    </row>
    <row r="51" spans="1:4" s="2" customFormat="1" ht="12" customHeight="1">
      <c r="A51" s="16" t="s">
        <v>81</v>
      </c>
      <c r="B51" s="9" t="s">
        <v>183</v>
      </c>
      <c r="C51" s="262"/>
      <c r="D51" s="260"/>
    </row>
    <row r="52" spans="1:4" s="2" customFormat="1" ht="12" customHeight="1" thickBot="1">
      <c r="A52" s="20" t="s">
        <v>181</v>
      </c>
      <c r="B52" s="12" t="s">
        <v>123</v>
      </c>
      <c r="C52" s="262"/>
      <c r="D52" s="260">
        <v>14</v>
      </c>
    </row>
    <row r="53" spans="1:4" s="2" customFormat="1" ht="12" customHeight="1" thickBot="1">
      <c r="A53" s="24" t="s">
        <v>10</v>
      </c>
      <c r="B53" s="25" t="s">
        <v>184</v>
      </c>
      <c r="C53" s="259">
        <f>+C54+C55</f>
        <v>1610</v>
      </c>
      <c r="D53" s="259">
        <f>+D54+D55</f>
        <v>333</v>
      </c>
    </row>
    <row r="54" spans="1:4" s="2" customFormat="1" ht="12" customHeight="1">
      <c r="A54" s="19" t="s">
        <v>185</v>
      </c>
      <c r="B54" s="9" t="s">
        <v>111</v>
      </c>
      <c r="C54" s="264"/>
      <c r="D54" s="260">
        <v>181</v>
      </c>
    </row>
    <row r="55" spans="1:4" s="2" customFormat="1" ht="12" customHeight="1" thickBot="1">
      <c r="A55" s="16" t="s">
        <v>186</v>
      </c>
      <c r="B55" s="9" t="s">
        <v>112</v>
      </c>
      <c r="C55" s="264">
        <v>1610</v>
      </c>
      <c r="D55" s="260">
        <v>152</v>
      </c>
    </row>
    <row r="56" spans="1:4" s="2" customFormat="1" ht="17.25" customHeight="1" thickBot="1">
      <c r="A56" s="24" t="s">
        <v>187</v>
      </c>
      <c r="B56" s="25" t="s">
        <v>188</v>
      </c>
      <c r="C56" s="397"/>
      <c r="D56" s="392"/>
    </row>
    <row r="57" spans="1:4" s="2" customFormat="1" ht="12" customHeight="1" thickBot="1">
      <c r="A57" s="24" t="s">
        <v>12</v>
      </c>
      <c r="B57" s="396" t="s">
        <v>189</v>
      </c>
      <c r="C57" s="399">
        <f>+C9+C27+C36+C49+C53+C56</f>
        <v>102420</v>
      </c>
      <c r="D57" s="399">
        <f>+D9+D27+D36+D49+D53+D56</f>
        <v>111123</v>
      </c>
    </row>
    <row r="58" spans="1:4" s="2" customFormat="1" ht="12" customHeight="1" thickBot="1">
      <c r="A58" s="86" t="s">
        <v>13</v>
      </c>
      <c r="B58" s="88" t="s">
        <v>349</v>
      </c>
      <c r="C58" s="398">
        <f>SUM(C59:C60)</f>
        <v>9466</v>
      </c>
      <c r="D58" s="398">
        <f>SUM(D59:D60)</f>
        <v>10082</v>
      </c>
    </row>
    <row r="59" spans="1:4" s="2" customFormat="1" ht="12" customHeight="1">
      <c r="A59" s="125" t="s">
        <v>115</v>
      </c>
      <c r="B59" s="126" t="s">
        <v>190</v>
      </c>
      <c r="C59" s="264">
        <v>5531</v>
      </c>
      <c r="D59" s="260">
        <v>5492</v>
      </c>
    </row>
    <row r="60" spans="1:4" s="2" customFormat="1" ht="12" customHeight="1" thickBot="1">
      <c r="A60" s="127" t="s">
        <v>116</v>
      </c>
      <c r="B60" s="128" t="s">
        <v>191</v>
      </c>
      <c r="C60" s="264">
        <v>3935</v>
      </c>
      <c r="D60" s="260">
        <v>4590</v>
      </c>
    </row>
    <row r="61" spans="1:4" s="2" customFormat="1" ht="12" customHeight="1" thickBot="1">
      <c r="A61" s="86" t="s">
        <v>14</v>
      </c>
      <c r="B61" s="88" t="s">
        <v>192</v>
      </c>
      <c r="C61" s="266">
        <f>SUM(C62,C69)</f>
        <v>0</v>
      </c>
      <c r="D61" s="260"/>
    </row>
    <row r="62" spans="1:4" s="2" customFormat="1" ht="12" customHeight="1">
      <c r="A62" s="21" t="s">
        <v>193</v>
      </c>
      <c r="B62" s="30" t="s">
        <v>209</v>
      </c>
      <c r="C62" s="267">
        <f>SUM(C63:C68)</f>
        <v>0</v>
      </c>
      <c r="D62" s="260"/>
    </row>
    <row r="63" spans="1:4" s="2" customFormat="1" ht="12" customHeight="1">
      <c r="A63" s="19" t="s">
        <v>208</v>
      </c>
      <c r="B63" s="89" t="s">
        <v>210</v>
      </c>
      <c r="C63" s="264"/>
      <c r="D63" s="260"/>
    </row>
    <row r="64" spans="1:4" s="2" customFormat="1" ht="12" customHeight="1">
      <c r="A64" s="19" t="s">
        <v>194</v>
      </c>
      <c r="B64" s="89" t="s">
        <v>211</v>
      </c>
      <c r="C64" s="264"/>
      <c r="D64" s="260"/>
    </row>
    <row r="65" spans="1:4" s="2" customFormat="1" ht="12" customHeight="1">
      <c r="A65" s="19" t="s">
        <v>195</v>
      </c>
      <c r="B65" s="89" t="s">
        <v>212</v>
      </c>
      <c r="C65" s="264"/>
      <c r="D65" s="260"/>
    </row>
    <row r="66" spans="1:4" s="2" customFormat="1" ht="12" customHeight="1">
      <c r="A66" s="19" t="s">
        <v>196</v>
      </c>
      <c r="B66" s="89" t="s">
        <v>213</v>
      </c>
      <c r="C66" s="264"/>
      <c r="D66" s="260"/>
    </row>
    <row r="67" spans="1:4" s="2" customFormat="1" ht="12" customHeight="1">
      <c r="A67" s="19" t="s">
        <v>197</v>
      </c>
      <c r="B67" s="89" t="s">
        <v>214</v>
      </c>
      <c r="C67" s="264"/>
      <c r="D67" s="260"/>
    </row>
    <row r="68" spans="1:4" s="2" customFormat="1" ht="12" customHeight="1">
      <c r="A68" s="19" t="s">
        <v>198</v>
      </c>
      <c r="B68" s="89" t="s">
        <v>216</v>
      </c>
      <c r="C68" s="264"/>
      <c r="D68" s="260"/>
    </row>
    <row r="69" spans="1:4" s="2" customFormat="1" ht="12" customHeight="1">
      <c r="A69" s="19" t="s">
        <v>199</v>
      </c>
      <c r="B69" s="30" t="s">
        <v>217</v>
      </c>
      <c r="C69" s="267">
        <f>SUM(C70:C76)</f>
        <v>0</v>
      </c>
      <c r="D69" s="260"/>
    </row>
    <row r="70" spans="1:4" s="2" customFormat="1" ht="12" customHeight="1">
      <c r="A70" s="19" t="s">
        <v>200</v>
      </c>
      <c r="B70" s="89" t="s">
        <v>210</v>
      </c>
      <c r="C70" s="264"/>
      <c r="D70" s="260"/>
    </row>
    <row r="71" spans="1:4" s="2" customFormat="1" ht="12" customHeight="1">
      <c r="A71" s="19" t="s">
        <v>201</v>
      </c>
      <c r="B71" s="89" t="s">
        <v>124</v>
      </c>
      <c r="C71" s="264"/>
      <c r="D71" s="260"/>
    </row>
    <row r="72" spans="1:4" s="2" customFormat="1" ht="12" customHeight="1">
      <c r="A72" s="19" t="s">
        <v>202</v>
      </c>
      <c r="B72" s="89" t="s">
        <v>125</v>
      </c>
      <c r="C72" s="264"/>
      <c r="D72" s="260"/>
    </row>
    <row r="73" spans="1:4" s="2" customFormat="1" ht="12" customHeight="1">
      <c r="A73" s="19" t="s">
        <v>203</v>
      </c>
      <c r="B73" s="89" t="s">
        <v>212</v>
      </c>
      <c r="C73" s="264"/>
      <c r="D73" s="260"/>
    </row>
    <row r="74" spans="1:4" s="2" customFormat="1" ht="12" customHeight="1">
      <c r="A74" s="16" t="s">
        <v>204</v>
      </c>
      <c r="B74" s="29" t="s">
        <v>218</v>
      </c>
      <c r="C74" s="262"/>
      <c r="D74" s="260"/>
    </row>
    <row r="75" spans="1:4" s="2" customFormat="1" ht="12" customHeight="1">
      <c r="A75" s="17" t="s">
        <v>205</v>
      </c>
      <c r="B75" s="29" t="s">
        <v>214</v>
      </c>
      <c r="C75" s="262"/>
      <c r="D75" s="260"/>
    </row>
    <row r="76" spans="1:4" s="2" customFormat="1" ht="12" customHeight="1" thickBot="1">
      <c r="A76" s="22" t="s">
        <v>206</v>
      </c>
      <c r="B76" s="95" t="s">
        <v>219</v>
      </c>
      <c r="C76" s="262"/>
      <c r="D76" s="260"/>
    </row>
    <row r="77" spans="1:4" s="2" customFormat="1" ht="15" customHeight="1" thickBot="1">
      <c r="A77" s="24" t="s">
        <v>15</v>
      </c>
      <c r="B77" s="39" t="s">
        <v>207</v>
      </c>
      <c r="C77" s="259">
        <f>+C57+C58+C61</f>
        <v>111886</v>
      </c>
      <c r="D77" s="259">
        <f>+D57+D58+D61</f>
        <v>121205</v>
      </c>
    </row>
    <row r="78" spans="1:3" s="2" customFormat="1" ht="22.5" customHeight="1">
      <c r="A78" s="469"/>
      <c r="B78" s="469"/>
      <c r="C78" s="470"/>
    </row>
    <row r="79" spans="1:3" s="2" customFormat="1" ht="12.75" customHeight="1">
      <c r="A79" s="6"/>
      <c r="B79" s="7"/>
      <c r="C79" s="1"/>
    </row>
    <row r="80" spans="1:3" ht="16.5" customHeight="1">
      <c r="A80" s="472"/>
      <c r="B80" s="472"/>
      <c r="C80" s="472"/>
    </row>
    <row r="81" spans="1:3" ht="16.5" customHeight="1">
      <c r="A81" s="480"/>
      <c r="B81" s="480"/>
      <c r="C81" s="226"/>
    </row>
    <row r="82" spans="1:3" ht="37.5" customHeight="1">
      <c r="A82" s="227"/>
      <c r="B82" s="227"/>
      <c r="C82" s="227"/>
    </row>
    <row r="83" spans="1:3" s="47" customFormat="1" ht="12" customHeight="1">
      <c r="A83" s="228"/>
      <c r="B83" s="228"/>
      <c r="C83" s="228"/>
    </row>
    <row r="84" spans="1:3" ht="12" customHeight="1">
      <c r="A84" s="229"/>
      <c r="B84" s="230"/>
      <c r="C84" s="231"/>
    </row>
    <row r="85" spans="1:3" ht="12" customHeight="1">
      <c r="A85" s="232"/>
      <c r="B85" s="23"/>
      <c r="C85" s="233"/>
    </row>
    <row r="86" spans="1:3" ht="12" customHeight="1">
      <c r="A86" s="232"/>
      <c r="B86" s="23"/>
      <c r="C86" s="233"/>
    </row>
    <row r="87" spans="1:3" ht="12" customHeight="1">
      <c r="A87" s="232"/>
      <c r="B87" s="23"/>
      <c r="C87" s="233"/>
    </row>
    <row r="88" spans="1:3" ht="12" customHeight="1">
      <c r="A88" s="232"/>
      <c r="B88" s="23"/>
      <c r="C88" s="233"/>
    </row>
    <row r="89" spans="1:3" ht="12" customHeight="1">
      <c r="A89" s="232"/>
      <c r="B89" s="23"/>
      <c r="C89" s="233"/>
    </row>
    <row r="90" spans="1:3" ht="12" customHeight="1">
      <c r="A90" s="232"/>
      <c r="B90" s="23"/>
      <c r="C90" s="233"/>
    </row>
    <row r="91" spans="1:3" ht="12" customHeight="1">
      <c r="A91" s="232"/>
      <c r="B91" s="234"/>
      <c r="C91" s="233"/>
    </row>
    <row r="92" spans="1:3" ht="12" customHeight="1">
      <c r="A92" s="232"/>
      <c r="B92" s="234"/>
      <c r="C92" s="233"/>
    </row>
    <row r="93" spans="1:3" ht="12" customHeight="1">
      <c r="A93" s="232"/>
      <c r="B93" s="235"/>
      <c r="C93" s="233"/>
    </row>
    <row r="94" spans="1:3" ht="12" customHeight="1">
      <c r="A94" s="232"/>
      <c r="B94" s="235"/>
      <c r="C94" s="233"/>
    </row>
    <row r="95" spans="1:3" ht="12" customHeight="1">
      <c r="A95" s="232"/>
      <c r="B95" s="235"/>
      <c r="C95" s="233"/>
    </row>
    <row r="96" spans="1:3" ht="12" customHeight="1">
      <c r="A96" s="232"/>
      <c r="B96" s="235"/>
      <c r="C96" s="233"/>
    </row>
    <row r="97" spans="1:3" ht="12" customHeight="1">
      <c r="A97" s="232"/>
      <c r="B97" s="235"/>
      <c r="C97" s="233"/>
    </row>
    <row r="98" spans="1:3" ht="12" customHeight="1">
      <c r="A98" s="229"/>
      <c r="B98" s="230"/>
      <c r="C98" s="231"/>
    </row>
    <row r="99" spans="1:3" ht="12" customHeight="1">
      <c r="A99" s="232"/>
      <c r="B99" s="23"/>
      <c r="C99" s="233"/>
    </row>
    <row r="100" spans="1:3" ht="12" customHeight="1">
      <c r="A100" s="232"/>
      <c r="B100" s="23"/>
      <c r="C100" s="233"/>
    </row>
    <row r="101" spans="1:3" ht="12" customHeight="1">
      <c r="A101" s="232"/>
      <c r="B101" s="23"/>
      <c r="C101" s="233"/>
    </row>
    <row r="102" spans="1:3" ht="12" customHeight="1">
      <c r="A102" s="232"/>
      <c r="B102" s="23"/>
      <c r="C102" s="233"/>
    </row>
    <row r="103" spans="1:3" ht="12" customHeight="1">
      <c r="A103" s="232"/>
      <c r="B103" s="23"/>
      <c r="C103" s="233"/>
    </row>
    <row r="104" spans="1:3" ht="24" customHeight="1">
      <c r="A104" s="232"/>
      <c r="B104" s="23"/>
      <c r="C104" s="233"/>
    </row>
    <row r="105" spans="1:3" ht="12" customHeight="1">
      <c r="A105" s="232"/>
      <c r="B105" s="23"/>
      <c r="C105" s="233"/>
    </row>
    <row r="106" spans="1:3" ht="12" customHeight="1">
      <c r="A106" s="232"/>
      <c r="B106" s="23"/>
      <c r="C106" s="233"/>
    </row>
    <row r="107" spans="1:3" ht="12" customHeight="1">
      <c r="A107" s="232"/>
      <c r="B107" s="234"/>
      <c r="C107" s="233"/>
    </row>
    <row r="108" spans="1:3" ht="12" customHeight="1">
      <c r="A108" s="232"/>
      <c r="B108" s="234"/>
      <c r="C108" s="233"/>
    </row>
    <row r="109" spans="1:3" ht="12" customHeight="1">
      <c r="A109" s="232"/>
      <c r="B109" s="234"/>
      <c r="C109" s="233"/>
    </row>
    <row r="110" spans="1:3" ht="12" customHeight="1">
      <c r="A110" s="229"/>
      <c r="B110" s="230"/>
      <c r="C110" s="236"/>
    </row>
    <row r="111" spans="1:3" ht="12" customHeight="1">
      <c r="A111" s="229"/>
      <c r="B111" s="230"/>
      <c r="C111" s="231"/>
    </row>
    <row r="112" spans="1:3" ht="12" customHeight="1">
      <c r="A112" s="232"/>
      <c r="B112" s="23"/>
      <c r="C112" s="233"/>
    </row>
    <row r="113" spans="1:3" ht="12" customHeight="1">
      <c r="A113" s="232"/>
      <c r="B113" s="23"/>
      <c r="C113" s="233"/>
    </row>
    <row r="114" spans="1:3" ht="12" customHeight="1">
      <c r="A114" s="229"/>
      <c r="B114" s="237"/>
      <c r="C114" s="231"/>
    </row>
    <row r="115" spans="1:3" ht="12" customHeight="1">
      <c r="A115" s="229"/>
      <c r="B115" s="230"/>
      <c r="C115" s="231"/>
    </row>
    <row r="116" spans="1:3" ht="12" customHeight="1">
      <c r="A116" s="232"/>
      <c r="B116" s="238"/>
      <c r="C116" s="239"/>
    </row>
    <row r="117" spans="1:3" ht="12" customHeight="1">
      <c r="A117" s="232"/>
      <c r="B117" s="240"/>
      <c r="C117" s="233"/>
    </row>
    <row r="118" spans="1:3" ht="12" customHeight="1">
      <c r="A118" s="232"/>
      <c r="B118" s="240"/>
      <c r="C118" s="233"/>
    </row>
    <row r="119" spans="1:3" ht="12" customHeight="1">
      <c r="A119" s="232"/>
      <c r="B119" s="240"/>
      <c r="C119" s="233"/>
    </row>
    <row r="120" spans="1:3" ht="12" customHeight="1">
      <c r="A120" s="232"/>
      <c r="B120" s="240"/>
      <c r="C120" s="233"/>
    </row>
    <row r="121" spans="1:3" ht="12" customHeight="1">
      <c r="A121" s="232"/>
      <c r="B121" s="240"/>
      <c r="C121" s="233"/>
    </row>
    <row r="122" spans="1:3" ht="12" customHeight="1">
      <c r="A122" s="232"/>
      <c r="B122" s="240"/>
      <c r="C122" s="233"/>
    </row>
    <row r="123" spans="1:3" ht="12" customHeight="1">
      <c r="A123" s="232"/>
      <c r="B123" s="240"/>
      <c r="C123" s="233"/>
    </row>
    <row r="124" spans="1:3" ht="12" customHeight="1">
      <c r="A124" s="232"/>
      <c r="B124" s="240"/>
      <c r="C124" s="233"/>
    </row>
    <row r="125" spans="1:3" ht="12" customHeight="1">
      <c r="A125" s="232"/>
      <c r="B125" s="238"/>
      <c r="C125" s="239"/>
    </row>
    <row r="126" spans="1:3" ht="12" customHeight="1">
      <c r="A126" s="232"/>
      <c r="B126" s="240"/>
      <c r="C126" s="233"/>
    </row>
    <row r="127" spans="1:3" ht="12" customHeight="1">
      <c r="A127" s="232"/>
      <c r="B127" s="240"/>
      <c r="C127" s="233"/>
    </row>
    <row r="128" spans="1:3" ht="12" customHeight="1">
      <c r="A128" s="232"/>
      <c r="B128" s="240"/>
      <c r="C128" s="233"/>
    </row>
    <row r="129" spans="1:3" ht="12" customHeight="1">
      <c r="A129" s="232"/>
      <c r="B129" s="240"/>
      <c r="C129" s="233"/>
    </row>
    <row r="130" spans="1:3" ht="12" customHeight="1">
      <c r="A130" s="232"/>
      <c r="B130" s="240"/>
      <c r="C130" s="233"/>
    </row>
    <row r="131" spans="1:3" ht="12" customHeight="1">
      <c r="A131" s="232"/>
      <c r="B131" s="240"/>
      <c r="C131" s="233"/>
    </row>
    <row r="132" spans="1:3" ht="12" customHeight="1">
      <c r="A132" s="232"/>
      <c r="B132" s="240"/>
      <c r="C132" s="233"/>
    </row>
    <row r="133" spans="1:3" ht="12" customHeight="1">
      <c r="A133" s="232"/>
      <c r="B133" s="240"/>
      <c r="C133" s="241"/>
    </row>
    <row r="134" spans="1:8" ht="15" customHeight="1">
      <c r="A134" s="229"/>
      <c r="B134" s="242"/>
      <c r="C134" s="231"/>
      <c r="E134" s="48"/>
      <c r="F134" s="96"/>
      <c r="G134" s="96"/>
      <c r="H134" s="96"/>
    </row>
    <row r="135" spans="1:3" s="2" customFormat="1" ht="12.75" customHeight="1">
      <c r="A135" s="470"/>
      <c r="B135" s="470"/>
      <c r="C135" s="470"/>
    </row>
    <row r="136" spans="1:3" ht="15.75">
      <c r="A136" s="225"/>
      <c r="B136" s="225"/>
      <c r="C136" s="225"/>
    </row>
    <row r="137" spans="1:3" ht="15.75">
      <c r="A137" s="481"/>
      <c r="B137" s="481"/>
      <c r="C137" s="481"/>
    </row>
    <row r="138" spans="1:3" ht="15.75">
      <c r="A138" s="480"/>
      <c r="B138" s="480"/>
      <c r="C138" s="225"/>
    </row>
    <row r="139" spans="1:4" ht="23.25" customHeight="1">
      <c r="A139" s="229"/>
      <c r="B139" s="230"/>
      <c r="C139" s="243"/>
      <c r="D139" s="225"/>
    </row>
    <row r="140" spans="1:3" ht="15.75">
      <c r="A140" s="225"/>
      <c r="B140" s="225"/>
      <c r="C140" s="244"/>
    </row>
    <row r="141" spans="1:3" ht="33" customHeight="1">
      <c r="A141" s="482"/>
      <c r="B141" s="482"/>
      <c r="C141" s="482"/>
    </row>
    <row r="142" spans="1:3" ht="15.75">
      <c r="A142" s="480"/>
      <c r="B142" s="480"/>
      <c r="C142" s="225"/>
    </row>
    <row r="143" spans="1:3" ht="12" customHeight="1">
      <c r="A143" s="229"/>
      <c r="B143" s="230"/>
      <c r="C143" s="245"/>
    </row>
    <row r="144" spans="1:3" ht="12.75" customHeight="1">
      <c r="A144" s="232"/>
      <c r="B144" s="23"/>
      <c r="C144" s="246"/>
    </row>
    <row r="145" spans="1:3" ht="12.75" customHeight="1">
      <c r="A145" s="232"/>
      <c r="B145" s="23"/>
      <c r="C145" s="246"/>
    </row>
    <row r="146" spans="1:3" ht="12.75" customHeight="1">
      <c r="A146" s="232"/>
      <c r="B146" s="247"/>
      <c r="C146" s="246"/>
    </row>
    <row r="147" spans="1:3" ht="12.75" customHeight="1">
      <c r="A147" s="232"/>
      <c r="B147" s="23"/>
      <c r="C147" s="246"/>
    </row>
    <row r="148" spans="1:3" ht="12.75" customHeight="1">
      <c r="A148" s="232"/>
      <c r="B148" s="23"/>
      <c r="C148" s="246"/>
    </row>
    <row r="149" spans="1:3" ht="12.75" customHeight="1">
      <c r="A149" s="232"/>
      <c r="B149" s="247"/>
      <c r="C149" s="246"/>
    </row>
  </sheetData>
  <sheetProtection/>
  <mergeCells count="11">
    <mergeCell ref="A2:C2"/>
    <mergeCell ref="A78:C78"/>
    <mergeCell ref="A4:B4"/>
    <mergeCell ref="A81:B81"/>
    <mergeCell ref="A80:C80"/>
    <mergeCell ref="A3:C3"/>
    <mergeCell ref="A142:B142"/>
    <mergeCell ref="A137:C137"/>
    <mergeCell ref="A141:C141"/>
    <mergeCell ref="A135:C135"/>
    <mergeCell ref="A138:B13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6" r:id="rId1"/>
  <headerFooter alignWithMargins="0">
    <oddHeader>&amp;C&amp;"Times New Roman CE,Félkövér"&amp;12
</oddHeader>
  </headerFooter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D1" sqref="D1"/>
    </sheetView>
  </sheetViews>
  <sheetFormatPr defaultColWidth="9.00390625" defaultRowHeight="12.75"/>
  <cols>
    <col min="1" max="1" width="93.00390625" style="62" customWidth="1"/>
    <col min="2" max="2" width="20.875" style="62" hidden="1" customWidth="1"/>
    <col min="3" max="3" width="9.375" style="62" hidden="1" customWidth="1"/>
    <col min="4" max="4" width="20.875" style="62" customWidth="1"/>
    <col min="5" max="5" width="11.50390625" style="62" customWidth="1"/>
    <col min="6" max="16384" width="9.375" style="62" customWidth="1"/>
  </cols>
  <sheetData>
    <row r="1" spans="1:4" ht="30.75" customHeight="1">
      <c r="A1" s="46" t="s">
        <v>469</v>
      </c>
      <c r="D1" s="249"/>
    </row>
    <row r="2" spans="1:4" ht="47.25" customHeight="1" thickBot="1">
      <c r="A2" s="146" t="s">
        <v>455</v>
      </c>
      <c r="B2" s="147"/>
      <c r="D2" s="147"/>
    </row>
    <row r="3" spans="1:5" s="63" customFormat="1" ht="24" customHeight="1">
      <c r="A3" s="506" t="s">
        <v>36</v>
      </c>
      <c r="B3" s="483" t="s">
        <v>390</v>
      </c>
      <c r="D3" s="505" t="s">
        <v>390</v>
      </c>
      <c r="E3" s="487" t="s">
        <v>421</v>
      </c>
    </row>
    <row r="4" spans="1:5" s="64" customFormat="1" ht="16.5" customHeight="1">
      <c r="A4" s="507"/>
      <c r="B4" s="484"/>
      <c r="D4" s="505"/>
      <c r="E4" s="488"/>
    </row>
    <row r="5" spans="1:5" s="65" customFormat="1" ht="12.75">
      <c r="A5" s="507"/>
      <c r="B5" s="484"/>
      <c r="D5" s="505"/>
      <c r="E5" s="489"/>
    </row>
    <row r="6" spans="1:5" s="64" customFormat="1" ht="16.5" customHeight="1" thickBot="1">
      <c r="A6" s="508"/>
      <c r="B6" s="148" t="s">
        <v>37</v>
      </c>
      <c r="D6" s="317" t="s">
        <v>37</v>
      </c>
      <c r="E6" s="317" t="s">
        <v>37</v>
      </c>
    </row>
    <row r="7" spans="1:5" s="66" customFormat="1" ht="13.5" thickBot="1">
      <c r="A7" s="209">
        <v>1</v>
      </c>
      <c r="B7" s="149">
        <v>4</v>
      </c>
      <c r="D7" s="318">
        <v>4</v>
      </c>
      <c r="E7" s="319"/>
    </row>
    <row r="8" spans="1:5" ht="12.75">
      <c r="A8" s="485" t="s">
        <v>394</v>
      </c>
      <c r="B8" s="485"/>
      <c r="C8" s="486"/>
      <c r="D8" s="220">
        <v>13368</v>
      </c>
      <c r="E8" s="320">
        <v>16452</v>
      </c>
    </row>
    <row r="9" spans="1:5" ht="12.75" customHeight="1">
      <c r="A9" s="501" t="s">
        <v>391</v>
      </c>
      <c r="B9" s="501"/>
      <c r="C9" s="502"/>
      <c r="D9" s="220">
        <v>17424</v>
      </c>
      <c r="E9" s="320">
        <v>18740</v>
      </c>
    </row>
    <row r="10" spans="1:5" ht="12.75">
      <c r="A10" s="503" t="s">
        <v>392</v>
      </c>
      <c r="B10" s="503"/>
      <c r="C10" s="504"/>
      <c r="D10" s="220">
        <v>2592</v>
      </c>
      <c r="E10" s="320">
        <v>2592</v>
      </c>
    </row>
    <row r="11" spans="1:5" ht="12.75">
      <c r="A11" s="493" t="s">
        <v>393</v>
      </c>
      <c r="B11" s="493"/>
      <c r="C11" s="494"/>
      <c r="D11" s="220">
        <v>10710</v>
      </c>
      <c r="E11" s="320">
        <v>10710</v>
      </c>
    </row>
    <row r="12" spans="1:5" ht="12.75">
      <c r="A12" s="210" t="s">
        <v>396</v>
      </c>
      <c r="B12" s="208"/>
      <c r="C12" s="210"/>
      <c r="D12" s="220">
        <v>5300</v>
      </c>
      <c r="E12" s="320">
        <v>5915</v>
      </c>
    </row>
    <row r="13" spans="1:5" ht="12.75">
      <c r="A13" s="498" t="s">
        <v>397</v>
      </c>
      <c r="B13" s="498"/>
      <c r="C13" s="499"/>
      <c r="D13" s="220">
        <v>2345</v>
      </c>
      <c r="E13" s="320">
        <v>2345</v>
      </c>
    </row>
    <row r="14" spans="1:5" ht="12.75">
      <c r="A14" s="500" t="s">
        <v>395</v>
      </c>
      <c r="B14" s="500"/>
      <c r="C14" s="500"/>
      <c r="D14" s="220">
        <v>2716</v>
      </c>
      <c r="E14" s="320">
        <v>2716</v>
      </c>
    </row>
    <row r="15" spans="1:5" ht="12.75">
      <c r="A15" s="495" t="s">
        <v>398</v>
      </c>
      <c r="B15" s="496"/>
      <c r="C15" s="497"/>
      <c r="D15" s="220">
        <v>746</v>
      </c>
      <c r="E15" s="320">
        <v>746</v>
      </c>
    </row>
    <row r="16" spans="1:5" ht="12.75">
      <c r="A16" s="221" t="s">
        <v>399</v>
      </c>
      <c r="B16" s="222"/>
      <c r="C16" s="223"/>
      <c r="D16" s="220">
        <v>8</v>
      </c>
      <c r="E16" s="320">
        <v>142</v>
      </c>
    </row>
    <row r="17" spans="1:5" ht="12.75">
      <c r="A17" s="221" t="s">
        <v>400</v>
      </c>
      <c r="B17" s="222"/>
      <c r="C17" s="223"/>
      <c r="D17" s="220">
        <v>4268</v>
      </c>
      <c r="E17" s="320">
        <v>1300</v>
      </c>
    </row>
    <row r="18" spans="1:5" ht="12.75">
      <c r="A18" s="221" t="s">
        <v>426</v>
      </c>
      <c r="B18" s="222"/>
      <c r="C18" s="223"/>
      <c r="D18" s="220"/>
      <c r="E18" s="320">
        <v>2022</v>
      </c>
    </row>
    <row r="19" spans="1:5" ht="12.75">
      <c r="A19" s="221" t="s">
        <v>427</v>
      </c>
      <c r="B19" s="222"/>
      <c r="C19" s="223"/>
      <c r="D19" s="220"/>
      <c r="E19" s="320">
        <v>2203</v>
      </c>
    </row>
    <row r="20" spans="1:5" ht="15.75" thickBot="1">
      <c r="A20" s="490" t="s">
        <v>352</v>
      </c>
      <c r="B20" s="491"/>
      <c r="C20" s="492"/>
      <c r="D20" s="321">
        <f>SUM(D8:D19)</f>
        <v>59477</v>
      </c>
      <c r="E20" s="321">
        <f>SUM(E8:E19)</f>
        <v>65883</v>
      </c>
    </row>
    <row r="30" ht="12.75">
      <c r="A30" s="144"/>
    </row>
  </sheetData>
  <sheetProtection/>
  <mergeCells count="12">
    <mergeCell ref="D3:D5"/>
    <mergeCell ref="A3:A6"/>
    <mergeCell ref="B3:B5"/>
    <mergeCell ref="A8:C8"/>
    <mergeCell ref="E3:E5"/>
    <mergeCell ref="A20:C20"/>
    <mergeCell ref="A11:C11"/>
    <mergeCell ref="A15:C15"/>
    <mergeCell ref="A13:C13"/>
    <mergeCell ref="A14:C14"/>
    <mergeCell ref="A9:C9"/>
    <mergeCell ref="A10:C1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39"/>
  <sheetViews>
    <sheetView view="pageBreakPreview" zoomScale="130" zoomScaleNormal="120" zoomScaleSheetLayoutView="130" zoomScalePageLayoutView="0" workbookViewId="0" topLeftCell="A3">
      <selection activeCell="B3" sqref="B3"/>
    </sheetView>
  </sheetViews>
  <sheetFormatPr defaultColWidth="9.00390625" defaultRowHeight="12.75"/>
  <cols>
    <col min="1" max="1" width="7.50390625" style="46" customWidth="1"/>
    <col min="2" max="2" width="91.625" style="46" customWidth="1"/>
    <col min="3" max="3" width="11.625" style="46" customWidth="1"/>
    <col min="4" max="4" width="9.00390625" style="46" customWidth="1"/>
    <col min="5" max="16384" width="9.375" style="46" customWidth="1"/>
  </cols>
  <sheetData>
    <row r="1" ht="15.75" hidden="1"/>
    <row r="2" spans="1:3" ht="15.75" hidden="1">
      <c r="A2" s="469"/>
      <c r="B2" s="469"/>
      <c r="C2" s="469"/>
    </row>
    <row r="3" spans="1:3" ht="32.25" customHeight="1">
      <c r="A3" s="6"/>
      <c r="B3" s="46" t="s">
        <v>470</v>
      </c>
      <c r="C3" s="250" t="s">
        <v>415</v>
      </c>
    </row>
    <row r="4" spans="1:3" ht="23.25" customHeight="1">
      <c r="A4" s="509" t="s">
        <v>456</v>
      </c>
      <c r="B4" s="510"/>
      <c r="C4" s="510"/>
    </row>
    <row r="5" spans="1:3" ht="15.75" customHeight="1">
      <c r="A5" s="472" t="s">
        <v>30</v>
      </c>
      <c r="B5" s="472"/>
      <c r="C5" s="472"/>
    </row>
    <row r="6" spans="1:3" ht="15.75" customHeight="1" thickBot="1">
      <c r="A6" s="219"/>
      <c r="B6" s="219"/>
      <c r="C6" s="219"/>
    </row>
    <row r="7" spans="1:4" s="47" customFormat="1" ht="12" customHeight="1" thickBot="1">
      <c r="A7" s="31" t="s">
        <v>1</v>
      </c>
      <c r="B7" s="32" t="s">
        <v>31</v>
      </c>
      <c r="C7" s="255" t="s">
        <v>351</v>
      </c>
      <c r="D7" s="258" t="s">
        <v>421</v>
      </c>
    </row>
    <row r="8" spans="1:4" s="47" customFormat="1" ht="12" customHeight="1" thickBot="1">
      <c r="A8" s="31"/>
      <c r="B8" s="32"/>
      <c r="C8" s="255" t="s">
        <v>414</v>
      </c>
      <c r="D8" s="258"/>
    </row>
    <row r="9" spans="1:4" s="2" customFormat="1" ht="12" customHeight="1" thickBot="1">
      <c r="A9" s="41">
        <v>1</v>
      </c>
      <c r="B9" s="42">
        <v>2</v>
      </c>
      <c r="C9" s="257">
        <v>3</v>
      </c>
      <c r="D9" s="258"/>
    </row>
    <row r="10" spans="1:4" s="2" customFormat="1" ht="12" customHeight="1" thickBot="1">
      <c r="A10" s="26" t="s">
        <v>3</v>
      </c>
      <c r="B10" s="38" t="s">
        <v>220</v>
      </c>
      <c r="C10" s="269">
        <f>SUM(C11:C15)</f>
        <v>78597</v>
      </c>
      <c r="D10" s="269">
        <f>SUM(D11:D15)</f>
        <v>91284</v>
      </c>
    </row>
    <row r="11" spans="1:4" s="2" customFormat="1" ht="12" customHeight="1">
      <c r="A11" s="21" t="s">
        <v>86</v>
      </c>
      <c r="B11" s="13" t="s">
        <v>32</v>
      </c>
      <c r="C11" s="270">
        <v>26143</v>
      </c>
      <c r="D11" s="258">
        <v>15537</v>
      </c>
    </row>
    <row r="12" spans="1:4" s="2" customFormat="1" ht="12" customHeight="1">
      <c r="A12" s="17" t="s">
        <v>87</v>
      </c>
      <c r="B12" s="9" t="s">
        <v>221</v>
      </c>
      <c r="C12" s="270">
        <v>6030</v>
      </c>
      <c r="D12" s="258">
        <v>3057</v>
      </c>
    </row>
    <row r="13" spans="1:4" s="2" customFormat="1" ht="12" customHeight="1">
      <c r="A13" s="17" t="s">
        <v>88</v>
      </c>
      <c r="B13" s="9" t="s">
        <v>110</v>
      </c>
      <c r="C13" s="270">
        <v>27374</v>
      </c>
      <c r="D13" s="258">
        <v>27681</v>
      </c>
    </row>
    <row r="14" spans="1:4" s="2" customFormat="1" ht="12" customHeight="1">
      <c r="A14" s="17" t="s">
        <v>89</v>
      </c>
      <c r="B14" s="14" t="s">
        <v>222</v>
      </c>
      <c r="C14" s="270">
        <v>7115</v>
      </c>
      <c r="D14" s="258">
        <v>9626</v>
      </c>
    </row>
    <row r="15" spans="1:4" s="2" customFormat="1" ht="12" customHeight="1">
      <c r="A15" s="17" t="s">
        <v>98</v>
      </c>
      <c r="B15" s="23" t="s">
        <v>223</v>
      </c>
      <c r="C15" s="270">
        <v>11935</v>
      </c>
      <c r="D15" s="258">
        <v>35383</v>
      </c>
    </row>
    <row r="16" spans="1:4" s="2" customFormat="1" ht="12" customHeight="1">
      <c r="A16" s="17" t="s">
        <v>90</v>
      </c>
      <c r="B16" s="9" t="s">
        <v>274</v>
      </c>
      <c r="C16" s="270"/>
      <c r="D16" s="258"/>
    </row>
    <row r="17" spans="1:4" s="2" customFormat="1" ht="12" customHeight="1">
      <c r="A17" s="17" t="s">
        <v>91</v>
      </c>
      <c r="B17" s="129" t="s">
        <v>275</v>
      </c>
      <c r="C17" s="270"/>
      <c r="D17" s="258"/>
    </row>
    <row r="18" spans="1:4" s="2" customFormat="1" ht="12" customHeight="1">
      <c r="A18" s="17" t="s">
        <v>99</v>
      </c>
      <c r="B18" s="129" t="s">
        <v>276</v>
      </c>
      <c r="C18" s="270"/>
      <c r="D18" s="258"/>
    </row>
    <row r="19" spans="1:4" s="2" customFormat="1" ht="12" customHeight="1">
      <c r="A19" s="17" t="s">
        <v>100</v>
      </c>
      <c r="B19" s="130" t="s">
        <v>277</v>
      </c>
      <c r="C19" s="270">
        <v>1922</v>
      </c>
      <c r="D19" s="258">
        <v>1876</v>
      </c>
    </row>
    <row r="20" spans="1:4" s="2" customFormat="1" ht="12" customHeight="1">
      <c r="A20" s="17" t="s">
        <v>101</v>
      </c>
      <c r="B20" s="130" t="s">
        <v>278</v>
      </c>
      <c r="C20" s="270">
        <v>10013</v>
      </c>
      <c r="D20" s="258">
        <v>33457</v>
      </c>
    </row>
    <row r="21" spans="1:4" s="2" customFormat="1" ht="12" customHeight="1">
      <c r="A21" s="16" t="s">
        <v>102</v>
      </c>
      <c r="B21" s="131" t="s">
        <v>428</v>
      </c>
      <c r="C21" s="270"/>
      <c r="D21" s="258">
        <v>50</v>
      </c>
    </row>
    <row r="22" spans="1:4" s="2" customFormat="1" ht="12" customHeight="1">
      <c r="A22" s="17" t="s">
        <v>104</v>
      </c>
      <c r="B22" s="131" t="s">
        <v>280</v>
      </c>
      <c r="C22" s="270"/>
      <c r="D22" s="258"/>
    </row>
    <row r="23" spans="1:4" s="2" customFormat="1" ht="12" customHeight="1" thickBot="1">
      <c r="A23" s="22" t="s">
        <v>224</v>
      </c>
      <c r="B23" s="132" t="s">
        <v>281</v>
      </c>
      <c r="C23" s="270"/>
      <c r="D23" s="258"/>
    </row>
    <row r="24" spans="1:4" s="2" customFormat="1" ht="12" customHeight="1" thickBot="1">
      <c r="A24" s="24" t="s">
        <v>4</v>
      </c>
      <c r="B24" s="37" t="s">
        <v>225</v>
      </c>
      <c r="C24" s="269">
        <f>SUM(C25:C31)</f>
        <v>31531</v>
      </c>
      <c r="D24" s="269">
        <f>SUM(D25:D31)</f>
        <v>28835</v>
      </c>
    </row>
    <row r="25" spans="1:4" s="2" customFormat="1" ht="12" customHeight="1">
      <c r="A25" s="19" t="s">
        <v>92</v>
      </c>
      <c r="B25" s="9" t="s">
        <v>226</v>
      </c>
      <c r="C25" s="270">
        <v>5681</v>
      </c>
      <c r="D25" s="258">
        <v>250</v>
      </c>
    </row>
    <row r="26" spans="1:4" s="2" customFormat="1" ht="12" customHeight="1">
      <c r="A26" s="19" t="s">
        <v>93</v>
      </c>
      <c r="B26" s="9" t="s">
        <v>227</v>
      </c>
      <c r="C26" s="270">
        <v>24000</v>
      </c>
      <c r="D26" s="258">
        <v>26735</v>
      </c>
    </row>
    <row r="27" spans="1:4" s="2" customFormat="1" ht="12" customHeight="1">
      <c r="A27" s="19" t="s">
        <v>94</v>
      </c>
      <c r="B27" s="9" t="s">
        <v>228</v>
      </c>
      <c r="C27" s="270">
        <v>150</v>
      </c>
      <c r="D27" s="258">
        <v>150</v>
      </c>
    </row>
    <row r="28" spans="1:4" s="2" customFormat="1" ht="12" customHeight="1">
      <c r="A28" s="19" t="s">
        <v>95</v>
      </c>
      <c r="B28" s="9" t="s">
        <v>229</v>
      </c>
      <c r="C28" s="270"/>
      <c r="D28" s="258"/>
    </row>
    <row r="29" spans="1:4" s="2" customFormat="1" ht="12" customHeight="1">
      <c r="A29" s="19" t="s">
        <v>96</v>
      </c>
      <c r="B29" s="9" t="s">
        <v>234</v>
      </c>
      <c r="C29" s="270"/>
      <c r="D29" s="258"/>
    </row>
    <row r="30" spans="1:4" s="2" customFormat="1" ht="12" customHeight="1">
      <c r="A30" s="19" t="s">
        <v>103</v>
      </c>
      <c r="B30" s="9" t="s">
        <v>235</v>
      </c>
      <c r="C30" s="270"/>
      <c r="D30" s="258"/>
    </row>
    <row r="31" spans="1:4" s="2" customFormat="1" ht="12" customHeight="1">
      <c r="A31" s="19" t="s">
        <v>107</v>
      </c>
      <c r="B31" s="9" t="s">
        <v>236</v>
      </c>
      <c r="C31" s="270">
        <v>1700</v>
      </c>
      <c r="D31" s="258">
        <v>1700</v>
      </c>
    </row>
    <row r="32" spans="1:4" s="2" customFormat="1" ht="12" customHeight="1">
      <c r="A32" s="19" t="s">
        <v>230</v>
      </c>
      <c r="B32" s="9" t="s">
        <v>270</v>
      </c>
      <c r="C32" s="270"/>
      <c r="D32" s="258"/>
    </row>
    <row r="33" spans="1:4" s="2" customFormat="1" ht="12" customHeight="1">
      <c r="A33" s="19" t="s">
        <v>231</v>
      </c>
      <c r="B33" s="129" t="s">
        <v>271</v>
      </c>
      <c r="C33" s="270">
        <v>1700</v>
      </c>
      <c r="D33" s="258">
        <v>1700</v>
      </c>
    </row>
    <row r="34" spans="1:4" s="2" customFormat="1" ht="12" customHeight="1">
      <c r="A34" s="16" t="s">
        <v>232</v>
      </c>
      <c r="B34" s="129" t="s">
        <v>272</v>
      </c>
      <c r="C34" s="270"/>
      <c r="D34" s="258"/>
    </row>
    <row r="35" spans="1:4" s="2" customFormat="1" ht="12" customHeight="1" thickBot="1">
      <c r="A35" s="20" t="s">
        <v>233</v>
      </c>
      <c r="B35" s="129" t="s">
        <v>273</v>
      </c>
      <c r="C35" s="270"/>
      <c r="D35" s="258"/>
    </row>
    <row r="36" spans="1:4" s="2" customFormat="1" ht="12" customHeight="1" thickBot="1">
      <c r="A36" s="24" t="s">
        <v>5</v>
      </c>
      <c r="B36" s="37" t="s">
        <v>237</v>
      </c>
      <c r="C36" s="271"/>
      <c r="D36" s="258"/>
    </row>
    <row r="37" spans="1:4" s="2" customFormat="1" ht="12" customHeight="1" thickBot="1">
      <c r="A37" s="24" t="s">
        <v>6</v>
      </c>
      <c r="B37" s="37" t="s">
        <v>238</v>
      </c>
      <c r="C37" s="269">
        <f>SUM(C38:C39)</f>
        <v>1758</v>
      </c>
      <c r="D37" s="269">
        <f>SUM(D38:D39)</f>
        <v>1086</v>
      </c>
    </row>
    <row r="38" spans="1:4" s="2" customFormat="1" ht="12" customHeight="1">
      <c r="A38" s="19" t="s">
        <v>69</v>
      </c>
      <c r="B38" s="11" t="s">
        <v>49</v>
      </c>
      <c r="C38" s="270">
        <v>200</v>
      </c>
      <c r="D38" s="258">
        <v>1086</v>
      </c>
    </row>
    <row r="39" spans="1:4" s="2" customFormat="1" ht="12" customHeight="1" thickBot="1">
      <c r="A39" s="17" t="s">
        <v>70</v>
      </c>
      <c r="B39" s="9" t="s">
        <v>50</v>
      </c>
      <c r="C39" s="270">
        <v>1558</v>
      </c>
      <c r="D39" s="258"/>
    </row>
    <row r="40" spans="1:4" s="2" customFormat="1" ht="12" customHeight="1" thickBot="1">
      <c r="A40" s="24" t="s">
        <v>7</v>
      </c>
      <c r="B40" s="87" t="s">
        <v>126</v>
      </c>
      <c r="C40" s="269">
        <f>+C10+C24+C36+C37</f>
        <v>111886</v>
      </c>
      <c r="D40" s="269">
        <f>+D10+D24+D36+D37</f>
        <v>121205</v>
      </c>
    </row>
    <row r="41" spans="1:4" s="2" customFormat="1" ht="12" customHeight="1" thickBot="1">
      <c r="A41" s="24" t="s">
        <v>8</v>
      </c>
      <c r="B41" s="37" t="s">
        <v>239</v>
      </c>
      <c r="C41" s="269">
        <f>SUM(C42,C51)</f>
        <v>0</v>
      </c>
      <c r="D41" s="258"/>
    </row>
    <row r="42" spans="1:4" s="2" customFormat="1" ht="12" customHeight="1">
      <c r="A42" s="19" t="s">
        <v>74</v>
      </c>
      <c r="B42" s="30" t="s">
        <v>246</v>
      </c>
      <c r="C42" s="272">
        <f>SUM(C43:C50)</f>
        <v>0</v>
      </c>
      <c r="D42" s="258"/>
    </row>
    <row r="43" spans="1:4" s="2" customFormat="1" ht="12" customHeight="1">
      <c r="A43" s="19" t="s">
        <v>76</v>
      </c>
      <c r="B43" s="89" t="s">
        <v>247</v>
      </c>
      <c r="C43" s="270"/>
      <c r="D43" s="258"/>
    </row>
    <row r="44" spans="1:4" s="2" customFormat="1" ht="12" customHeight="1">
      <c r="A44" s="19" t="s">
        <v>77</v>
      </c>
      <c r="B44" s="89" t="s">
        <v>248</v>
      </c>
      <c r="C44" s="270"/>
      <c r="D44" s="258"/>
    </row>
    <row r="45" spans="1:4" s="2" customFormat="1" ht="12" customHeight="1">
      <c r="A45" s="19" t="s">
        <v>78</v>
      </c>
      <c r="B45" s="89" t="s">
        <v>128</v>
      </c>
      <c r="C45" s="270"/>
      <c r="D45" s="258"/>
    </row>
    <row r="46" spans="1:4" s="2" customFormat="1" ht="12" customHeight="1">
      <c r="A46" s="19" t="s">
        <v>79</v>
      </c>
      <c r="B46" s="89" t="s">
        <v>129</v>
      </c>
      <c r="C46" s="270"/>
      <c r="D46" s="258"/>
    </row>
    <row r="47" spans="1:4" s="2" customFormat="1" ht="12" customHeight="1">
      <c r="A47" s="19" t="s">
        <v>171</v>
      </c>
      <c r="B47" s="89" t="s">
        <v>249</v>
      </c>
      <c r="C47" s="270"/>
      <c r="D47" s="258"/>
    </row>
    <row r="48" spans="1:4" s="2" customFormat="1" ht="12" customHeight="1">
      <c r="A48" s="19" t="s">
        <v>240</v>
      </c>
      <c r="B48" s="89" t="s">
        <v>250</v>
      </c>
      <c r="C48" s="270"/>
      <c r="D48" s="258"/>
    </row>
    <row r="49" spans="1:4" s="2" customFormat="1" ht="12" customHeight="1">
      <c r="A49" s="19" t="s">
        <v>241</v>
      </c>
      <c r="B49" s="89" t="s">
        <v>251</v>
      </c>
      <c r="C49" s="270"/>
      <c r="D49" s="258"/>
    </row>
    <row r="50" spans="1:4" s="2" customFormat="1" ht="12" customHeight="1">
      <c r="A50" s="19" t="s">
        <v>242</v>
      </c>
      <c r="B50" s="89" t="s">
        <v>109</v>
      </c>
      <c r="C50" s="270"/>
      <c r="D50" s="258"/>
    </row>
    <row r="51" spans="1:4" s="2" customFormat="1" ht="12" customHeight="1">
      <c r="A51" s="19" t="s">
        <v>75</v>
      </c>
      <c r="B51" s="30" t="s">
        <v>252</v>
      </c>
      <c r="C51" s="272">
        <f>SUM(C52:C59)</f>
        <v>0</v>
      </c>
      <c r="D51" s="258"/>
    </row>
    <row r="52" spans="1:4" s="2" customFormat="1" ht="12" customHeight="1">
      <c r="A52" s="19" t="s">
        <v>82</v>
      </c>
      <c r="B52" s="89" t="s">
        <v>247</v>
      </c>
      <c r="C52" s="270"/>
      <c r="D52" s="258"/>
    </row>
    <row r="53" spans="1:4" s="2" customFormat="1" ht="12" customHeight="1">
      <c r="A53" s="19" t="s">
        <v>83</v>
      </c>
      <c r="B53" s="89" t="s">
        <v>253</v>
      </c>
      <c r="C53" s="270"/>
      <c r="D53" s="258"/>
    </row>
    <row r="54" spans="1:4" s="2" customFormat="1" ht="12" customHeight="1">
      <c r="A54" s="19" t="s">
        <v>84</v>
      </c>
      <c r="B54" s="89" t="s">
        <v>128</v>
      </c>
      <c r="C54" s="270"/>
      <c r="D54" s="258"/>
    </row>
    <row r="55" spans="1:4" s="2" customFormat="1" ht="12" customHeight="1">
      <c r="A55" s="19" t="s">
        <v>85</v>
      </c>
      <c r="B55" s="89" t="s">
        <v>129</v>
      </c>
      <c r="C55" s="270"/>
      <c r="D55" s="258"/>
    </row>
    <row r="56" spans="1:4" s="2" customFormat="1" ht="17.25" customHeight="1">
      <c r="A56" s="19" t="s">
        <v>172</v>
      </c>
      <c r="B56" s="89" t="s">
        <v>249</v>
      </c>
      <c r="C56" s="270"/>
      <c r="D56" s="258"/>
    </row>
    <row r="57" spans="1:4" s="2" customFormat="1" ht="12" customHeight="1">
      <c r="A57" s="19" t="s">
        <v>243</v>
      </c>
      <c r="B57" s="89" t="s">
        <v>254</v>
      </c>
      <c r="C57" s="270"/>
      <c r="D57" s="258"/>
    </row>
    <row r="58" spans="1:4" s="2" customFormat="1" ht="12" customHeight="1">
      <c r="A58" s="19" t="s">
        <v>244</v>
      </c>
      <c r="B58" s="89" t="s">
        <v>251</v>
      </c>
      <c r="C58" s="270"/>
      <c r="D58" s="258"/>
    </row>
    <row r="59" spans="1:4" s="2" customFormat="1" ht="12" customHeight="1" thickBot="1">
      <c r="A59" s="19" t="s">
        <v>245</v>
      </c>
      <c r="B59" s="89" t="s">
        <v>255</v>
      </c>
      <c r="C59" s="273"/>
      <c r="D59" s="258"/>
    </row>
    <row r="60" spans="1:4" s="2" customFormat="1" ht="12" customHeight="1" thickBot="1">
      <c r="A60" s="24" t="s">
        <v>9</v>
      </c>
      <c r="B60" s="40" t="s">
        <v>127</v>
      </c>
      <c r="C60" s="269">
        <f>SUM(C40,C41)</f>
        <v>111886</v>
      </c>
      <c r="D60" s="269">
        <f>SUM(D40,D41)</f>
        <v>121205</v>
      </c>
    </row>
    <row r="61" spans="1:3" s="2" customFormat="1" ht="12" customHeight="1">
      <c r="A61" s="469"/>
      <c r="B61" s="469"/>
      <c r="C61" s="470"/>
    </row>
    <row r="62" spans="1:3" s="2" customFormat="1" ht="12" customHeight="1">
      <c r="A62" s="225"/>
      <c r="B62" s="225"/>
      <c r="C62" s="225"/>
    </row>
    <row r="63" spans="1:3" s="2" customFormat="1" ht="12" customHeight="1">
      <c r="A63" s="481"/>
      <c r="B63" s="481"/>
      <c r="C63" s="481"/>
    </row>
    <row r="64" spans="1:3" s="2" customFormat="1" ht="12" customHeight="1">
      <c r="A64" s="480"/>
      <c r="B64" s="480"/>
      <c r="C64" s="225"/>
    </row>
    <row r="65" spans="1:3" s="2" customFormat="1" ht="12" customHeight="1">
      <c r="A65" s="229"/>
      <c r="B65" s="230"/>
      <c r="C65" s="243"/>
    </row>
    <row r="66" spans="1:3" s="2" customFormat="1" ht="12" customHeight="1">
      <c r="A66" s="225"/>
      <c r="B66" s="225"/>
      <c r="C66" s="244"/>
    </row>
    <row r="67" spans="1:3" s="2" customFormat="1" ht="12" customHeight="1">
      <c r="A67" s="482"/>
      <c r="B67" s="482"/>
      <c r="C67" s="482"/>
    </row>
    <row r="68" spans="1:3" s="2" customFormat="1" ht="12" customHeight="1">
      <c r="A68" s="480"/>
      <c r="B68" s="480"/>
      <c r="C68" s="225"/>
    </row>
    <row r="69" spans="1:3" s="2" customFormat="1" ht="12" customHeight="1">
      <c r="A69" s="229"/>
      <c r="B69" s="230"/>
      <c r="C69" s="245"/>
    </row>
    <row r="70" spans="1:3" s="2" customFormat="1" ht="12" customHeight="1">
      <c r="A70" s="232"/>
      <c r="B70" s="23"/>
      <c r="C70" s="246"/>
    </row>
    <row r="71" spans="1:3" s="2" customFormat="1" ht="12" customHeight="1">
      <c r="A71" s="232"/>
      <c r="B71" s="23"/>
      <c r="C71" s="246"/>
    </row>
    <row r="72" spans="1:3" s="2" customFormat="1" ht="12" customHeight="1">
      <c r="A72" s="232"/>
      <c r="B72" s="247"/>
      <c r="C72" s="246"/>
    </row>
    <row r="73" spans="1:3" s="2" customFormat="1" ht="12" customHeight="1">
      <c r="A73" s="232"/>
      <c r="B73" s="23"/>
      <c r="C73" s="246"/>
    </row>
    <row r="74" spans="1:3" s="2" customFormat="1" ht="12" customHeight="1">
      <c r="A74" s="232"/>
      <c r="B74" s="23"/>
      <c r="C74" s="246"/>
    </row>
    <row r="75" spans="1:3" s="2" customFormat="1" ht="12" customHeight="1">
      <c r="A75" s="232"/>
      <c r="B75" s="247"/>
      <c r="C75" s="246"/>
    </row>
    <row r="76" spans="1:3" s="2" customFormat="1" ht="12" customHeight="1">
      <c r="A76" s="225"/>
      <c r="B76" s="225"/>
      <c r="C76" s="225"/>
    </row>
    <row r="77" spans="1:4" s="2" customFormat="1" ht="15" customHeight="1">
      <c r="A77" s="225"/>
      <c r="B77" s="225"/>
      <c r="C77" s="225"/>
      <c r="D77" s="251"/>
    </row>
    <row r="78" spans="1:3" s="2" customFormat="1" ht="22.5" customHeight="1">
      <c r="A78" s="46"/>
      <c r="B78" s="46"/>
      <c r="C78" s="46"/>
    </row>
    <row r="79" spans="1:3" s="2" customFormat="1" ht="12.75" customHeight="1">
      <c r="A79" s="46"/>
      <c r="B79" s="46"/>
      <c r="C79" s="46"/>
    </row>
    <row r="80" ht="16.5" customHeight="1"/>
    <row r="81" ht="16.5" customHeight="1"/>
    <row r="82" ht="37.5" customHeight="1"/>
    <row r="83" spans="1:3" s="47" customFormat="1" ht="12" customHeight="1">
      <c r="A83" s="46"/>
      <c r="B83" s="46"/>
      <c r="C83" s="46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24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spans="5:8" ht="15" customHeight="1">
      <c r="E134" s="48"/>
      <c r="F134" s="96"/>
      <c r="G134" s="96"/>
      <c r="H134" s="96"/>
    </row>
    <row r="135" spans="1:3" s="2" customFormat="1" ht="12.75" customHeight="1">
      <c r="A135" s="46"/>
      <c r="B135" s="46"/>
      <c r="C135" s="46"/>
    </row>
    <row r="139" ht="23.25" customHeight="1">
      <c r="D139" s="108"/>
    </row>
    <row r="141" ht="33" customHeight="1"/>
    <row r="143" ht="12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/>
  <mergeCells count="8">
    <mergeCell ref="A2:C2"/>
    <mergeCell ref="A5:C5"/>
    <mergeCell ref="A4:C4"/>
    <mergeCell ref="A68:B68"/>
    <mergeCell ref="A63:C63"/>
    <mergeCell ref="A67:C67"/>
    <mergeCell ref="A61:C61"/>
    <mergeCell ref="A64:B6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 xml:space="preserve">&amp;C&amp;"Times New Roman CE,Félkövér"&amp;12
..&amp;R&amp;"Times New Roman CE,Félkövér dőlt"&amp;11 </oddHeader>
  </headerFooter>
  <rowBreaks count="1" manualBreakCount="1"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1" sqref="C1"/>
    </sheetView>
  </sheetViews>
  <sheetFormatPr defaultColWidth="9.00390625" defaultRowHeight="12.75"/>
  <cols>
    <col min="1" max="1" width="47.125" style="52" customWidth="1"/>
    <col min="2" max="2" width="16.625" style="51" customWidth="1"/>
    <col min="3" max="3" width="12.875" style="51" customWidth="1"/>
    <col min="4" max="4" width="13.875" style="51" customWidth="1"/>
    <col min="5" max="16384" width="9.375" style="51" customWidth="1"/>
  </cols>
  <sheetData>
    <row r="1" ht="35.25" customHeight="1" thickBot="1">
      <c r="A1" s="46" t="s">
        <v>471</v>
      </c>
    </row>
    <row r="2" spans="1:3" s="58" customFormat="1" ht="44.25" customHeight="1" thickBot="1">
      <c r="A2" s="150" t="s">
        <v>58</v>
      </c>
      <c r="B2" s="322" t="s">
        <v>351</v>
      </c>
      <c r="C2" s="307" t="s">
        <v>421</v>
      </c>
    </row>
    <row r="3" spans="1:3" s="69" customFormat="1" ht="12" customHeight="1" thickBot="1">
      <c r="A3" s="67">
        <v>1</v>
      </c>
      <c r="B3" s="323">
        <v>5</v>
      </c>
      <c r="C3" s="324"/>
    </row>
    <row r="4" spans="1:3" ht="15.75" customHeight="1">
      <c r="A4" s="60" t="s">
        <v>401</v>
      </c>
      <c r="B4" s="35">
        <v>250</v>
      </c>
      <c r="C4" s="306">
        <v>250</v>
      </c>
    </row>
    <row r="5" spans="1:3" ht="15.75" customHeight="1">
      <c r="A5" s="60" t="s">
        <v>416</v>
      </c>
      <c r="B5" s="35">
        <v>5431</v>
      </c>
      <c r="C5" s="306"/>
    </row>
    <row r="6" spans="1:3" ht="15.75" customHeight="1">
      <c r="A6" s="60"/>
      <c r="B6" s="35"/>
      <c r="C6" s="306"/>
    </row>
    <row r="7" spans="1:3" ht="15.75" customHeight="1">
      <c r="A7" s="70"/>
      <c r="B7" s="35"/>
      <c r="C7" s="306"/>
    </row>
    <row r="8" spans="1:3" ht="15.75" customHeight="1">
      <c r="A8" s="60"/>
      <c r="B8" s="35"/>
      <c r="C8" s="306"/>
    </row>
    <row r="9" spans="1:3" ht="15.75" customHeight="1">
      <c r="A9" s="70"/>
      <c r="B9" s="35"/>
      <c r="C9" s="306"/>
    </row>
    <row r="10" spans="1:3" ht="15.75" customHeight="1">
      <c r="A10" s="60"/>
      <c r="B10" s="35"/>
      <c r="C10" s="306"/>
    </row>
    <row r="11" spans="1:3" ht="15.75" customHeight="1">
      <c r="A11" s="60"/>
      <c r="B11" s="35"/>
      <c r="C11" s="306"/>
    </row>
    <row r="12" spans="1:3" ht="15.75" customHeight="1">
      <c r="A12" s="60"/>
      <c r="B12" s="35"/>
      <c r="C12" s="306"/>
    </row>
    <row r="13" spans="1:3" ht="15.75" customHeight="1">
      <c r="A13" s="60"/>
      <c r="B13" s="35"/>
      <c r="C13" s="306"/>
    </row>
    <row r="14" spans="1:3" ht="15.75" customHeight="1">
      <c r="A14" s="60"/>
      <c r="B14" s="35"/>
      <c r="C14" s="306"/>
    </row>
    <row r="15" spans="1:3" ht="15.75" customHeight="1">
      <c r="A15" s="60"/>
      <c r="B15" s="35"/>
      <c r="C15" s="306"/>
    </row>
    <row r="16" spans="1:3" ht="15.75" customHeight="1">
      <c r="A16" s="60"/>
      <c r="B16" s="35"/>
      <c r="C16" s="306"/>
    </row>
    <row r="17" spans="1:3" ht="15.75" customHeight="1">
      <c r="A17" s="60"/>
      <c r="B17" s="35"/>
      <c r="C17" s="306"/>
    </row>
    <row r="18" spans="1:3" ht="15.75" customHeight="1">
      <c r="A18" s="60"/>
      <c r="B18" s="35"/>
      <c r="C18" s="306"/>
    </row>
    <row r="19" spans="1:3" ht="15.75" customHeight="1">
      <c r="A19" s="60"/>
      <c r="B19" s="35"/>
      <c r="C19" s="306"/>
    </row>
    <row r="20" spans="1:3" ht="15.75" customHeight="1">
      <c r="A20" s="60"/>
      <c r="B20" s="35"/>
      <c r="C20" s="306"/>
    </row>
    <row r="21" spans="1:3" ht="15.75" customHeight="1">
      <c r="A21" s="60"/>
      <c r="B21" s="35"/>
      <c r="C21" s="306"/>
    </row>
    <row r="22" spans="1:3" ht="15.75" customHeight="1" thickBot="1">
      <c r="A22" s="71"/>
      <c r="B22" s="35"/>
      <c r="C22" s="306"/>
    </row>
    <row r="23" spans="1:3" s="72" customFormat="1" ht="18" customHeight="1" thickBot="1">
      <c r="A23" s="152" t="s">
        <v>57</v>
      </c>
      <c r="B23" s="325">
        <f>SUM(B4:B22)</f>
        <v>5681</v>
      </c>
      <c r="C23" s="325">
        <f>SUM(C4:C22)</f>
        <v>250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  <headerFooter alignWithMargins="0">
    <oddHeader xml:space="preserve">&amp;C&amp;"Times New Roman CE,Félkövér"&amp;12
Beruházási (felhalmozási) kiadások
előirányzata beruházásonként 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00390625" defaultRowHeight="12.75"/>
  <cols>
    <col min="1" max="1" width="60.625" style="52" customWidth="1"/>
    <col min="2" max="2" width="15.625" style="51" customWidth="1"/>
    <col min="3" max="3" width="12.875" style="51" customWidth="1"/>
    <col min="4" max="4" width="13.875" style="51" customWidth="1"/>
    <col min="5" max="16384" width="9.375" style="51" customWidth="1"/>
  </cols>
  <sheetData>
    <row r="1" spans="1:2" ht="23.25" customHeight="1" thickBot="1">
      <c r="A1" s="46" t="s">
        <v>472</v>
      </c>
      <c r="B1" s="252"/>
    </row>
    <row r="2" spans="1:3" s="58" customFormat="1" ht="48.75" customHeight="1" thickBot="1">
      <c r="A2" s="150" t="s">
        <v>59</v>
      </c>
      <c r="B2" s="151" t="s">
        <v>417</v>
      </c>
      <c r="C2" s="307" t="s">
        <v>421</v>
      </c>
    </row>
    <row r="3" spans="1:3" s="69" customFormat="1" ht="15" customHeight="1" thickBot="1">
      <c r="A3" s="67">
        <v>1</v>
      </c>
      <c r="B3" s="68">
        <v>2</v>
      </c>
      <c r="C3" s="324"/>
    </row>
    <row r="4" spans="1:3" ht="15.75" customHeight="1">
      <c r="A4" s="73" t="s">
        <v>361</v>
      </c>
      <c r="B4" s="74">
        <v>18300</v>
      </c>
      <c r="C4" s="306">
        <v>18300</v>
      </c>
    </row>
    <row r="5" spans="1:3" ht="15.75" customHeight="1">
      <c r="A5" s="73" t="s">
        <v>402</v>
      </c>
      <c r="B5" s="74">
        <v>5700</v>
      </c>
      <c r="C5" s="306">
        <v>3023</v>
      </c>
    </row>
    <row r="6" spans="1:3" ht="15.75" customHeight="1">
      <c r="A6" s="73" t="s">
        <v>460</v>
      </c>
      <c r="B6" s="74"/>
      <c r="C6" s="306">
        <v>5412</v>
      </c>
    </row>
    <row r="7" spans="1:3" ht="15.75" customHeight="1">
      <c r="A7" s="73"/>
      <c r="B7" s="74"/>
      <c r="C7" s="306"/>
    </row>
    <row r="8" spans="1:3" ht="15.75" customHeight="1">
      <c r="A8" s="73"/>
      <c r="B8" s="74"/>
      <c r="C8" s="306"/>
    </row>
    <row r="9" spans="1:3" ht="15.75" customHeight="1">
      <c r="A9" s="73"/>
      <c r="B9" s="74"/>
      <c r="C9" s="306"/>
    </row>
    <row r="10" spans="1:3" ht="15.75" customHeight="1">
      <c r="A10" s="73"/>
      <c r="B10" s="74"/>
      <c r="C10" s="306"/>
    </row>
    <row r="11" spans="1:3" ht="15.75" customHeight="1">
      <c r="A11" s="73"/>
      <c r="B11" s="74"/>
      <c r="C11" s="306"/>
    </row>
    <row r="12" spans="1:3" ht="15.75" customHeight="1">
      <c r="A12" s="73"/>
      <c r="B12" s="74"/>
      <c r="C12" s="306"/>
    </row>
    <row r="13" spans="1:3" ht="15.75" customHeight="1">
      <c r="A13" s="73"/>
      <c r="B13" s="74"/>
      <c r="C13" s="306"/>
    </row>
    <row r="14" spans="1:3" ht="15.75" customHeight="1">
      <c r="A14" s="73"/>
      <c r="B14" s="74"/>
      <c r="C14" s="306"/>
    </row>
    <row r="15" spans="1:3" ht="15.75" customHeight="1">
      <c r="A15" s="73"/>
      <c r="B15" s="74"/>
      <c r="C15" s="306"/>
    </row>
    <row r="16" spans="1:3" ht="15.75" customHeight="1">
      <c r="A16" s="73"/>
      <c r="B16" s="74"/>
      <c r="C16" s="306"/>
    </row>
    <row r="17" spans="1:3" ht="15.75" customHeight="1">
      <c r="A17" s="73"/>
      <c r="B17" s="74"/>
      <c r="C17" s="306"/>
    </row>
    <row r="18" spans="1:3" ht="15.75" customHeight="1">
      <c r="A18" s="73"/>
      <c r="B18" s="74"/>
      <c r="C18" s="306"/>
    </row>
    <row r="19" spans="1:3" ht="15.75" customHeight="1">
      <c r="A19" s="73"/>
      <c r="B19" s="74"/>
      <c r="C19" s="306"/>
    </row>
    <row r="20" spans="1:3" ht="15.75" customHeight="1">
      <c r="A20" s="73"/>
      <c r="B20" s="74"/>
      <c r="C20" s="306"/>
    </row>
    <row r="21" spans="1:3" ht="15.75" customHeight="1">
      <c r="A21" s="73"/>
      <c r="B21" s="74"/>
      <c r="C21" s="306"/>
    </row>
    <row r="22" spans="1:3" ht="15.75" customHeight="1" thickBot="1">
      <c r="A22" s="75"/>
      <c r="B22" s="76"/>
      <c r="C22" s="306"/>
    </row>
    <row r="23" spans="1:3" s="72" customFormat="1" ht="18" customHeight="1" thickBot="1">
      <c r="A23" s="152" t="s">
        <v>57</v>
      </c>
      <c r="B23" s="153">
        <f>SUM(B4:B22)</f>
        <v>24000</v>
      </c>
      <c r="C23" s="153">
        <f>SUM(C4:C22)</f>
        <v>26735</v>
      </c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="60" zoomScalePageLayoutView="0" workbookViewId="0" topLeftCell="C1">
      <selection activeCell="B2" sqref="B2:X2"/>
    </sheetView>
  </sheetViews>
  <sheetFormatPr defaultColWidth="9.00390625" defaultRowHeight="12.75"/>
  <cols>
    <col min="1" max="1" width="11.00390625" style="0" customWidth="1"/>
    <col min="2" max="2" width="54.625" style="0" customWidth="1"/>
    <col min="3" max="3" width="14.875" style="62" customWidth="1"/>
    <col min="4" max="4" width="12.00390625" style="62" customWidth="1"/>
    <col min="5" max="5" width="13.00390625" style="62" customWidth="1"/>
    <col min="6" max="6" width="14.375" style="62" customWidth="1"/>
    <col min="7" max="7" width="12.375" style="62" customWidth="1"/>
    <col min="8" max="8" width="12.625" style="62" customWidth="1"/>
    <col min="9" max="11" width="18.375" style="62" customWidth="1"/>
    <col min="12" max="13" width="18.625" style="62" customWidth="1"/>
    <col min="14" max="14" width="18.625" style="412" customWidth="1"/>
    <col min="15" max="16" width="18.625" style="0" customWidth="1"/>
    <col min="17" max="19" width="16.00390625" style="62" customWidth="1"/>
    <col min="20" max="20" width="13.625" style="62" customWidth="1"/>
    <col min="21" max="22" width="11.50390625" style="62" customWidth="1"/>
    <col min="23" max="23" width="11.50390625" style="0" customWidth="1"/>
  </cols>
  <sheetData>
    <row r="1" spans="14:23" ht="12.75">
      <c r="N1" s="407"/>
      <c r="U1" s="249" t="s">
        <v>418</v>
      </c>
      <c r="V1" s="249"/>
      <c r="W1" s="218"/>
    </row>
    <row r="2" spans="2:24" ht="18.75">
      <c r="B2" s="515" t="s">
        <v>457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</row>
    <row r="3" spans="14:24" ht="16.5" thickBot="1">
      <c r="N3" s="407"/>
      <c r="U3" s="516" t="s">
        <v>362</v>
      </c>
      <c r="V3" s="517"/>
      <c r="W3" s="517"/>
      <c r="X3" s="517"/>
    </row>
    <row r="4" spans="1:25" ht="23.25" thickBot="1">
      <c r="A4" t="s">
        <v>429</v>
      </c>
      <c r="B4" s="211" t="s">
        <v>363</v>
      </c>
      <c r="C4" s="518" t="s">
        <v>54</v>
      </c>
      <c r="D4" s="519"/>
      <c r="E4" s="519"/>
      <c r="F4" s="520" t="s">
        <v>364</v>
      </c>
      <c r="G4" s="519"/>
      <c r="H4" s="519"/>
      <c r="I4" s="521" t="s">
        <v>56</v>
      </c>
      <c r="J4" s="522"/>
      <c r="K4" s="522"/>
      <c r="L4" s="511" t="s">
        <v>365</v>
      </c>
      <c r="M4" s="512"/>
      <c r="N4" s="512"/>
      <c r="O4" s="512"/>
      <c r="P4" s="513"/>
      <c r="Q4" s="521" t="s">
        <v>366</v>
      </c>
      <c r="R4" s="522"/>
      <c r="S4" s="522"/>
      <c r="T4" s="417" t="s">
        <v>34</v>
      </c>
      <c r="U4" s="518" t="s">
        <v>35</v>
      </c>
      <c r="V4" s="519"/>
      <c r="W4" s="523"/>
      <c r="X4" s="214" t="s">
        <v>367</v>
      </c>
      <c r="Y4" s="214" t="s">
        <v>368</v>
      </c>
    </row>
    <row r="5" spans="1:25" ht="13.5" thickBot="1">
      <c r="A5" s="403"/>
      <c r="B5" s="370"/>
      <c r="C5" s="416" t="s">
        <v>369</v>
      </c>
      <c r="D5" s="416" t="s">
        <v>422</v>
      </c>
      <c r="E5" s="416" t="s">
        <v>423</v>
      </c>
      <c r="F5" s="415" t="s">
        <v>369</v>
      </c>
      <c r="G5" s="416" t="s">
        <v>422</v>
      </c>
      <c r="H5" s="408" t="s">
        <v>423</v>
      </c>
      <c r="I5" s="415" t="s">
        <v>369</v>
      </c>
      <c r="J5" s="416" t="s">
        <v>422</v>
      </c>
      <c r="K5" s="416" t="s">
        <v>423</v>
      </c>
      <c r="L5" s="415" t="s">
        <v>369</v>
      </c>
      <c r="M5" s="416" t="s">
        <v>422</v>
      </c>
      <c r="N5" s="514" t="s">
        <v>423</v>
      </c>
      <c r="O5" s="512"/>
      <c r="P5" s="513"/>
      <c r="Q5" s="415" t="s">
        <v>369</v>
      </c>
      <c r="R5" s="416" t="s">
        <v>422</v>
      </c>
      <c r="S5" s="416" t="s">
        <v>423</v>
      </c>
      <c r="T5" s="418"/>
      <c r="U5" s="415" t="s">
        <v>369</v>
      </c>
      <c r="V5" s="416" t="s">
        <v>422</v>
      </c>
      <c r="W5" s="372" t="s">
        <v>423</v>
      </c>
      <c r="X5" s="376" t="s">
        <v>370</v>
      </c>
      <c r="Y5" s="215" t="s">
        <v>370</v>
      </c>
    </row>
    <row r="6" spans="1:25" ht="39" thickBot="1">
      <c r="A6" s="403"/>
      <c r="B6" s="406"/>
      <c r="C6" s="416"/>
      <c r="D6" s="416"/>
      <c r="E6" s="416"/>
      <c r="F6" s="415"/>
      <c r="G6" s="416"/>
      <c r="H6" s="408"/>
      <c r="I6" s="415"/>
      <c r="J6" s="416"/>
      <c r="K6" s="416"/>
      <c r="L6" s="415"/>
      <c r="M6" s="416"/>
      <c r="N6" s="408" t="s">
        <v>435</v>
      </c>
      <c r="O6" s="374" t="s">
        <v>436</v>
      </c>
      <c r="P6" s="414" t="s">
        <v>33</v>
      </c>
      <c r="Q6" s="415"/>
      <c r="R6" s="416"/>
      <c r="S6" s="416"/>
      <c r="T6" s="419"/>
      <c r="U6" s="415"/>
      <c r="V6" s="416"/>
      <c r="W6" s="372"/>
      <c r="X6" s="376"/>
      <c r="Y6" s="215"/>
    </row>
    <row r="7" spans="1:25" ht="13.5" thickBot="1">
      <c r="A7" s="403">
        <v>5629121</v>
      </c>
      <c r="B7" s="400" t="s">
        <v>403</v>
      </c>
      <c r="C7" s="410"/>
      <c r="D7" s="410"/>
      <c r="E7" s="410"/>
      <c r="F7" s="410"/>
      <c r="G7" s="410"/>
      <c r="H7" s="409"/>
      <c r="I7" s="410">
        <v>2807</v>
      </c>
      <c r="J7" s="410">
        <v>2807</v>
      </c>
      <c r="K7" s="410">
        <v>1885</v>
      </c>
      <c r="L7" s="410"/>
      <c r="M7" s="410"/>
      <c r="N7" s="409"/>
      <c r="O7" s="375"/>
      <c r="P7" s="375"/>
      <c r="Q7" s="410"/>
      <c r="R7" s="410"/>
      <c r="S7" s="410"/>
      <c r="T7" s="420"/>
      <c r="U7" s="410">
        <f aca="true" t="shared" si="0" ref="U7:U38">SUM(C7+F7+I7+L7+Q7+T7)</f>
        <v>2807</v>
      </c>
      <c r="V7" s="410">
        <f aca="true" t="shared" si="1" ref="V7:V18">SUM(D7+G7+J7+M7+R7)</f>
        <v>2807</v>
      </c>
      <c r="W7" s="410">
        <f aca="true" t="shared" si="2" ref="W7:W18">SUM(E7+H7+K7+N7+S7)</f>
        <v>1885</v>
      </c>
      <c r="X7" s="377"/>
      <c r="Y7" s="213"/>
    </row>
    <row r="8" spans="1:25" ht="13.5" thickBot="1">
      <c r="A8" s="403">
        <v>841121</v>
      </c>
      <c r="B8" s="400" t="s">
        <v>371</v>
      </c>
      <c r="C8" s="410">
        <v>5037</v>
      </c>
      <c r="D8" s="410">
        <v>5197</v>
      </c>
      <c r="E8" s="410">
        <v>4090</v>
      </c>
      <c r="F8" s="410">
        <v>1006</v>
      </c>
      <c r="G8" s="410">
        <v>1006</v>
      </c>
      <c r="H8" s="409">
        <v>922</v>
      </c>
      <c r="I8" s="410">
        <v>3265</v>
      </c>
      <c r="J8" s="410">
        <v>4443</v>
      </c>
      <c r="K8" s="410">
        <v>2974</v>
      </c>
      <c r="L8" s="410"/>
      <c r="M8" s="410">
        <v>20216</v>
      </c>
      <c r="N8" s="409">
        <v>246</v>
      </c>
      <c r="O8" s="375">
        <v>295</v>
      </c>
      <c r="P8" s="375"/>
      <c r="Q8" s="410"/>
      <c r="R8" s="410"/>
      <c r="S8" s="410"/>
      <c r="T8" s="420"/>
      <c r="U8" s="410">
        <f t="shared" si="0"/>
        <v>9308</v>
      </c>
      <c r="V8" s="410">
        <f t="shared" si="1"/>
        <v>30862</v>
      </c>
      <c r="W8" s="410">
        <f t="shared" si="2"/>
        <v>8232</v>
      </c>
      <c r="X8" s="377">
        <v>1</v>
      </c>
      <c r="Y8" s="213"/>
    </row>
    <row r="9" spans="1:25" ht="13.5" thickBot="1">
      <c r="A9" s="403">
        <v>5221101</v>
      </c>
      <c r="B9" s="400" t="s">
        <v>405</v>
      </c>
      <c r="C9" s="410"/>
      <c r="D9" s="410"/>
      <c r="E9" s="410"/>
      <c r="F9" s="410"/>
      <c r="G9" s="410"/>
      <c r="H9" s="409"/>
      <c r="I9" s="410">
        <v>803</v>
      </c>
      <c r="J9" s="410">
        <v>803</v>
      </c>
      <c r="K9" s="410">
        <v>456</v>
      </c>
      <c r="L9" s="410"/>
      <c r="M9" s="410"/>
      <c r="N9" s="409"/>
      <c r="O9" s="375"/>
      <c r="P9" s="375"/>
      <c r="Q9" s="410"/>
      <c r="R9" s="410"/>
      <c r="S9" s="410"/>
      <c r="T9" s="421"/>
      <c r="U9" s="410">
        <f t="shared" si="0"/>
        <v>803</v>
      </c>
      <c r="V9" s="410">
        <f t="shared" si="1"/>
        <v>803</v>
      </c>
      <c r="W9" s="410">
        <f t="shared" si="2"/>
        <v>456</v>
      </c>
      <c r="X9" s="377"/>
      <c r="Y9" s="213"/>
    </row>
    <row r="10" spans="1:25" ht="13.5" thickBot="1">
      <c r="A10" s="403">
        <v>5629131</v>
      </c>
      <c r="B10" s="400" t="s">
        <v>404</v>
      </c>
      <c r="C10" s="410"/>
      <c r="D10" s="410"/>
      <c r="E10" s="410"/>
      <c r="F10" s="410"/>
      <c r="G10" s="410"/>
      <c r="H10" s="409"/>
      <c r="I10" s="410">
        <v>9482</v>
      </c>
      <c r="J10" s="410">
        <v>9482</v>
      </c>
      <c r="K10" s="410">
        <v>5235</v>
      </c>
      <c r="L10" s="410"/>
      <c r="M10" s="410"/>
      <c r="N10" s="409"/>
      <c r="O10" s="375"/>
      <c r="P10" s="375"/>
      <c r="Q10" s="410"/>
      <c r="R10" s="410"/>
      <c r="S10" s="410"/>
      <c r="T10" s="421"/>
      <c r="U10" s="410">
        <f t="shared" si="0"/>
        <v>9482</v>
      </c>
      <c r="V10" s="410">
        <f t="shared" si="1"/>
        <v>9482</v>
      </c>
      <c r="W10" s="410">
        <f t="shared" si="2"/>
        <v>5235</v>
      </c>
      <c r="X10" s="377"/>
      <c r="Y10" s="213"/>
    </row>
    <row r="11" spans="1:25" ht="13.5" thickBot="1">
      <c r="A11" s="403">
        <v>9603021</v>
      </c>
      <c r="B11" s="400" t="s">
        <v>372</v>
      </c>
      <c r="C11" s="410"/>
      <c r="D11" s="410"/>
      <c r="E11" s="410"/>
      <c r="F11" s="410"/>
      <c r="G11" s="410"/>
      <c r="H11" s="409"/>
      <c r="I11" s="410">
        <v>100</v>
      </c>
      <c r="J11" s="410">
        <v>100</v>
      </c>
      <c r="K11" s="410">
        <v>199</v>
      </c>
      <c r="L11" s="410"/>
      <c r="M11" s="410"/>
      <c r="N11" s="409"/>
      <c r="O11" s="375"/>
      <c r="P11" s="375"/>
      <c r="Q11" s="410"/>
      <c r="R11" s="410"/>
      <c r="S11" s="410"/>
      <c r="T11" s="421"/>
      <c r="U11" s="410">
        <f t="shared" si="0"/>
        <v>100</v>
      </c>
      <c r="V11" s="410">
        <f t="shared" si="1"/>
        <v>100</v>
      </c>
      <c r="W11" s="410">
        <f t="shared" si="2"/>
        <v>199</v>
      </c>
      <c r="X11" s="377"/>
      <c r="Y11" s="213"/>
    </row>
    <row r="12" spans="1:25" ht="13.5" thickBot="1">
      <c r="A12" s="403">
        <v>8414021</v>
      </c>
      <c r="B12" s="400" t="s">
        <v>373</v>
      </c>
      <c r="C12" s="410"/>
      <c r="D12" s="410"/>
      <c r="E12" s="410"/>
      <c r="F12" s="410"/>
      <c r="G12" s="410"/>
      <c r="H12" s="409"/>
      <c r="I12" s="410">
        <v>948</v>
      </c>
      <c r="J12" s="410">
        <v>948</v>
      </c>
      <c r="K12" s="410">
        <v>459</v>
      </c>
      <c r="L12" s="410"/>
      <c r="M12" s="410"/>
      <c r="N12" s="409"/>
      <c r="O12" s="375"/>
      <c r="P12" s="375"/>
      <c r="Q12" s="410"/>
      <c r="R12" s="410"/>
      <c r="S12" s="410"/>
      <c r="T12" s="421"/>
      <c r="U12" s="410">
        <f t="shared" si="0"/>
        <v>948</v>
      </c>
      <c r="V12" s="410">
        <f t="shared" si="1"/>
        <v>948</v>
      </c>
      <c r="W12" s="410">
        <f t="shared" si="2"/>
        <v>459</v>
      </c>
      <c r="X12" s="377"/>
      <c r="Y12" s="213"/>
    </row>
    <row r="13" spans="1:25" ht="13.5" thickBot="1">
      <c r="A13" s="403">
        <v>862101</v>
      </c>
      <c r="B13" s="400" t="s">
        <v>374</v>
      </c>
      <c r="C13" s="410"/>
      <c r="D13" s="410"/>
      <c r="E13" s="410"/>
      <c r="F13" s="410"/>
      <c r="G13" s="410"/>
      <c r="H13" s="409"/>
      <c r="I13" s="410">
        <v>533</v>
      </c>
      <c r="J13" s="410">
        <v>533</v>
      </c>
      <c r="K13" s="410">
        <v>256</v>
      </c>
      <c r="L13" s="410">
        <v>490</v>
      </c>
      <c r="M13" s="410">
        <v>490</v>
      </c>
      <c r="N13" s="409">
        <v>438</v>
      </c>
      <c r="O13" s="375"/>
      <c r="P13" s="375"/>
      <c r="Q13" s="410">
        <v>5700</v>
      </c>
      <c r="R13" s="410">
        <v>5700</v>
      </c>
      <c r="S13" s="410"/>
      <c r="T13" s="421"/>
      <c r="U13" s="410">
        <f t="shared" si="0"/>
        <v>6723</v>
      </c>
      <c r="V13" s="410">
        <f t="shared" si="1"/>
        <v>6723</v>
      </c>
      <c r="W13" s="410">
        <f t="shared" si="2"/>
        <v>694</v>
      </c>
      <c r="X13" s="377"/>
      <c r="Y13" s="213"/>
    </row>
    <row r="14" spans="1:25" ht="13.5" thickBot="1">
      <c r="A14" s="403">
        <v>562917</v>
      </c>
      <c r="B14" s="400" t="s">
        <v>433</v>
      </c>
      <c r="C14" s="410"/>
      <c r="D14" s="410"/>
      <c r="E14" s="410"/>
      <c r="F14" s="410"/>
      <c r="G14" s="410"/>
      <c r="H14" s="409"/>
      <c r="I14" s="410"/>
      <c r="J14" s="410">
        <v>127</v>
      </c>
      <c r="K14" s="410">
        <v>63</v>
      </c>
      <c r="L14" s="410"/>
      <c r="M14" s="410"/>
      <c r="N14" s="409"/>
      <c r="O14" s="375"/>
      <c r="P14" s="375"/>
      <c r="Q14" s="410"/>
      <c r="R14" s="410"/>
      <c r="S14" s="410"/>
      <c r="T14" s="421"/>
      <c r="U14" s="410">
        <f t="shared" si="0"/>
        <v>0</v>
      </c>
      <c r="V14" s="410">
        <f t="shared" si="1"/>
        <v>127</v>
      </c>
      <c r="W14" s="410">
        <f t="shared" si="2"/>
        <v>63</v>
      </c>
      <c r="X14" s="377"/>
      <c r="Y14" s="213"/>
    </row>
    <row r="15" spans="1:25" ht="13.5" thickBot="1">
      <c r="A15" s="403">
        <v>8899121</v>
      </c>
      <c r="B15" s="400" t="s">
        <v>406</v>
      </c>
      <c r="C15" s="410"/>
      <c r="D15" s="410"/>
      <c r="E15" s="410"/>
      <c r="F15" s="410"/>
      <c r="G15" s="410"/>
      <c r="H15" s="409"/>
      <c r="I15" s="410">
        <v>2480</v>
      </c>
      <c r="J15" s="410">
        <v>2480</v>
      </c>
      <c r="K15" s="410">
        <v>1061</v>
      </c>
      <c r="L15" s="410"/>
      <c r="M15" s="410"/>
      <c r="N15" s="409"/>
      <c r="O15" s="375"/>
      <c r="P15" s="375"/>
      <c r="Q15" s="410"/>
      <c r="R15" s="410"/>
      <c r="S15" s="410"/>
      <c r="T15" s="421"/>
      <c r="U15" s="410">
        <f t="shared" si="0"/>
        <v>2480</v>
      </c>
      <c r="V15" s="410">
        <f t="shared" si="1"/>
        <v>2480</v>
      </c>
      <c r="W15" s="410">
        <f t="shared" si="2"/>
        <v>1061</v>
      </c>
      <c r="X15" s="377"/>
      <c r="Y15" s="213"/>
    </row>
    <row r="16" spans="1:25" ht="13.5" thickBot="1">
      <c r="A16" s="403">
        <v>841126</v>
      </c>
      <c r="B16" s="400" t="s">
        <v>409</v>
      </c>
      <c r="C16" s="410">
        <v>608</v>
      </c>
      <c r="D16" s="410">
        <v>1082</v>
      </c>
      <c r="E16" s="410">
        <v>1082</v>
      </c>
      <c r="F16" s="410">
        <v>164</v>
      </c>
      <c r="G16" s="410">
        <v>262</v>
      </c>
      <c r="H16" s="409">
        <v>262</v>
      </c>
      <c r="I16" s="410">
        <v>200</v>
      </c>
      <c r="J16" s="410">
        <v>96</v>
      </c>
      <c r="K16" s="410">
        <v>96</v>
      </c>
      <c r="L16" s="410"/>
      <c r="M16" s="410"/>
      <c r="N16" s="409"/>
      <c r="O16" s="375"/>
      <c r="P16" s="375"/>
      <c r="Q16" s="410"/>
      <c r="R16" s="410"/>
      <c r="S16" s="410"/>
      <c r="T16" s="421"/>
      <c r="U16" s="410">
        <f t="shared" si="0"/>
        <v>972</v>
      </c>
      <c r="V16" s="410">
        <f t="shared" si="1"/>
        <v>1440</v>
      </c>
      <c r="W16" s="410">
        <f t="shared" si="2"/>
        <v>1440</v>
      </c>
      <c r="X16" s="377"/>
      <c r="Y16" s="213"/>
    </row>
    <row r="17" spans="1:25" ht="13.5" thickBot="1">
      <c r="A17" s="403"/>
      <c r="B17" s="400" t="s">
        <v>407</v>
      </c>
      <c r="C17" s="410"/>
      <c r="D17" s="410"/>
      <c r="E17" s="410">
        <v>121</v>
      </c>
      <c r="F17" s="410"/>
      <c r="G17" s="410"/>
      <c r="H17" s="409"/>
      <c r="I17" s="410">
        <v>150</v>
      </c>
      <c r="J17" s="410">
        <v>150</v>
      </c>
      <c r="K17" s="410">
        <v>205</v>
      </c>
      <c r="L17" s="410"/>
      <c r="M17" s="410"/>
      <c r="N17" s="409"/>
      <c r="O17" s="375"/>
      <c r="P17" s="375"/>
      <c r="Q17" s="410"/>
      <c r="R17" s="410"/>
      <c r="S17" s="410"/>
      <c r="T17" s="421"/>
      <c r="U17" s="410">
        <f t="shared" si="0"/>
        <v>150</v>
      </c>
      <c r="V17" s="410">
        <f t="shared" si="1"/>
        <v>150</v>
      </c>
      <c r="W17" s="410">
        <f t="shared" si="2"/>
        <v>326</v>
      </c>
      <c r="X17" s="377"/>
      <c r="Y17" s="213"/>
    </row>
    <row r="18" spans="1:25" ht="13.5" thickBot="1">
      <c r="A18" s="403">
        <v>8414031</v>
      </c>
      <c r="B18" s="400" t="s">
        <v>375</v>
      </c>
      <c r="C18" s="410">
        <v>1176</v>
      </c>
      <c r="D18" s="410">
        <v>1260</v>
      </c>
      <c r="E18" s="410">
        <v>588</v>
      </c>
      <c r="F18" s="410">
        <v>318</v>
      </c>
      <c r="G18" s="410">
        <v>318</v>
      </c>
      <c r="H18" s="409"/>
      <c r="I18" s="410">
        <v>1123</v>
      </c>
      <c r="J18" s="410">
        <v>1123</v>
      </c>
      <c r="K18" s="410">
        <v>650</v>
      </c>
      <c r="L18" s="410"/>
      <c r="M18" s="410"/>
      <c r="N18" s="409"/>
      <c r="O18" s="375"/>
      <c r="P18" s="375"/>
      <c r="Q18" s="410">
        <v>1550</v>
      </c>
      <c r="R18" s="410">
        <v>1550</v>
      </c>
      <c r="S18" s="410"/>
      <c r="T18" s="421"/>
      <c r="U18" s="410">
        <f t="shared" si="0"/>
        <v>4167</v>
      </c>
      <c r="V18" s="410">
        <f t="shared" si="1"/>
        <v>4251</v>
      </c>
      <c r="W18" s="410">
        <f t="shared" si="2"/>
        <v>1238</v>
      </c>
      <c r="X18" s="377">
        <v>1</v>
      </c>
      <c r="Y18" s="213"/>
    </row>
    <row r="19" spans="1:25" ht="13.5" thickBot="1">
      <c r="A19" s="403">
        <v>8130001</v>
      </c>
      <c r="B19" s="400" t="s">
        <v>446</v>
      </c>
      <c r="C19" s="410"/>
      <c r="D19" s="410"/>
      <c r="E19" s="410">
        <v>941</v>
      </c>
      <c r="F19" s="410"/>
      <c r="G19" s="410"/>
      <c r="H19" s="409">
        <v>167</v>
      </c>
      <c r="I19" s="410"/>
      <c r="J19" s="410"/>
      <c r="K19" s="410">
        <v>147</v>
      </c>
      <c r="L19" s="410"/>
      <c r="M19" s="410"/>
      <c r="N19" s="409"/>
      <c r="O19" s="375"/>
      <c r="P19" s="375"/>
      <c r="Q19" s="410"/>
      <c r="R19" s="410"/>
      <c r="S19" s="410"/>
      <c r="T19" s="421"/>
      <c r="U19" s="410"/>
      <c r="V19" s="410"/>
      <c r="W19" s="410">
        <f>SUM(E19+H19+K19+N19+S19)</f>
        <v>1255</v>
      </c>
      <c r="X19" s="377"/>
      <c r="Y19" s="213"/>
    </row>
    <row r="20" spans="1:25" ht="13.5" thickBot="1">
      <c r="A20" s="403">
        <v>8904421</v>
      </c>
      <c r="B20" s="400" t="s">
        <v>376</v>
      </c>
      <c r="C20" s="410">
        <v>3700</v>
      </c>
      <c r="D20" s="410">
        <v>3700</v>
      </c>
      <c r="E20" s="410">
        <v>2704</v>
      </c>
      <c r="F20" s="410">
        <v>499</v>
      </c>
      <c r="G20" s="410">
        <v>499</v>
      </c>
      <c r="H20" s="409">
        <v>365</v>
      </c>
      <c r="I20" s="410">
        <v>853</v>
      </c>
      <c r="J20" s="410">
        <v>853</v>
      </c>
      <c r="K20" s="410">
        <v>865</v>
      </c>
      <c r="L20" s="410"/>
      <c r="M20" s="410"/>
      <c r="N20" s="409"/>
      <c r="O20" s="375"/>
      <c r="P20" s="375"/>
      <c r="Q20" s="410">
        <v>250</v>
      </c>
      <c r="R20" s="410">
        <v>250</v>
      </c>
      <c r="S20" s="410">
        <v>250</v>
      </c>
      <c r="T20" s="421"/>
      <c r="U20" s="410">
        <f t="shared" si="0"/>
        <v>5302</v>
      </c>
      <c r="V20" s="410">
        <f>SUM(D20+G20+J20+M20+R20)</f>
        <v>5302</v>
      </c>
      <c r="W20" s="410">
        <f>SUM(E20+H20+K20+N20+S20)</f>
        <v>4184</v>
      </c>
      <c r="X20" s="377">
        <v>5</v>
      </c>
      <c r="Y20" s="213"/>
    </row>
    <row r="21" spans="1:25" ht="13.5" thickBot="1">
      <c r="A21" s="403">
        <v>8510111</v>
      </c>
      <c r="B21" s="400" t="s">
        <v>408</v>
      </c>
      <c r="C21" s="410">
        <v>12602</v>
      </c>
      <c r="D21" s="410"/>
      <c r="E21" s="410"/>
      <c r="F21" s="410">
        <v>3264</v>
      </c>
      <c r="G21" s="410"/>
      <c r="H21" s="409"/>
      <c r="I21" s="410">
        <v>2592</v>
      </c>
      <c r="J21" s="410"/>
      <c r="K21" s="410"/>
      <c r="L21" s="410"/>
      <c r="M21" s="410"/>
      <c r="N21" s="409"/>
      <c r="O21" s="375"/>
      <c r="P21" s="375"/>
      <c r="Q21" s="410">
        <v>5431</v>
      </c>
      <c r="R21" s="410"/>
      <c r="S21" s="410"/>
      <c r="T21" s="421"/>
      <c r="U21" s="410">
        <f t="shared" si="0"/>
        <v>23889</v>
      </c>
      <c r="V21" s="410">
        <f>SUM(D21+G21+J21+M21+R21+T21)</f>
        <v>0</v>
      </c>
      <c r="W21" s="410">
        <f>SUM(E21+H21+K21+N21+S21)</f>
        <v>0</v>
      </c>
      <c r="X21" s="377"/>
      <c r="Y21" s="213"/>
    </row>
    <row r="22" spans="1:25" ht="13.5" thickBot="1">
      <c r="A22" s="403">
        <v>8821131</v>
      </c>
      <c r="B22" s="400" t="s">
        <v>377</v>
      </c>
      <c r="C22" s="410"/>
      <c r="D22" s="410"/>
      <c r="E22" s="410"/>
      <c r="F22" s="410"/>
      <c r="G22" s="410"/>
      <c r="H22" s="409"/>
      <c r="I22" s="410"/>
      <c r="J22" s="410"/>
      <c r="K22" s="410"/>
      <c r="L22" s="410">
        <v>1800</v>
      </c>
      <c r="M22" s="410">
        <v>1800</v>
      </c>
      <c r="N22" s="410"/>
      <c r="O22" s="373"/>
      <c r="P22" s="373">
        <v>1632</v>
      </c>
      <c r="Q22" s="410"/>
      <c r="R22" s="410"/>
      <c r="S22" s="410"/>
      <c r="T22" s="421"/>
      <c r="U22" s="410">
        <f t="shared" si="0"/>
        <v>1800</v>
      </c>
      <c r="V22" s="410">
        <f aca="true" t="shared" si="3" ref="V22:V33">SUM(D22+G22+J22+M22+R22)</f>
        <v>1800</v>
      </c>
      <c r="W22" s="410">
        <f>SUM(E22+H22+K22+N22+S22+O22+P22)</f>
        <v>1632</v>
      </c>
      <c r="X22" s="377"/>
      <c r="Y22" s="213"/>
    </row>
    <row r="23" spans="1:25" ht="13.5" thickBot="1">
      <c r="A23" s="403">
        <v>8821231</v>
      </c>
      <c r="B23" s="400" t="s">
        <v>378</v>
      </c>
      <c r="C23" s="410"/>
      <c r="D23" s="410"/>
      <c r="E23" s="410"/>
      <c r="F23" s="410"/>
      <c r="G23" s="410"/>
      <c r="H23" s="409"/>
      <c r="I23" s="410"/>
      <c r="J23" s="410"/>
      <c r="K23" s="410"/>
      <c r="L23" s="410"/>
      <c r="M23" s="410"/>
      <c r="N23" s="410">
        <v>50</v>
      </c>
      <c r="O23" s="373"/>
      <c r="P23" s="373">
        <v>65</v>
      </c>
      <c r="Q23" s="410"/>
      <c r="R23" s="410"/>
      <c r="S23" s="410"/>
      <c r="T23" s="421"/>
      <c r="U23" s="410">
        <f t="shared" si="0"/>
        <v>0</v>
      </c>
      <c r="V23" s="410">
        <f t="shared" si="3"/>
        <v>0</v>
      </c>
      <c r="W23" s="410">
        <f>SUM(E23+H23+K23+N23+S23+O23+P23)</f>
        <v>115</v>
      </c>
      <c r="X23" s="377"/>
      <c r="Y23" s="213"/>
    </row>
    <row r="24" spans="1:25" ht="13.5" thickBot="1">
      <c r="A24" s="403">
        <v>8821241</v>
      </c>
      <c r="B24" s="400" t="s">
        <v>379</v>
      </c>
      <c r="C24" s="410"/>
      <c r="D24" s="410"/>
      <c r="E24" s="410"/>
      <c r="F24" s="410"/>
      <c r="G24" s="410"/>
      <c r="H24" s="409"/>
      <c r="I24" s="410"/>
      <c r="J24" s="410"/>
      <c r="K24" s="410"/>
      <c r="L24" s="410">
        <v>500</v>
      </c>
      <c r="M24" s="410">
        <v>500</v>
      </c>
      <c r="N24" s="410"/>
      <c r="O24" s="373"/>
      <c r="P24" s="373">
        <v>346</v>
      </c>
      <c r="Q24" s="410"/>
      <c r="R24" s="410"/>
      <c r="S24" s="410"/>
      <c r="T24" s="421"/>
      <c r="U24" s="410">
        <f t="shared" si="0"/>
        <v>500</v>
      </c>
      <c r="V24" s="410">
        <f t="shared" si="3"/>
        <v>500</v>
      </c>
      <c r="W24" s="410">
        <f>SUM(E24+H24+K24+N24+S24+O24+P24)</f>
        <v>346</v>
      </c>
      <c r="X24" s="377"/>
      <c r="Y24" s="213"/>
    </row>
    <row r="25" spans="1:25" ht="13.5" thickBot="1">
      <c r="A25" s="403"/>
      <c r="B25" s="400" t="s">
        <v>448</v>
      </c>
      <c r="C25" s="410"/>
      <c r="D25" s="410"/>
      <c r="E25" s="410"/>
      <c r="F25" s="410"/>
      <c r="G25" s="410"/>
      <c r="H25" s="409"/>
      <c r="I25" s="410"/>
      <c r="J25" s="410"/>
      <c r="K25" s="410"/>
      <c r="L25" s="410"/>
      <c r="M25" s="410"/>
      <c r="N25" s="410"/>
      <c r="O25" s="373"/>
      <c r="P25" s="373">
        <v>325</v>
      </c>
      <c r="Q25" s="410"/>
      <c r="R25" s="410"/>
      <c r="S25" s="410"/>
      <c r="T25" s="421"/>
      <c r="U25" s="410"/>
      <c r="V25" s="410"/>
      <c r="W25" s="410">
        <f>SUM(E25+H25+K25+N25+S25+O25+P25)</f>
        <v>325</v>
      </c>
      <c r="X25" s="377"/>
      <c r="Y25" s="213"/>
    </row>
    <row r="26" spans="1:25" ht="13.5" thickBot="1">
      <c r="A26" s="403">
        <v>8821231</v>
      </c>
      <c r="B26" s="400" t="s">
        <v>380</v>
      </c>
      <c r="C26" s="410"/>
      <c r="D26" s="410"/>
      <c r="E26" s="410"/>
      <c r="F26" s="410"/>
      <c r="G26" s="410"/>
      <c r="H26" s="409"/>
      <c r="I26" s="410"/>
      <c r="J26" s="410"/>
      <c r="K26" s="410"/>
      <c r="L26" s="410">
        <v>100</v>
      </c>
      <c r="M26" s="410">
        <v>100</v>
      </c>
      <c r="N26" s="410"/>
      <c r="O26" s="373"/>
      <c r="P26" s="373">
        <v>52</v>
      </c>
      <c r="Q26" s="410"/>
      <c r="R26" s="410"/>
      <c r="S26" s="410"/>
      <c r="T26" s="421"/>
      <c r="U26" s="410">
        <f t="shared" si="0"/>
        <v>100</v>
      </c>
      <c r="V26" s="410">
        <f t="shared" si="3"/>
        <v>100</v>
      </c>
      <c r="W26" s="410">
        <f>SUM(E26+H26+K26+N26+S26+O26+P26)</f>
        <v>52</v>
      </c>
      <c r="X26" s="377"/>
      <c r="Y26" s="213"/>
    </row>
    <row r="27" spans="1:25" ht="13.5" thickBot="1">
      <c r="A27" s="403">
        <v>8903015</v>
      </c>
      <c r="B27" s="400" t="s">
        <v>381</v>
      </c>
      <c r="C27" s="410"/>
      <c r="D27" s="410"/>
      <c r="E27" s="410"/>
      <c r="F27" s="410"/>
      <c r="G27" s="410"/>
      <c r="H27" s="409"/>
      <c r="I27" s="410"/>
      <c r="J27" s="410"/>
      <c r="K27" s="410"/>
      <c r="L27" s="410"/>
      <c r="M27" s="410"/>
      <c r="N27" s="410">
        <v>300</v>
      </c>
      <c r="O27" s="373"/>
      <c r="P27" s="373"/>
      <c r="Q27" s="410"/>
      <c r="R27" s="410"/>
      <c r="S27" s="410"/>
      <c r="T27" s="421"/>
      <c r="U27" s="410">
        <f t="shared" si="0"/>
        <v>0</v>
      </c>
      <c r="V27" s="410">
        <f t="shared" si="3"/>
        <v>0</v>
      </c>
      <c r="W27" s="410">
        <f>SUM(E27+H27+K27+N27+S27)</f>
        <v>300</v>
      </c>
      <c r="X27" s="377"/>
      <c r="Y27" s="213"/>
    </row>
    <row r="28" spans="1:25" ht="17.25" customHeight="1" thickBot="1">
      <c r="A28" s="403">
        <v>9105011</v>
      </c>
      <c r="B28" s="400" t="s">
        <v>410</v>
      </c>
      <c r="C28" s="410">
        <v>1602</v>
      </c>
      <c r="D28" s="410">
        <v>1618</v>
      </c>
      <c r="E28" s="410">
        <v>1111</v>
      </c>
      <c r="F28" s="410">
        <v>410</v>
      </c>
      <c r="G28" s="410">
        <v>410</v>
      </c>
      <c r="H28" s="409">
        <v>280</v>
      </c>
      <c r="I28" s="410">
        <v>1290</v>
      </c>
      <c r="J28" s="410">
        <v>1290</v>
      </c>
      <c r="K28" s="410">
        <v>788</v>
      </c>
      <c r="L28" s="410"/>
      <c r="M28" s="410"/>
      <c r="N28" s="410"/>
      <c r="O28" s="373"/>
      <c r="P28" s="373"/>
      <c r="Q28" s="410">
        <v>18300</v>
      </c>
      <c r="R28" s="410">
        <v>18300</v>
      </c>
      <c r="S28" s="410"/>
      <c r="T28" s="421"/>
      <c r="U28" s="410">
        <f t="shared" si="0"/>
        <v>21602</v>
      </c>
      <c r="V28" s="410">
        <f t="shared" si="3"/>
        <v>21618</v>
      </c>
      <c r="W28" s="410">
        <f>SUM(E28+H28+K28+N28+S28)</f>
        <v>2179</v>
      </c>
      <c r="X28" s="377">
        <v>1</v>
      </c>
      <c r="Y28" s="213"/>
    </row>
    <row r="29" spans="1:25" ht="13.5" thickBot="1">
      <c r="A29" s="403">
        <v>9101231</v>
      </c>
      <c r="B29" s="401" t="s">
        <v>434</v>
      </c>
      <c r="C29" s="410"/>
      <c r="D29" s="410"/>
      <c r="E29" s="410">
        <v>114</v>
      </c>
      <c r="F29" s="410"/>
      <c r="G29" s="410"/>
      <c r="H29" s="409">
        <v>28</v>
      </c>
      <c r="I29" s="410"/>
      <c r="J29" s="410"/>
      <c r="K29" s="410">
        <v>35</v>
      </c>
      <c r="L29" s="410"/>
      <c r="M29" s="410"/>
      <c r="N29" s="410"/>
      <c r="O29" s="373"/>
      <c r="P29" s="373"/>
      <c r="Q29" s="410"/>
      <c r="R29" s="410"/>
      <c r="S29" s="410"/>
      <c r="T29" s="422"/>
      <c r="U29" s="410">
        <f t="shared" si="0"/>
        <v>0</v>
      </c>
      <c r="V29" s="410">
        <f t="shared" si="3"/>
        <v>0</v>
      </c>
      <c r="W29" s="410">
        <f>SUM(E29+H29+K29+N29+S29)</f>
        <v>177</v>
      </c>
      <c r="X29" s="377"/>
      <c r="Y29" s="213"/>
    </row>
    <row r="30" spans="1:25" ht="13.5" thickBot="1">
      <c r="A30" s="403">
        <v>9311021</v>
      </c>
      <c r="B30" s="401" t="s">
        <v>411</v>
      </c>
      <c r="C30" s="410"/>
      <c r="D30" s="410"/>
      <c r="E30" s="410"/>
      <c r="F30" s="410"/>
      <c r="G30" s="410"/>
      <c r="H30" s="409"/>
      <c r="I30" s="410">
        <v>538</v>
      </c>
      <c r="J30" s="410">
        <v>538</v>
      </c>
      <c r="K30" s="410">
        <v>113</v>
      </c>
      <c r="L30" s="410"/>
      <c r="M30" s="410"/>
      <c r="N30" s="410"/>
      <c r="O30" s="373"/>
      <c r="P30" s="373"/>
      <c r="Q30" s="410">
        <v>300</v>
      </c>
      <c r="R30" s="410">
        <v>300</v>
      </c>
      <c r="S30" s="410"/>
      <c r="T30" s="422"/>
      <c r="U30" s="410">
        <f t="shared" si="0"/>
        <v>838</v>
      </c>
      <c r="V30" s="410">
        <f t="shared" si="3"/>
        <v>838</v>
      </c>
      <c r="W30" s="410">
        <f>SUM(E30+H30+K30+N30+S30)</f>
        <v>113</v>
      </c>
      <c r="X30" s="377"/>
      <c r="Y30" s="213"/>
    </row>
    <row r="31" spans="1:25" ht="13.5" thickBot="1">
      <c r="A31" s="403">
        <v>8821111</v>
      </c>
      <c r="B31" s="400" t="s">
        <v>382</v>
      </c>
      <c r="C31" s="410"/>
      <c r="D31" s="410"/>
      <c r="E31" s="410"/>
      <c r="F31" s="410"/>
      <c r="G31" s="410"/>
      <c r="H31" s="409"/>
      <c r="I31" s="410"/>
      <c r="J31" s="410"/>
      <c r="K31" s="410"/>
      <c r="L31" s="410">
        <v>4600</v>
      </c>
      <c r="M31" s="410">
        <v>4600</v>
      </c>
      <c r="N31" s="410"/>
      <c r="O31" s="373"/>
      <c r="P31" s="373">
        <v>3850</v>
      </c>
      <c r="Q31" s="410"/>
      <c r="R31" s="410"/>
      <c r="S31" s="410"/>
      <c r="T31" s="421"/>
      <c r="U31" s="410">
        <f t="shared" si="0"/>
        <v>4600</v>
      </c>
      <c r="V31" s="410">
        <f t="shared" si="3"/>
        <v>4600</v>
      </c>
      <c r="W31" s="410">
        <f aca="true" t="shared" si="4" ref="W31:W38">SUM(E31+H31+K31+N31+S31+O31+P31)</f>
        <v>3850</v>
      </c>
      <c r="X31" s="377"/>
      <c r="Y31" s="213"/>
    </row>
    <row r="32" spans="1:25" ht="13.5" thickBot="1">
      <c r="A32" s="403"/>
      <c r="B32" s="400" t="s">
        <v>383</v>
      </c>
      <c r="C32" s="410"/>
      <c r="D32" s="410"/>
      <c r="E32" s="410"/>
      <c r="F32" s="410"/>
      <c r="G32" s="410"/>
      <c r="H32" s="409"/>
      <c r="I32" s="410"/>
      <c r="J32" s="410"/>
      <c r="K32" s="410"/>
      <c r="L32" s="410">
        <v>115</v>
      </c>
      <c r="M32" s="410">
        <v>115</v>
      </c>
      <c r="N32" s="409"/>
      <c r="O32" s="375"/>
      <c r="P32" s="375"/>
      <c r="Q32" s="410"/>
      <c r="R32" s="410"/>
      <c r="S32" s="410"/>
      <c r="T32" s="421"/>
      <c r="U32" s="410">
        <f t="shared" si="0"/>
        <v>115</v>
      </c>
      <c r="V32" s="410">
        <f t="shared" si="3"/>
        <v>115</v>
      </c>
      <c r="W32" s="410">
        <f t="shared" si="4"/>
        <v>0</v>
      </c>
      <c r="X32" s="377"/>
      <c r="Y32" s="213"/>
    </row>
    <row r="33" spans="1:25" ht="13.5" thickBot="1">
      <c r="A33" s="403">
        <v>8899281</v>
      </c>
      <c r="B33" s="401" t="s">
        <v>412</v>
      </c>
      <c r="C33" s="410">
        <v>1418</v>
      </c>
      <c r="D33" s="410">
        <v>1584</v>
      </c>
      <c r="E33" s="410">
        <v>1144</v>
      </c>
      <c r="F33" s="410">
        <v>369</v>
      </c>
      <c r="G33" s="410">
        <v>369</v>
      </c>
      <c r="H33" s="409">
        <v>193</v>
      </c>
      <c r="I33" s="410">
        <v>210</v>
      </c>
      <c r="J33" s="410">
        <v>210</v>
      </c>
      <c r="K33" s="410">
        <v>59</v>
      </c>
      <c r="L33" s="410"/>
      <c r="M33" s="410"/>
      <c r="N33" s="409"/>
      <c r="O33" s="375"/>
      <c r="P33" s="375"/>
      <c r="Q33" s="410"/>
      <c r="R33" s="410"/>
      <c r="S33" s="410"/>
      <c r="T33" s="422"/>
      <c r="U33" s="410">
        <f t="shared" si="0"/>
        <v>1997</v>
      </c>
      <c r="V33" s="410">
        <f t="shared" si="3"/>
        <v>2163</v>
      </c>
      <c r="W33" s="410">
        <f t="shared" si="4"/>
        <v>1396</v>
      </c>
      <c r="X33" s="377">
        <v>1</v>
      </c>
      <c r="Y33" s="213"/>
    </row>
    <row r="34" spans="1:25" ht="13.5" thickBot="1">
      <c r="A34" s="403"/>
      <c r="B34" s="402" t="s">
        <v>384</v>
      </c>
      <c r="C34" s="410"/>
      <c r="D34" s="410"/>
      <c r="E34" s="410"/>
      <c r="F34" s="410"/>
      <c r="G34" s="410"/>
      <c r="H34" s="409"/>
      <c r="I34" s="410"/>
      <c r="J34" s="410"/>
      <c r="K34" s="410"/>
      <c r="L34" s="410">
        <v>11445</v>
      </c>
      <c r="M34" s="410">
        <v>14528</v>
      </c>
      <c r="N34" s="409"/>
      <c r="O34" s="375">
        <v>8919</v>
      </c>
      <c r="P34" s="375"/>
      <c r="Q34" s="410"/>
      <c r="R34" s="410"/>
      <c r="S34" s="410"/>
      <c r="T34" s="423"/>
      <c r="U34" s="410">
        <f t="shared" si="0"/>
        <v>11445</v>
      </c>
      <c r="V34" s="410">
        <f>SUM(D34+G34+J34+M34+R34+T34)</f>
        <v>14528</v>
      </c>
      <c r="W34" s="410">
        <f t="shared" si="4"/>
        <v>8919</v>
      </c>
      <c r="X34" s="377"/>
      <c r="Y34" s="213"/>
    </row>
    <row r="35" spans="1:25" ht="13.5" thickBot="1">
      <c r="A35" s="463"/>
      <c r="B35" s="402" t="s">
        <v>447</v>
      </c>
      <c r="C35" s="410"/>
      <c r="D35" s="410"/>
      <c r="E35" s="410"/>
      <c r="F35" s="410"/>
      <c r="G35" s="410"/>
      <c r="H35" s="409"/>
      <c r="I35" s="410"/>
      <c r="J35" s="410"/>
      <c r="K35" s="410"/>
      <c r="L35" s="410"/>
      <c r="M35" s="410"/>
      <c r="N35" s="409"/>
      <c r="O35" s="375">
        <v>12947</v>
      </c>
      <c r="P35" s="375"/>
      <c r="Q35" s="410"/>
      <c r="R35" s="410"/>
      <c r="S35" s="410"/>
      <c r="T35" s="424"/>
      <c r="U35" s="410"/>
      <c r="V35" s="410"/>
      <c r="W35" s="410">
        <f t="shared" si="4"/>
        <v>12947</v>
      </c>
      <c r="X35" s="377"/>
      <c r="Y35" s="213"/>
    </row>
    <row r="36" spans="1:25" ht="13.5" thickBot="1">
      <c r="A36" s="405">
        <v>8821121</v>
      </c>
      <c r="B36" s="404" t="s">
        <v>430</v>
      </c>
      <c r="C36" s="410"/>
      <c r="D36" s="410"/>
      <c r="E36" s="410"/>
      <c r="F36" s="410"/>
      <c r="G36" s="410"/>
      <c r="H36" s="409"/>
      <c r="I36" s="410"/>
      <c r="J36" s="410"/>
      <c r="K36" s="410"/>
      <c r="L36" s="410"/>
      <c r="M36" s="410">
        <v>37</v>
      </c>
      <c r="N36" s="410"/>
      <c r="O36" s="373"/>
      <c r="P36" s="373">
        <v>37</v>
      </c>
      <c r="Q36" s="410"/>
      <c r="R36" s="410"/>
      <c r="S36" s="410"/>
      <c r="T36" s="424"/>
      <c r="U36" s="410">
        <f t="shared" si="0"/>
        <v>0</v>
      </c>
      <c r="V36" s="410">
        <f>SUM(D36+G36+J36+M36+R36)</f>
        <v>37</v>
      </c>
      <c r="W36" s="410">
        <f t="shared" si="4"/>
        <v>37</v>
      </c>
      <c r="X36" s="377"/>
      <c r="Y36" s="213"/>
    </row>
    <row r="37" spans="1:25" ht="13.5" thickBot="1">
      <c r="A37" s="405">
        <v>8821151</v>
      </c>
      <c r="B37" s="404" t="s">
        <v>431</v>
      </c>
      <c r="C37" s="410"/>
      <c r="D37" s="410"/>
      <c r="E37" s="410"/>
      <c r="F37" s="410"/>
      <c r="G37" s="410"/>
      <c r="H37" s="409"/>
      <c r="I37" s="410"/>
      <c r="J37" s="410"/>
      <c r="K37" s="410"/>
      <c r="L37" s="410"/>
      <c r="M37" s="410">
        <v>43</v>
      </c>
      <c r="N37" s="410"/>
      <c r="O37" s="373"/>
      <c r="P37" s="373">
        <v>48</v>
      </c>
      <c r="Q37" s="410"/>
      <c r="R37" s="410"/>
      <c r="S37" s="410"/>
      <c r="T37" s="424"/>
      <c r="U37" s="410">
        <f t="shared" si="0"/>
        <v>0</v>
      </c>
      <c r="V37" s="410">
        <f>SUM(D37+G37+J37+M37+R37)</f>
        <v>43</v>
      </c>
      <c r="W37" s="410">
        <f t="shared" si="4"/>
        <v>48</v>
      </c>
      <c r="X37" s="377"/>
      <c r="Y37" s="213"/>
    </row>
    <row r="38" spans="1:25" ht="13.5" thickBot="1">
      <c r="A38" s="405">
        <v>8821191</v>
      </c>
      <c r="B38" s="404" t="s">
        <v>432</v>
      </c>
      <c r="C38" s="410"/>
      <c r="D38" s="410"/>
      <c r="E38" s="410"/>
      <c r="F38" s="410"/>
      <c r="G38" s="410"/>
      <c r="H38" s="409"/>
      <c r="I38" s="410"/>
      <c r="J38" s="410"/>
      <c r="K38" s="410"/>
      <c r="L38" s="410"/>
      <c r="M38" s="410">
        <v>20</v>
      </c>
      <c r="N38" s="410"/>
      <c r="O38" s="373"/>
      <c r="P38" s="373">
        <v>20</v>
      </c>
      <c r="Q38" s="410"/>
      <c r="R38" s="410"/>
      <c r="S38" s="410"/>
      <c r="T38" s="424"/>
      <c r="U38" s="410">
        <f t="shared" si="0"/>
        <v>0</v>
      </c>
      <c r="V38" s="410">
        <f>SUM(D38+G38+J38+M38+R38)</f>
        <v>20</v>
      </c>
      <c r="W38" s="410">
        <f t="shared" si="4"/>
        <v>20</v>
      </c>
      <c r="X38" s="377"/>
      <c r="Y38" s="213"/>
    </row>
    <row r="39" spans="2:25" ht="13.5" thickBot="1">
      <c r="B39" s="371" t="s">
        <v>35</v>
      </c>
      <c r="C39" s="411">
        <f>SUM(C7:C34)</f>
        <v>26143</v>
      </c>
      <c r="D39" s="411">
        <f>SUM(D7:D38)</f>
        <v>14441</v>
      </c>
      <c r="E39" s="411">
        <f>SUM(E7:E38)</f>
        <v>11895</v>
      </c>
      <c r="F39" s="411">
        <f>SUM(F7:F34)</f>
        <v>6030</v>
      </c>
      <c r="G39" s="411">
        <f>SUM(G7:G38)</f>
        <v>2864</v>
      </c>
      <c r="H39" s="411">
        <f>SUM(H7:H38)</f>
        <v>2217</v>
      </c>
      <c r="I39" s="411">
        <f>SUM(I7:I34)</f>
        <v>27374</v>
      </c>
      <c r="J39" s="411">
        <f>SUM(J7:J38)</f>
        <v>25983</v>
      </c>
      <c r="K39" s="411">
        <f>SUM(K7:K38)</f>
        <v>15546</v>
      </c>
      <c r="L39" s="411">
        <f>SUM(L7:L34)</f>
        <v>19050</v>
      </c>
      <c r="M39" s="411">
        <f>SUM(M7:M38)</f>
        <v>42449</v>
      </c>
      <c r="N39" s="411">
        <f>SUM(N7:N38)</f>
        <v>1034</v>
      </c>
      <c r="O39" s="411">
        <f>SUM(O7:O38)</f>
        <v>22161</v>
      </c>
      <c r="P39" s="411">
        <f>SUM(P7:P38)</f>
        <v>6375</v>
      </c>
      <c r="Q39" s="411">
        <f>SUM(Q7:Q34)</f>
        <v>31531</v>
      </c>
      <c r="R39" s="411">
        <f>SUM(R7:R38)</f>
        <v>26100</v>
      </c>
      <c r="S39" s="411">
        <f>SUM(S7:S38)</f>
        <v>250</v>
      </c>
      <c r="T39" s="425"/>
      <c r="U39" s="426">
        <f>SUM(U7:U38)</f>
        <v>110128</v>
      </c>
      <c r="V39" s="410">
        <f>SUM(V7:V38)</f>
        <v>111837</v>
      </c>
      <c r="W39" s="410">
        <f>SUM(E39+H39+K39+N39+S39+O39+P39)</f>
        <v>59478</v>
      </c>
      <c r="X39" s="216">
        <f>SUM(X7:X34)</f>
        <v>9</v>
      </c>
      <c r="Y39" s="216">
        <v>0</v>
      </c>
    </row>
    <row r="40" spans="21:23" ht="12.75">
      <c r="U40" s="427"/>
      <c r="V40" s="427"/>
      <c r="W40" s="212"/>
    </row>
    <row r="41" spans="2:16" ht="12.75">
      <c r="B41" s="217" t="s">
        <v>385</v>
      </c>
      <c r="I41" s="427"/>
      <c r="J41" s="427"/>
      <c r="K41" s="427"/>
      <c r="L41" s="427"/>
      <c r="M41" s="427"/>
      <c r="N41" s="413"/>
      <c r="O41" s="212"/>
      <c r="P41" s="212"/>
    </row>
    <row r="42" ht="12.75">
      <c r="B42" s="217" t="s">
        <v>386</v>
      </c>
    </row>
  </sheetData>
  <sheetProtection/>
  <mergeCells count="9">
    <mergeCell ref="L4:P4"/>
    <mergeCell ref="N5:P5"/>
    <mergeCell ref="B2:X2"/>
    <mergeCell ref="U3:X3"/>
    <mergeCell ref="C4:E4"/>
    <mergeCell ref="F4:H4"/>
    <mergeCell ref="I4:K4"/>
    <mergeCell ref="Q4:S4"/>
    <mergeCell ref="U4:W4"/>
  </mergeCells>
  <printOptions/>
  <pageMargins left="0.7" right="0.7" top="0.75" bottom="0.75" header="0.3" footer="0.3"/>
  <pageSetup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Ohid01</cp:lastModifiedBy>
  <cp:lastPrinted>2014-04-25T09:12:06Z</cp:lastPrinted>
  <dcterms:created xsi:type="dcterms:W3CDTF">1999-10-30T10:30:45Z</dcterms:created>
  <dcterms:modified xsi:type="dcterms:W3CDTF">2014-05-15T10:31:54Z</dcterms:modified>
  <cp:category/>
  <cp:version/>
  <cp:contentType/>
  <cp:contentStatus/>
</cp:coreProperties>
</file>