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2016E\Shared Folders\Közös\TESTÜLETI ANYAGOK\2018. TESTÜLETI JKV. SZÁR\2018.05.29. (SZKÖ)\"/>
    </mc:Choice>
  </mc:AlternateContent>
  <xr:revisionPtr revIDLastSave="0" documentId="10_ncr:8100000_{92CE1B29-461C-4112-9969-86BCB2055304}" xr6:coauthVersionLast="33" xr6:coauthVersionMax="33" xr10:uidLastSave="{00000000-0000-0000-0000-000000000000}"/>
  <bookViews>
    <workbookView xWindow="0" yWindow="0" windowWidth="28800" windowHeight="11910" tabRatio="671" activeTab="9" xr2:uid="{00000000-000D-0000-FFFF-FFFF00000000}"/>
  </bookViews>
  <sheets>
    <sheet name="Szár község" sheetId="103" r:id="rId1"/>
    <sheet name="Szár önk össz" sheetId="69" r:id="rId2"/>
    <sheet name="Szár önk" sheetId="68" r:id="rId3"/>
    <sheet name="Likviditási terv" sheetId="102" r:id="rId4"/>
    <sheet name="Hivatal össz" sheetId="104" r:id="rId5"/>
    <sheet name="Hivatal" sheetId="105" r:id="rId6"/>
    <sheet name="Hiv Likviditás" sheetId="106" r:id="rId7"/>
    <sheet name="Óvoda össz" sheetId="107" r:id="rId8"/>
    <sheet name="Óvoda" sheetId="108" r:id="rId9"/>
    <sheet name="Óvoda Likviditás" sheetId="109" r:id="rId10"/>
  </sheets>
  <definedNames>
    <definedName name="_xlnm.Print_Area" localSheetId="5">Hivatal!$A$1:$F$24</definedName>
    <definedName name="_xlnm.Print_Area" localSheetId="8">Óvoda!$A$1:$F$24</definedName>
    <definedName name="_xlnm.Print_Area" localSheetId="2">'Szár önk'!$A$1:$F$24</definedName>
  </definedNames>
  <calcPr calcId="162913"/>
</workbook>
</file>

<file path=xl/calcChain.xml><?xml version="1.0" encoding="utf-8"?>
<calcChain xmlns="http://schemas.openxmlformats.org/spreadsheetml/2006/main">
  <c r="I23" i="103" l="1"/>
  <c r="D23" i="103"/>
  <c r="D21" i="103"/>
  <c r="F20" i="68" l="1"/>
  <c r="D18" i="68"/>
  <c r="F20" i="105"/>
  <c r="F17" i="105" l="1"/>
  <c r="F18" i="105"/>
  <c r="F19" i="105"/>
  <c r="F21" i="105"/>
  <c r="F22" i="105"/>
  <c r="F14" i="105"/>
  <c r="F15" i="105"/>
  <c r="F16" i="105"/>
  <c r="C13" i="105"/>
  <c r="D13" i="105"/>
  <c r="E13" i="105"/>
  <c r="F5" i="105"/>
  <c r="F6" i="105"/>
  <c r="F7" i="105"/>
  <c r="F8" i="105"/>
  <c r="F9" i="105"/>
  <c r="F10" i="105"/>
  <c r="F11" i="105"/>
  <c r="F12" i="105"/>
  <c r="C18" i="68" l="1"/>
  <c r="F7" i="68" l="1"/>
  <c r="F8" i="68"/>
  <c r="F9" i="68"/>
  <c r="F10" i="68"/>
  <c r="F11" i="68"/>
  <c r="F6" i="68"/>
  <c r="F15" i="68" l="1"/>
  <c r="F16" i="68"/>
  <c r="F17" i="68"/>
  <c r="F18" i="68"/>
  <c r="F19" i="68"/>
  <c r="F21" i="68"/>
  <c r="F22" i="68"/>
  <c r="F14" i="68"/>
  <c r="F5" i="68" l="1"/>
  <c r="F13" i="68" s="1"/>
  <c r="F23" i="68" l="1"/>
  <c r="F24" i="68" s="1"/>
  <c r="C13" i="108" l="1"/>
  <c r="D13" i="108"/>
  <c r="E13" i="108"/>
  <c r="B13" i="108"/>
  <c r="F6" i="108"/>
  <c r="F7" i="108"/>
  <c r="F8" i="108"/>
  <c r="F9" i="108"/>
  <c r="F10" i="108"/>
  <c r="F11" i="108"/>
  <c r="F12" i="108"/>
  <c r="F5" i="108"/>
  <c r="F15" i="108"/>
  <c r="F16" i="108"/>
  <c r="F17" i="108"/>
  <c r="F18" i="108"/>
  <c r="F19" i="108"/>
  <c r="F20" i="108"/>
  <c r="F21" i="108"/>
  <c r="F22" i="108"/>
  <c r="F14" i="108"/>
  <c r="F13" i="108" l="1"/>
  <c r="G18" i="103"/>
  <c r="G15" i="103"/>
  <c r="G14" i="103"/>
  <c r="G13" i="103"/>
  <c r="G12" i="103"/>
  <c r="G11" i="103"/>
  <c r="G10" i="103"/>
  <c r="G9" i="103"/>
  <c r="G8" i="103"/>
  <c r="G7" i="103"/>
  <c r="G6" i="103"/>
  <c r="G5" i="103"/>
  <c r="C23" i="103"/>
  <c r="C17" i="103"/>
  <c r="C18" i="103" s="1"/>
  <c r="C21" i="103"/>
  <c r="C15" i="103"/>
  <c r="C10" i="103"/>
  <c r="G23" i="69"/>
  <c r="G15" i="69"/>
  <c r="G14" i="69"/>
  <c r="G10" i="69"/>
  <c r="C15" i="69"/>
  <c r="C10" i="69"/>
  <c r="C18" i="69"/>
  <c r="C23" i="69" s="1"/>
  <c r="G8" i="107"/>
  <c r="G12" i="107"/>
  <c r="G14" i="107" s="1"/>
  <c r="G13" i="107"/>
  <c r="C23" i="107"/>
  <c r="D5" i="107"/>
  <c r="D6" i="107"/>
  <c r="D9" i="107"/>
  <c r="D11" i="107"/>
  <c r="D12" i="107"/>
  <c r="D13" i="107"/>
  <c r="D14" i="107"/>
  <c r="D10" i="107" l="1"/>
  <c r="D15" i="107" s="1"/>
  <c r="G10" i="107"/>
  <c r="G15" i="107" s="1"/>
  <c r="G18" i="107" s="1"/>
  <c r="G23" i="107" s="1"/>
  <c r="C5" i="102"/>
  <c r="D5" i="102"/>
  <c r="E5" i="102"/>
  <c r="F5" i="102"/>
  <c r="G5" i="102"/>
  <c r="H5" i="102"/>
  <c r="I5" i="102"/>
  <c r="J5" i="102"/>
  <c r="B13" i="68"/>
  <c r="B13" i="105" l="1"/>
  <c r="B23" i="105"/>
  <c r="G21" i="104"/>
  <c r="G18" i="104"/>
  <c r="D21" i="104"/>
  <c r="C23" i="104"/>
  <c r="C18" i="104"/>
  <c r="G23" i="104" l="1"/>
  <c r="G21" i="103"/>
  <c r="G23" i="103" s="1"/>
  <c r="N11" i="109"/>
  <c r="M11" i="109"/>
  <c r="L11" i="109"/>
  <c r="K11" i="109"/>
  <c r="J11" i="109"/>
  <c r="I11" i="109"/>
  <c r="H11" i="109"/>
  <c r="G11" i="109"/>
  <c r="F11" i="109"/>
  <c r="E11" i="109"/>
  <c r="D11" i="109"/>
  <c r="C11" i="109"/>
  <c r="N10" i="109"/>
  <c r="M10" i="109"/>
  <c r="L10" i="109"/>
  <c r="K10" i="109"/>
  <c r="J10" i="109"/>
  <c r="I10" i="109"/>
  <c r="H10" i="109"/>
  <c r="G10" i="109"/>
  <c r="F10" i="109"/>
  <c r="E10" i="109"/>
  <c r="D10" i="109"/>
  <c r="C10" i="109"/>
  <c r="N9" i="109"/>
  <c r="M9" i="109"/>
  <c r="L9" i="109"/>
  <c r="K9" i="109"/>
  <c r="J9" i="109"/>
  <c r="I9" i="109"/>
  <c r="H9" i="109"/>
  <c r="G9" i="109"/>
  <c r="F9" i="109"/>
  <c r="E9" i="109"/>
  <c r="D9" i="109"/>
  <c r="C9" i="109"/>
  <c r="N7" i="109"/>
  <c r="M7" i="109"/>
  <c r="L7" i="109"/>
  <c r="K7" i="109"/>
  <c r="J7" i="109"/>
  <c r="I7" i="109"/>
  <c r="H7" i="109"/>
  <c r="G7" i="109"/>
  <c r="F7" i="109"/>
  <c r="E7" i="109"/>
  <c r="D7" i="109"/>
  <c r="C7" i="109"/>
  <c r="N6" i="109"/>
  <c r="M6" i="109"/>
  <c r="L6" i="109"/>
  <c r="K6" i="109"/>
  <c r="J6" i="109"/>
  <c r="I6" i="109"/>
  <c r="H6" i="109"/>
  <c r="G6" i="109"/>
  <c r="F6" i="109"/>
  <c r="E6" i="109"/>
  <c r="D6" i="109"/>
  <c r="C6" i="109"/>
  <c r="N5" i="109"/>
  <c r="M5" i="109"/>
  <c r="L5" i="109"/>
  <c r="K5" i="109"/>
  <c r="J5" i="109"/>
  <c r="I5" i="109"/>
  <c r="H5" i="109"/>
  <c r="G5" i="109"/>
  <c r="F5" i="109"/>
  <c r="E5" i="109"/>
  <c r="D5" i="109"/>
  <c r="C5" i="109"/>
  <c r="N12" i="106"/>
  <c r="M12" i="106"/>
  <c r="L12" i="106"/>
  <c r="K12" i="106"/>
  <c r="J12" i="106"/>
  <c r="I12" i="106"/>
  <c r="H12" i="106"/>
  <c r="G12" i="106"/>
  <c r="F12" i="106"/>
  <c r="E12" i="106"/>
  <c r="D12" i="106"/>
  <c r="C12" i="106"/>
  <c r="N11" i="106"/>
  <c r="M11" i="106"/>
  <c r="L11" i="106"/>
  <c r="K11" i="106"/>
  <c r="J11" i="106"/>
  <c r="I11" i="106"/>
  <c r="H11" i="106"/>
  <c r="G11" i="106"/>
  <c r="F11" i="106"/>
  <c r="E11" i="106"/>
  <c r="D11" i="106"/>
  <c r="C11" i="106"/>
  <c r="N10" i="106"/>
  <c r="M10" i="106"/>
  <c r="L10" i="106"/>
  <c r="K10" i="106"/>
  <c r="J10" i="106"/>
  <c r="I10" i="106"/>
  <c r="H10" i="106"/>
  <c r="G10" i="106"/>
  <c r="F10" i="106"/>
  <c r="E10" i="106"/>
  <c r="D10" i="106"/>
  <c r="C10" i="106"/>
  <c r="N9" i="106"/>
  <c r="M9" i="106"/>
  <c r="L9" i="106"/>
  <c r="K9" i="106"/>
  <c r="J9" i="106"/>
  <c r="I9" i="106"/>
  <c r="H9" i="106"/>
  <c r="G9" i="106"/>
  <c r="F9" i="106"/>
  <c r="E9" i="106"/>
  <c r="D9" i="106"/>
  <c r="C9" i="106"/>
  <c r="N8" i="106"/>
  <c r="M8" i="106"/>
  <c r="L8" i="106"/>
  <c r="K8" i="106"/>
  <c r="J8" i="106"/>
  <c r="I8" i="106"/>
  <c r="H8" i="106"/>
  <c r="G8" i="106"/>
  <c r="F8" i="106"/>
  <c r="E8" i="106"/>
  <c r="D8" i="106"/>
  <c r="C8" i="106"/>
  <c r="N7" i="106"/>
  <c r="M7" i="106"/>
  <c r="L7" i="106"/>
  <c r="K7" i="106"/>
  <c r="J7" i="106"/>
  <c r="I7" i="106"/>
  <c r="H7" i="106"/>
  <c r="G7" i="106"/>
  <c r="F7" i="106"/>
  <c r="E7" i="106"/>
  <c r="D7" i="106"/>
  <c r="C7" i="106"/>
  <c r="N6" i="106"/>
  <c r="M6" i="106"/>
  <c r="L6" i="106"/>
  <c r="K6" i="106"/>
  <c r="J6" i="106"/>
  <c r="I6" i="106"/>
  <c r="H6" i="106"/>
  <c r="G6" i="106"/>
  <c r="F6" i="106"/>
  <c r="E6" i="106"/>
  <c r="D6" i="106"/>
  <c r="C6" i="106"/>
  <c r="N5" i="106"/>
  <c r="N13" i="106" s="1"/>
  <c r="M5" i="106"/>
  <c r="M13" i="106" s="1"/>
  <c r="L5" i="106"/>
  <c r="L13" i="106" s="1"/>
  <c r="K5" i="106"/>
  <c r="J5" i="106"/>
  <c r="J13" i="106" s="1"/>
  <c r="I5" i="106"/>
  <c r="I13" i="106" s="1"/>
  <c r="H5" i="106"/>
  <c r="H13" i="106" s="1"/>
  <c r="G5" i="106"/>
  <c r="G13" i="106" s="1"/>
  <c r="F5" i="106"/>
  <c r="F13" i="106" s="1"/>
  <c r="E5" i="106"/>
  <c r="E13" i="106" s="1"/>
  <c r="D5" i="106"/>
  <c r="D13" i="106" s="1"/>
  <c r="C5" i="106"/>
  <c r="C13" i="106" s="1"/>
  <c r="N12" i="102"/>
  <c r="M12" i="102"/>
  <c r="L12" i="102"/>
  <c r="K12" i="102"/>
  <c r="J12" i="102"/>
  <c r="I12" i="102"/>
  <c r="H12" i="102"/>
  <c r="G12" i="102"/>
  <c r="F12" i="102"/>
  <c r="E12" i="102"/>
  <c r="D12" i="102"/>
  <c r="C12" i="102"/>
  <c r="N11" i="102"/>
  <c r="M11" i="102"/>
  <c r="L11" i="102"/>
  <c r="K11" i="102"/>
  <c r="J11" i="102"/>
  <c r="I11" i="102"/>
  <c r="H11" i="102"/>
  <c r="G11" i="102"/>
  <c r="F11" i="102"/>
  <c r="E11" i="102"/>
  <c r="D11" i="102"/>
  <c r="C11" i="102"/>
  <c r="N10" i="102"/>
  <c r="M10" i="102"/>
  <c r="L10" i="102"/>
  <c r="K10" i="102"/>
  <c r="J10" i="102"/>
  <c r="I10" i="102"/>
  <c r="H10" i="102"/>
  <c r="G10" i="102"/>
  <c r="F10" i="102"/>
  <c r="E10" i="102"/>
  <c r="D10" i="102"/>
  <c r="C10" i="102"/>
  <c r="N9" i="102"/>
  <c r="M9" i="102"/>
  <c r="L9" i="102"/>
  <c r="K9" i="102"/>
  <c r="J9" i="102"/>
  <c r="I9" i="102"/>
  <c r="H9" i="102"/>
  <c r="G9" i="102"/>
  <c r="F9" i="102"/>
  <c r="E9" i="102"/>
  <c r="D9" i="102"/>
  <c r="C9" i="102"/>
  <c r="N8" i="102"/>
  <c r="M8" i="102"/>
  <c r="L8" i="102"/>
  <c r="K8" i="102"/>
  <c r="J8" i="102"/>
  <c r="I8" i="102"/>
  <c r="H8" i="102"/>
  <c r="G8" i="102"/>
  <c r="F8" i="102"/>
  <c r="E8" i="102"/>
  <c r="D8" i="102"/>
  <c r="C8" i="102"/>
  <c r="N7" i="102"/>
  <c r="M7" i="102"/>
  <c r="L7" i="102"/>
  <c r="K7" i="102"/>
  <c r="J7" i="102"/>
  <c r="I7" i="102"/>
  <c r="H7" i="102"/>
  <c r="G7" i="102"/>
  <c r="F7" i="102"/>
  <c r="E7" i="102"/>
  <c r="D7" i="102"/>
  <c r="C7" i="102"/>
  <c r="N6" i="102"/>
  <c r="M6" i="102"/>
  <c r="L6" i="102"/>
  <c r="K6" i="102"/>
  <c r="J6" i="102"/>
  <c r="I6" i="102"/>
  <c r="H6" i="102"/>
  <c r="G6" i="102"/>
  <c r="F6" i="102"/>
  <c r="E6" i="102"/>
  <c r="D6" i="102"/>
  <c r="C6" i="102"/>
  <c r="N5" i="102"/>
  <c r="M5" i="102"/>
  <c r="L5" i="102"/>
  <c r="K5" i="102"/>
  <c r="D21" i="69"/>
  <c r="D13" i="69"/>
  <c r="D12" i="69"/>
  <c r="D11" i="69"/>
  <c r="D9" i="69"/>
  <c r="D7" i="69"/>
  <c r="D6" i="69"/>
  <c r="D5" i="69"/>
  <c r="D17" i="107"/>
  <c r="C13" i="107"/>
  <c r="C12" i="107"/>
  <c r="C11" i="107"/>
  <c r="C9" i="107"/>
  <c r="C6" i="107"/>
  <c r="C5" i="107"/>
  <c r="D13" i="104"/>
  <c r="D12" i="104"/>
  <c r="D11" i="104"/>
  <c r="D9" i="104"/>
  <c r="D7" i="104"/>
  <c r="D6" i="104"/>
  <c r="D5" i="104"/>
  <c r="K13" i="106" l="1"/>
  <c r="D21" i="107"/>
  <c r="N12" i="109"/>
  <c r="J12" i="109"/>
  <c r="F12" i="109"/>
  <c r="M12" i="109"/>
  <c r="I12" i="109"/>
  <c r="E12" i="109"/>
  <c r="K12" i="109"/>
  <c r="G12" i="109"/>
  <c r="C12" i="109"/>
  <c r="D13" i="102"/>
  <c r="H13" i="102"/>
  <c r="L13" i="102"/>
  <c r="H12" i="109"/>
  <c r="L12" i="109"/>
  <c r="D12" i="109"/>
  <c r="C13" i="102"/>
  <c r="G13" i="102"/>
  <c r="K13" i="102"/>
  <c r="E13" i="102"/>
  <c r="I13" i="102"/>
  <c r="M13" i="102"/>
  <c r="F13" i="102"/>
  <c r="J13" i="102"/>
  <c r="N13" i="102"/>
  <c r="N8" i="109" l="1"/>
  <c r="N13" i="109" s="1"/>
  <c r="J8" i="109"/>
  <c r="J13" i="109" s="1"/>
  <c r="F8" i="109"/>
  <c r="F13" i="109" s="1"/>
  <c r="M8" i="109"/>
  <c r="M13" i="109" s="1"/>
  <c r="I8" i="109"/>
  <c r="I13" i="109" s="1"/>
  <c r="E8" i="109"/>
  <c r="E13" i="109" s="1"/>
  <c r="K8" i="109"/>
  <c r="K13" i="109" s="1"/>
  <c r="G8" i="109"/>
  <c r="G13" i="109" s="1"/>
  <c r="C8" i="109"/>
  <c r="C13" i="109" s="1"/>
  <c r="C7" i="107"/>
  <c r="L8" i="109"/>
  <c r="L13" i="109" s="1"/>
  <c r="H8" i="109"/>
  <c r="H13" i="109" s="1"/>
  <c r="D8" i="109"/>
  <c r="D13" i="109" s="1"/>
  <c r="D17" i="103" l="1"/>
  <c r="I17" i="103" s="1"/>
  <c r="D13" i="103"/>
  <c r="D12" i="103"/>
  <c r="D11" i="103"/>
  <c r="D9" i="103"/>
  <c r="D8" i="103"/>
  <c r="D7" i="103"/>
  <c r="D6" i="103"/>
  <c r="D5" i="103"/>
  <c r="O13" i="109"/>
  <c r="O12" i="109"/>
  <c r="O11" i="109"/>
  <c r="O10" i="109"/>
  <c r="O9" i="109"/>
  <c r="O8" i="109"/>
  <c r="O7" i="109"/>
  <c r="O6" i="109"/>
  <c r="O5" i="109"/>
  <c r="E23" i="108"/>
  <c r="D23" i="108"/>
  <c r="C23" i="108"/>
  <c r="I19" i="107"/>
  <c r="I17" i="107"/>
  <c r="C14" i="107"/>
  <c r="C10" i="107"/>
  <c r="C15" i="107" s="1"/>
  <c r="D18" i="107" s="1"/>
  <c r="O13" i="106"/>
  <c r="O12" i="106"/>
  <c r="O11" i="106"/>
  <c r="O10" i="106"/>
  <c r="O9" i="106"/>
  <c r="O8" i="106"/>
  <c r="O7" i="106"/>
  <c r="O6" i="106"/>
  <c r="O5" i="106"/>
  <c r="E23" i="105"/>
  <c r="D23" i="105"/>
  <c r="C23" i="105"/>
  <c r="F13" i="105"/>
  <c r="I19" i="104"/>
  <c r="I17" i="104"/>
  <c r="D14" i="104"/>
  <c r="D10" i="104"/>
  <c r="O13" i="102"/>
  <c r="O12" i="102"/>
  <c r="O11" i="102"/>
  <c r="O10" i="102"/>
  <c r="O9" i="102"/>
  <c r="O8" i="102"/>
  <c r="O7" i="102"/>
  <c r="O6" i="102"/>
  <c r="O5" i="102"/>
  <c r="E23" i="68"/>
  <c r="D23" i="68"/>
  <c r="I19" i="103"/>
  <c r="N20" i="106" l="1"/>
  <c r="J20" i="106"/>
  <c r="F20" i="106"/>
  <c r="M20" i="106"/>
  <c r="I20" i="106"/>
  <c r="E20" i="106"/>
  <c r="K20" i="106"/>
  <c r="G20" i="106"/>
  <c r="C20" i="106"/>
  <c r="D20" i="106"/>
  <c r="H12" i="104"/>
  <c r="L20" i="106"/>
  <c r="H20" i="106"/>
  <c r="N17" i="106"/>
  <c r="J17" i="106"/>
  <c r="F17" i="106"/>
  <c r="M17" i="106"/>
  <c r="I17" i="106"/>
  <c r="E17" i="106"/>
  <c r="K17" i="106"/>
  <c r="G17" i="106"/>
  <c r="C17" i="106"/>
  <c r="H17" i="106"/>
  <c r="H8" i="104"/>
  <c r="D17" i="106"/>
  <c r="L17" i="106"/>
  <c r="N21" i="106"/>
  <c r="J21" i="106"/>
  <c r="F21" i="106"/>
  <c r="M21" i="106"/>
  <c r="I21" i="106"/>
  <c r="E21" i="106"/>
  <c r="K21" i="106"/>
  <c r="G21" i="106"/>
  <c r="C21" i="106"/>
  <c r="H21" i="106"/>
  <c r="D21" i="106"/>
  <c r="L21" i="106"/>
  <c r="H13" i="104"/>
  <c r="N16" i="109"/>
  <c r="J16" i="109"/>
  <c r="F16" i="109"/>
  <c r="M16" i="109"/>
  <c r="I16" i="109"/>
  <c r="E16" i="109"/>
  <c r="K16" i="109"/>
  <c r="G16" i="109"/>
  <c r="C16" i="109"/>
  <c r="D16" i="109"/>
  <c r="L16" i="109"/>
  <c r="H16" i="109"/>
  <c r="H7" i="107"/>
  <c r="N20" i="109"/>
  <c r="J20" i="109"/>
  <c r="F20" i="109"/>
  <c r="M20" i="109"/>
  <c r="I20" i="109"/>
  <c r="E20" i="109"/>
  <c r="K20" i="109"/>
  <c r="G20" i="109"/>
  <c r="C20" i="109"/>
  <c r="D20" i="109"/>
  <c r="L20" i="109"/>
  <c r="H20" i="109"/>
  <c r="H12" i="107"/>
  <c r="N16" i="106"/>
  <c r="J16" i="106"/>
  <c r="F16" i="106"/>
  <c r="M16" i="106"/>
  <c r="I16" i="106"/>
  <c r="E16" i="106"/>
  <c r="K16" i="106"/>
  <c r="G16" i="106"/>
  <c r="C16" i="106"/>
  <c r="D16" i="106"/>
  <c r="L16" i="106"/>
  <c r="H7" i="104"/>
  <c r="H16" i="106"/>
  <c r="H6" i="107"/>
  <c r="N15" i="109"/>
  <c r="J15" i="109"/>
  <c r="F15" i="109"/>
  <c r="M15" i="109"/>
  <c r="I15" i="109"/>
  <c r="E15" i="109"/>
  <c r="K15" i="109"/>
  <c r="G15" i="109"/>
  <c r="C15" i="109"/>
  <c r="L15" i="109"/>
  <c r="H15" i="109"/>
  <c r="D15" i="109"/>
  <c r="H8" i="69"/>
  <c r="N17" i="102"/>
  <c r="J17" i="102"/>
  <c r="F17" i="102"/>
  <c r="M17" i="102"/>
  <c r="I17" i="102"/>
  <c r="E17" i="102"/>
  <c r="K17" i="102"/>
  <c r="G17" i="102"/>
  <c r="C17" i="102"/>
  <c r="L17" i="102"/>
  <c r="H17" i="102"/>
  <c r="D17" i="102"/>
  <c r="N21" i="102"/>
  <c r="J21" i="102"/>
  <c r="F21" i="102"/>
  <c r="H13" i="69"/>
  <c r="M21" i="102"/>
  <c r="I21" i="102"/>
  <c r="E21" i="102"/>
  <c r="K21" i="102"/>
  <c r="G21" i="102"/>
  <c r="C21" i="102"/>
  <c r="L21" i="102"/>
  <c r="H21" i="102"/>
  <c r="D21" i="102"/>
  <c r="N14" i="106"/>
  <c r="J14" i="106"/>
  <c r="F14" i="106"/>
  <c r="M14" i="106"/>
  <c r="I14" i="106"/>
  <c r="E14" i="106"/>
  <c r="K14" i="106"/>
  <c r="G14" i="106"/>
  <c r="C14" i="106"/>
  <c r="L14" i="106"/>
  <c r="H14" i="106"/>
  <c r="D14" i="106"/>
  <c r="H5" i="104"/>
  <c r="N18" i="106"/>
  <c r="J18" i="106"/>
  <c r="F18" i="106"/>
  <c r="M18" i="106"/>
  <c r="I18" i="106"/>
  <c r="E18" i="106"/>
  <c r="K18" i="106"/>
  <c r="G18" i="106"/>
  <c r="C18" i="106"/>
  <c r="L18" i="106"/>
  <c r="H18" i="106"/>
  <c r="D18" i="106"/>
  <c r="H9" i="104"/>
  <c r="N22" i="106"/>
  <c r="J22" i="106"/>
  <c r="F22" i="106"/>
  <c r="M22" i="106"/>
  <c r="I22" i="106"/>
  <c r="E22" i="106"/>
  <c r="K22" i="106"/>
  <c r="G22" i="106"/>
  <c r="C22" i="106"/>
  <c r="L22" i="106"/>
  <c r="H21" i="104"/>
  <c r="I21" i="104" s="1"/>
  <c r="H22" i="106"/>
  <c r="D22" i="106"/>
  <c r="N17" i="109"/>
  <c r="J17" i="109"/>
  <c r="F17" i="109"/>
  <c r="M17" i="109"/>
  <c r="I17" i="109"/>
  <c r="E17" i="109"/>
  <c r="K17" i="109"/>
  <c r="G17" i="109"/>
  <c r="C17" i="109"/>
  <c r="H17" i="109"/>
  <c r="H8" i="107"/>
  <c r="D17" i="109"/>
  <c r="L17" i="109"/>
  <c r="N21" i="109"/>
  <c r="J21" i="109"/>
  <c r="F21" i="109"/>
  <c r="M21" i="109"/>
  <c r="I21" i="109"/>
  <c r="E21" i="109"/>
  <c r="K21" i="109"/>
  <c r="G21" i="109"/>
  <c r="C21" i="109"/>
  <c r="H21" i="109"/>
  <c r="D21" i="109"/>
  <c r="L21" i="109"/>
  <c r="H13" i="107"/>
  <c r="H6" i="69"/>
  <c r="N15" i="102"/>
  <c r="J15" i="102"/>
  <c r="F15" i="102"/>
  <c r="M15" i="102"/>
  <c r="I15" i="102"/>
  <c r="E15" i="102"/>
  <c r="K15" i="102"/>
  <c r="G15" i="102"/>
  <c r="C15" i="102"/>
  <c r="H15" i="102"/>
  <c r="D15" i="102"/>
  <c r="L15" i="102"/>
  <c r="N19" i="109"/>
  <c r="J19" i="109"/>
  <c r="F19" i="109"/>
  <c r="M19" i="109"/>
  <c r="I19" i="109"/>
  <c r="E19" i="109"/>
  <c r="K19" i="109"/>
  <c r="G19" i="109"/>
  <c r="C19" i="109"/>
  <c r="H11" i="107"/>
  <c r="L19" i="109"/>
  <c r="H19" i="109"/>
  <c r="D19" i="109"/>
  <c r="H5" i="69"/>
  <c r="N14" i="102"/>
  <c r="J14" i="102"/>
  <c r="F14" i="102"/>
  <c r="M14" i="102"/>
  <c r="I14" i="102"/>
  <c r="E14" i="102"/>
  <c r="K14" i="102"/>
  <c r="G14" i="102"/>
  <c r="C14" i="102"/>
  <c r="D14" i="102"/>
  <c r="L14" i="102"/>
  <c r="H14" i="102"/>
  <c r="H21" i="69"/>
  <c r="N22" i="102"/>
  <c r="J22" i="102"/>
  <c r="F22" i="102"/>
  <c r="M22" i="102"/>
  <c r="I22" i="102"/>
  <c r="E22" i="102"/>
  <c r="K22" i="102"/>
  <c r="G22" i="102"/>
  <c r="C22" i="102"/>
  <c r="D22" i="102"/>
  <c r="L22" i="102"/>
  <c r="H22" i="102"/>
  <c r="N15" i="106"/>
  <c r="J15" i="106"/>
  <c r="F15" i="106"/>
  <c r="M15" i="106"/>
  <c r="I15" i="106"/>
  <c r="E15" i="106"/>
  <c r="K15" i="106"/>
  <c r="G15" i="106"/>
  <c r="C15" i="106"/>
  <c r="L15" i="106"/>
  <c r="H15" i="106"/>
  <c r="H6" i="104"/>
  <c r="D15" i="106"/>
  <c r="N19" i="106"/>
  <c r="J19" i="106"/>
  <c r="F19" i="106"/>
  <c r="M19" i="106"/>
  <c r="I19" i="106"/>
  <c r="E19" i="106"/>
  <c r="K19" i="106"/>
  <c r="G19" i="106"/>
  <c r="C19" i="106"/>
  <c r="L19" i="106"/>
  <c r="H11" i="104"/>
  <c r="H19" i="106"/>
  <c r="D19" i="106"/>
  <c r="H5" i="107"/>
  <c r="N14" i="109"/>
  <c r="J14" i="109"/>
  <c r="F14" i="109"/>
  <c r="M14" i="109"/>
  <c r="I14" i="109"/>
  <c r="E14" i="109"/>
  <c r="K14" i="109"/>
  <c r="G14" i="109"/>
  <c r="C14" i="109"/>
  <c r="L14" i="109"/>
  <c r="H14" i="109"/>
  <c r="D14" i="109"/>
  <c r="N18" i="109"/>
  <c r="J18" i="109"/>
  <c r="F18" i="109"/>
  <c r="M18" i="109"/>
  <c r="I18" i="109"/>
  <c r="E18" i="109"/>
  <c r="K18" i="109"/>
  <c r="G18" i="109"/>
  <c r="C18" i="109"/>
  <c r="L18" i="109"/>
  <c r="H18" i="109"/>
  <c r="H9" i="107"/>
  <c r="D18" i="109"/>
  <c r="N22" i="109"/>
  <c r="J22" i="109"/>
  <c r="F22" i="109"/>
  <c r="M22" i="109"/>
  <c r="I22" i="109"/>
  <c r="E22" i="109"/>
  <c r="K22" i="109"/>
  <c r="G22" i="109"/>
  <c r="C22" i="109"/>
  <c r="L22" i="109"/>
  <c r="H22" i="109"/>
  <c r="H21" i="107"/>
  <c r="I21" i="107" s="1"/>
  <c r="D22" i="109"/>
  <c r="H12" i="69"/>
  <c r="N20" i="102"/>
  <c r="L20" i="102"/>
  <c r="J20" i="102"/>
  <c r="H20" i="102"/>
  <c r="F20" i="102"/>
  <c r="D20" i="102"/>
  <c r="M20" i="102"/>
  <c r="K20" i="102"/>
  <c r="I20" i="102"/>
  <c r="G20" i="102"/>
  <c r="E20" i="102"/>
  <c r="C20" i="102"/>
  <c r="H11" i="69"/>
  <c r="M19" i="102"/>
  <c r="K19" i="102"/>
  <c r="I19" i="102"/>
  <c r="G19" i="102"/>
  <c r="E19" i="102"/>
  <c r="C19" i="102"/>
  <c r="N19" i="102"/>
  <c r="L19" i="102"/>
  <c r="J19" i="102"/>
  <c r="H19" i="102"/>
  <c r="F19" i="102"/>
  <c r="D19" i="102"/>
  <c r="H7" i="69"/>
  <c r="M16" i="102"/>
  <c r="K16" i="102"/>
  <c r="I16" i="102"/>
  <c r="G16" i="102"/>
  <c r="E16" i="102"/>
  <c r="C16" i="102"/>
  <c r="N16" i="102"/>
  <c r="L16" i="102"/>
  <c r="J16" i="102"/>
  <c r="H16" i="102"/>
  <c r="F16" i="102"/>
  <c r="D16" i="102"/>
  <c r="D14" i="103"/>
  <c r="D10" i="103"/>
  <c r="D15" i="104"/>
  <c r="D18" i="104" s="1"/>
  <c r="F23" i="108"/>
  <c r="F24" i="108" s="1"/>
  <c r="F23" i="105"/>
  <c r="F24" i="105" s="1"/>
  <c r="D23" i="107"/>
  <c r="H14" i="104" l="1"/>
  <c r="I14" i="104" s="1"/>
  <c r="H5" i="103"/>
  <c r="H13" i="103"/>
  <c r="H11" i="103"/>
  <c r="H12" i="103"/>
  <c r="H14" i="107"/>
  <c r="I14" i="107" s="1"/>
  <c r="K23" i="106"/>
  <c r="K24" i="106" s="1"/>
  <c r="F23" i="106"/>
  <c r="F24" i="106" s="1"/>
  <c r="O15" i="109"/>
  <c r="O16" i="109"/>
  <c r="O22" i="109"/>
  <c r="O15" i="106"/>
  <c r="O22" i="102"/>
  <c r="H6" i="103"/>
  <c r="L23" i="109"/>
  <c r="L24" i="109" s="1"/>
  <c r="H23" i="106"/>
  <c r="H24" i="106" s="1"/>
  <c r="O18" i="109"/>
  <c r="C23" i="109"/>
  <c r="O14" i="109"/>
  <c r="I23" i="109"/>
  <c r="I24" i="109" s="1"/>
  <c r="N23" i="109"/>
  <c r="N24" i="109" s="1"/>
  <c r="H21" i="103"/>
  <c r="I21" i="103" s="1"/>
  <c r="O14" i="102"/>
  <c r="O21" i="109"/>
  <c r="O18" i="106"/>
  <c r="L23" i="106"/>
  <c r="L24" i="106" s="1"/>
  <c r="E23" i="106"/>
  <c r="E24" i="106" s="1"/>
  <c r="J23" i="106"/>
  <c r="J24" i="106" s="1"/>
  <c r="O21" i="106"/>
  <c r="J23" i="109"/>
  <c r="J24" i="109" s="1"/>
  <c r="O22" i="106"/>
  <c r="O20" i="102"/>
  <c r="D23" i="109"/>
  <c r="D24" i="109" s="1"/>
  <c r="G23" i="109"/>
  <c r="G24" i="109" s="1"/>
  <c r="M23" i="109"/>
  <c r="M24" i="109" s="1"/>
  <c r="H10" i="107"/>
  <c r="O17" i="109"/>
  <c r="H10" i="104"/>
  <c r="O14" i="106"/>
  <c r="C23" i="106"/>
  <c r="I23" i="106"/>
  <c r="I24" i="106" s="1"/>
  <c r="N23" i="106"/>
  <c r="N24" i="106" s="1"/>
  <c r="O21" i="102"/>
  <c r="O16" i="106"/>
  <c r="O17" i="106"/>
  <c r="E23" i="109"/>
  <c r="E24" i="109" s="1"/>
  <c r="H8" i="103"/>
  <c r="H7" i="103"/>
  <c r="H23" i="109"/>
  <c r="H24" i="109" s="1"/>
  <c r="K23" i="109"/>
  <c r="K24" i="109" s="1"/>
  <c r="F23" i="109"/>
  <c r="F24" i="109" s="1"/>
  <c r="O19" i="106"/>
  <c r="O19" i="109"/>
  <c r="O15" i="102"/>
  <c r="D23" i="106"/>
  <c r="D24" i="106" s="1"/>
  <c r="G23" i="106"/>
  <c r="G24" i="106" s="1"/>
  <c r="M23" i="106"/>
  <c r="M24" i="106" s="1"/>
  <c r="O17" i="102"/>
  <c r="O20" i="109"/>
  <c r="O20" i="106"/>
  <c r="O19" i="102"/>
  <c r="O16" i="102"/>
  <c r="D15" i="103"/>
  <c r="D18" i="103" s="1"/>
  <c r="D23" i="104"/>
  <c r="H14" i="103" l="1"/>
  <c r="I14" i="103" s="1"/>
  <c r="H15" i="104"/>
  <c r="H18" i="104" s="1"/>
  <c r="I10" i="104"/>
  <c r="I15" i="104" s="1"/>
  <c r="O23" i="109"/>
  <c r="O24" i="109" s="1"/>
  <c r="C24" i="109"/>
  <c r="O23" i="106"/>
  <c r="O24" i="106" s="1"/>
  <c r="C24" i="106"/>
  <c r="H15" i="107"/>
  <c r="H18" i="107" s="1"/>
  <c r="I10" i="107"/>
  <c r="I15" i="107" s="1"/>
  <c r="H23" i="107" l="1"/>
  <c r="I18" i="107"/>
  <c r="I23" i="107" s="1"/>
  <c r="H23" i="104"/>
  <c r="I18" i="104"/>
  <c r="I23" i="104" s="1"/>
  <c r="I19" i="69"/>
  <c r="H14" i="69" l="1"/>
  <c r="I17" i="69" l="1"/>
  <c r="D14" i="69"/>
  <c r="I14" i="69" l="1"/>
  <c r="I21" i="69"/>
  <c r="D10" i="69"/>
  <c r="D15" i="69" l="1"/>
  <c r="D18" i="69" l="1"/>
  <c r="D23" i="69" s="1"/>
  <c r="C23" i="68" l="1"/>
  <c r="E18" i="102"/>
  <c r="E23" i="102" s="1"/>
  <c r="E24" i="102" s="1"/>
  <c r="L18" i="102" l="1"/>
  <c r="L23" i="102" s="1"/>
  <c r="L24" i="102" s="1"/>
  <c r="H9" i="69"/>
  <c r="G18" i="102"/>
  <c r="G23" i="102" s="1"/>
  <c r="G24" i="102" s="1"/>
  <c r="J18" i="102"/>
  <c r="J23" i="102" s="1"/>
  <c r="J24" i="102" s="1"/>
  <c r="C18" i="102"/>
  <c r="F18" i="102"/>
  <c r="F23" i="102" s="1"/>
  <c r="F24" i="102" s="1"/>
  <c r="I18" i="102"/>
  <c r="I23" i="102" s="1"/>
  <c r="I24" i="102" s="1"/>
  <c r="D18" i="102"/>
  <c r="D23" i="102" s="1"/>
  <c r="D24" i="102" s="1"/>
  <c r="H18" i="102"/>
  <c r="H23" i="102" s="1"/>
  <c r="H24" i="102" s="1"/>
  <c r="N18" i="102"/>
  <c r="N23" i="102" s="1"/>
  <c r="N24" i="102" s="1"/>
  <c r="M18" i="102"/>
  <c r="M23" i="102" s="1"/>
  <c r="M24" i="102" s="1"/>
  <c r="K18" i="102"/>
  <c r="K23" i="102" s="1"/>
  <c r="K24" i="102" s="1"/>
  <c r="H9" i="103" l="1"/>
  <c r="H10" i="103" s="1"/>
  <c r="H10" i="69"/>
  <c r="O18" i="102"/>
  <c r="C23" i="102"/>
  <c r="H15" i="69" l="1"/>
  <c r="H18" i="69" s="1"/>
  <c r="I10" i="69"/>
  <c r="I15" i="69" s="1"/>
  <c r="H15" i="103"/>
  <c r="H18" i="103" s="1"/>
  <c r="I10" i="103"/>
  <c r="I15" i="103" s="1"/>
  <c r="C24" i="102"/>
  <c r="O23" i="102"/>
  <c r="O24" i="102" s="1"/>
  <c r="I18" i="103" l="1"/>
  <c r="H23" i="103"/>
  <c r="H23" i="69"/>
  <c r="I18" i="69"/>
  <c r="I23" i="6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Montz Zsuzsanna</author>
  </authors>
  <commentList>
    <comment ref="D14" authorId="0" shapeId="0" xr:uid="{2ABFA465-B4C6-4CFC-9329-1E26E85C77F8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reprezentáció</t>
        </r>
      </text>
    </comment>
    <comment ref="D18" authorId="0" shapeId="0" xr:uid="{E794D9BD-38F0-4734-AB11-EAB943B7BDFA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reprezentáció -50.000 Ft
elősző évi szoc.tám. Visszafizetése 3.289.308 Ft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Montz Zsuzsanna</author>
  </authors>
  <commentList>
    <comment ref="D5" authorId="0" shapeId="0" xr:uid="{8CA434A1-2815-4F29-804C-69C3364485B1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2018.04.08. országgyűlési választás normatív támogatása</t>
        </r>
      </text>
    </comment>
    <comment ref="D12" authorId="0" shapeId="0" xr:uid="{012CE1B5-5FD8-45FF-934F-FF402E002DC4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ASP működtetési támogatása 2005/2017. korm.hat. alapján</t>
        </r>
      </text>
    </comment>
    <comment ref="D16" authorId="0" shapeId="0" xr:uid="{AB38C6D3-824A-4387-876F-5009EBD4827B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választás irodaszer beszerzése</t>
        </r>
      </text>
    </comment>
    <comment ref="D19" authorId="0" shapeId="0" xr:uid="{EB1DB405-2454-44D3-9D3F-6F8FFD33B38A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választófülke vásárlása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Montz Zsuzsanna</author>
  </authors>
  <commentList>
    <comment ref="C12" authorId="0" shapeId="0" xr:uid="{8E623BC6-540F-44C5-85EF-F1B97569193F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bérkompenzáció 11*239 Ft
</t>
        </r>
      </text>
    </comment>
  </commentList>
</comments>
</file>

<file path=xl/sharedStrings.xml><?xml version="1.0" encoding="utf-8"?>
<sst xmlns="http://schemas.openxmlformats.org/spreadsheetml/2006/main" count="394" uniqueCount="95">
  <si>
    <t>Megnevezés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</si>
  <si>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</si>
  <si>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</si>
  <si>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</si>
  <si>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</si>
  <si>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</si>
  <si>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</si>
  <si>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</si>
  <si>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</si>
  <si>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Személyi juttatások</t>
  </si>
  <si>
    <t>Munkaadókat terhelő járulékok és szociális hozzájárulási adó</t>
  </si>
  <si>
    <t>Dologi kiadások</t>
  </si>
  <si>
    <t>Egyéb működési célú kiadások</t>
  </si>
  <si>
    <t>Beruházások</t>
  </si>
  <si>
    <t>Felújítások</t>
  </si>
  <si>
    <t>Finanszírozási kiadások</t>
  </si>
  <si>
    <t>Költségvetési maradvány</t>
  </si>
  <si>
    <t>Összesen</t>
  </si>
  <si>
    <t>Működési kiadások</t>
  </si>
  <si>
    <t>Felhalmozási kiadások</t>
  </si>
  <si>
    <t>KÖLTSÉGVETÉSI BEVÉTELEK</t>
  </si>
  <si>
    <t>KÖLTSÉGVETÉSI KIADÁSOK</t>
  </si>
  <si>
    <t>Bevételi előirányzatok</t>
  </si>
  <si>
    <t>Kiadási előirányzatok</t>
  </si>
  <si>
    <t>Ellátottak pénzbeli jutattásai</t>
  </si>
  <si>
    <t>Működési bevételek összesen</t>
  </si>
  <si>
    <t>Működési kiadások összesen</t>
  </si>
  <si>
    <t>Egyéb felhalmozási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</si>
  <si>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</si>
  <si>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</si>
  <si>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</si>
  <si>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</si>
  <si>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HIÁNY BELSŐ FINANSZÍROZÁSÁRA SZOLGÁLÓ KÖLTSÉGVETÉSI MARADVÁNY</t>
  </si>
  <si>
    <t>Maradvánnyal korrigált költségvetési bevételek összesen</t>
  </si>
  <si>
    <t>Maradvánnyal korrigált költségvetési kiadás összesen</t>
  </si>
  <si>
    <t>FINANSZÍROZÁSI BEVÉTELEK</t>
  </si>
  <si>
    <t>FINANSZÍROZÁSI KIADÁSOK</t>
  </si>
  <si>
    <t>BEVÉTELEK MINDÖSSZESEN</t>
  </si>
  <si>
    <t>KIADÁSOK MINDÖSSZESEN</t>
  </si>
  <si>
    <t>KÖLTSÉGVETÉSI EGYENLEG
(Költségvetési bevételek - Költségvetési kiadások)
("+" egyenleg többlet;
"-" egyenleg hiány)</t>
  </si>
  <si>
    <t>Ft</t>
  </si>
  <si>
    <t>Egyenleg</t>
  </si>
  <si>
    <t>B1 Működési célú támogatások államháztartáson belülről</t>
  </si>
  <si>
    <t>B2 Felhalmozási célú támogatások államháztartáson belülről</t>
  </si>
  <si>
    <t>B3 Közhatalmi bevételek</t>
  </si>
  <si>
    <t>B4 Működési bevételek</t>
  </si>
  <si>
    <t>B5 Felhalmozási bevételek</t>
  </si>
  <si>
    <t>B6 Működési célú átvett pénzeszközök</t>
  </si>
  <si>
    <t>B7 Felhalmozási célú átvett pénzeszközök</t>
  </si>
  <si>
    <t>B8 Finanszírozási bevételek</t>
  </si>
  <si>
    <t>Államigazgatási
feladatok</t>
  </si>
  <si>
    <t>Önként vállalt
feladatok</t>
  </si>
  <si>
    <t>Kötelező
feladatok</t>
  </si>
  <si>
    <t>Szár község költségvetési összesítő - 2018. év</t>
  </si>
  <si>
    <t>K1 Személyi juttatások</t>
  </si>
  <si>
    <t>K3 Dologi kiadások</t>
  </si>
  <si>
    <t>K4 Ellátottak pénzbeli juttatásai</t>
  </si>
  <si>
    <t>K5 Egyéb működési célú kiadások</t>
  </si>
  <si>
    <t>K6 Beruházások</t>
  </si>
  <si>
    <t>K7 Felújítások</t>
  </si>
  <si>
    <t>K8 Egyéb felhalmozási célú kiadások</t>
  </si>
  <si>
    <t>K9 Finanszírozási kiadások</t>
  </si>
  <si>
    <t>Szár Községi Önkormányzat költségvetési összesítő - 2018. év</t>
  </si>
  <si>
    <t>K2 Munkaadókat terhelő járulékok és szociális hozzájárulási adó</t>
  </si>
  <si>
    <t>Kiadás összesen</t>
  </si>
  <si>
    <t>Bevétel összesen</t>
  </si>
  <si>
    <t>Szár Községi Önkormányzat mindösszesen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</si>
  <si>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</si>
  <si>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</si>
  <si>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</si>
  <si>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</si>
  <si>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</si>
  <si>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</si>
  <si>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</si>
  <si>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</si>
  <si>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</si>
  <si>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</si>
  <si>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</si>
  <si>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</si>
  <si>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Szári Közös Önkormányzati Hivatal költségvetési összesítő - 2018. év</t>
  </si>
  <si>
    <t>Szári Közös Önkormányzati Hivatal mindösszesen</t>
  </si>
  <si>
    <t>Szári Napsugár Kindergarten Óvoda költségvetési összesítő - 2018. év</t>
  </si>
  <si>
    <t>Szári Napsugár Kindergarten Óvoda mindösszesen</t>
  </si>
  <si>
    <t>Módosított
előirányzat</t>
  </si>
  <si>
    <t>3/2018. (I.23.) önk.rend</t>
  </si>
  <si>
    <t>Módosított előirányzat</t>
  </si>
  <si>
    <t xml:space="preserve"> 3/2018. (I.23.) önk.rend</t>
  </si>
  <si>
    <t>Módosított előirányzat havi ütemezése</t>
  </si>
  <si>
    <t>3/2018.(I.23.) önk.rend.</t>
  </si>
  <si>
    <t>0</t>
  </si>
  <si>
    <t>3/2018. (I.23.) önk.r.</t>
  </si>
  <si>
    <t>Módosítás</t>
  </si>
  <si>
    <t>4/2018. V.7. önk.r.</t>
  </si>
  <si>
    <t>4/2018. V.7</t>
  </si>
  <si>
    <t>Módosítás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</si>
</sst>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10" fillId="0" borderId="0"/>
  </cellStyleXfs>
  <cellXfs count="127">
    <xf numFmtId="0" fontId="0" fillId="0" borderId="0" xfId="0"/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3" fontId="5" fillId="0" borderId="16" xfId="0" applyNumberFormat="1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5" fillId="0" borderId="15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3" borderId="25" xfId="0" applyNumberFormat="1" applyFont="1" applyFill="1" applyBorder="1" applyAlignment="1">
      <alignment horizontal="left" vertical="center"/>
    </xf>
    <xf numFmtId="49" fontId="4" fillId="0" borderId="30" xfId="1" applyNumberFormat="1" applyFont="1" applyFill="1" applyBorder="1" applyAlignment="1">
      <alignment vertical="center"/>
    </xf>
    <xf numFmtId="49" fontId="4" fillId="0" borderId="28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3" fontId="3" fillId="3" borderId="38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vertical="center"/>
    </xf>
    <xf numFmtId="3" fontId="4" fillId="0" borderId="41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3" fontId="4" fillId="0" borderId="21" xfId="0" applyNumberFormat="1" applyFont="1" applyFill="1" applyBorder="1" applyAlignment="1">
      <alignment vertical="center"/>
    </xf>
    <xf numFmtId="49" fontId="3" fillId="4" borderId="25" xfId="0" applyNumberFormat="1" applyFont="1" applyFill="1" applyBorder="1" applyAlignment="1">
      <alignment horizontal="left" vertical="center"/>
    </xf>
    <xf numFmtId="3" fontId="3" fillId="4" borderId="36" xfId="0" applyNumberFormat="1" applyFont="1" applyFill="1" applyBorder="1" applyAlignment="1">
      <alignment vertical="center"/>
    </xf>
    <xf numFmtId="3" fontId="3" fillId="4" borderId="37" xfId="0" applyNumberFormat="1" applyFont="1" applyFill="1" applyBorder="1" applyAlignment="1">
      <alignment vertical="center"/>
    </xf>
    <xf numFmtId="3" fontId="3" fillId="4" borderId="40" xfId="0" applyNumberFormat="1" applyFont="1" applyFill="1" applyBorder="1" applyAlignment="1">
      <alignment vertical="center"/>
    </xf>
    <xf numFmtId="3" fontId="3" fillId="4" borderId="42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49" fontId="4" fillId="0" borderId="22" xfId="0" applyNumberFormat="1" applyFont="1" applyFill="1" applyBorder="1" applyAlignment="1">
      <alignment horizontal="left" vertical="center"/>
    </xf>
    <xf numFmtId="49" fontId="4" fillId="0" borderId="43" xfId="1" applyNumberFormat="1" applyFont="1" applyFill="1" applyBorder="1" applyAlignment="1">
      <alignment vertical="center"/>
    </xf>
    <xf numFmtId="49" fontId="3" fillId="4" borderId="27" xfId="0" applyNumberFormat="1" applyFont="1" applyFill="1" applyBorder="1" applyAlignment="1">
      <alignment horizontal="left" vertical="center"/>
    </xf>
    <xf numFmtId="3" fontId="4" fillId="0" borderId="30" xfId="1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horizontal="right" vertical="center"/>
    </xf>
    <xf numFmtId="3" fontId="4" fillId="0" borderId="30" xfId="1" applyNumberFormat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vertical="center" wrapText="1"/>
    </xf>
    <xf numFmtId="3" fontId="4" fillId="0" borderId="43" xfId="1" applyNumberFormat="1" applyFont="1" applyFill="1" applyBorder="1" applyAlignment="1">
      <alignment vertical="center"/>
    </xf>
    <xf numFmtId="3" fontId="3" fillId="3" borderId="25" xfId="0" applyNumberFormat="1" applyFont="1" applyFill="1" applyBorder="1" applyAlignment="1">
      <alignment horizontal="right" vertical="center"/>
    </xf>
    <xf numFmtId="3" fontId="3" fillId="4" borderId="27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3" fontId="4" fillId="0" borderId="43" xfId="1" applyNumberFormat="1" applyFont="1" applyFill="1" applyBorder="1" applyAlignment="1">
      <alignment horizontal="right" vertical="center"/>
    </xf>
    <xf numFmtId="49" fontId="3" fillId="4" borderId="27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vertical="center" wrapText="1"/>
    </xf>
    <xf numFmtId="3" fontId="4" fillId="0" borderId="16" xfId="0" applyNumberFormat="1" applyFont="1" applyFill="1" applyBorder="1" applyAlignment="1">
      <alignment vertical="center"/>
    </xf>
    <xf numFmtId="3" fontId="3" fillId="3" borderId="47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26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/>
    </xf>
    <xf numFmtId="49" fontId="3" fillId="4" borderId="24" xfId="0" applyNumberFormat="1" applyFont="1" applyFill="1" applyBorder="1" applyAlignment="1">
      <alignment horizontal="center" vertical="center"/>
    </xf>
    <xf numFmtId="49" fontId="3" fillId="4" borderId="33" xfId="0" applyNumberFormat="1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</cellXfs>
  <cellStyles count="3">
    <cellStyle name="Default" xfId="1" xr:uid="{00000000-0005-0000-0000-000000000000}"/>
    <cellStyle name="Normál" xfId="0" builtinId="0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25"/>
  <sheetViews>
    <sheetView view="pageLayout" topLeftCell="A7" zoomScaleNormal="100" workbookViewId="0">
      <selection activeCell="C7" sqref="C7:C8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3" width="15.42578125" customWidth="1"/>
    <col min="4" max="4" width="12.42578125" customWidth="1"/>
    <col min="5" max="5" width="5.7109375" customWidth="1"/>
    <col min="6" max="6" width="31.28515625" customWidth="1"/>
    <col min="7" max="7" width="13.42578125" customWidth="1"/>
    <col min="8" max="8" width="13.7109375" bestFit="1" customWidth="1"/>
    <col min="9" max="9" width="19.85546875" customWidth="1"/>
  </cols>
  <sheetData>
    <row r="1" spans="1:9" ht="15.75" x14ac:dyDescent="0.25">
      <c r="A1" s="85" t="s">
        <v>53</v>
      </c>
      <c r="B1" s="85"/>
      <c r="C1" s="85"/>
      <c r="D1" s="85"/>
      <c r="E1" s="85"/>
      <c r="F1" s="85"/>
      <c r="G1" s="85"/>
      <c r="H1" s="85"/>
      <c r="I1" s="85"/>
    </row>
    <row r="2" spans="1:9" ht="15.75" thickBot="1" x14ac:dyDescent="0.3">
      <c r="A2" s="1"/>
      <c r="B2" s="1"/>
      <c r="C2" s="1"/>
      <c r="D2" s="1"/>
      <c r="E2" s="1"/>
      <c r="F2" s="1"/>
      <c r="G2" s="1"/>
      <c r="H2" s="1"/>
      <c r="I2" s="2" t="s">
        <v>40</v>
      </c>
    </row>
    <row r="3" spans="1:9" ht="51.75" customHeight="1" x14ac:dyDescent="0.25">
      <c r="A3" s="86" t="s">
        <v>20</v>
      </c>
      <c r="B3" s="87"/>
      <c r="C3" s="87"/>
      <c r="D3" s="87"/>
      <c r="E3" s="86" t="s">
        <v>21</v>
      </c>
      <c r="F3" s="87"/>
      <c r="G3" s="87"/>
      <c r="H3" s="87"/>
      <c r="I3" s="88" t="s">
        <v>39</v>
      </c>
    </row>
    <row r="4" spans="1:9" ht="42.75" customHeight="1" x14ac:dyDescent="0.25">
      <c r="A4" s="90" t="s">
        <v>22</v>
      </c>
      <c r="B4" s="91"/>
      <c r="C4" s="59" t="s">
        <v>84</v>
      </c>
      <c r="D4" s="58" t="s">
        <v>83</v>
      </c>
      <c r="E4" s="90" t="s">
        <v>23</v>
      </c>
      <c r="F4" s="91"/>
      <c r="G4" s="59" t="s">
        <v>84</v>
      </c>
      <c r="H4" s="58" t="s">
        <v>83</v>
      </c>
      <c r="I4" s="89"/>
    </row>
    <row r="5" spans="1:9" ht="30" x14ac:dyDescent="0.25">
      <c r="A5" s="78" t="s">
        <v>4</v>
      </c>
      <c r="B5" s="12" t="s">
        <v>1</v>
      </c>
      <c r="C5" s="13">
        <v>155999686</v>
      </c>
      <c r="D5" s="13">
        <f>'Szár önk össz'!D5+'Hivatal össz'!D5+'Óvoda össz'!C5</f>
        <v>159619402</v>
      </c>
      <c r="E5" s="78" t="s">
        <v>18</v>
      </c>
      <c r="F5" s="12" t="s">
        <v>9</v>
      </c>
      <c r="G5" s="13">
        <f>'Szár önk össz'!G5+'Hivatal össz'!G5+'Óvoda össz'!G5</f>
        <v>121238153</v>
      </c>
      <c r="H5" s="13">
        <f>'Szár önk össz'!H5+'Hivatal össz'!H5+'Óvoda össz'!H5</f>
        <v>122390202</v>
      </c>
      <c r="I5" s="14"/>
    </row>
    <row r="6" spans="1:9" ht="30" x14ac:dyDescent="0.25">
      <c r="A6" s="79"/>
      <c r="B6" s="12" t="s">
        <v>3</v>
      </c>
      <c r="C6" s="13">
        <v>48400000</v>
      </c>
      <c r="D6" s="13">
        <f>'Szár önk össz'!D6+'Hivatal össz'!D6+'Óvoda össz'!C6</f>
        <v>48400000</v>
      </c>
      <c r="E6" s="79"/>
      <c r="F6" s="12" t="s">
        <v>10</v>
      </c>
      <c r="G6" s="13">
        <f>'Szár önk össz'!G6+'Hivatal össz'!G6+'Óvoda össz'!G6</f>
        <v>24773838</v>
      </c>
      <c r="H6" s="13">
        <f>'Szár önk össz'!H6+'Hivatal össz'!H6+'Óvoda össz'!H6</f>
        <v>24983345</v>
      </c>
      <c r="I6" s="14"/>
    </row>
    <row r="7" spans="1:9" x14ac:dyDescent="0.25">
      <c r="A7" s="79"/>
      <c r="B7" s="81" t="s">
        <v>4</v>
      </c>
      <c r="C7" s="83">
        <v>18544539</v>
      </c>
      <c r="D7" s="83">
        <f>'Szár önk össz'!D7+'Hivatal össz'!D7+'Óvoda össz'!C7</f>
        <v>18544539</v>
      </c>
      <c r="E7" s="79"/>
      <c r="F7" s="12" t="s">
        <v>11</v>
      </c>
      <c r="G7" s="13">
        <f>'Szár önk össz'!G7+'Hivatal össz'!G7+'Óvoda össz'!G7</f>
        <v>54380407</v>
      </c>
      <c r="H7" s="13">
        <f>'Szár önk össz'!H7+'Hivatal össz'!H7+'Óvoda össz'!H7</f>
        <v>55106224</v>
      </c>
      <c r="I7" s="14"/>
    </row>
    <row r="8" spans="1:9" x14ac:dyDescent="0.25">
      <c r="A8" s="79"/>
      <c r="B8" s="82"/>
      <c r="C8" s="84"/>
      <c r="D8" s="84">
        <f>'Szár önk össz'!D8+'Hivatal össz'!D8+'Óvoda össz'!C8</f>
        <v>0</v>
      </c>
      <c r="E8" s="79"/>
      <c r="F8" s="12" t="s">
        <v>24</v>
      </c>
      <c r="G8" s="13">
        <f>'Szár önk össz'!G8+'Hivatal össz'!G8+'Óvoda össz'!G8</f>
        <v>6510000</v>
      </c>
      <c r="H8" s="13">
        <f>'Szár önk össz'!H8+'Hivatal össz'!H8+'Óvoda össz'!H8</f>
        <v>6510000</v>
      </c>
      <c r="I8" s="14"/>
    </row>
    <row r="9" spans="1:9" x14ac:dyDescent="0.25">
      <c r="A9" s="79"/>
      <c r="B9" s="12" t="s">
        <v>6</v>
      </c>
      <c r="C9" s="13">
        <v>0</v>
      </c>
      <c r="D9" s="13">
        <f>'Szár önk össz'!D9+'Hivatal össz'!D9+'Óvoda össz'!C9</f>
        <v>0</v>
      </c>
      <c r="E9" s="79"/>
      <c r="F9" s="12" t="s">
        <v>12</v>
      </c>
      <c r="G9" s="13">
        <f>'Szár önk össz'!G9+'Hivatal össz'!G9+'Óvoda össz'!G9</f>
        <v>17821258</v>
      </c>
      <c r="H9" s="13">
        <f>'Szár önk össz'!H9+'Hivatal össz'!H9+'Óvoda össz'!H9</f>
        <v>26415615</v>
      </c>
      <c r="I9" s="14"/>
    </row>
    <row r="10" spans="1:9" x14ac:dyDescent="0.25">
      <c r="A10" s="80"/>
      <c r="B10" s="15" t="s">
        <v>25</v>
      </c>
      <c r="C10" s="16">
        <f>SUM(C5:C9)</f>
        <v>222944225</v>
      </c>
      <c r="D10" s="16">
        <f>SUM(D5:D9)</f>
        <v>226563941</v>
      </c>
      <c r="E10" s="80"/>
      <c r="F10" s="15" t="s">
        <v>26</v>
      </c>
      <c r="G10" s="16">
        <f t="shared" ref="G10:H10" si="0">SUM(G5:G9)</f>
        <v>224723656</v>
      </c>
      <c r="H10" s="16">
        <f t="shared" si="0"/>
        <v>235405386</v>
      </c>
      <c r="I10" s="17">
        <f>D10-H10</f>
        <v>-8841445</v>
      </c>
    </row>
    <row r="11" spans="1:9" ht="30" x14ac:dyDescent="0.25">
      <c r="A11" s="92" t="s">
        <v>5</v>
      </c>
      <c r="B11" s="12" t="s">
        <v>2</v>
      </c>
      <c r="C11" s="13">
        <v>337735905</v>
      </c>
      <c r="D11" s="13">
        <f>'Szár önk össz'!D11+'Hivatal össz'!D11+'Óvoda össz'!C11</f>
        <v>343735905</v>
      </c>
      <c r="E11" s="92" t="s">
        <v>19</v>
      </c>
      <c r="F11" s="12" t="s">
        <v>13</v>
      </c>
      <c r="G11" s="13">
        <f>'Szár önk össz'!G11+'Hivatal össz'!G11+'Óvoda össz'!G11</f>
        <v>359126005</v>
      </c>
      <c r="H11" s="13">
        <f>'Szár önk össz'!H11+'Hivatal össz'!H11+'Óvoda össz'!H11</f>
        <v>361115809</v>
      </c>
      <c r="I11" s="14"/>
    </row>
    <row r="12" spans="1:9" x14ac:dyDescent="0.25">
      <c r="A12" s="92"/>
      <c r="B12" s="12" t="s">
        <v>5</v>
      </c>
      <c r="C12" s="13">
        <v>10000000</v>
      </c>
      <c r="D12" s="13">
        <f>'Szár önk össz'!D12+'Hivatal össz'!D12+'Óvoda össz'!C12</f>
        <v>15000000</v>
      </c>
      <c r="E12" s="92"/>
      <c r="F12" s="12" t="s">
        <v>14</v>
      </c>
      <c r="G12" s="13">
        <f>'Szár önk össz'!G12+'Hivatal össz'!G12+'Óvoda össz'!G12</f>
        <v>105878946</v>
      </c>
      <c r="H12" s="13">
        <f>'Szár önk össz'!H12+'Hivatal össz'!H12+'Óvoda össz'!H12</f>
        <v>107827128</v>
      </c>
      <c r="I12" s="14"/>
    </row>
    <row r="13" spans="1:9" ht="30" x14ac:dyDescent="0.25">
      <c r="A13" s="92"/>
      <c r="B13" s="12" t="s">
        <v>7</v>
      </c>
      <c r="C13" s="13">
        <v>0</v>
      </c>
      <c r="D13" s="13">
        <f>'Szár önk össz'!D13+'Hivatal össz'!D13+'Óvoda össz'!C13</f>
        <v>0</v>
      </c>
      <c r="E13" s="92"/>
      <c r="F13" s="12" t="s">
        <v>27</v>
      </c>
      <c r="G13" s="13">
        <f>'Szár önk össz'!G13+'Hivatal össz'!G13+'Óvoda össz'!G13</f>
        <v>0</v>
      </c>
      <c r="H13" s="13">
        <f>'Szár önk össz'!H13+'Hivatal össz'!H13+'Óvoda össz'!H13</f>
        <v>0</v>
      </c>
      <c r="I13" s="14"/>
    </row>
    <row r="14" spans="1:9" x14ac:dyDescent="0.25">
      <c r="A14" s="92"/>
      <c r="B14" s="15" t="s">
        <v>28</v>
      </c>
      <c r="C14" s="16">
        <v>347735905</v>
      </c>
      <c r="D14" s="16">
        <f>SUM(D11:D13)</f>
        <v>358735905</v>
      </c>
      <c r="E14" s="92"/>
      <c r="F14" s="15" t="s">
        <v>29</v>
      </c>
      <c r="G14" s="16">
        <f>SUM(G11:G13)</f>
        <v>465004951</v>
      </c>
      <c r="H14" s="16">
        <f>SUM(H11:H13)</f>
        <v>468942937</v>
      </c>
      <c r="I14" s="17">
        <f>D14-H14</f>
        <v>-110207032</v>
      </c>
    </row>
    <row r="15" spans="1:9" ht="15.75" thickBot="1" x14ac:dyDescent="0.3">
      <c r="A15" s="93" t="s">
        <v>30</v>
      </c>
      <c r="B15" s="94"/>
      <c r="C15" s="11">
        <f>C10+C14</f>
        <v>570680130</v>
      </c>
      <c r="D15" s="11">
        <f>D10+D14</f>
        <v>585299846</v>
      </c>
      <c r="E15" s="95" t="s">
        <v>31</v>
      </c>
      <c r="F15" s="96"/>
      <c r="G15" s="11">
        <f t="shared" ref="G15:H15" si="1">G10+G14</f>
        <v>689728607</v>
      </c>
      <c r="H15" s="11">
        <f t="shared" si="1"/>
        <v>704348323</v>
      </c>
      <c r="I15" s="3">
        <f>I10+I14</f>
        <v>-119048477</v>
      </c>
    </row>
    <row r="16" spans="1:9" x14ac:dyDescent="0.25">
      <c r="A16" s="97" t="s">
        <v>32</v>
      </c>
      <c r="B16" s="98"/>
      <c r="C16" s="98"/>
      <c r="D16" s="98"/>
      <c r="E16" s="99"/>
      <c r="F16" s="100"/>
      <c r="G16" s="100"/>
      <c r="H16" s="100"/>
      <c r="I16" s="4"/>
    </row>
    <row r="17" spans="1:10" x14ac:dyDescent="0.25">
      <c r="A17" s="103" t="s">
        <v>16</v>
      </c>
      <c r="B17" s="104"/>
      <c r="C17" s="19">
        <f>'Szár önk össz'!C17+'Hivatal össz'!C17+'Óvoda össz'!C17</f>
        <v>124152479</v>
      </c>
      <c r="D17" s="19">
        <f>'Szár önk össz'!D17+'Hivatal össz'!D17+'Óvoda össz'!D17</f>
        <v>124152479</v>
      </c>
      <c r="E17" s="101"/>
      <c r="F17" s="102"/>
      <c r="G17" s="102"/>
      <c r="H17" s="102"/>
      <c r="I17" s="5">
        <f>D17</f>
        <v>124152479</v>
      </c>
    </row>
    <row r="18" spans="1:10" x14ac:dyDescent="0.25">
      <c r="A18" s="103" t="s">
        <v>33</v>
      </c>
      <c r="B18" s="104"/>
      <c r="C18" s="109">
        <f>C15+C17</f>
        <v>694832609</v>
      </c>
      <c r="D18" s="109">
        <f>D15+D17</f>
        <v>709452325</v>
      </c>
      <c r="E18" s="103" t="s">
        <v>34</v>
      </c>
      <c r="F18" s="104"/>
      <c r="G18" s="109">
        <f>G15</f>
        <v>689728607</v>
      </c>
      <c r="H18" s="109">
        <f>H15</f>
        <v>704348323</v>
      </c>
      <c r="I18" s="107">
        <f>D18-H18</f>
        <v>5104002</v>
      </c>
    </row>
    <row r="19" spans="1:10" x14ac:dyDescent="0.25">
      <c r="A19" s="103"/>
      <c r="B19" s="104"/>
      <c r="C19" s="111"/>
      <c r="D19" s="110"/>
      <c r="E19" s="103"/>
      <c r="F19" s="104"/>
      <c r="G19" s="111"/>
      <c r="H19" s="111"/>
      <c r="I19" s="108" t="e">
        <f>#REF!-#REF!</f>
        <v>#REF!</v>
      </c>
    </row>
    <row r="20" spans="1:10" x14ac:dyDescent="0.25">
      <c r="A20" s="105" t="s">
        <v>35</v>
      </c>
      <c r="B20" s="106"/>
      <c r="C20" s="106"/>
      <c r="D20" s="106"/>
      <c r="E20" s="105" t="s">
        <v>36</v>
      </c>
      <c r="F20" s="106"/>
      <c r="G20" s="106"/>
      <c r="H20" s="106"/>
      <c r="I20" s="6"/>
    </row>
    <row r="21" spans="1:10" x14ac:dyDescent="0.25">
      <c r="A21" s="103" t="s">
        <v>8</v>
      </c>
      <c r="B21" s="104"/>
      <c r="C21" s="19">
        <f>'Szár önk össz'!C21+'Hivatal össz'!C21+'Óvoda össz'!C21</f>
        <v>131121953</v>
      </c>
      <c r="D21" s="19">
        <f>'Szár önk össz'!D21+'Hivatal össz'!D21+'Óvoda össz'!D21+D17</f>
        <v>256118261</v>
      </c>
      <c r="E21" s="103" t="s">
        <v>15</v>
      </c>
      <c r="F21" s="104"/>
      <c r="G21" s="19">
        <f>'Szár önk össz'!G21+'Hivatal össz'!G21+'Óvoda össz'!G21</f>
        <v>136225955</v>
      </c>
      <c r="H21" s="19">
        <f>'Szár önk össz'!H21+'Hivatal össz'!H21+'Óvoda össz'!H21</f>
        <v>137069784</v>
      </c>
      <c r="I21" s="5">
        <f>D21-H21</f>
        <v>119048477</v>
      </c>
    </row>
    <row r="22" spans="1:10" x14ac:dyDescent="0.25">
      <c r="A22" s="105" t="s">
        <v>37</v>
      </c>
      <c r="B22" s="106"/>
      <c r="C22" s="106"/>
      <c r="D22" s="106"/>
      <c r="E22" s="105" t="s">
        <v>38</v>
      </c>
      <c r="F22" s="106"/>
      <c r="G22" s="106"/>
      <c r="H22" s="106"/>
      <c r="I22" s="6"/>
    </row>
    <row r="23" spans="1:10" ht="15.75" thickBot="1" x14ac:dyDescent="0.3">
      <c r="A23" s="95" t="s">
        <v>17</v>
      </c>
      <c r="B23" s="96"/>
      <c r="C23" s="11">
        <f>C21+C18</f>
        <v>825954562</v>
      </c>
      <c r="D23" s="11">
        <f>D15+D21</f>
        <v>841418107</v>
      </c>
      <c r="E23" s="95" t="s">
        <v>17</v>
      </c>
      <c r="F23" s="96"/>
      <c r="G23" s="11">
        <f>G18+G21</f>
        <v>825954562</v>
      </c>
      <c r="H23" s="11">
        <f>H18+H21</f>
        <v>841418107</v>
      </c>
      <c r="I23" s="3">
        <f>D23-H23</f>
        <v>0</v>
      </c>
    </row>
    <row r="25" spans="1:10" x14ac:dyDescent="0.25">
      <c r="H25" s="20"/>
      <c r="I25" s="20"/>
      <c r="J25" s="20"/>
    </row>
  </sheetData>
  <mergeCells count="33">
    <mergeCell ref="A22:D22"/>
    <mergeCell ref="E22:H22"/>
    <mergeCell ref="A23:B23"/>
    <mergeCell ref="E23:F23"/>
    <mergeCell ref="I18:I19"/>
    <mergeCell ref="A20:D20"/>
    <mergeCell ref="E20:H20"/>
    <mergeCell ref="A21:B21"/>
    <mergeCell ref="E21:F21"/>
    <mergeCell ref="A18:B19"/>
    <mergeCell ref="D18:D19"/>
    <mergeCell ref="E18:F19"/>
    <mergeCell ref="H18:H19"/>
    <mergeCell ref="C18:C19"/>
    <mergeCell ref="G18:G19"/>
    <mergeCell ref="A11:A14"/>
    <mergeCell ref="E11:E14"/>
    <mergeCell ref="A15:B15"/>
    <mergeCell ref="E15:F15"/>
    <mergeCell ref="A16:D16"/>
    <mergeCell ref="E16:H17"/>
    <mergeCell ref="A17:B17"/>
    <mergeCell ref="A5:A10"/>
    <mergeCell ref="E5:E10"/>
    <mergeCell ref="B7:B8"/>
    <mergeCell ref="D7:D8"/>
    <mergeCell ref="A1:I1"/>
    <mergeCell ref="A3:D3"/>
    <mergeCell ref="E3:H3"/>
    <mergeCell ref="I3:I4"/>
    <mergeCell ref="A4:B4"/>
    <mergeCell ref="E4:F4"/>
    <mergeCell ref="C7:C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6" orientation="landscape" horizontalDpi="4294967293" r:id="rId1"/>
  <headerFooter>
    <oddHeader>&amp;L&amp;"-,Félkövér" 1. melléklet a  13/2018. (VI. 7.)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24"/>
  <sheetViews>
    <sheetView tabSelected="1" zoomScaleNormal="100" workbookViewId="0">
      <selection activeCell="J30" sqref="J30"/>
    </sheetView>
  </sheetViews>
  <sheetFormatPr defaultRowHeight="15" x14ac:dyDescent="0.25"/>
  <cols>
    <col min="1" max="1" width="51" style="54" bestFit="1" customWidth="1"/>
    <col min="2" max="2" width="12.7109375" style="54" customWidth="1"/>
    <col min="3" max="14" width="10.140625" style="54" bestFit="1" customWidth="1"/>
    <col min="15" max="15" width="12.42578125" style="54" bestFit="1" customWidth="1"/>
    <col min="16" max="16384" width="9.140625" style="54"/>
  </cols>
  <sheetData>
    <row r="1" spans="1:15" ht="15.75" thickBot="1" x14ac:dyDescent="0.3">
      <c r="O1" s="55" t="s">
        <v>40</v>
      </c>
    </row>
    <row r="2" spans="1:15" s="36" customFormat="1" ht="15" customHeight="1" x14ac:dyDescent="0.25">
      <c r="A2" s="112" t="s">
        <v>0</v>
      </c>
      <c r="B2" s="123" t="s">
        <v>88</v>
      </c>
      <c r="C2" s="120" t="s">
        <v>87</v>
      </c>
      <c r="D2" s="119"/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2"/>
    </row>
    <row r="3" spans="1:15" s="37" customFormat="1" thickBot="1" x14ac:dyDescent="0.3">
      <c r="A3" s="113"/>
      <c r="B3" s="124"/>
      <c r="C3" s="22" t="s">
        <v>67</v>
      </c>
      <c r="D3" s="23" t="s">
        <v>68</v>
      </c>
      <c r="E3" s="38" t="s">
        <v>69</v>
      </c>
      <c r="F3" s="38" t="s">
        <v>70</v>
      </c>
      <c r="G3" s="56" t="s">
        <v>71</v>
      </c>
      <c r="H3" s="23" t="s">
        <v>72</v>
      </c>
      <c r="I3" s="38" t="s">
        <v>73</v>
      </c>
      <c r="J3" s="38" t="s">
        <v>74</v>
      </c>
      <c r="K3" s="56" t="s">
        <v>75</v>
      </c>
      <c r="L3" s="23" t="s">
        <v>76</v>
      </c>
      <c r="M3" s="38" t="s">
        <v>77</v>
      </c>
      <c r="N3" s="23" t="s">
        <v>78</v>
      </c>
      <c r="O3" s="39" t="s">
        <v>17</v>
      </c>
    </row>
    <row r="4" spans="1:15" s="8" customFormat="1" ht="15.75" thickBot="1" x14ac:dyDescent="0.3">
      <c r="A4" s="114" t="s">
        <v>82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6"/>
    </row>
    <row r="5" spans="1:15" s="8" customFormat="1" x14ac:dyDescent="0.25">
      <c r="A5" s="27" t="s">
        <v>42</v>
      </c>
      <c r="B5" s="65">
        <v>0</v>
      </c>
      <c r="C5" s="34">
        <f>Óvoda!$F5/12</f>
        <v>10833.333333333334</v>
      </c>
      <c r="D5" s="35">
        <f>Óvoda!$F5/12</f>
        <v>10833.333333333334</v>
      </c>
      <c r="E5" s="40">
        <f>Óvoda!$F5/12</f>
        <v>10833.333333333334</v>
      </c>
      <c r="F5" s="35">
        <f>Óvoda!$F5/12</f>
        <v>10833.333333333334</v>
      </c>
      <c r="G5" s="40">
        <f>Óvoda!$F5/12</f>
        <v>10833.333333333334</v>
      </c>
      <c r="H5" s="35">
        <f>Óvoda!$F5/12</f>
        <v>10833.333333333334</v>
      </c>
      <c r="I5" s="40">
        <f>Óvoda!$F5/12</f>
        <v>10833.333333333334</v>
      </c>
      <c r="J5" s="35">
        <f>Óvoda!$F5/12</f>
        <v>10833.333333333334</v>
      </c>
      <c r="K5" s="40">
        <f>Óvoda!$F5/12</f>
        <v>10833.333333333334</v>
      </c>
      <c r="L5" s="35">
        <f>Óvoda!$F5/12</f>
        <v>10833.333333333334</v>
      </c>
      <c r="M5" s="40">
        <f>Óvoda!$F5/12</f>
        <v>10833.333333333334</v>
      </c>
      <c r="N5" s="40">
        <f>Óvoda!$F5/12</f>
        <v>10833.333333333334</v>
      </c>
      <c r="O5" s="44">
        <f>SUM(C5:N5)</f>
        <v>129999.99999999999</v>
      </c>
    </row>
    <row r="6" spans="1:15" s="8" customFormat="1" x14ac:dyDescent="0.25">
      <c r="A6" s="26" t="s">
        <v>43</v>
      </c>
      <c r="B6" s="66">
        <v>0</v>
      </c>
      <c r="C6" s="29">
        <f>Óvoda!$F6/12</f>
        <v>0</v>
      </c>
      <c r="D6" s="28">
        <f>Óvoda!$F6/12</f>
        <v>0</v>
      </c>
      <c r="E6" s="41">
        <f>Óvoda!$F6/12</f>
        <v>0</v>
      </c>
      <c r="F6" s="28">
        <f>Óvoda!$F6/12</f>
        <v>0</v>
      </c>
      <c r="G6" s="41">
        <f>Óvoda!$F6/12</f>
        <v>0</v>
      </c>
      <c r="H6" s="28">
        <f>Óvoda!$F6/12</f>
        <v>0</v>
      </c>
      <c r="I6" s="41">
        <f>Óvoda!$F6/12</f>
        <v>0</v>
      </c>
      <c r="J6" s="28">
        <f>Óvoda!$F6/12</f>
        <v>0</v>
      </c>
      <c r="K6" s="41">
        <f>Óvoda!$F6/12</f>
        <v>0</v>
      </c>
      <c r="L6" s="28">
        <f>Óvoda!$F6/12</f>
        <v>0</v>
      </c>
      <c r="M6" s="41">
        <f>Óvoda!$F6/12</f>
        <v>0</v>
      </c>
      <c r="N6" s="41">
        <f>Óvoda!$F6/12</f>
        <v>0</v>
      </c>
      <c r="O6" s="45">
        <f t="shared" ref="O6:O23" si="0">SUM(C6:N6)</f>
        <v>0</v>
      </c>
    </row>
    <row r="7" spans="1:15" s="8" customFormat="1" x14ac:dyDescent="0.25">
      <c r="A7" s="26" t="s">
        <v>44</v>
      </c>
      <c r="B7" s="66">
        <v>0</v>
      </c>
      <c r="C7" s="29">
        <f>Óvoda!$F7/12</f>
        <v>0</v>
      </c>
      <c r="D7" s="28">
        <f>Óvoda!$F7/12</f>
        <v>0</v>
      </c>
      <c r="E7" s="41">
        <f>Óvoda!$F7/12</f>
        <v>0</v>
      </c>
      <c r="F7" s="28">
        <f>Óvoda!$F7/12</f>
        <v>0</v>
      </c>
      <c r="G7" s="41">
        <f>Óvoda!$F7/12</f>
        <v>0</v>
      </c>
      <c r="H7" s="28">
        <f>Óvoda!$F7/12</f>
        <v>0</v>
      </c>
      <c r="I7" s="41">
        <f>Óvoda!$F7/12</f>
        <v>0</v>
      </c>
      <c r="J7" s="28">
        <f>Óvoda!$F7/12</f>
        <v>0</v>
      </c>
      <c r="K7" s="41">
        <f>Óvoda!$F7/12</f>
        <v>0</v>
      </c>
      <c r="L7" s="28">
        <f>Óvoda!$F7/12</f>
        <v>0</v>
      </c>
      <c r="M7" s="41">
        <f>Óvoda!$F7/12</f>
        <v>0</v>
      </c>
      <c r="N7" s="41">
        <f>Óvoda!$F7/12</f>
        <v>0</v>
      </c>
      <c r="O7" s="45">
        <f t="shared" si="0"/>
        <v>0</v>
      </c>
    </row>
    <row r="8" spans="1:15" s="8" customFormat="1" x14ac:dyDescent="0.25">
      <c r="A8" s="26" t="s">
        <v>45</v>
      </c>
      <c r="B8" s="66">
        <v>6543500.0000000009</v>
      </c>
      <c r="C8" s="29">
        <f>Óvoda!$F8/12</f>
        <v>545291.66666666663</v>
      </c>
      <c r="D8" s="28">
        <f>Óvoda!$F8/12</f>
        <v>545291.66666666663</v>
      </c>
      <c r="E8" s="41">
        <f>Óvoda!$F8/12</f>
        <v>545291.66666666663</v>
      </c>
      <c r="F8" s="28">
        <f>Óvoda!$F8/12</f>
        <v>545291.66666666663</v>
      </c>
      <c r="G8" s="41">
        <f>Óvoda!$F8/12</f>
        <v>545291.66666666663</v>
      </c>
      <c r="H8" s="28">
        <f>Óvoda!$F8/12</f>
        <v>545291.66666666663</v>
      </c>
      <c r="I8" s="41">
        <f>Óvoda!$F8/12</f>
        <v>545291.66666666663</v>
      </c>
      <c r="J8" s="28">
        <f>Óvoda!$F8/12</f>
        <v>545291.66666666663</v>
      </c>
      <c r="K8" s="41">
        <f>Óvoda!$F8/12</f>
        <v>545291.66666666663</v>
      </c>
      <c r="L8" s="28">
        <f>Óvoda!$F8/12</f>
        <v>545291.66666666663</v>
      </c>
      <c r="M8" s="41">
        <f>Óvoda!$F8/12</f>
        <v>545291.66666666663</v>
      </c>
      <c r="N8" s="41">
        <f>Óvoda!$F8/12</f>
        <v>545291.66666666663</v>
      </c>
      <c r="O8" s="45">
        <f t="shared" si="0"/>
        <v>6543500.0000000009</v>
      </c>
    </row>
    <row r="9" spans="1:15" s="8" customFormat="1" x14ac:dyDescent="0.25">
      <c r="A9" s="26" t="s">
        <v>46</v>
      </c>
      <c r="B9" s="66">
        <v>0</v>
      </c>
      <c r="C9" s="29">
        <f>Óvoda!$F9/12</f>
        <v>0</v>
      </c>
      <c r="D9" s="28">
        <f>Óvoda!$F9/12</f>
        <v>0</v>
      </c>
      <c r="E9" s="41">
        <f>Óvoda!$F9/12</f>
        <v>0</v>
      </c>
      <c r="F9" s="28">
        <f>Óvoda!$F9/12</f>
        <v>0</v>
      </c>
      <c r="G9" s="41">
        <f>Óvoda!$F9/12</f>
        <v>0</v>
      </c>
      <c r="H9" s="28">
        <f>Óvoda!$F9/12</f>
        <v>0</v>
      </c>
      <c r="I9" s="41">
        <f>Óvoda!$F9/12</f>
        <v>0</v>
      </c>
      <c r="J9" s="28">
        <f>Óvoda!$F9/12</f>
        <v>0</v>
      </c>
      <c r="K9" s="41">
        <f>Óvoda!$F9/12</f>
        <v>0</v>
      </c>
      <c r="L9" s="28">
        <f>Óvoda!$F9/12</f>
        <v>0</v>
      </c>
      <c r="M9" s="41">
        <f>Óvoda!$F9/12</f>
        <v>0</v>
      </c>
      <c r="N9" s="41">
        <f>Óvoda!$F9/12</f>
        <v>0</v>
      </c>
      <c r="O9" s="45">
        <f t="shared" si="0"/>
        <v>0</v>
      </c>
    </row>
    <row r="10" spans="1:15" s="8" customFormat="1" x14ac:dyDescent="0.25">
      <c r="A10" s="26" t="s">
        <v>47</v>
      </c>
      <c r="B10" s="66">
        <v>0</v>
      </c>
      <c r="C10" s="29">
        <f>Óvoda!$F10/12</f>
        <v>0</v>
      </c>
      <c r="D10" s="28">
        <f>Óvoda!$F10/12</f>
        <v>0</v>
      </c>
      <c r="E10" s="41">
        <f>Óvoda!$F10/12</f>
        <v>0</v>
      </c>
      <c r="F10" s="28">
        <f>Óvoda!$F10/12</f>
        <v>0</v>
      </c>
      <c r="G10" s="41">
        <f>Óvoda!$F10/12</f>
        <v>0</v>
      </c>
      <c r="H10" s="28">
        <f>Óvoda!$F10/12</f>
        <v>0</v>
      </c>
      <c r="I10" s="41">
        <f>Óvoda!$F10/12</f>
        <v>0</v>
      </c>
      <c r="J10" s="28">
        <f>Óvoda!$F10/12</f>
        <v>0</v>
      </c>
      <c r="K10" s="41">
        <f>Óvoda!$F10/12</f>
        <v>0</v>
      </c>
      <c r="L10" s="28">
        <f>Óvoda!$F10/12</f>
        <v>0</v>
      </c>
      <c r="M10" s="41">
        <f>Óvoda!$F10/12</f>
        <v>0</v>
      </c>
      <c r="N10" s="41">
        <f>Óvoda!$F10/12</f>
        <v>0</v>
      </c>
      <c r="O10" s="45">
        <f t="shared" si="0"/>
        <v>0</v>
      </c>
    </row>
    <row r="11" spans="1:15" s="8" customFormat="1" x14ac:dyDescent="0.25">
      <c r="A11" s="26" t="s">
        <v>48</v>
      </c>
      <c r="B11" s="66">
        <v>0</v>
      </c>
      <c r="C11" s="29">
        <f>Óvoda!$F11/12</f>
        <v>0</v>
      </c>
      <c r="D11" s="28">
        <f>Óvoda!$F11/12</f>
        <v>0</v>
      </c>
      <c r="E11" s="41">
        <f>Óvoda!$F11/12</f>
        <v>0</v>
      </c>
      <c r="F11" s="28">
        <f>Óvoda!$F11/12</f>
        <v>0</v>
      </c>
      <c r="G11" s="41">
        <f>Óvoda!$F11/12</f>
        <v>0</v>
      </c>
      <c r="H11" s="28">
        <f>Óvoda!$F11/12</f>
        <v>0</v>
      </c>
      <c r="I11" s="41">
        <f>Óvoda!$F11/12</f>
        <v>0</v>
      </c>
      <c r="J11" s="28">
        <f>Óvoda!$F11/12</f>
        <v>0</v>
      </c>
      <c r="K11" s="41">
        <f>Óvoda!$F11/12</f>
        <v>0</v>
      </c>
      <c r="L11" s="28">
        <f>Óvoda!$F11/12</f>
        <v>0</v>
      </c>
      <c r="M11" s="41">
        <f>Óvoda!$F11/12</f>
        <v>0</v>
      </c>
      <c r="N11" s="41">
        <f>Óvoda!$F11/12</f>
        <v>0</v>
      </c>
      <c r="O11" s="45">
        <f t="shared" si="0"/>
        <v>0</v>
      </c>
    </row>
    <row r="12" spans="1:15" s="8" customFormat="1" ht="15.75" thickBot="1" x14ac:dyDescent="0.3">
      <c r="A12" s="26" t="s">
        <v>49</v>
      </c>
      <c r="B12" s="72">
        <v>96053166.999999985</v>
      </c>
      <c r="C12" s="30">
        <f>Óvoda!$F12/12</f>
        <v>8004649.666666667</v>
      </c>
      <c r="D12" s="31">
        <f>Óvoda!$F12/12</f>
        <v>8004649.666666667</v>
      </c>
      <c r="E12" s="42">
        <f>Óvoda!$F12/12</f>
        <v>8004649.666666667</v>
      </c>
      <c r="F12" s="31">
        <f>Óvoda!$F12/12</f>
        <v>8004649.666666667</v>
      </c>
      <c r="G12" s="42">
        <f>Óvoda!$F12/12</f>
        <v>8004649.666666667</v>
      </c>
      <c r="H12" s="31">
        <f>Óvoda!$F12/12</f>
        <v>8004649.666666667</v>
      </c>
      <c r="I12" s="42">
        <f>Óvoda!$F12/12</f>
        <v>8004649.666666667</v>
      </c>
      <c r="J12" s="31">
        <f>Óvoda!$F12/12</f>
        <v>8004649.666666667</v>
      </c>
      <c r="K12" s="42">
        <f>Óvoda!$F12/12</f>
        <v>8004649.666666667</v>
      </c>
      <c r="L12" s="31">
        <f>Óvoda!$F12/12</f>
        <v>8004649.666666667</v>
      </c>
      <c r="M12" s="42">
        <f>Óvoda!$F12/12</f>
        <v>8004649.666666667</v>
      </c>
      <c r="N12" s="42">
        <f>Óvoda!$F12/12</f>
        <v>8004649.666666667</v>
      </c>
      <c r="O12" s="46">
        <f t="shared" si="0"/>
        <v>96055796.000000015</v>
      </c>
    </row>
    <row r="13" spans="1:15" s="8" customFormat="1" ht="15.75" thickBot="1" x14ac:dyDescent="0.3">
      <c r="A13" s="25" t="s">
        <v>65</v>
      </c>
      <c r="B13" s="69">
        <v>102596667</v>
      </c>
      <c r="C13" s="32">
        <f>SUM(C5:C12)</f>
        <v>8560774.6666666679</v>
      </c>
      <c r="D13" s="33">
        <f t="shared" ref="D13:N13" si="1">SUM(D5:D12)</f>
        <v>8560774.6666666679</v>
      </c>
      <c r="E13" s="43">
        <f t="shared" si="1"/>
        <v>8560774.6666666679</v>
      </c>
      <c r="F13" s="33">
        <f t="shared" si="1"/>
        <v>8560774.6666666679</v>
      </c>
      <c r="G13" s="43">
        <f t="shared" si="1"/>
        <v>8560774.6666666679</v>
      </c>
      <c r="H13" s="33">
        <f t="shared" si="1"/>
        <v>8560774.6666666679</v>
      </c>
      <c r="I13" s="43">
        <f t="shared" si="1"/>
        <v>8560774.6666666679</v>
      </c>
      <c r="J13" s="33">
        <f t="shared" si="1"/>
        <v>8560774.6666666679</v>
      </c>
      <c r="K13" s="43">
        <f t="shared" si="1"/>
        <v>8560774.6666666679</v>
      </c>
      <c r="L13" s="33">
        <f t="shared" si="1"/>
        <v>8560774.6666666679</v>
      </c>
      <c r="M13" s="43">
        <f t="shared" si="1"/>
        <v>8560774.6666666679</v>
      </c>
      <c r="N13" s="43">
        <f t="shared" si="1"/>
        <v>8560774.6666666679</v>
      </c>
      <c r="O13" s="47">
        <f t="shared" si="0"/>
        <v>102729296.00000004</v>
      </c>
    </row>
    <row r="14" spans="1:15" s="8" customFormat="1" x14ac:dyDescent="0.25">
      <c r="A14" s="27" t="s">
        <v>54</v>
      </c>
      <c r="B14" s="65">
        <v>70482814.999999985</v>
      </c>
      <c r="C14" s="34">
        <f>Óvoda!$F14/12</f>
        <v>5873787</v>
      </c>
      <c r="D14" s="35">
        <f>Óvoda!$F14/12</f>
        <v>5873787</v>
      </c>
      <c r="E14" s="40">
        <f>Óvoda!$F14/12</f>
        <v>5873787</v>
      </c>
      <c r="F14" s="35">
        <f>Óvoda!$F14/12</f>
        <v>5873787</v>
      </c>
      <c r="G14" s="40">
        <f>Óvoda!$F14/12</f>
        <v>5873787</v>
      </c>
      <c r="H14" s="35">
        <f>Óvoda!$F14/12</f>
        <v>5873787</v>
      </c>
      <c r="I14" s="40">
        <f>Óvoda!$F14/12</f>
        <v>5873787</v>
      </c>
      <c r="J14" s="35">
        <f>Óvoda!$F14/12</f>
        <v>5873787</v>
      </c>
      <c r="K14" s="40">
        <f>Óvoda!$F14/12</f>
        <v>5873787</v>
      </c>
      <c r="L14" s="35">
        <f>Óvoda!$F14/12</f>
        <v>5873787</v>
      </c>
      <c r="M14" s="40">
        <f>Óvoda!$F14/12</f>
        <v>5873787</v>
      </c>
      <c r="N14" s="40">
        <f>Óvoda!$F14/12</f>
        <v>5873787</v>
      </c>
      <c r="O14" s="48">
        <f t="shared" si="0"/>
        <v>70485444</v>
      </c>
    </row>
    <row r="15" spans="1:15" s="8" customFormat="1" x14ac:dyDescent="0.25">
      <c r="A15" s="26" t="s">
        <v>63</v>
      </c>
      <c r="B15" s="66">
        <v>14326722</v>
      </c>
      <c r="C15" s="29">
        <f>Óvoda!$F15/12</f>
        <v>1193893.5</v>
      </c>
      <c r="D15" s="28">
        <f>Óvoda!$F15/12</f>
        <v>1193893.5</v>
      </c>
      <c r="E15" s="41">
        <f>Óvoda!$F15/12</f>
        <v>1193893.5</v>
      </c>
      <c r="F15" s="28">
        <f>Óvoda!$F15/12</f>
        <v>1193893.5</v>
      </c>
      <c r="G15" s="41">
        <f>Óvoda!$F15/12</f>
        <v>1193893.5</v>
      </c>
      <c r="H15" s="28">
        <f>Óvoda!$F15/12</f>
        <v>1193893.5</v>
      </c>
      <c r="I15" s="41">
        <f>Óvoda!$F15/12</f>
        <v>1193893.5</v>
      </c>
      <c r="J15" s="28">
        <f>Óvoda!$F15/12</f>
        <v>1193893.5</v>
      </c>
      <c r="K15" s="41">
        <f>Óvoda!$F15/12</f>
        <v>1193893.5</v>
      </c>
      <c r="L15" s="28">
        <f>Óvoda!$F15/12</f>
        <v>1193893.5</v>
      </c>
      <c r="M15" s="41">
        <f>Óvoda!$F15/12</f>
        <v>1193893.5</v>
      </c>
      <c r="N15" s="41">
        <f>Óvoda!$F15/12</f>
        <v>1193893.5</v>
      </c>
      <c r="O15" s="45">
        <f t="shared" si="0"/>
        <v>14326722</v>
      </c>
    </row>
    <row r="16" spans="1:15" s="8" customFormat="1" x14ac:dyDescent="0.25">
      <c r="A16" s="26" t="s">
        <v>55</v>
      </c>
      <c r="B16" s="66">
        <v>16879030.000000004</v>
      </c>
      <c r="C16" s="29">
        <f>Óvoda!$F16/12</f>
        <v>1417419.1666666667</v>
      </c>
      <c r="D16" s="28">
        <f>Óvoda!$F16/12</f>
        <v>1417419.1666666667</v>
      </c>
      <c r="E16" s="41">
        <f>Óvoda!$F16/12</f>
        <v>1417419.1666666667</v>
      </c>
      <c r="F16" s="28">
        <f>Óvoda!$F16/12</f>
        <v>1417419.1666666667</v>
      </c>
      <c r="G16" s="41">
        <f>Óvoda!$F16/12</f>
        <v>1417419.1666666667</v>
      </c>
      <c r="H16" s="28">
        <f>Óvoda!$F16/12</f>
        <v>1417419.1666666667</v>
      </c>
      <c r="I16" s="41">
        <f>Óvoda!$F16/12</f>
        <v>1417419.1666666667</v>
      </c>
      <c r="J16" s="28">
        <f>Óvoda!$F16/12</f>
        <v>1417419.1666666667</v>
      </c>
      <c r="K16" s="41">
        <f>Óvoda!$F16/12</f>
        <v>1417419.1666666667</v>
      </c>
      <c r="L16" s="28">
        <f>Óvoda!$F16/12</f>
        <v>1417419.1666666667</v>
      </c>
      <c r="M16" s="41">
        <f>Óvoda!$F16/12</f>
        <v>1417419.1666666667</v>
      </c>
      <c r="N16" s="41">
        <f>Óvoda!$F16/12</f>
        <v>1417419.1666666667</v>
      </c>
      <c r="O16" s="45">
        <f t="shared" si="0"/>
        <v>17009029.999999996</v>
      </c>
    </row>
    <row r="17" spans="1:15" s="8" customFormat="1" x14ac:dyDescent="0.25">
      <c r="A17" s="26" t="s">
        <v>56</v>
      </c>
      <c r="B17" s="66">
        <v>0</v>
      </c>
      <c r="C17" s="29">
        <f>Óvoda!$F17/12</f>
        <v>0</v>
      </c>
      <c r="D17" s="28">
        <f>Óvoda!$F17/12</f>
        <v>0</v>
      </c>
      <c r="E17" s="41">
        <f>Óvoda!$F17/12</f>
        <v>0</v>
      </c>
      <c r="F17" s="28">
        <f>Óvoda!$F17/12</f>
        <v>0</v>
      </c>
      <c r="G17" s="41">
        <f>Óvoda!$F17/12</f>
        <v>0</v>
      </c>
      <c r="H17" s="28">
        <f>Óvoda!$F17/12</f>
        <v>0</v>
      </c>
      <c r="I17" s="41">
        <f>Óvoda!$F17/12</f>
        <v>0</v>
      </c>
      <c r="J17" s="28">
        <f>Óvoda!$F17/12</f>
        <v>0</v>
      </c>
      <c r="K17" s="41">
        <f>Óvoda!$F17/12</f>
        <v>0</v>
      </c>
      <c r="L17" s="28">
        <f>Óvoda!$F17/12</f>
        <v>0</v>
      </c>
      <c r="M17" s="41">
        <f>Óvoda!$F17/12</f>
        <v>0</v>
      </c>
      <c r="N17" s="41">
        <f>Óvoda!$F17/12</f>
        <v>0</v>
      </c>
      <c r="O17" s="45">
        <f t="shared" si="0"/>
        <v>0</v>
      </c>
    </row>
    <row r="18" spans="1:15" s="8" customFormat="1" x14ac:dyDescent="0.25">
      <c r="A18" s="26" t="s">
        <v>57</v>
      </c>
      <c r="B18" s="66">
        <v>18000</v>
      </c>
      <c r="C18" s="29">
        <f>Óvoda!$F18/12</f>
        <v>1500</v>
      </c>
      <c r="D18" s="28">
        <f>Óvoda!$F18/12</f>
        <v>1500</v>
      </c>
      <c r="E18" s="41">
        <f>Óvoda!$F18/12</f>
        <v>1500</v>
      </c>
      <c r="F18" s="28">
        <f>Óvoda!$F18/12</f>
        <v>1500</v>
      </c>
      <c r="G18" s="41">
        <f>Óvoda!$F18/12</f>
        <v>1500</v>
      </c>
      <c r="H18" s="28">
        <f>Óvoda!$F18/12</f>
        <v>1500</v>
      </c>
      <c r="I18" s="41">
        <f>Óvoda!$F18/12</f>
        <v>1500</v>
      </c>
      <c r="J18" s="28">
        <f>Óvoda!$F18/12</f>
        <v>1500</v>
      </c>
      <c r="K18" s="41">
        <f>Óvoda!$F18/12</f>
        <v>1500</v>
      </c>
      <c r="L18" s="28">
        <f>Óvoda!$F18/12</f>
        <v>1500</v>
      </c>
      <c r="M18" s="41">
        <f>Óvoda!$F18/12</f>
        <v>1500</v>
      </c>
      <c r="N18" s="41">
        <f>Óvoda!$F18/12</f>
        <v>1500</v>
      </c>
      <c r="O18" s="45">
        <f t="shared" si="0"/>
        <v>18000</v>
      </c>
    </row>
    <row r="19" spans="1:15" s="8" customFormat="1" x14ac:dyDescent="0.25">
      <c r="A19" s="26" t="s">
        <v>58</v>
      </c>
      <c r="B19" s="66">
        <v>890100</v>
      </c>
      <c r="C19" s="29">
        <f>Óvoda!$F19/12</f>
        <v>74175</v>
      </c>
      <c r="D19" s="28">
        <f>Óvoda!$F19/12</f>
        <v>74175</v>
      </c>
      <c r="E19" s="41">
        <f>Óvoda!$F19/12</f>
        <v>74175</v>
      </c>
      <c r="F19" s="28">
        <f>Óvoda!$F19/12</f>
        <v>74175</v>
      </c>
      <c r="G19" s="41">
        <f>Óvoda!$F19/12</f>
        <v>74175</v>
      </c>
      <c r="H19" s="28">
        <f>Óvoda!$F19/12</f>
        <v>74175</v>
      </c>
      <c r="I19" s="41">
        <f>Óvoda!$F19/12</f>
        <v>74175</v>
      </c>
      <c r="J19" s="28">
        <f>Óvoda!$F19/12</f>
        <v>74175</v>
      </c>
      <c r="K19" s="41">
        <f>Óvoda!$F19/12</f>
        <v>74175</v>
      </c>
      <c r="L19" s="28">
        <f>Óvoda!$F19/12</f>
        <v>74175</v>
      </c>
      <c r="M19" s="41">
        <f>Óvoda!$F19/12</f>
        <v>74175</v>
      </c>
      <c r="N19" s="41">
        <f>Óvoda!$F19/12</f>
        <v>74175</v>
      </c>
      <c r="O19" s="45">
        <f t="shared" si="0"/>
        <v>890100</v>
      </c>
    </row>
    <row r="20" spans="1:15" s="8" customFormat="1" x14ac:dyDescent="0.25">
      <c r="A20" s="26" t="s">
        <v>59</v>
      </c>
      <c r="B20" s="66">
        <v>0</v>
      </c>
      <c r="C20" s="29">
        <f>Óvoda!$F20/12</f>
        <v>0</v>
      </c>
      <c r="D20" s="28">
        <f>Óvoda!$F20/12</f>
        <v>0</v>
      </c>
      <c r="E20" s="41">
        <f>Óvoda!$F20/12</f>
        <v>0</v>
      </c>
      <c r="F20" s="28">
        <f>Óvoda!$F20/12</f>
        <v>0</v>
      </c>
      <c r="G20" s="41">
        <f>Óvoda!$F20/12</f>
        <v>0</v>
      </c>
      <c r="H20" s="28">
        <f>Óvoda!$F20/12</f>
        <v>0</v>
      </c>
      <c r="I20" s="41">
        <f>Óvoda!$F20/12</f>
        <v>0</v>
      </c>
      <c r="J20" s="28">
        <f>Óvoda!$F20/12</f>
        <v>0</v>
      </c>
      <c r="K20" s="41">
        <f>Óvoda!$F20/12</f>
        <v>0</v>
      </c>
      <c r="L20" s="28">
        <f>Óvoda!$F20/12</f>
        <v>0</v>
      </c>
      <c r="M20" s="41">
        <f>Óvoda!$F20/12</f>
        <v>0</v>
      </c>
      <c r="N20" s="41">
        <f>Óvoda!$F20/12</f>
        <v>0</v>
      </c>
      <c r="O20" s="45">
        <f t="shared" si="0"/>
        <v>0</v>
      </c>
    </row>
    <row r="21" spans="1:15" s="8" customFormat="1" x14ac:dyDescent="0.25">
      <c r="A21" s="26" t="s">
        <v>60</v>
      </c>
      <c r="B21" s="66">
        <v>0</v>
      </c>
      <c r="C21" s="29">
        <f>Óvoda!$F21/12</f>
        <v>0</v>
      </c>
      <c r="D21" s="28">
        <f>Óvoda!$F21/12</f>
        <v>0</v>
      </c>
      <c r="E21" s="41">
        <f>Óvoda!$F21/12</f>
        <v>0</v>
      </c>
      <c r="F21" s="28">
        <f>Óvoda!$F21/12</f>
        <v>0</v>
      </c>
      <c r="G21" s="41">
        <f>Óvoda!$F21/12</f>
        <v>0</v>
      </c>
      <c r="H21" s="28">
        <f>Óvoda!$F21/12</f>
        <v>0</v>
      </c>
      <c r="I21" s="41">
        <f>Óvoda!$F21/12</f>
        <v>0</v>
      </c>
      <c r="J21" s="28">
        <f>Óvoda!$F21/12</f>
        <v>0</v>
      </c>
      <c r="K21" s="41">
        <f>Óvoda!$F21/12</f>
        <v>0</v>
      </c>
      <c r="L21" s="28">
        <f>Óvoda!$F21/12</f>
        <v>0</v>
      </c>
      <c r="M21" s="41">
        <f>Óvoda!$F21/12</f>
        <v>0</v>
      </c>
      <c r="N21" s="41">
        <f>Óvoda!$F21/12</f>
        <v>0</v>
      </c>
      <c r="O21" s="45">
        <f t="shared" si="0"/>
        <v>0</v>
      </c>
    </row>
    <row r="22" spans="1:15" s="8" customFormat="1" ht="15.75" thickBot="1" x14ac:dyDescent="0.3">
      <c r="A22" s="26" t="s">
        <v>61</v>
      </c>
      <c r="B22" s="72">
        <v>0</v>
      </c>
      <c r="C22" s="30">
        <f>Óvoda!$F22/12</f>
        <v>0</v>
      </c>
      <c r="D22" s="31">
        <f>Óvoda!$F22/12</f>
        <v>0</v>
      </c>
      <c r="E22" s="42">
        <f>Óvoda!$F22/12</f>
        <v>0</v>
      </c>
      <c r="F22" s="31">
        <f>Óvoda!$F22/12</f>
        <v>0</v>
      </c>
      <c r="G22" s="42">
        <f>Óvoda!$F22/12</f>
        <v>0</v>
      </c>
      <c r="H22" s="31">
        <f>Óvoda!$F22/12</f>
        <v>0</v>
      </c>
      <c r="I22" s="42">
        <f>Óvoda!$F22/12</f>
        <v>0</v>
      </c>
      <c r="J22" s="31">
        <f>Óvoda!$F22/12</f>
        <v>0</v>
      </c>
      <c r="K22" s="42">
        <f>Óvoda!$F22/12</f>
        <v>0</v>
      </c>
      <c r="L22" s="31">
        <f>Óvoda!$F22/12</f>
        <v>0</v>
      </c>
      <c r="M22" s="42">
        <f>Óvoda!$F22/12</f>
        <v>0</v>
      </c>
      <c r="N22" s="42">
        <f>Óvoda!$F22/12</f>
        <v>0</v>
      </c>
      <c r="O22" s="46">
        <f t="shared" si="0"/>
        <v>0</v>
      </c>
    </row>
    <row r="23" spans="1:15" s="8" customFormat="1" ht="15.75" thickBot="1" x14ac:dyDescent="0.3">
      <c r="A23" s="25" t="s">
        <v>64</v>
      </c>
      <c r="B23" s="69">
        <v>102596667</v>
      </c>
      <c r="C23" s="32">
        <f t="shared" ref="C23:N23" si="2">SUM(C14:C22)</f>
        <v>8560774.666666666</v>
      </c>
      <c r="D23" s="33">
        <f t="shared" si="2"/>
        <v>8560774.666666666</v>
      </c>
      <c r="E23" s="43">
        <f t="shared" si="2"/>
        <v>8560774.666666666</v>
      </c>
      <c r="F23" s="33">
        <f t="shared" si="2"/>
        <v>8560774.666666666</v>
      </c>
      <c r="G23" s="43">
        <f t="shared" si="2"/>
        <v>8560774.666666666</v>
      </c>
      <c r="H23" s="33">
        <f t="shared" si="2"/>
        <v>8560774.666666666</v>
      </c>
      <c r="I23" s="43">
        <f t="shared" si="2"/>
        <v>8560774.666666666</v>
      </c>
      <c r="J23" s="33">
        <f t="shared" si="2"/>
        <v>8560774.666666666</v>
      </c>
      <c r="K23" s="43">
        <f t="shared" si="2"/>
        <v>8560774.666666666</v>
      </c>
      <c r="L23" s="33">
        <f t="shared" si="2"/>
        <v>8560774.666666666</v>
      </c>
      <c r="M23" s="43">
        <f t="shared" si="2"/>
        <v>8560774.666666666</v>
      </c>
      <c r="N23" s="43">
        <f t="shared" si="2"/>
        <v>8560774.666666666</v>
      </c>
      <c r="O23" s="47">
        <f t="shared" si="0"/>
        <v>102729296.00000001</v>
      </c>
    </row>
    <row r="24" spans="1:15" s="8" customFormat="1" ht="15.75" thickBot="1" x14ac:dyDescent="0.3">
      <c r="A24" s="49" t="s">
        <v>41</v>
      </c>
      <c r="B24" s="70">
        <v>0</v>
      </c>
      <c r="C24" s="50">
        <f>C13-C23</f>
        <v>0</v>
      </c>
      <c r="D24" s="51">
        <f t="shared" ref="D24:O24" si="3">D13-D23</f>
        <v>0</v>
      </c>
      <c r="E24" s="52">
        <f t="shared" si="3"/>
        <v>0</v>
      </c>
      <c r="F24" s="51">
        <f t="shared" si="3"/>
        <v>0</v>
      </c>
      <c r="G24" s="52">
        <f t="shared" si="3"/>
        <v>0</v>
      </c>
      <c r="H24" s="51">
        <f t="shared" si="3"/>
        <v>0</v>
      </c>
      <c r="I24" s="52">
        <f t="shared" si="3"/>
        <v>0</v>
      </c>
      <c r="J24" s="51">
        <f t="shared" si="3"/>
        <v>0</v>
      </c>
      <c r="K24" s="52">
        <f t="shared" si="3"/>
        <v>0</v>
      </c>
      <c r="L24" s="51">
        <f t="shared" si="3"/>
        <v>0</v>
      </c>
      <c r="M24" s="52">
        <f t="shared" si="3"/>
        <v>0</v>
      </c>
      <c r="N24" s="52">
        <f t="shared" si="3"/>
        <v>0</v>
      </c>
      <c r="O24" s="53">
        <f t="shared" si="3"/>
        <v>0</v>
      </c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25"/>
  <sheetViews>
    <sheetView zoomScaleNormal="100" workbookViewId="0">
      <selection activeCell="H21" sqref="H21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3" width="16.7109375" customWidth="1"/>
    <col min="4" max="4" width="13.7109375" bestFit="1" customWidth="1"/>
    <col min="5" max="5" width="5.7109375" customWidth="1"/>
    <col min="6" max="6" width="31.28515625" customWidth="1"/>
    <col min="7" max="7" width="13.7109375" customWidth="1"/>
    <col min="8" max="8" width="13.7109375" bestFit="1" customWidth="1"/>
    <col min="9" max="9" width="19.85546875" customWidth="1"/>
  </cols>
  <sheetData>
    <row r="1" spans="1:9" ht="15.75" x14ac:dyDescent="0.25">
      <c r="A1" s="85" t="s">
        <v>62</v>
      </c>
      <c r="B1" s="85"/>
      <c r="C1" s="85"/>
      <c r="D1" s="85"/>
      <c r="E1" s="85"/>
      <c r="F1" s="85"/>
      <c r="G1" s="85"/>
      <c r="H1" s="85"/>
      <c r="I1" s="85"/>
    </row>
    <row r="2" spans="1:9" ht="15.75" thickBot="1" x14ac:dyDescent="0.3">
      <c r="A2" s="1"/>
      <c r="B2" s="1"/>
      <c r="C2" s="1"/>
      <c r="D2" s="1"/>
      <c r="E2" s="1"/>
      <c r="F2" s="1"/>
      <c r="G2" s="1"/>
      <c r="H2" s="1"/>
      <c r="I2" s="2" t="s">
        <v>40</v>
      </c>
    </row>
    <row r="3" spans="1:9" ht="51.75" customHeight="1" x14ac:dyDescent="0.25">
      <c r="A3" s="86" t="s">
        <v>20</v>
      </c>
      <c r="B3" s="87"/>
      <c r="C3" s="87"/>
      <c r="D3" s="87"/>
      <c r="E3" s="86" t="s">
        <v>21</v>
      </c>
      <c r="F3" s="87"/>
      <c r="G3" s="87"/>
      <c r="H3" s="87"/>
      <c r="I3" s="88" t="s">
        <v>39</v>
      </c>
    </row>
    <row r="4" spans="1:9" ht="42.75" customHeight="1" x14ac:dyDescent="0.25">
      <c r="A4" s="90" t="s">
        <v>22</v>
      </c>
      <c r="B4" s="91"/>
      <c r="C4" s="59" t="s">
        <v>84</v>
      </c>
      <c r="D4" s="21" t="s">
        <v>83</v>
      </c>
      <c r="E4" s="90" t="s">
        <v>23</v>
      </c>
      <c r="F4" s="91"/>
      <c r="G4" s="58" t="s">
        <v>84</v>
      </c>
      <c r="H4" s="58" t="s">
        <v>83</v>
      </c>
      <c r="I4" s="89"/>
    </row>
    <row r="5" spans="1:9" ht="30" x14ac:dyDescent="0.25">
      <c r="A5" s="78" t="s">
        <v>4</v>
      </c>
      <c r="B5" s="12" t="s">
        <v>1</v>
      </c>
      <c r="C5" s="13">
        <v>155999686</v>
      </c>
      <c r="D5" s="13">
        <f>'Szár önk'!F5</f>
        <v>158391054</v>
      </c>
      <c r="E5" s="78" t="s">
        <v>18</v>
      </c>
      <c r="F5" s="12" t="s">
        <v>9</v>
      </c>
      <c r="G5" s="13">
        <v>23180877</v>
      </c>
      <c r="H5" s="13">
        <f>'Szár önk'!F14</f>
        <v>23280877</v>
      </c>
      <c r="I5" s="14"/>
    </row>
    <row r="6" spans="1:9" ht="30" x14ac:dyDescent="0.25">
      <c r="A6" s="79"/>
      <c r="B6" s="12" t="s">
        <v>3</v>
      </c>
      <c r="C6" s="13">
        <v>48400000</v>
      </c>
      <c r="D6" s="13">
        <f>'Szár önk'!F7</f>
        <v>48400000</v>
      </c>
      <c r="E6" s="79"/>
      <c r="F6" s="12" t="s">
        <v>10</v>
      </c>
      <c r="G6" s="13">
        <v>4575934</v>
      </c>
      <c r="H6" s="13">
        <f>'Szár önk'!F15</f>
        <v>4575934</v>
      </c>
      <c r="I6" s="14"/>
    </row>
    <row r="7" spans="1:9" x14ac:dyDescent="0.25">
      <c r="A7" s="79"/>
      <c r="B7" s="81" t="s">
        <v>4</v>
      </c>
      <c r="C7" s="83">
        <v>12001039</v>
      </c>
      <c r="D7" s="83">
        <f>'Szár önk'!F8</f>
        <v>12001039</v>
      </c>
      <c r="E7" s="79"/>
      <c r="F7" s="12" t="s">
        <v>11</v>
      </c>
      <c r="G7" s="13">
        <v>33936310</v>
      </c>
      <c r="H7" s="13">
        <f>'Szár önk'!F16</f>
        <v>33936310</v>
      </c>
      <c r="I7" s="14"/>
    </row>
    <row r="8" spans="1:9" x14ac:dyDescent="0.25">
      <c r="A8" s="79"/>
      <c r="B8" s="82"/>
      <c r="C8" s="84"/>
      <c r="D8" s="84"/>
      <c r="E8" s="79"/>
      <c r="F8" s="12" t="s">
        <v>24</v>
      </c>
      <c r="G8" s="13">
        <v>6510000</v>
      </c>
      <c r="H8" s="13">
        <f>'Szár önk'!F17</f>
        <v>6510000</v>
      </c>
      <c r="I8" s="14"/>
    </row>
    <row r="9" spans="1:9" x14ac:dyDescent="0.25">
      <c r="A9" s="79"/>
      <c r="B9" s="12" t="s">
        <v>6</v>
      </c>
      <c r="C9" s="13">
        <v>0</v>
      </c>
      <c r="D9" s="13">
        <f>'Szár önk'!F10</f>
        <v>0</v>
      </c>
      <c r="E9" s="79"/>
      <c r="F9" s="12" t="s">
        <v>12</v>
      </c>
      <c r="G9" s="12">
        <v>17803258</v>
      </c>
      <c r="H9" s="13">
        <f>'Szár önk'!F18</f>
        <v>26397615</v>
      </c>
      <c r="I9" s="14"/>
    </row>
    <row r="10" spans="1:9" x14ac:dyDescent="0.25">
      <c r="A10" s="80"/>
      <c r="B10" s="15" t="s">
        <v>25</v>
      </c>
      <c r="C10" s="16">
        <f>SUM(C5:C9)</f>
        <v>216400725</v>
      </c>
      <c r="D10" s="16">
        <f>SUM(D5:D9)</f>
        <v>218792093</v>
      </c>
      <c r="E10" s="80"/>
      <c r="F10" s="15" t="s">
        <v>26</v>
      </c>
      <c r="G10" s="75">
        <f>SUM(G5:G9)</f>
        <v>86006379</v>
      </c>
      <c r="H10" s="16">
        <f t="shared" ref="H10" si="0">SUM(H5:H9)</f>
        <v>94700736</v>
      </c>
      <c r="I10" s="17">
        <f>D10-H10</f>
        <v>124091357</v>
      </c>
    </row>
    <row r="11" spans="1:9" ht="30" x14ac:dyDescent="0.25">
      <c r="A11" s="92" t="s">
        <v>5</v>
      </c>
      <c r="B11" s="12" t="s">
        <v>2</v>
      </c>
      <c r="C11" s="13">
        <v>337735905</v>
      </c>
      <c r="D11" s="13">
        <f>'Szár önk'!F6</f>
        <v>343735905</v>
      </c>
      <c r="E11" s="92" t="s">
        <v>19</v>
      </c>
      <c r="F11" s="12" t="s">
        <v>13</v>
      </c>
      <c r="G11" s="13">
        <v>358235905</v>
      </c>
      <c r="H11" s="13">
        <f>'Szár önk'!F19</f>
        <v>360140905</v>
      </c>
      <c r="I11" s="14"/>
    </row>
    <row r="12" spans="1:9" x14ac:dyDescent="0.25">
      <c r="A12" s="92"/>
      <c r="B12" s="12" t="s">
        <v>5</v>
      </c>
      <c r="C12" s="13">
        <v>10000000</v>
      </c>
      <c r="D12" s="13">
        <f>'Szár önk'!F9</f>
        <v>15000000</v>
      </c>
      <c r="E12" s="92"/>
      <c r="F12" s="12" t="s">
        <v>14</v>
      </c>
      <c r="G12" s="13">
        <v>105878946</v>
      </c>
      <c r="H12" s="13">
        <f>'Szár önk'!F20</f>
        <v>107827128</v>
      </c>
      <c r="I12" s="14"/>
    </row>
    <row r="13" spans="1:9" ht="30" x14ac:dyDescent="0.25">
      <c r="A13" s="92"/>
      <c r="B13" s="12" t="s">
        <v>7</v>
      </c>
      <c r="C13" s="13">
        <v>0</v>
      </c>
      <c r="D13" s="13">
        <f>'Szár önk'!F11</f>
        <v>0</v>
      </c>
      <c r="E13" s="92"/>
      <c r="F13" s="12" t="s">
        <v>27</v>
      </c>
      <c r="G13" s="13">
        <v>0</v>
      </c>
      <c r="H13" s="13">
        <f>'Szár önk'!F21</f>
        <v>0</v>
      </c>
      <c r="I13" s="14"/>
    </row>
    <row r="14" spans="1:9" x14ac:dyDescent="0.25">
      <c r="A14" s="92"/>
      <c r="B14" s="15" t="s">
        <v>28</v>
      </c>
      <c r="C14" s="16">
        <v>347735905</v>
      </c>
      <c r="D14" s="16">
        <f>SUM(D11:D13)</f>
        <v>358735905</v>
      </c>
      <c r="E14" s="92"/>
      <c r="F14" s="15" t="s">
        <v>29</v>
      </c>
      <c r="G14" s="16">
        <f>SUM(G11:G13)</f>
        <v>464114851</v>
      </c>
      <c r="H14" s="16">
        <f>SUM(H11:H13)</f>
        <v>467968033</v>
      </c>
      <c r="I14" s="17">
        <f>D14-H14</f>
        <v>-109232128</v>
      </c>
    </row>
    <row r="15" spans="1:9" ht="15.75" thickBot="1" x14ac:dyDescent="0.3">
      <c r="A15" s="93" t="s">
        <v>30</v>
      </c>
      <c r="B15" s="94"/>
      <c r="C15" s="11">
        <f>C10+C14</f>
        <v>564136630</v>
      </c>
      <c r="D15" s="11">
        <f>D10+D14</f>
        <v>577527998</v>
      </c>
      <c r="E15" s="95" t="s">
        <v>31</v>
      </c>
      <c r="F15" s="96"/>
      <c r="G15" s="11">
        <f>G10+G14</f>
        <v>550121230</v>
      </c>
      <c r="H15" s="11">
        <f t="shared" ref="H15" si="1">H10+H14</f>
        <v>562668769</v>
      </c>
      <c r="I15" s="3">
        <f>I10+I14</f>
        <v>14859229</v>
      </c>
    </row>
    <row r="16" spans="1:9" x14ac:dyDescent="0.25">
      <c r="A16" s="97" t="s">
        <v>32</v>
      </c>
      <c r="B16" s="98"/>
      <c r="C16" s="98"/>
      <c r="D16" s="98"/>
      <c r="E16" s="99"/>
      <c r="F16" s="100"/>
      <c r="G16" s="100"/>
      <c r="H16" s="100"/>
      <c r="I16" s="4"/>
    </row>
    <row r="17" spans="1:10" x14ac:dyDescent="0.25">
      <c r="A17" s="103" t="s">
        <v>16</v>
      </c>
      <c r="B17" s="104"/>
      <c r="C17" s="19">
        <v>122210555</v>
      </c>
      <c r="D17" s="18">
        <v>122210555</v>
      </c>
      <c r="E17" s="101"/>
      <c r="F17" s="102"/>
      <c r="G17" s="102"/>
      <c r="H17" s="102"/>
      <c r="I17" s="5">
        <f>D17</f>
        <v>122210555</v>
      </c>
    </row>
    <row r="18" spans="1:10" x14ac:dyDescent="0.25">
      <c r="A18" s="103" t="s">
        <v>33</v>
      </c>
      <c r="B18" s="104"/>
      <c r="C18" s="109">
        <f>C15+C17</f>
        <v>686347185</v>
      </c>
      <c r="D18" s="109">
        <f>D15+D17</f>
        <v>699738553</v>
      </c>
      <c r="E18" s="103" t="s">
        <v>34</v>
      </c>
      <c r="F18" s="104"/>
      <c r="G18" s="109">
        <v>550121230</v>
      </c>
      <c r="H18" s="109">
        <f>H15</f>
        <v>562668769</v>
      </c>
      <c r="I18" s="107">
        <f>D18-H18</f>
        <v>137069784</v>
      </c>
    </row>
    <row r="19" spans="1:10" x14ac:dyDescent="0.25">
      <c r="A19" s="103"/>
      <c r="B19" s="104"/>
      <c r="C19" s="110"/>
      <c r="D19" s="110"/>
      <c r="E19" s="103"/>
      <c r="F19" s="104"/>
      <c r="G19" s="110"/>
      <c r="H19" s="111"/>
      <c r="I19" s="108" t="e">
        <f>#REF!-#REF!</f>
        <v>#REF!</v>
      </c>
    </row>
    <row r="20" spans="1:10" x14ac:dyDescent="0.25">
      <c r="A20" s="105" t="s">
        <v>35</v>
      </c>
      <c r="B20" s="106"/>
      <c r="C20" s="106"/>
      <c r="D20" s="106"/>
      <c r="E20" s="105" t="s">
        <v>36</v>
      </c>
      <c r="F20" s="106"/>
      <c r="G20" s="106"/>
      <c r="H20" s="106"/>
      <c r="I20" s="6"/>
    </row>
    <row r="21" spans="1:10" x14ac:dyDescent="0.25">
      <c r="A21" s="103" t="s">
        <v>8</v>
      </c>
      <c r="B21" s="104"/>
      <c r="C21" s="74">
        <v>0</v>
      </c>
      <c r="D21" s="18">
        <f>'Szár önk'!F12-'Szár önk össz'!D17</f>
        <v>0</v>
      </c>
      <c r="E21" s="103" t="s">
        <v>15</v>
      </c>
      <c r="F21" s="104"/>
      <c r="G21" s="19">
        <v>136225955</v>
      </c>
      <c r="H21" s="18">
        <f>'Szár önk'!F22</f>
        <v>137069784</v>
      </c>
      <c r="I21" s="5">
        <f>D21-H21</f>
        <v>-137069784</v>
      </c>
    </row>
    <row r="22" spans="1:10" x14ac:dyDescent="0.25">
      <c r="A22" s="105" t="s">
        <v>37</v>
      </c>
      <c r="B22" s="106"/>
      <c r="C22" s="106"/>
      <c r="D22" s="106"/>
      <c r="E22" s="105" t="s">
        <v>38</v>
      </c>
      <c r="F22" s="106"/>
      <c r="G22" s="106"/>
      <c r="H22" s="106"/>
      <c r="I22" s="6"/>
    </row>
    <row r="23" spans="1:10" ht="15.75" thickBot="1" x14ac:dyDescent="0.3">
      <c r="A23" s="95" t="s">
        <v>17</v>
      </c>
      <c r="B23" s="96"/>
      <c r="C23" s="11">
        <f>C18+C21</f>
        <v>686347185</v>
      </c>
      <c r="D23" s="11">
        <f>D18+D21</f>
        <v>699738553</v>
      </c>
      <c r="E23" s="95" t="s">
        <v>17</v>
      </c>
      <c r="F23" s="96"/>
      <c r="G23" s="11">
        <f>G15+G21</f>
        <v>686347185</v>
      </c>
      <c r="H23" s="11">
        <f>H18+H21</f>
        <v>699738553</v>
      </c>
      <c r="I23" s="3">
        <f>I18+I21</f>
        <v>0</v>
      </c>
    </row>
    <row r="25" spans="1:10" x14ac:dyDescent="0.25">
      <c r="H25" s="20"/>
      <c r="I25" s="20"/>
      <c r="J25" s="20"/>
    </row>
  </sheetData>
  <mergeCells count="33">
    <mergeCell ref="A11:A14"/>
    <mergeCell ref="E11:E14"/>
    <mergeCell ref="A15:B15"/>
    <mergeCell ref="A1:I1"/>
    <mergeCell ref="A5:A10"/>
    <mergeCell ref="E5:E10"/>
    <mergeCell ref="B7:B8"/>
    <mergeCell ref="D7:D8"/>
    <mergeCell ref="A3:D3"/>
    <mergeCell ref="E3:H3"/>
    <mergeCell ref="I3:I4"/>
    <mergeCell ref="A4:B4"/>
    <mergeCell ref="E4:F4"/>
    <mergeCell ref="E15:F15"/>
    <mergeCell ref="C7:C8"/>
    <mergeCell ref="A16:D16"/>
    <mergeCell ref="E16:H17"/>
    <mergeCell ref="A17:B17"/>
    <mergeCell ref="A23:B23"/>
    <mergeCell ref="E23:F23"/>
    <mergeCell ref="A22:D22"/>
    <mergeCell ref="E22:H22"/>
    <mergeCell ref="C18:C19"/>
    <mergeCell ref="G18:G19"/>
    <mergeCell ref="I18:I19"/>
    <mergeCell ref="A20:D20"/>
    <mergeCell ref="E20:H20"/>
    <mergeCell ref="A21:B21"/>
    <mergeCell ref="E21:F21"/>
    <mergeCell ref="A18:B19"/>
    <mergeCell ref="D18:D19"/>
    <mergeCell ref="E18:F19"/>
    <mergeCell ref="H18:H1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zoomScaleNormal="100" workbookViewId="0">
      <selection activeCell="F22" sqref="F22"/>
    </sheetView>
  </sheetViews>
  <sheetFormatPr defaultColWidth="9.140625" defaultRowHeight="15" x14ac:dyDescent="0.25"/>
  <cols>
    <col min="1" max="1" width="58.42578125" style="9" bestFit="1" customWidth="1"/>
    <col min="2" max="2" width="22.28515625" style="9" customWidth="1"/>
    <col min="3" max="3" width="12.42578125" style="8" bestFit="1" customWidth="1"/>
    <col min="4" max="4" width="14.42578125" style="10" bestFit="1" customWidth="1"/>
    <col min="5" max="5" width="17.140625" style="8" customWidth="1"/>
    <col min="6" max="6" width="13.28515625" style="8" bestFit="1" customWidth="1"/>
    <col min="7" max="7" width="11.85546875" style="8" bestFit="1" customWidth="1"/>
    <col min="8" max="16384" width="9.140625" style="8"/>
  </cols>
  <sheetData>
    <row r="1" spans="1:7" ht="15.75" thickBot="1" x14ac:dyDescent="0.3">
      <c r="C1" s="7"/>
      <c r="F1" s="7" t="s">
        <v>40</v>
      </c>
    </row>
    <row r="2" spans="1:7" s="36" customFormat="1" ht="15" customHeight="1" x14ac:dyDescent="0.25">
      <c r="A2" s="112" t="s">
        <v>0</v>
      </c>
      <c r="B2" s="112" t="s">
        <v>86</v>
      </c>
      <c r="C2" s="117" t="s">
        <v>85</v>
      </c>
      <c r="D2" s="118"/>
      <c r="E2" s="119"/>
      <c r="F2" s="67"/>
    </row>
    <row r="3" spans="1:7" s="37" customFormat="1" thickBot="1" x14ac:dyDescent="0.3">
      <c r="A3" s="113"/>
      <c r="B3" s="113"/>
      <c r="C3" s="22" t="s">
        <v>93</v>
      </c>
      <c r="D3" s="23" t="s">
        <v>91</v>
      </c>
      <c r="E3" s="38" t="s">
        <v>94</v>
      </c>
      <c r="F3" s="39" t="s">
        <v>17</v>
      </c>
    </row>
    <row r="4" spans="1:7" ht="15.75" thickBot="1" x14ac:dyDescent="0.3">
      <c r="A4" s="114" t="s">
        <v>66</v>
      </c>
      <c r="B4" s="115"/>
      <c r="C4" s="115"/>
      <c r="D4" s="115"/>
      <c r="E4" s="115"/>
      <c r="F4" s="116"/>
    </row>
    <row r="5" spans="1:7" x14ac:dyDescent="0.25">
      <c r="A5" s="27" t="s">
        <v>42</v>
      </c>
      <c r="B5" s="44">
        <v>155999686</v>
      </c>
      <c r="C5" s="34">
        <v>2097539</v>
      </c>
      <c r="D5" s="35">
        <v>293829</v>
      </c>
      <c r="E5" s="40"/>
      <c r="F5" s="44">
        <f>B5+C5+D5+E5</f>
        <v>158391054</v>
      </c>
      <c r="G5" s="71"/>
    </row>
    <row r="6" spans="1:7" x14ac:dyDescent="0.25">
      <c r="A6" s="26" t="s">
        <v>43</v>
      </c>
      <c r="B6" s="45">
        <v>337735905</v>
      </c>
      <c r="C6" s="29">
        <v>6000000</v>
      </c>
      <c r="D6" s="28"/>
      <c r="E6" s="41"/>
      <c r="F6" s="45">
        <f>B6+C6+D6+E6</f>
        <v>343735905</v>
      </c>
      <c r="G6" s="71"/>
    </row>
    <row r="7" spans="1:7" x14ac:dyDescent="0.25">
      <c r="A7" s="26" t="s">
        <v>44</v>
      </c>
      <c r="B7" s="45">
        <v>48400000</v>
      </c>
      <c r="C7" s="29"/>
      <c r="D7" s="28"/>
      <c r="E7" s="41"/>
      <c r="F7" s="45">
        <f t="shared" ref="F7:F11" si="0">B7+C7+D7+E7</f>
        <v>48400000</v>
      </c>
      <c r="G7" s="71"/>
    </row>
    <row r="8" spans="1:7" x14ac:dyDescent="0.25">
      <c r="A8" s="26" t="s">
        <v>45</v>
      </c>
      <c r="B8" s="45">
        <v>12001039</v>
      </c>
      <c r="C8" s="29"/>
      <c r="D8" s="28"/>
      <c r="E8" s="41"/>
      <c r="F8" s="45">
        <f t="shared" si="0"/>
        <v>12001039</v>
      </c>
      <c r="G8" s="71"/>
    </row>
    <row r="9" spans="1:7" x14ac:dyDescent="0.25">
      <c r="A9" s="26" t="s">
        <v>46</v>
      </c>
      <c r="B9" s="45">
        <v>10000000</v>
      </c>
      <c r="C9" s="29">
        <v>5000000</v>
      </c>
      <c r="D9" s="28"/>
      <c r="E9" s="41"/>
      <c r="F9" s="45">
        <f t="shared" si="0"/>
        <v>15000000</v>
      </c>
      <c r="G9" s="71"/>
    </row>
    <row r="10" spans="1:7" x14ac:dyDescent="0.25">
      <c r="A10" s="26" t="s">
        <v>47</v>
      </c>
      <c r="B10" s="45"/>
      <c r="C10" s="29"/>
      <c r="D10" s="28"/>
      <c r="E10" s="41"/>
      <c r="F10" s="45">
        <f t="shared" si="0"/>
        <v>0</v>
      </c>
      <c r="G10" s="71"/>
    </row>
    <row r="11" spans="1:7" x14ac:dyDescent="0.25">
      <c r="A11" s="26" t="s">
        <v>48</v>
      </c>
      <c r="B11" s="45"/>
      <c r="C11" s="29"/>
      <c r="D11" s="28"/>
      <c r="E11" s="41"/>
      <c r="F11" s="45">
        <f t="shared" si="0"/>
        <v>0</v>
      </c>
      <c r="G11" s="71"/>
    </row>
    <row r="12" spans="1:7" ht="15.75" thickBot="1" x14ac:dyDescent="0.3">
      <c r="A12" s="26" t="s">
        <v>49</v>
      </c>
      <c r="B12" s="46">
        <v>122210555</v>
      </c>
      <c r="C12" s="30"/>
      <c r="D12" s="31"/>
      <c r="E12" s="42"/>
      <c r="F12" s="46">
        <v>122210555</v>
      </c>
      <c r="G12" s="71"/>
    </row>
    <row r="13" spans="1:7" ht="15.75" thickBot="1" x14ac:dyDescent="0.3">
      <c r="A13" s="25" t="s">
        <v>65</v>
      </c>
      <c r="B13" s="47">
        <f>SUM(B5:B12)</f>
        <v>686347185</v>
      </c>
      <c r="C13" s="32"/>
      <c r="D13" s="33"/>
      <c r="E13" s="43"/>
      <c r="F13" s="47">
        <f>SUM(F5:F12)</f>
        <v>699738553</v>
      </c>
      <c r="G13" s="71"/>
    </row>
    <row r="14" spans="1:7" x14ac:dyDescent="0.25">
      <c r="A14" s="27" t="s">
        <v>54</v>
      </c>
      <c r="B14" s="65">
        <v>23180877</v>
      </c>
      <c r="C14" s="34">
        <v>50000</v>
      </c>
      <c r="D14" s="35">
        <v>50000</v>
      </c>
      <c r="E14" s="40"/>
      <c r="F14" s="48">
        <f>B14+C14+D14+E14</f>
        <v>23280877</v>
      </c>
      <c r="G14" s="71"/>
    </row>
    <row r="15" spans="1:7" x14ac:dyDescent="0.25">
      <c r="A15" s="26" t="s">
        <v>63</v>
      </c>
      <c r="B15" s="64">
        <v>4575934</v>
      </c>
      <c r="C15" s="29"/>
      <c r="D15" s="28"/>
      <c r="E15" s="41"/>
      <c r="F15" s="48">
        <f t="shared" ref="F15:F22" si="1">B15+C15+D15+E15</f>
        <v>4575934</v>
      </c>
      <c r="G15" s="71"/>
    </row>
    <row r="16" spans="1:7" x14ac:dyDescent="0.25">
      <c r="A16" s="26" t="s">
        <v>55</v>
      </c>
      <c r="B16" s="64">
        <v>33936310</v>
      </c>
      <c r="C16" s="29"/>
      <c r="D16" s="28"/>
      <c r="E16" s="41"/>
      <c r="F16" s="48">
        <f t="shared" si="1"/>
        <v>33936310</v>
      </c>
      <c r="G16" s="71"/>
    </row>
    <row r="17" spans="1:7" x14ac:dyDescent="0.25">
      <c r="A17" s="26" t="s">
        <v>56</v>
      </c>
      <c r="B17" s="64">
        <v>6510000</v>
      </c>
      <c r="C17" s="29"/>
      <c r="D17" s="28"/>
      <c r="E17" s="41"/>
      <c r="F17" s="48">
        <f t="shared" si="1"/>
        <v>6510000</v>
      </c>
      <c r="G17" s="71"/>
    </row>
    <row r="18" spans="1:7" x14ac:dyDescent="0.25">
      <c r="A18" s="26" t="s">
        <v>57</v>
      </c>
      <c r="B18" s="64">
        <v>17803258</v>
      </c>
      <c r="C18" s="29">
        <f>5905049-550000</f>
        <v>5355049</v>
      </c>
      <c r="D18" s="28">
        <f>-50000+3289308</f>
        <v>3239308</v>
      </c>
      <c r="E18" s="41"/>
      <c r="F18" s="48">
        <f t="shared" si="1"/>
        <v>26397615</v>
      </c>
      <c r="G18" s="71"/>
    </row>
    <row r="19" spans="1:7" x14ac:dyDescent="0.25">
      <c r="A19" s="26" t="s">
        <v>58</v>
      </c>
      <c r="B19" s="64">
        <v>358235905</v>
      </c>
      <c r="C19" s="29">
        <v>1905000</v>
      </c>
      <c r="D19" s="28"/>
      <c r="E19" s="41"/>
      <c r="F19" s="48">
        <f t="shared" si="1"/>
        <v>360140905</v>
      </c>
      <c r="G19" s="71"/>
    </row>
    <row r="20" spans="1:7" x14ac:dyDescent="0.25">
      <c r="A20" s="26" t="s">
        <v>59</v>
      </c>
      <c r="B20" s="64">
        <v>105878946</v>
      </c>
      <c r="C20" s="29">
        <v>5237490</v>
      </c>
      <c r="D20" s="28">
        <v>-3289308</v>
      </c>
      <c r="E20" s="41"/>
      <c r="F20" s="48">
        <f t="shared" si="1"/>
        <v>107827128</v>
      </c>
      <c r="G20" s="71"/>
    </row>
    <row r="21" spans="1:7" x14ac:dyDescent="0.25">
      <c r="A21" s="26" t="s">
        <v>60</v>
      </c>
      <c r="B21" s="64">
        <v>0</v>
      </c>
      <c r="C21" s="29"/>
      <c r="D21" s="28"/>
      <c r="E21" s="41"/>
      <c r="F21" s="48">
        <f t="shared" si="1"/>
        <v>0</v>
      </c>
      <c r="G21" s="71"/>
    </row>
    <row r="22" spans="1:7" ht="15.75" thickBot="1" x14ac:dyDescent="0.3">
      <c r="A22" s="26" t="s">
        <v>61</v>
      </c>
      <c r="B22" s="68">
        <v>136225955</v>
      </c>
      <c r="C22" s="30">
        <v>550000</v>
      </c>
      <c r="D22" s="31">
        <v>293829</v>
      </c>
      <c r="E22" s="42"/>
      <c r="F22" s="48">
        <f t="shared" si="1"/>
        <v>137069784</v>
      </c>
      <c r="G22" s="71"/>
    </row>
    <row r="23" spans="1:7" ht="15.75" thickBot="1" x14ac:dyDescent="0.3">
      <c r="A23" s="25" t="s">
        <v>64</v>
      </c>
      <c r="B23" s="69">
        <v>686347185</v>
      </c>
      <c r="C23" s="32">
        <f t="shared" ref="C23:E23" si="2">SUM(C14:C22)</f>
        <v>13097539</v>
      </c>
      <c r="D23" s="33">
        <f t="shared" si="2"/>
        <v>293829</v>
      </c>
      <c r="E23" s="43">
        <f t="shared" si="2"/>
        <v>0</v>
      </c>
      <c r="F23" s="47">
        <f>SUM(F14:F22)</f>
        <v>699738553</v>
      </c>
      <c r="G23" s="71"/>
    </row>
    <row r="24" spans="1:7" ht="15.75" thickBot="1" x14ac:dyDescent="0.3">
      <c r="A24" s="49" t="s">
        <v>41</v>
      </c>
      <c r="B24" s="70">
        <v>0</v>
      </c>
      <c r="C24" s="50"/>
      <c r="D24" s="51"/>
      <c r="E24" s="52"/>
      <c r="F24" s="53">
        <f t="shared" ref="F24" si="3">F13-F23</f>
        <v>0</v>
      </c>
      <c r="G24" s="71"/>
    </row>
    <row r="25" spans="1:7" x14ac:dyDescent="0.25">
      <c r="G25" s="71"/>
    </row>
  </sheetData>
  <mergeCells count="4">
    <mergeCell ref="A2:A3"/>
    <mergeCell ref="A4:F4"/>
    <mergeCell ref="C2:E2"/>
    <mergeCell ref="B2:B3"/>
  </mergeCells>
  <pageMargins left="0.25" right="0.25" top="0.75" bottom="0.75" header="0.3" footer="0.3"/>
  <pageSetup paperSize="9" scale="97" orientation="landscape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"/>
  <sheetViews>
    <sheetView zoomScaleNormal="100" workbookViewId="0">
      <selection activeCell="E31" sqref="E31"/>
    </sheetView>
  </sheetViews>
  <sheetFormatPr defaultRowHeight="15" x14ac:dyDescent="0.25"/>
  <cols>
    <col min="1" max="1" width="51" style="54" bestFit="1" customWidth="1"/>
    <col min="2" max="2" width="13.7109375" style="54" customWidth="1"/>
    <col min="3" max="14" width="11.28515625" style="54" bestFit="1" customWidth="1"/>
    <col min="15" max="15" width="12.42578125" style="54" bestFit="1" customWidth="1"/>
    <col min="16" max="16384" width="9.140625" style="54"/>
  </cols>
  <sheetData>
    <row r="1" spans="1:15" ht="15.75" thickBot="1" x14ac:dyDescent="0.3">
      <c r="O1" s="55" t="s">
        <v>40</v>
      </c>
    </row>
    <row r="2" spans="1:15" s="36" customFormat="1" ht="15" customHeight="1" x14ac:dyDescent="0.25">
      <c r="A2" s="112" t="s">
        <v>0</v>
      </c>
      <c r="B2" s="123" t="s">
        <v>88</v>
      </c>
      <c r="C2" s="120" t="s">
        <v>87</v>
      </c>
      <c r="D2" s="119"/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2"/>
    </row>
    <row r="3" spans="1:15" s="37" customFormat="1" thickBot="1" x14ac:dyDescent="0.3">
      <c r="A3" s="113"/>
      <c r="B3" s="124"/>
      <c r="C3" s="22" t="s">
        <v>67</v>
      </c>
      <c r="D3" s="23" t="s">
        <v>68</v>
      </c>
      <c r="E3" s="38" t="s">
        <v>69</v>
      </c>
      <c r="F3" s="38" t="s">
        <v>70</v>
      </c>
      <c r="G3" s="56" t="s">
        <v>71</v>
      </c>
      <c r="H3" s="23" t="s">
        <v>72</v>
      </c>
      <c r="I3" s="38" t="s">
        <v>73</v>
      </c>
      <c r="J3" s="38" t="s">
        <v>74</v>
      </c>
      <c r="K3" s="56" t="s">
        <v>75</v>
      </c>
      <c r="L3" s="23" t="s">
        <v>76</v>
      </c>
      <c r="M3" s="38" t="s">
        <v>77</v>
      </c>
      <c r="N3" s="23" t="s">
        <v>78</v>
      </c>
      <c r="O3" s="39" t="s">
        <v>17</v>
      </c>
    </row>
    <row r="4" spans="1:15" s="8" customFormat="1" ht="15.75" thickBot="1" x14ac:dyDescent="0.3">
      <c r="A4" s="114" t="s">
        <v>66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6"/>
    </row>
    <row r="5" spans="1:15" s="8" customFormat="1" x14ac:dyDescent="0.25">
      <c r="A5" s="27" t="s">
        <v>42</v>
      </c>
      <c r="B5" s="65">
        <v>155999686</v>
      </c>
      <c r="C5" s="34">
        <f>'Szár önk'!$F5/12</f>
        <v>13199254.5</v>
      </c>
      <c r="D5" s="35">
        <f>'Szár önk'!$F5/12</f>
        <v>13199254.5</v>
      </c>
      <c r="E5" s="40">
        <f>'Szár önk'!$F5/12</f>
        <v>13199254.5</v>
      </c>
      <c r="F5" s="35">
        <f>'Szár önk'!$F5/12</f>
        <v>13199254.5</v>
      </c>
      <c r="G5" s="40">
        <f>'Szár önk'!$F5/12</f>
        <v>13199254.5</v>
      </c>
      <c r="H5" s="35">
        <f>'Szár önk'!$F5/12</f>
        <v>13199254.5</v>
      </c>
      <c r="I5" s="40">
        <f>'Szár önk'!$F5/12</f>
        <v>13199254.5</v>
      </c>
      <c r="J5" s="35">
        <f>'Szár önk'!$F5/12</f>
        <v>13199254.5</v>
      </c>
      <c r="K5" s="40">
        <f>'Szár önk'!$F5/12</f>
        <v>13199254.5</v>
      </c>
      <c r="L5" s="35">
        <f>'Szár önk'!$F5/12</f>
        <v>13199254.5</v>
      </c>
      <c r="M5" s="40">
        <f>'Szár önk'!$F5/12</f>
        <v>13199254.5</v>
      </c>
      <c r="N5" s="40">
        <f>'Szár önk'!$F5/12</f>
        <v>13199254.5</v>
      </c>
      <c r="O5" s="44">
        <f>SUM(C5:N5)</f>
        <v>158391054</v>
      </c>
    </row>
    <row r="6" spans="1:15" s="8" customFormat="1" x14ac:dyDescent="0.25">
      <c r="A6" s="26" t="s">
        <v>43</v>
      </c>
      <c r="B6" s="66">
        <v>337735905</v>
      </c>
      <c r="C6" s="29">
        <f>'Szár önk'!$F6/12</f>
        <v>28644658.75</v>
      </c>
      <c r="D6" s="28">
        <f>'Szár önk'!$F6/12</f>
        <v>28644658.75</v>
      </c>
      <c r="E6" s="41">
        <f>'Szár önk'!$F6/12</f>
        <v>28644658.75</v>
      </c>
      <c r="F6" s="28">
        <f>'Szár önk'!$F6/12</f>
        <v>28644658.75</v>
      </c>
      <c r="G6" s="41">
        <f>'Szár önk'!$F6/12</f>
        <v>28644658.75</v>
      </c>
      <c r="H6" s="28">
        <f>'Szár önk'!$F6/12</f>
        <v>28644658.75</v>
      </c>
      <c r="I6" s="41">
        <f>'Szár önk'!$F6/12</f>
        <v>28644658.75</v>
      </c>
      <c r="J6" s="28">
        <f>'Szár önk'!$F6/12</f>
        <v>28644658.75</v>
      </c>
      <c r="K6" s="41">
        <f>'Szár önk'!$F6/12</f>
        <v>28644658.75</v>
      </c>
      <c r="L6" s="28">
        <f>'Szár önk'!$F6/12</f>
        <v>28644658.75</v>
      </c>
      <c r="M6" s="41">
        <f>'Szár önk'!$F6/12</f>
        <v>28644658.75</v>
      </c>
      <c r="N6" s="41">
        <f>'Szár önk'!$F6/12</f>
        <v>28644658.75</v>
      </c>
      <c r="O6" s="45">
        <f t="shared" ref="O6:O23" si="0">SUM(C6:N6)</f>
        <v>343735905</v>
      </c>
    </row>
    <row r="7" spans="1:15" s="8" customFormat="1" x14ac:dyDescent="0.25">
      <c r="A7" s="26" t="s">
        <v>44</v>
      </c>
      <c r="B7" s="66">
        <v>48400000.000000007</v>
      </c>
      <c r="C7" s="29">
        <f>'Szár önk'!$F7/12</f>
        <v>4033333.3333333335</v>
      </c>
      <c r="D7" s="28">
        <f>'Szár önk'!$F7/12</f>
        <v>4033333.3333333335</v>
      </c>
      <c r="E7" s="41">
        <f>'Szár önk'!$F7/12</f>
        <v>4033333.3333333335</v>
      </c>
      <c r="F7" s="28">
        <f>'Szár önk'!$F7/12</f>
        <v>4033333.3333333335</v>
      </c>
      <c r="G7" s="41">
        <f>'Szár önk'!$F7/12</f>
        <v>4033333.3333333335</v>
      </c>
      <c r="H7" s="28">
        <f>'Szár önk'!$F7/12</f>
        <v>4033333.3333333335</v>
      </c>
      <c r="I7" s="41">
        <f>'Szár önk'!$F7/12</f>
        <v>4033333.3333333335</v>
      </c>
      <c r="J7" s="28">
        <f>'Szár önk'!$F7/12</f>
        <v>4033333.3333333335</v>
      </c>
      <c r="K7" s="41">
        <f>'Szár önk'!$F7/12</f>
        <v>4033333.3333333335</v>
      </c>
      <c r="L7" s="28">
        <f>'Szár önk'!$F7/12</f>
        <v>4033333.3333333335</v>
      </c>
      <c r="M7" s="41">
        <f>'Szár önk'!$F7/12</f>
        <v>4033333.3333333335</v>
      </c>
      <c r="N7" s="41">
        <f>'Szár önk'!$F7/12</f>
        <v>4033333.3333333335</v>
      </c>
      <c r="O7" s="45">
        <f t="shared" si="0"/>
        <v>48400000.000000007</v>
      </c>
    </row>
    <row r="8" spans="1:15" s="8" customFormat="1" x14ac:dyDescent="0.25">
      <c r="A8" s="26" t="s">
        <v>45</v>
      </c>
      <c r="B8" s="66">
        <v>12001039.000000002</v>
      </c>
      <c r="C8" s="29">
        <f>'Szár önk'!$F8/12</f>
        <v>1000086.5833333334</v>
      </c>
      <c r="D8" s="28">
        <f>'Szár önk'!$F8/12</f>
        <v>1000086.5833333334</v>
      </c>
      <c r="E8" s="41">
        <f>'Szár önk'!$F8/12</f>
        <v>1000086.5833333334</v>
      </c>
      <c r="F8" s="28">
        <f>'Szár önk'!$F8/12</f>
        <v>1000086.5833333334</v>
      </c>
      <c r="G8" s="41">
        <f>'Szár önk'!$F8/12</f>
        <v>1000086.5833333334</v>
      </c>
      <c r="H8" s="28">
        <f>'Szár önk'!$F8/12</f>
        <v>1000086.5833333334</v>
      </c>
      <c r="I8" s="41">
        <f>'Szár önk'!$F8/12</f>
        <v>1000086.5833333334</v>
      </c>
      <c r="J8" s="28">
        <f>'Szár önk'!$F8/12</f>
        <v>1000086.5833333334</v>
      </c>
      <c r="K8" s="41">
        <f>'Szár önk'!$F8/12</f>
        <v>1000086.5833333334</v>
      </c>
      <c r="L8" s="28">
        <f>'Szár önk'!$F8/12</f>
        <v>1000086.5833333334</v>
      </c>
      <c r="M8" s="41">
        <f>'Szár önk'!$F8/12</f>
        <v>1000086.5833333334</v>
      </c>
      <c r="N8" s="41">
        <f>'Szár önk'!$F8/12</f>
        <v>1000086.5833333334</v>
      </c>
      <c r="O8" s="45">
        <f t="shared" si="0"/>
        <v>12001039.000000002</v>
      </c>
    </row>
    <row r="9" spans="1:15" s="8" customFormat="1" x14ac:dyDescent="0.25">
      <c r="A9" s="26" t="s">
        <v>46</v>
      </c>
      <c r="B9" s="66">
        <v>10000000</v>
      </c>
      <c r="C9" s="29">
        <f>'Szár önk'!$F9/12</f>
        <v>1250000</v>
      </c>
      <c r="D9" s="28">
        <f>'Szár önk'!$F9/12</f>
        <v>1250000</v>
      </c>
      <c r="E9" s="41">
        <f>'Szár önk'!$F9/12</f>
        <v>1250000</v>
      </c>
      <c r="F9" s="28">
        <f>'Szár önk'!$F9/12</f>
        <v>1250000</v>
      </c>
      <c r="G9" s="41">
        <f>'Szár önk'!$F9/12</f>
        <v>1250000</v>
      </c>
      <c r="H9" s="28">
        <f>'Szár önk'!$F9/12</f>
        <v>1250000</v>
      </c>
      <c r="I9" s="41">
        <f>'Szár önk'!$F9/12</f>
        <v>1250000</v>
      </c>
      <c r="J9" s="28">
        <f>'Szár önk'!$F9/12</f>
        <v>1250000</v>
      </c>
      <c r="K9" s="41">
        <f>'Szár önk'!$F9/12</f>
        <v>1250000</v>
      </c>
      <c r="L9" s="28">
        <f>'Szár önk'!$F9/12</f>
        <v>1250000</v>
      </c>
      <c r="M9" s="41">
        <f>'Szár önk'!$F9/12</f>
        <v>1250000</v>
      </c>
      <c r="N9" s="41">
        <f>'Szár önk'!$F9/12</f>
        <v>1250000</v>
      </c>
      <c r="O9" s="45">
        <f t="shared" si="0"/>
        <v>15000000</v>
      </c>
    </row>
    <row r="10" spans="1:15" s="8" customFormat="1" x14ac:dyDescent="0.25">
      <c r="A10" s="26" t="s">
        <v>47</v>
      </c>
      <c r="B10" s="66">
        <v>0</v>
      </c>
      <c r="C10" s="29">
        <f>'Szár önk'!$F10/12</f>
        <v>0</v>
      </c>
      <c r="D10" s="28">
        <f>'Szár önk'!$F10/12</f>
        <v>0</v>
      </c>
      <c r="E10" s="41">
        <f>'Szár önk'!$F10/12</f>
        <v>0</v>
      </c>
      <c r="F10" s="28">
        <f>'Szár önk'!$F10/12</f>
        <v>0</v>
      </c>
      <c r="G10" s="41">
        <f>'Szár önk'!$F10/12</f>
        <v>0</v>
      </c>
      <c r="H10" s="28">
        <f>'Szár önk'!$F10/12</f>
        <v>0</v>
      </c>
      <c r="I10" s="41">
        <f>'Szár önk'!$F10/12</f>
        <v>0</v>
      </c>
      <c r="J10" s="28">
        <f>'Szár önk'!$F10/12</f>
        <v>0</v>
      </c>
      <c r="K10" s="41">
        <f>'Szár önk'!$F10/12</f>
        <v>0</v>
      </c>
      <c r="L10" s="28">
        <f>'Szár önk'!$F10/12</f>
        <v>0</v>
      </c>
      <c r="M10" s="41">
        <f>'Szár önk'!$F10/12</f>
        <v>0</v>
      </c>
      <c r="N10" s="41">
        <f>'Szár önk'!$F10/12</f>
        <v>0</v>
      </c>
      <c r="O10" s="45">
        <f t="shared" si="0"/>
        <v>0</v>
      </c>
    </row>
    <row r="11" spans="1:15" s="8" customFormat="1" x14ac:dyDescent="0.25">
      <c r="A11" s="26" t="s">
        <v>48</v>
      </c>
      <c r="B11" s="66">
        <v>0</v>
      </c>
      <c r="C11" s="29">
        <f>'Szár önk'!$F11/12</f>
        <v>0</v>
      </c>
      <c r="D11" s="28">
        <f>'Szár önk'!$F11/12</f>
        <v>0</v>
      </c>
      <c r="E11" s="41">
        <f>'Szár önk'!$F11/12</f>
        <v>0</v>
      </c>
      <c r="F11" s="28">
        <f>'Szár önk'!$F11/12</f>
        <v>0</v>
      </c>
      <c r="G11" s="41">
        <f>'Szár önk'!$F11/12</f>
        <v>0</v>
      </c>
      <c r="H11" s="28">
        <f>'Szár önk'!$F11/12</f>
        <v>0</v>
      </c>
      <c r="I11" s="41">
        <f>'Szár önk'!$F11/12</f>
        <v>0</v>
      </c>
      <c r="J11" s="28">
        <f>'Szár önk'!$F11/12</f>
        <v>0</v>
      </c>
      <c r="K11" s="41">
        <f>'Szár önk'!$F11/12</f>
        <v>0</v>
      </c>
      <c r="L11" s="28">
        <f>'Szár önk'!$F11/12</f>
        <v>0</v>
      </c>
      <c r="M11" s="41">
        <f>'Szár önk'!$F11/12</f>
        <v>0</v>
      </c>
      <c r="N11" s="41">
        <f>'Szár önk'!$F11/12</f>
        <v>0</v>
      </c>
      <c r="O11" s="45">
        <f t="shared" si="0"/>
        <v>0</v>
      </c>
    </row>
    <row r="12" spans="1:15" s="8" customFormat="1" ht="15.75" thickBot="1" x14ac:dyDescent="0.3">
      <c r="A12" s="26" t="s">
        <v>49</v>
      </c>
      <c r="B12" s="72">
        <v>122210555.00000001</v>
      </c>
      <c r="C12" s="30">
        <f>'Szár önk'!$F12/12</f>
        <v>10184212.916666666</v>
      </c>
      <c r="D12" s="31">
        <f>'Szár önk'!$F12/12</f>
        <v>10184212.916666666</v>
      </c>
      <c r="E12" s="42">
        <f>'Szár önk'!$F12/12</f>
        <v>10184212.916666666</v>
      </c>
      <c r="F12" s="31">
        <f>'Szár önk'!$F12/12</f>
        <v>10184212.916666666</v>
      </c>
      <c r="G12" s="42">
        <f>'Szár önk'!$F12/12</f>
        <v>10184212.916666666</v>
      </c>
      <c r="H12" s="31">
        <f>'Szár önk'!$F12/12</f>
        <v>10184212.916666666</v>
      </c>
      <c r="I12" s="42">
        <f>'Szár önk'!$F12/12</f>
        <v>10184212.916666666</v>
      </c>
      <c r="J12" s="31">
        <f>'Szár önk'!$F12/12</f>
        <v>10184212.916666666</v>
      </c>
      <c r="K12" s="42">
        <f>'Szár önk'!$F12/12</f>
        <v>10184212.916666666</v>
      </c>
      <c r="L12" s="31">
        <f>'Szár önk'!$F12/12</f>
        <v>10184212.916666666</v>
      </c>
      <c r="M12" s="42">
        <f>'Szár önk'!$F12/12</f>
        <v>10184212.916666666</v>
      </c>
      <c r="N12" s="42">
        <f>'Szár önk'!$F12/12</f>
        <v>10184212.916666666</v>
      </c>
      <c r="O12" s="46">
        <f t="shared" si="0"/>
        <v>122210555.00000001</v>
      </c>
    </row>
    <row r="13" spans="1:15" s="8" customFormat="1" ht="15.75" thickBot="1" x14ac:dyDescent="0.3">
      <c r="A13" s="25" t="s">
        <v>65</v>
      </c>
      <c r="B13" s="69">
        <v>686347185.00000012</v>
      </c>
      <c r="C13" s="32">
        <f>SUM(C5:C12)</f>
        <v>58311546.083333336</v>
      </c>
      <c r="D13" s="33">
        <f t="shared" ref="D13:N13" si="1">SUM(D5:D12)</f>
        <v>58311546.083333336</v>
      </c>
      <c r="E13" s="43">
        <f t="shared" si="1"/>
        <v>58311546.083333336</v>
      </c>
      <c r="F13" s="33">
        <f t="shared" si="1"/>
        <v>58311546.083333336</v>
      </c>
      <c r="G13" s="43">
        <f t="shared" si="1"/>
        <v>58311546.083333336</v>
      </c>
      <c r="H13" s="33">
        <f t="shared" si="1"/>
        <v>58311546.083333336</v>
      </c>
      <c r="I13" s="43">
        <f t="shared" si="1"/>
        <v>58311546.083333336</v>
      </c>
      <c r="J13" s="33">
        <f t="shared" si="1"/>
        <v>58311546.083333336</v>
      </c>
      <c r="K13" s="43">
        <f t="shared" si="1"/>
        <v>58311546.083333336</v>
      </c>
      <c r="L13" s="33">
        <f t="shared" si="1"/>
        <v>58311546.083333336</v>
      </c>
      <c r="M13" s="43">
        <f t="shared" si="1"/>
        <v>58311546.083333336</v>
      </c>
      <c r="N13" s="43">
        <f t="shared" si="1"/>
        <v>58311546.083333336</v>
      </c>
      <c r="O13" s="47">
        <f t="shared" si="0"/>
        <v>699738553</v>
      </c>
    </row>
    <row r="14" spans="1:15" s="8" customFormat="1" x14ac:dyDescent="0.25">
      <c r="A14" s="27" t="s">
        <v>54</v>
      </c>
      <c r="B14" s="65">
        <v>23180877</v>
      </c>
      <c r="C14" s="34">
        <f>'Szár önk'!$F14/12</f>
        <v>1940073.0833333333</v>
      </c>
      <c r="D14" s="35">
        <f>'Szár önk'!$F14/12</f>
        <v>1940073.0833333333</v>
      </c>
      <c r="E14" s="40">
        <f>'Szár önk'!$F14/12</f>
        <v>1940073.0833333333</v>
      </c>
      <c r="F14" s="35">
        <f>'Szár önk'!$F14/12</f>
        <v>1940073.0833333333</v>
      </c>
      <c r="G14" s="40">
        <f>'Szár önk'!$F14/12</f>
        <v>1940073.0833333333</v>
      </c>
      <c r="H14" s="35">
        <f>'Szár önk'!$F14/12</f>
        <v>1940073.0833333333</v>
      </c>
      <c r="I14" s="40">
        <f>'Szár önk'!$F14/12</f>
        <v>1940073.0833333333</v>
      </c>
      <c r="J14" s="35">
        <f>'Szár önk'!$F14/12</f>
        <v>1940073.0833333333</v>
      </c>
      <c r="K14" s="40">
        <f>'Szár önk'!$F14/12</f>
        <v>1940073.0833333333</v>
      </c>
      <c r="L14" s="35">
        <f>'Szár önk'!$F14/12</f>
        <v>1940073.0833333333</v>
      </c>
      <c r="M14" s="40">
        <f>'Szár önk'!$F14/12</f>
        <v>1940073.0833333333</v>
      </c>
      <c r="N14" s="40">
        <f>'Szár önk'!$F14/12</f>
        <v>1940073.0833333333</v>
      </c>
      <c r="O14" s="48">
        <f t="shared" si="0"/>
        <v>23280876.999999996</v>
      </c>
    </row>
    <row r="15" spans="1:15" s="8" customFormat="1" x14ac:dyDescent="0.25">
      <c r="A15" s="26" t="s">
        <v>63</v>
      </c>
      <c r="B15" s="64">
        <v>4575934</v>
      </c>
      <c r="C15" s="29">
        <f>'Szár önk'!$F15/12</f>
        <v>381327.83333333331</v>
      </c>
      <c r="D15" s="28">
        <f>'Szár önk'!$F15/12</f>
        <v>381327.83333333331</v>
      </c>
      <c r="E15" s="41">
        <f>'Szár önk'!$F15/12</f>
        <v>381327.83333333331</v>
      </c>
      <c r="F15" s="28">
        <f>'Szár önk'!$F15/12</f>
        <v>381327.83333333331</v>
      </c>
      <c r="G15" s="41">
        <f>'Szár önk'!$F15/12</f>
        <v>381327.83333333331</v>
      </c>
      <c r="H15" s="28">
        <f>'Szár önk'!$F15/12</f>
        <v>381327.83333333331</v>
      </c>
      <c r="I15" s="41">
        <f>'Szár önk'!$F15/12</f>
        <v>381327.83333333331</v>
      </c>
      <c r="J15" s="28">
        <f>'Szár önk'!$F15/12</f>
        <v>381327.83333333331</v>
      </c>
      <c r="K15" s="41">
        <f>'Szár önk'!$F15/12</f>
        <v>381327.83333333331</v>
      </c>
      <c r="L15" s="28">
        <f>'Szár önk'!$F15/12</f>
        <v>381327.83333333331</v>
      </c>
      <c r="M15" s="41">
        <f>'Szár önk'!$F15/12</f>
        <v>381327.83333333331</v>
      </c>
      <c r="N15" s="41">
        <f>'Szár önk'!$F15/12</f>
        <v>381327.83333333331</v>
      </c>
      <c r="O15" s="45">
        <f t="shared" si="0"/>
        <v>4575934</v>
      </c>
    </row>
    <row r="16" spans="1:15" s="8" customFormat="1" x14ac:dyDescent="0.25">
      <c r="A16" s="26" t="s">
        <v>55</v>
      </c>
      <c r="B16" s="64">
        <v>33936310</v>
      </c>
      <c r="C16" s="29">
        <f>'Szár önk'!$F16/12</f>
        <v>2828025.8333333335</v>
      </c>
      <c r="D16" s="28">
        <f>'Szár önk'!$F16/12</f>
        <v>2828025.8333333335</v>
      </c>
      <c r="E16" s="41">
        <f>'Szár önk'!$F16/12</f>
        <v>2828025.8333333335</v>
      </c>
      <c r="F16" s="28">
        <f>'Szár önk'!$F16/12</f>
        <v>2828025.8333333335</v>
      </c>
      <c r="G16" s="41">
        <f>'Szár önk'!$F16/12</f>
        <v>2828025.8333333335</v>
      </c>
      <c r="H16" s="28">
        <f>'Szár önk'!$F16/12</f>
        <v>2828025.8333333335</v>
      </c>
      <c r="I16" s="41">
        <f>'Szár önk'!$F16/12</f>
        <v>2828025.8333333335</v>
      </c>
      <c r="J16" s="28">
        <f>'Szár önk'!$F16/12</f>
        <v>2828025.8333333335</v>
      </c>
      <c r="K16" s="41">
        <f>'Szár önk'!$F16/12</f>
        <v>2828025.8333333335</v>
      </c>
      <c r="L16" s="28">
        <f>'Szár önk'!$F16/12</f>
        <v>2828025.8333333335</v>
      </c>
      <c r="M16" s="41">
        <f>'Szár önk'!$F16/12</f>
        <v>2828025.8333333335</v>
      </c>
      <c r="N16" s="41">
        <f>'Szár önk'!$F16/12</f>
        <v>2828025.8333333335</v>
      </c>
      <c r="O16" s="45">
        <f t="shared" si="0"/>
        <v>33936309.999999993</v>
      </c>
    </row>
    <row r="17" spans="1:15" s="8" customFormat="1" x14ac:dyDescent="0.25">
      <c r="A17" s="26" t="s">
        <v>56</v>
      </c>
      <c r="B17" s="64">
        <v>6510000</v>
      </c>
      <c r="C17" s="29">
        <f>'Szár önk'!$F17/12</f>
        <v>542500</v>
      </c>
      <c r="D17" s="28">
        <f>'Szár önk'!$F17/12</f>
        <v>542500</v>
      </c>
      <c r="E17" s="41">
        <f>'Szár önk'!$F17/12</f>
        <v>542500</v>
      </c>
      <c r="F17" s="28">
        <f>'Szár önk'!$F17/12</f>
        <v>542500</v>
      </c>
      <c r="G17" s="41">
        <f>'Szár önk'!$F17/12</f>
        <v>542500</v>
      </c>
      <c r="H17" s="28">
        <f>'Szár önk'!$F17/12</f>
        <v>542500</v>
      </c>
      <c r="I17" s="41">
        <f>'Szár önk'!$F17/12</f>
        <v>542500</v>
      </c>
      <c r="J17" s="28">
        <f>'Szár önk'!$F17/12</f>
        <v>542500</v>
      </c>
      <c r="K17" s="41">
        <f>'Szár önk'!$F17/12</f>
        <v>542500</v>
      </c>
      <c r="L17" s="28">
        <f>'Szár önk'!$F17/12</f>
        <v>542500</v>
      </c>
      <c r="M17" s="41">
        <f>'Szár önk'!$F17/12</f>
        <v>542500</v>
      </c>
      <c r="N17" s="41">
        <f>'Szár önk'!$F17/12</f>
        <v>542500</v>
      </c>
      <c r="O17" s="45">
        <f t="shared" si="0"/>
        <v>6510000</v>
      </c>
    </row>
    <row r="18" spans="1:15" s="8" customFormat="1" x14ac:dyDescent="0.25">
      <c r="A18" s="26" t="s">
        <v>57</v>
      </c>
      <c r="B18" s="64">
        <v>17803258</v>
      </c>
      <c r="C18" s="29">
        <f>'Szár önk'!$F18/12</f>
        <v>2199801.25</v>
      </c>
      <c r="D18" s="28">
        <f>'Szár önk'!$F18/12</f>
        <v>2199801.25</v>
      </c>
      <c r="E18" s="41">
        <f>'Szár önk'!$F18/12</f>
        <v>2199801.25</v>
      </c>
      <c r="F18" s="28">
        <f>'Szár önk'!$F18/12</f>
        <v>2199801.25</v>
      </c>
      <c r="G18" s="41">
        <f>'Szár önk'!$F18/12</f>
        <v>2199801.25</v>
      </c>
      <c r="H18" s="28">
        <f>'Szár önk'!$F18/12</f>
        <v>2199801.25</v>
      </c>
      <c r="I18" s="41">
        <f>'Szár önk'!$F18/12</f>
        <v>2199801.25</v>
      </c>
      <c r="J18" s="28">
        <f>'Szár önk'!$F18/12</f>
        <v>2199801.25</v>
      </c>
      <c r="K18" s="41">
        <f>'Szár önk'!$F18/12</f>
        <v>2199801.25</v>
      </c>
      <c r="L18" s="28">
        <f>'Szár önk'!$F18/12</f>
        <v>2199801.25</v>
      </c>
      <c r="M18" s="41">
        <f>'Szár önk'!$F18/12</f>
        <v>2199801.25</v>
      </c>
      <c r="N18" s="41">
        <f>'Szár önk'!$F18/12</f>
        <v>2199801.25</v>
      </c>
      <c r="O18" s="45">
        <f t="shared" si="0"/>
        <v>26397615</v>
      </c>
    </row>
    <row r="19" spans="1:15" s="8" customFormat="1" x14ac:dyDescent="0.25">
      <c r="A19" s="26" t="s">
        <v>58</v>
      </c>
      <c r="B19" s="64">
        <v>358235905</v>
      </c>
      <c r="C19" s="29">
        <f>'Szár önk'!$F19/12</f>
        <v>30011742.083333332</v>
      </c>
      <c r="D19" s="28">
        <f>'Szár önk'!$F19/12</f>
        <v>30011742.083333332</v>
      </c>
      <c r="E19" s="41">
        <f>'Szár önk'!$F19/12</f>
        <v>30011742.083333332</v>
      </c>
      <c r="F19" s="28">
        <f>'Szár önk'!$F19/12</f>
        <v>30011742.083333332</v>
      </c>
      <c r="G19" s="41">
        <f>'Szár önk'!$F19/12</f>
        <v>30011742.083333332</v>
      </c>
      <c r="H19" s="28">
        <f>'Szár önk'!$F19/12</f>
        <v>30011742.083333332</v>
      </c>
      <c r="I19" s="41">
        <f>'Szár önk'!$F19/12</f>
        <v>30011742.083333332</v>
      </c>
      <c r="J19" s="28">
        <f>'Szár önk'!$F19/12</f>
        <v>30011742.083333332</v>
      </c>
      <c r="K19" s="41">
        <f>'Szár önk'!$F19/12</f>
        <v>30011742.083333332</v>
      </c>
      <c r="L19" s="28">
        <f>'Szár önk'!$F19/12</f>
        <v>30011742.083333332</v>
      </c>
      <c r="M19" s="41">
        <f>'Szár önk'!$F19/12</f>
        <v>30011742.083333332</v>
      </c>
      <c r="N19" s="41">
        <f>'Szár önk'!$F19/12</f>
        <v>30011742.083333332</v>
      </c>
      <c r="O19" s="45">
        <f t="shared" si="0"/>
        <v>360140904.99999994</v>
      </c>
    </row>
    <row r="20" spans="1:15" s="8" customFormat="1" x14ac:dyDescent="0.25">
      <c r="A20" s="26" t="s">
        <v>59</v>
      </c>
      <c r="B20" s="64">
        <v>105878946</v>
      </c>
      <c r="C20" s="29">
        <f>'Szár önk'!$F20/12</f>
        <v>8985594</v>
      </c>
      <c r="D20" s="28">
        <f>'Szár önk'!$F20/12</f>
        <v>8985594</v>
      </c>
      <c r="E20" s="41">
        <f>'Szár önk'!$F20/12</f>
        <v>8985594</v>
      </c>
      <c r="F20" s="28">
        <f>'Szár önk'!$F20/12</f>
        <v>8985594</v>
      </c>
      <c r="G20" s="41">
        <f>'Szár önk'!$F20/12</f>
        <v>8985594</v>
      </c>
      <c r="H20" s="28">
        <f>'Szár önk'!$F20/12</f>
        <v>8985594</v>
      </c>
      <c r="I20" s="41">
        <f>'Szár önk'!$F20/12</f>
        <v>8985594</v>
      </c>
      <c r="J20" s="28">
        <f>'Szár önk'!$F20/12</f>
        <v>8985594</v>
      </c>
      <c r="K20" s="41">
        <f>'Szár önk'!$F20/12</f>
        <v>8985594</v>
      </c>
      <c r="L20" s="28">
        <f>'Szár önk'!$F20/12</f>
        <v>8985594</v>
      </c>
      <c r="M20" s="41">
        <f>'Szár önk'!$F20/12</f>
        <v>8985594</v>
      </c>
      <c r="N20" s="41">
        <f>'Szár önk'!$F20/12</f>
        <v>8985594</v>
      </c>
      <c r="O20" s="45">
        <f t="shared" si="0"/>
        <v>107827128</v>
      </c>
    </row>
    <row r="21" spans="1:15" s="8" customFormat="1" x14ac:dyDescent="0.25">
      <c r="A21" s="26" t="s">
        <v>60</v>
      </c>
      <c r="B21" s="64">
        <v>0</v>
      </c>
      <c r="C21" s="29">
        <f>'Szár önk'!$F21/12</f>
        <v>0</v>
      </c>
      <c r="D21" s="28">
        <f>'Szár önk'!$F21/12</f>
        <v>0</v>
      </c>
      <c r="E21" s="41">
        <f>'Szár önk'!$F21/12</f>
        <v>0</v>
      </c>
      <c r="F21" s="28">
        <f>'Szár önk'!$F21/12</f>
        <v>0</v>
      </c>
      <c r="G21" s="41">
        <f>'Szár önk'!$F21/12</f>
        <v>0</v>
      </c>
      <c r="H21" s="28">
        <f>'Szár önk'!$F21/12</f>
        <v>0</v>
      </c>
      <c r="I21" s="41">
        <f>'Szár önk'!$F21/12</f>
        <v>0</v>
      </c>
      <c r="J21" s="28">
        <f>'Szár önk'!$F21/12</f>
        <v>0</v>
      </c>
      <c r="K21" s="41">
        <f>'Szár önk'!$F21/12</f>
        <v>0</v>
      </c>
      <c r="L21" s="28">
        <f>'Szár önk'!$F21/12</f>
        <v>0</v>
      </c>
      <c r="M21" s="41">
        <f>'Szár önk'!$F21/12</f>
        <v>0</v>
      </c>
      <c r="N21" s="41">
        <f>'Szár önk'!$F21/12</f>
        <v>0</v>
      </c>
      <c r="O21" s="45">
        <f t="shared" si="0"/>
        <v>0</v>
      </c>
    </row>
    <row r="22" spans="1:15" s="8" customFormat="1" ht="15.75" thickBot="1" x14ac:dyDescent="0.3">
      <c r="A22" s="26" t="s">
        <v>61</v>
      </c>
      <c r="B22" s="68">
        <v>136225955</v>
      </c>
      <c r="C22" s="30">
        <f>'Szár önk'!$F22/12</f>
        <v>11422482</v>
      </c>
      <c r="D22" s="31">
        <f>'Szár önk'!$F22/12</f>
        <v>11422482</v>
      </c>
      <c r="E22" s="42">
        <f>'Szár önk'!$F22/12</f>
        <v>11422482</v>
      </c>
      <c r="F22" s="31">
        <f>'Szár önk'!$F22/12</f>
        <v>11422482</v>
      </c>
      <c r="G22" s="42">
        <f>'Szár önk'!$F22/12</f>
        <v>11422482</v>
      </c>
      <c r="H22" s="31">
        <f>'Szár önk'!$F22/12</f>
        <v>11422482</v>
      </c>
      <c r="I22" s="42">
        <f>'Szár önk'!$F22/12</f>
        <v>11422482</v>
      </c>
      <c r="J22" s="31">
        <f>'Szár önk'!$F22/12</f>
        <v>11422482</v>
      </c>
      <c r="K22" s="42">
        <f>'Szár önk'!$F22/12</f>
        <v>11422482</v>
      </c>
      <c r="L22" s="31">
        <f>'Szár önk'!$F22/12</f>
        <v>11422482</v>
      </c>
      <c r="M22" s="42">
        <f>'Szár önk'!$F22/12</f>
        <v>11422482</v>
      </c>
      <c r="N22" s="42">
        <f>'Szár önk'!$F22/12</f>
        <v>11422482</v>
      </c>
      <c r="O22" s="46">
        <f t="shared" si="0"/>
        <v>137069784</v>
      </c>
    </row>
    <row r="23" spans="1:15" s="8" customFormat="1" ht="15.75" thickBot="1" x14ac:dyDescent="0.3">
      <c r="A23" s="25" t="s">
        <v>64</v>
      </c>
      <c r="B23" s="69">
        <v>686347185</v>
      </c>
      <c r="C23" s="32">
        <f t="shared" ref="C23:N23" si="2">SUM(C14:C22)</f>
        <v>58311546.083333328</v>
      </c>
      <c r="D23" s="33">
        <f t="shared" ref="D23" si="3">SUM(D14:D22)</f>
        <v>58311546.083333328</v>
      </c>
      <c r="E23" s="43">
        <f t="shared" ref="E23" si="4">SUM(E14:E22)</f>
        <v>58311546.083333328</v>
      </c>
      <c r="F23" s="33">
        <f t="shared" ref="F23" si="5">SUM(F14:F22)</f>
        <v>58311546.083333328</v>
      </c>
      <c r="G23" s="43">
        <f t="shared" ref="G23" si="6">SUM(G14:G22)</f>
        <v>58311546.083333328</v>
      </c>
      <c r="H23" s="33">
        <f t="shared" ref="H23" si="7">SUM(H14:H22)</f>
        <v>58311546.083333328</v>
      </c>
      <c r="I23" s="43">
        <f t="shared" ref="I23" si="8">SUM(I14:I22)</f>
        <v>58311546.083333328</v>
      </c>
      <c r="J23" s="33">
        <f t="shared" si="2"/>
        <v>58311546.083333328</v>
      </c>
      <c r="K23" s="43">
        <f t="shared" si="2"/>
        <v>58311546.083333328</v>
      </c>
      <c r="L23" s="33">
        <f t="shared" ref="L23" si="9">SUM(L14:L22)</f>
        <v>58311546.083333328</v>
      </c>
      <c r="M23" s="43">
        <f t="shared" ref="M23" si="10">SUM(M14:M22)</f>
        <v>58311546.083333328</v>
      </c>
      <c r="N23" s="43">
        <f t="shared" si="2"/>
        <v>58311546.083333328</v>
      </c>
      <c r="O23" s="47">
        <f t="shared" si="0"/>
        <v>699738553</v>
      </c>
    </row>
    <row r="24" spans="1:15" s="8" customFormat="1" ht="15.75" thickBot="1" x14ac:dyDescent="0.3">
      <c r="A24" s="49" t="s">
        <v>41</v>
      </c>
      <c r="B24" s="73" t="s">
        <v>89</v>
      </c>
      <c r="C24" s="50">
        <f>C13-C23</f>
        <v>0</v>
      </c>
      <c r="D24" s="51">
        <f t="shared" ref="D24" si="11">D13-D23</f>
        <v>0</v>
      </c>
      <c r="E24" s="52">
        <f t="shared" ref="E24" si="12">E13-E23</f>
        <v>0</v>
      </c>
      <c r="F24" s="51">
        <f t="shared" ref="F24" si="13">F13-F23</f>
        <v>0</v>
      </c>
      <c r="G24" s="52">
        <f t="shared" ref="G24" si="14">G13-G23</f>
        <v>0</v>
      </c>
      <c r="H24" s="51">
        <f t="shared" ref="H24" si="15">H13-H23</f>
        <v>0</v>
      </c>
      <c r="I24" s="52">
        <f t="shared" ref="I24" si="16">I13-I23</f>
        <v>0</v>
      </c>
      <c r="J24" s="51">
        <f t="shared" ref="J24:O24" si="17">J13-J23</f>
        <v>0</v>
      </c>
      <c r="K24" s="52">
        <f t="shared" si="17"/>
        <v>0</v>
      </c>
      <c r="L24" s="51">
        <f t="shared" ref="L24" si="18">L13-L23</f>
        <v>0</v>
      </c>
      <c r="M24" s="52">
        <f t="shared" ref="M24" si="19">M13-M23</f>
        <v>0</v>
      </c>
      <c r="N24" s="52">
        <f t="shared" si="17"/>
        <v>0</v>
      </c>
      <c r="O24" s="53">
        <f t="shared" si="17"/>
        <v>0</v>
      </c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J25"/>
  <sheetViews>
    <sheetView zoomScaleNormal="100" workbookViewId="0">
      <selection activeCell="I27" sqref="I27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3" width="12.7109375" customWidth="1"/>
    <col min="4" max="4" width="12.85546875" bestFit="1" customWidth="1"/>
    <col min="5" max="5" width="5.7109375" customWidth="1"/>
    <col min="6" max="6" width="31.28515625" customWidth="1"/>
    <col min="7" max="7" width="11.7109375" customWidth="1"/>
    <col min="8" max="8" width="12.42578125" bestFit="1" customWidth="1"/>
    <col min="9" max="9" width="19.85546875" customWidth="1"/>
  </cols>
  <sheetData>
    <row r="1" spans="1:9" ht="15.75" x14ac:dyDescent="0.25">
      <c r="A1" s="85" t="s">
        <v>79</v>
      </c>
      <c r="B1" s="85"/>
      <c r="C1" s="85"/>
      <c r="D1" s="85"/>
      <c r="E1" s="85"/>
      <c r="F1" s="85"/>
      <c r="G1" s="85"/>
      <c r="H1" s="85"/>
      <c r="I1" s="85"/>
    </row>
    <row r="2" spans="1:9" ht="15.75" thickBot="1" x14ac:dyDescent="0.3">
      <c r="A2" s="1"/>
      <c r="B2" s="1"/>
      <c r="C2" s="1"/>
      <c r="D2" s="1"/>
      <c r="E2" s="1"/>
      <c r="F2" s="1"/>
      <c r="G2" s="1"/>
      <c r="H2" s="1"/>
      <c r="I2" s="2" t="s">
        <v>40</v>
      </c>
    </row>
    <row r="3" spans="1:9" ht="51.75" customHeight="1" x14ac:dyDescent="0.25">
      <c r="A3" s="86" t="s">
        <v>20</v>
      </c>
      <c r="B3" s="87"/>
      <c r="C3" s="87"/>
      <c r="D3" s="87"/>
      <c r="E3" s="86" t="s">
        <v>21</v>
      </c>
      <c r="F3" s="87"/>
      <c r="G3" s="87"/>
      <c r="H3" s="87"/>
      <c r="I3" s="88" t="s">
        <v>39</v>
      </c>
    </row>
    <row r="4" spans="1:9" ht="42.75" customHeight="1" x14ac:dyDescent="0.25">
      <c r="A4" s="90" t="s">
        <v>22</v>
      </c>
      <c r="B4" s="91"/>
      <c r="C4" s="57" t="s">
        <v>84</v>
      </c>
      <c r="D4" s="24" t="s">
        <v>83</v>
      </c>
      <c r="E4" s="90" t="s">
        <v>23</v>
      </c>
      <c r="F4" s="91"/>
      <c r="G4" s="57" t="s">
        <v>84</v>
      </c>
      <c r="H4" s="24" t="s">
        <v>83</v>
      </c>
      <c r="I4" s="89"/>
    </row>
    <row r="5" spans="1:9" ht="30" x14ac:dyDescent="0.25">
      <c r="A5" s="78" t="s">
        <v>4</v>
      </c>
      <c r="B5" s="12" t="s">
        <v>1</v>
      </c>
      <c r="C5" s="12">
        <v>0</v>
      </c>
      <c r="D5" s="13">
        <f>Hivatal!F5</f>
        <v>1098348</v>
      </c>
      <c r="E5" s="78" t="s">
        <v>18</v>
      </c>
      <c r="F5" s="12" t="s">
        <v>9</v>
      </c>
      <c r="G5" s="13">
        <v>27574461</v>
      </c>
      <c r="H5" s="13">
        <f>Hivatal!F14</f>
        <v>28623881</v>
      </c>
      <c r="I5" s="14"/>
    </row>
    <row r="6" spans="1:9" ht="30" x14ac:dyDescent="0.25">
      <c r="A6" s="79"/>
      <c r="B6" s="12" t="s">
        <v>3</v>
      </c>
      <c r="C6" s="12">
        <v>0</v>
      </c>
      <c r="D6" s="13">
        <f>Hivatal!F7</f>
        <v>0</v>
      </c>
      <c r="E6" s="79"/>
      <c r="F6" s="12" t="s">
        <v>10</v>
      </c>
      <c r="G6" s="13">
        <v>5871182</v>
      </c>
      <c r="H6" s="13">
        <f>Hivatal!F15</f>
        <v>6080689</v>
      </c>
      <c r="I6" s="14"/>
    </row>
    <row r="7" spans="1:9" x14ac:dyDescent="0.25">
      <c r="A7" s="79"/>
      <c r="B7" s="81" t="s">
        <v>4</v>
      </c>
      <c r="C7" s="125">
        <v>0</v>
      </c>
      <c r="D7" s="83">
        <f>Hivatal!F8</f>
        <v>0</v>
      </c>
      <c r="E7" s="79"/>
      <c r="F7" s="12" t="s">
        <v>11</v>
      </c>
      <c r="G7" s="13">
        <v>3565067</v>
      </c>
      <c r="H7" s="13">
        <f>Hivatal!F16</f>
        <v>4160884</v>
      </c>
      <c r="I7" s="14"/>
    </row>
    <row r="8" spans="1:9" x14ac:dyDescent="0.25">
      <c r="A8" s="79"/>
      <c r="B8" s="82"/>
      <c r="C8" s="126"/>
      <c r="D8" s="84"/>
      <c r="E8" s="79"/>
      <c r="F8" s="12" t="s">
        <v>24</v>
      </c>
      <c r="G8" s="13">
        <v>0</v>
      </c>
      <c r="H8" s="13">
        <f>Hivatal!F17</f>
        <v>0</v>
      </c>
      <c r="I8" s="14"/>
    </row>
    <row r="9" spans="1:9" x14ac:dyDescent="0.25">
      <c r="A9" s="79"/>
      <c r="B9" s="12" t="s">
        <v>6</v>
      </c>
      <c r="C9" s="12">
        <v>0</v>
      </c>
      <c r="D9" s="13">
        <f>Hivatal!F10</f>
        <v>0</v>
      </c>
      <c r="E9" s="79"/>
      <c r="F9" s="12" t="s">
        <v>12</v>
      </c>
      <c r="G9" s="13">
        <v>0</v>
      </c>
      <c r="H9" s="13">
        <f>Hivatal!F18</f>
        <v>0</v>
      </c>
      <c r="I9" s="14"/>
    </row>
    <row r="10" spans="1:9" x14ac:dyDescent="0.25">
      <c r="A10" s="80"/>
      <c r="B10" s="15" t="s">
        <v>25</v>
      </c>
      <c r="C10" s="15">
        <v>0</v>
      </c>
      <c r="D10" s="16">
        <f>SUM(D5:D9)</f>
        <v>1098348</v>
      </c>
      <c r="E10" s="80"/>
      <c r="F10" s="15" t="s">
        <v>26</v>
      </c>
      <c r="G10" s="16">
        <v>37010710</v>
      </c>
      <c r="H10" s="16">
        <f t="shared" ref="H10" si="0">SUM(H5:H9)</f>
        <v>38865454</v>
      </c>
      <c r="I10" s="17">
        <f>D10-H10</f>
        <v>-37767106</v>
      </c>
    </row>
    <row r="11" spans="1:9" ht="30" x14ac:dyDescent="0.25">
      <c r="A11" s="92" t="s">
        <v>5</v>
      </c>
      <c r="B11" s="12" t="s">
        <v>2</v>
      </c>
      <c r="C11" s="12">
        <v>0</v>
      </c>
      <c r="D11" s="13">
        <f>Hivatal!F6</f>
        <v>0</v>
      </c>
      <c r="E11" s="92" t="s">
        <v>19</v>
      </c>
      <c r="F11" s="12" t="s">
        <v>13</v>
      </c>
      <c r="G11" s="13">
        <v>0</v>
      </c>
      <c r="H11" s="13">
        <f>Hivatal!F19</f>
        <v>84804</v>
      </c>
      <c r="I11" s="14"/>
    </row>
    <row r="12" spans="1:9" x14ac:dyDescent="0.25">
      <c r="A12" s="92"/>
      <c r="B12" s="12" t="s">
        <v>5</v>
      </c>
      <c r="C12" s="12">
        <v>0</v>
      </c>
      <c r="D12" s="13">
        <f>Hivatal!F9</f>
        <v>0</v>
      </c>
      <c r="E12" s="92"/>
      <c r="F12" s="12" t="s">
        <v>14</v>
      </c>
      <c r="G12" s="13">
        <v>0</v>
      </c>
      <c r="H12" s="13">
        <f>Hivatal!F20</f>
        <v>0</v>
      </c>
      <c r="I12" s="14"/>
    </row>
    <row r="13" spans="1:9" ht="30" x14ac:dyDescent="0.25">
      <c r="A13" s="92"/>
      <c r="B13" s="12" t="s">
        <v>7</v>
      </c>
      <c r="C13" s="12">
        <v>0</v>
      </c>
      <c r="D13" s="13">
        <f>Hivatal!F11</f>
        <v>0</v>
      </c>
      <c r="E13" s="92"/>
      <c r="F13" s="12" t="s">
        <v>27</v>
      </c>
      <c r="G13" s="13">
        <v>0</v>
      </c>
      <c r="H13" s="13">
        <f>Hivatal!F21</f>
        <v>0</v>
      </c>
      <c r="I13" s="14"/>
    </row>
    <row r="14" spans="1:9" x14ac:dyDescent="0.25">
      <c r="A14" s="92"/>
      <c r="B14" s="15" t="s">
        <v>28</v>
      </c>
      <c r="C14" s="15">
        <v>0</v>
      </c>
      <c r="D14" s="16">
        <f>SUM(D11:D13)</f>
        <v>0</v>
      </c>
      <c r="E14" s="92"/>
      <c r="F14" s="15" t="s">
        <v>29</v>
      </c>
      <c r="G14" s="16">
        <v>0</v>
      </c>
      <c r="H14" s="16">
        <f>SUM(H11:H13)</f>
        <v>84804</v>
      </c>
      <c r="I14" s="17">
        <f>D14-H14</f>
        <v>-84804</v>
      </c>
    </row>
    <row r="15" spans="1:9" ht="15.75" thickBot="1" x14ac:dyDescent="0.3">
      <c r="A15" s="93" t="s">
        <v>30</v>
      </c>
      <c r="B15" s="94"/>
      <c r="C15" s="60">
        <v>0</v>
      </c>
      <c r="D15" s="11">
        <f>D10+D14</f>
        <v>1098348</v>
      </c>
      <c r="E15" s="95" t="s">
        <v>31</v>
      </c>
      <c r="F15" s="96"/>
      <c r="G15" s="11">
        <v>37010710</v>
      </c>
      <c r="H15" s="11">
        <f t="shared" ref="H15" si="1">H10+H14</f>
        <v>38950258</v>
      </c>
      <c r="I15" s="3">
        <f>I10+I14</f>
        <v>-37851910</v>
      </c>
    </row>
    <row r="16" spans="1:9" x14ac:dyDescent="0.25">
      <c r="A16" s="97" t="s">
        <v>32</v>
      </c>
      <c r="B16" s="98"/>
      <c r="C16" s="98"/>
      <c r="D16" s="98"/>
      <c r="E16" s="99"/>
      <c r="F16" s="100"/>
      <c r="G16" s="100"/>
      <c r="H16" s="100"/>
      <c r="I16" s="4"/>
    </row>
    <row r="17" spans="1:10" x14ac:dyDescent="0.25">
      <c r="A17" s="103" t="s">
        <v>16</v>
      </c>
      <c r="B17" s="104"/>
      <c r="C17" s="19">
        <v>730910</v>
      </c>
      <c r="D17" s="19">
        <v>730910</v>
      </c>
      <c r="E17" s="101"/>
      <c r="F17" s="102"/>
      <c r="G17" s="102"/>
      <c r="H17" s="102"/>
      <c r="I17" s="5">
        <f>D17</f>
        <v>730910</v>
      </c>
    </row>
    <row r="18" spans="1:10" x14ac:dyDescent="0.25">
      <c r="A18" s="103" t="s">
        <v>33</v>
      </c>
      <c r="B18" s="104"/>
      <c r="C18" s="109">
        <f>C15+C17</f>
        <v>730910</v>
      </c>
      <c r="D18" s="109">
        <f>D15+D17</f>
        <v>1829258</v>
      </c>
      <c r="E18" s="103" t="s">
        <v>34</v>
      </c>
      <c r="F18" s="104"/>
      <c r="G18" s="109">
        <f>G15</f>
        <v>37010710</v>
      </c>
      <c r="H18" s="109">
        <f>H15</f>
        <v>38950258</v>
      </c>
      <c r="I18" s="107">
        <f>D18-H18</f>
        <v>-37121000</v>
      </c>
    </row>
    <row r="19" spans="1:10" x14ac:dyDescent="0.25">
      <c r="A19" s="103"/>
      <c r="B19" s="104"/>
      <c r="C19" s="110"/>
      <c r="D19" s="110"/>
      <c r="E19" s="103"/>
      <c r="F19" s="104"/>
      <c r="G19" s="111"/>
      <c r="H19" s="111"/>
      <c r="I19" s="108" t="e">
        <f>#REF!-#REF!</f>
        <v>#REF!</v>
      </c>
    </row>
    <row r="20" spans="1:10" x14ac:dyDescent="0.25">
      <c r="A20" s="105" t="s">
        <v>35</v>
      </c>
      <c r="B20" s="106"/>
      <c r="C20" s="106"/>
      <c r="D20" s="106"/>
      <c r="E20" s="105" t="s">
        <v>36</v>
      </c>
      <c r="F20" s="106"/>
      <c r="G20" s="106"/>
      <c r="H20" s="106"/>
      <c r="I20" s="6"/>
    </row>
    <row r="21" spans="1:10" x14ac:dyDescent="0.25">
      <c r="A21" s="103" t="s">
        <v>8</v>
      </c>
      <c r="B21" s="104"/>
      <c r="C21" s="19">
        <v>36279800</v>
      </c>
      <c r="D21" s="19">
        <f>Hivatal!F12-'Hivatal össz'!D17</f>
        <v>37121000</v>
      </c>
      <c r="E21" s="103" t="s">
        <v>15</v>
      </c>
      <c r="F21" s="104"/>
      <c r="G21" s="19">
        <f>Hivatal!E22</f>
        <v>0</v>
      </c>
      <c r="H21" s="19">
        <f>Hivatal!F22</f>
        <v>0</v>
      </c>
      <c r="I21" s="5">
        <f>D21-H21</f>
        <v>37121000</v>
      </c>
    </row>
    <row r="22" spans="1:10" x14ac:dyDescent="0.25">
      <c r="A22" s="105" t="s">
        <v>37</v>
      </c>
      <c r="B22" s="106"/>
      <c r="C22" s="106"/>
      <c r="D22" s="106"/>
      <c r="E22" s="105" t="s">
        <v>38</v>
      </c>
      <c r="F22" s="106"/>
      <c r="G22" s="106"/>
      <c r="H22" s="106"/>
      <c r="I22" s="6"/>
    </row>
    <row r="23" spans="1:10" ht="15.75" thickBot="1" x14ac:dyDescent="0.3">
      <c r="A23" s="95" t="s">
        <v>17</v>
      </c>
      <c r="B23" s="96"/>
      <c r="C23" s="11">
        <f>C18+C21</f>
        <v>37010710</v>
      </c>
      <c r="D23" s="11">
        <f>D18+D21</f>
        <v>38950258</v>
      </c>
      <c r="E23" s="95" t="s">
        <v>17</v>
      </c>
      <c r="F23" s="96"/>
      <c r="G23" s="11">
        <f>G18+G21</f>
        <v>37010710</v>
      </c>
      <c r="H23" s="11">
        <f>H18+H21</f>
        <v>38950258</v>
      </c>
      <c r="I23" s="3">
        <f>I18+I21</f>
        <v>0</v>
      </c>
    </row>
    <row r="25" spans="1:10" x14ac:dyDescent="0.25">
      <c r="H25" s="20"/>
      <c r="I25" s="20"/>
      <c r="J25" s="20"/>
    </row>
  </sheetData>
  <mergeCells count="33">
    <mergeCell ref="A22:D22"/>
    <mergeCell ref="E22:H22"/>
    <mergeCell ref="A23:B23"/>
    <mergeCell ref="E23:F23"/>
    <mergeCell ref="I18:I19"/>
    <mergeCell ref="A20:D20"/>
    <mergeCell ref="E20:H20"/>
    <mergeCell ref="A21:B21"/>
    <mergeCell ref="E21:F21"/>
    <mergeCell ref="A18:B19"/>
    <mergeCell ref="D18:D19"/>
    <mergeCell ref="E18:F19"/>
    <mergeCell ref="H18:H19"/>
    <mergeCell ref="C18:C19"/>
    <mergeCell ref="G18:G19"/>
    <mergeCell ref="A11:A14"/>
    <mergeCell ref="E11:E14"/>
    <mergeCell ref="A15:B15"/>
    <mergeCell ref="E15:F15"/>
    <mergeCell ref="A16:D16"/>
    <mergeCell ref="E16:H17"/>
    <mergeCell ref="A17:B17"/>
    <mergeCell ref="A5:A10"/>
    <mergeCell ref="E5:E10"/>
    <mergeCell ref="B7:B8"/>
    <mergeCell ref="D7:D8"/>
    <mergeCell ref="A1:I1"/>
    <mergeCell ref="A3:D3"/>
    <mergeCell ref="E3:H3"/>
    <mergeCell ref="I3:I4"/>
    <mergeCell ref="A4:B4"/>
    <mergeCell ref="E4:F4"/>
    <mergeCell ref="C7:C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4"/>
  <sheetViews>
    <sheetView zoomScaleNormal="100" workbookViewId="0">
      <selection activeCell="I21" sqref="I21"/>
    </sheetView>
  </sheetViews>
  <sheetFormatPr defaultColWidth="9.140625" defaultRowHeight="15" x14ac:dyDescent="0.25"/>
  <cols>
    <col min="1" max="1" width="58.42578125" style="9" bestFit="1" customWidth="1"/>
    <col min="2" max="2" width="11.42578125" style="9" customWidth="1"/>
    <col min="3" max="3" width="12.5703125" style="8" customWidth="1"/>
    <col min="4" max="4" width="10.28515625" style="10" customWidth="1"/>
    <col min="5" max="5" width="10.5703125" style="8" customWidth="1"/>
    <col min="6" max="6" width="11.7109375" style="8" customWidth="1"/>
    <col min="7" max="16384" width="9.140625" style="8"/>
  </cols>
  <sheetData>
    <row r="1" spans="1:6" ht="15.75" thickBot="1" x14ac:dyDescent="0.3">
      <c r="C1" s="7"/>
      <c r="F1" s="7" t="s">
        <v>40</v>
      </c>
    </row>
    <row r="2" spans="1:6" s="36" customFormat="1" ht="15" customHeight="1" x14ac:dyDescent="0.25">
      <c r="A2" s="112" t="s">
        <v>0</v>
      </c>
      <c r="B2" s="123" t="s">
        <v>90</v>
      </c>
      <c r="C2" s="120" t="s">
        <v>85</v>
      </c>
      <c r="D2" s="121"/>
      <c r="E2" s="121"/>
      <c r="F2" s="122"/>
    </row>
    <row r="3" spans="1:6" s="37" customFormat="1" ht="54" customHeight="1" thickBot="1" x14ac:dyDescent="0.3">
      <c r="A3" s="113"/>
      <c r="B3" s="124"/>
      <c r="C3" s="22" t="s">
        <v>92</v>
      </c>
      <c r="D3" s="22" t="s">
        <v>52</v>
      </c>
      <c r="E3" s="22" t="s">
        <v>52</v>
      </c>
      <c r="F3" s="39" t="s">
        <v>17</v>
      </c>
    </row>
    <row r="4" spans="1:6" ht="15.75" thickBot="1" x14ac:dyDescent="0.3">
      <c r="A4" s="114" t="s">
        <v>80</v>
      </c>
      <c r="B4" s="115"/>
      <c r="C4" s="115"/>
      <c r="D4" s="115"/>
      <c r="E4" s="115"/>
      <c r="F4" s="116"/>
    </row>
    <row r="5" spans="1:6" x14ac:dyDescent="0.25">
      <c r="A5" s="27" t="s">
        <v>42</v>
      </c>
      <c r="B5" s="61"/>
      <c r="C5" s="34"/>
      <c r="D5" s="35">
        <v>1098348</v>
      </c>
      <c r="E5" s="40"/>
      <c r="F5" s="46">
        <f>B5+C5+D5+E5</f>
        <v>1098348</v>
      </c>
    </row>
    <row r="6" spans="1:6" x14ac:dyDescent="0.25">
      <c r="A6" s="26" t="s">
        <v>43</v>
      </c>
      <c r="B6" s="26"/>
      <c r="C6" s="29"/>
      <c r="D6" s="28"/>
      <c r="E6" s="41"/>
      <c r="F6" s="46">
        <f t="shared" ref="F6:F11" si="0">B6+C6+D6+E6</f>
        <v>0</v>
      </c>
    </row>
    <row r="7" spans="1:6" x14ac:dyDescent="0.25">
      <c r="A7" s="26" t="s">
        <v>44</v>
      </c>
      <c r="B7" s="26"/>
      <c r="C7" s="29"/>
      <c r="D7" s="28"/>
      <c r="E7" s="41"/>
      <c r="F7" s="46">
        <f t="shared" si="0"/>
        <v>0</v>
      </c>
    </row>
    <row r="8" spans="1:6" x14ac:dyDescent="0.25">
      <c r="A8" s="26" t="s">
        <v>45</v>
      </c>
      <c r="B8" s="26"/>
      <c r="C8" s="29"/>
      <c r="D8" s="28"/>
      <c r="E8" s="41"/>
      <c r="F8" s="46">
        <f t="shared" si="0"/>
        <v>0</v>
      </c>
    </row>
    <row r="9" spans="1:6" x14ac:dyDescent="0.25">
      <c r="A9" s="26" t="s">
        <v>46</v>
      </c>
      <c r="B9" s="26"/>
      <c r="C9" s="29"/>
      <c r="D9" s="28"/>
      <c r="E9" s="41"/>
      <c r="F9" s="46">
        <f t="shared" si="0"/>
        <v>0</v>
      </c>
    </row>
    <row r="10" spans="1:6" x14ac:dyDescent="0.25">
      <c r="A10" s="26" t="s">
        <v>47</v>
      </c>
      <c r="B10" s="26"/>
      <c r="C10" s="29"/>
      <c r="D10" s="28"/>
      <c r="E10" s="41"/>
      <c r="F10" s="46">
        <f t="shared" si="0"/>
        <v>0</v>
      </c>
    </row>
    <row r="11" spans="1:6" x14ac:dyDescent="0.25">
      <c r="A11" s="26" t="s">
        <v>48</v>
      </c>
      <c r="B11" s="26"/>
      <c r="C11" s="29"/>
      <c r="D11" s="28"/>
      <c r="E11" s="41"/>
      <c r="F11" s="46">
        <f t="shared" si="0"/>
        <v>0</v>
      </c>
    </row>
    <row r="12" spans="1:6" ht="15.75" thickBot="1" x14ac:dyDescent="0.3">
      <c r="A12" s="26" t="s">
        <v>49</v>
      </c>
      <c r="B12" s="46">
        <v>37010710</v>
      </c>
      <c r="C12" s="30">
        <v>550000</v>
      </c>
      <c r="D12" s="31">
        <v>291200</v>
      </c>
      <c r="E12" s="42"/>
      <c r="F12" s="46">
        <f>B12+C12+D12+E12</f>
        <v>37851910</v>
      </c>
    </row>
    <row r="13" spans="1:6" ht="15.75" thickBot="1" x14ac:dyDescent="0.3">
      <c r="A13" s="25" t="s">
        <v>65</v>
      </c>
      <c r="B13" s="47">
        <f>SUM(B5:B12)</f>
        <v>37010710</v>
      </c>
      <c r="C13" s="47">
        <f t="shared" ref="C13:E13" si="1">SUM(C5:C12)</f>
        <v>550000</v>
      </c>
      <c r="D13" s="47">
        <f t="shared" si="1"/>
        <v>1389548</v>
      </c>
      <c r="E13" s="47">
        <f t="shared" si="1"/>
        <v>0</v>
      </c>
      <c r="F13" s="47">
        <f>SUM(F5:F12)</f>
        <v>38950258</v>
      </c>
    </row>
    <row r="14" spans="1:6" x14ac:dyDescent="0.25">
      <c r="A14" s="27" t="s">
        <v>54</v>
      </c>
      <c r="B14" s="65">
        <v>27574461</v>
      </c>
      <c r="C14" s="34"/>
      <c r="D14" s="35">
        <v>1049420</v>
      </c>
      <c r="E14" s="40"/>
      <c r="F14" s="45">
        <f t="shared" ref="F14:F22" si="2">B14+C14+D14+E14</f>
        <v>28623881</v>
      </c>
    </row>
    <row r="15" spans="1:6" x14ac:dyDescent="0.25">
      <c r="A15" s="26" t="s">
        <v>63</v>
      </c>
      <c r="B15" s="66">
        <v>5871182</v>
      </c>
      <c r="C15" s="29"/>
      <c r="D15" s="28">
        <v>209507</v>
      </c>
      <c r="E15" s="41"/>
      <c r="F15" s="45">
        <f t="shared" si="2"/>
        <v>6080689</v>
      </c>
    </row>
    <row r="16" spans="1:6" x14ac:dyDescent="0.25">
      <c r="A16" s="26" t="s">
        <v>55</v>
      </c>
      <c r="B16" s="66">
        <v>3565067</v>
      </c>
      <c r="C16" s="29">
        <v>550000</v>
      </c>
      <c r="D16" s="28">
        <v>45817</v>
      </c>
      <c r="E16" s="41"/>
      <c r="F16" s="45">
        <f t="shared" si="2"/>
        <v>4160884</v>
      </c>
    </row>
    <row r="17" spans="1:6" x14ac:dyDescent="0.25">
      <c r="A17" s="26" t="s">
        <v>56</v>
      </c>
      <c r="B17" s="26"/>
      <c r="C17" s="29"/>
      <c r="D17" s="28"/>
      <c r="E17" s="41"/>
      <c r="F17" s="45">
        <f t="shared" si="2"/>
        <v>0</v>
      </c>
    </row>
    <row r="18" spans="1:6" x14ac:dyDescent="0.25">
      <c r="A18" s="26" t="s">
        <v>57</v>
      </c>
      <c r="B18" s="26"/>
      <c r="C18" s="29"/>
      <c r="D18" s="28"/>
      <c r="E18" s="41"/>
      <c r="F18" s="45">
        <f t="shared" si="2"/>
        <v>0</v>
      </c>
    </row>
    <row r="19" spans="1:6" x14ac:dyDescent="0.25">
      <c r="A19" s="26" t="s">
        <v>58</v>
      </c>
      <c r="B19" s="26"/>
      <c r="C19" s="29"/>
      <c r="D19" s="28">
        <v>84804</v>
      </c>
      <c r="E19" s="41"/>
      <c r="F19" s="45">
        <f t="shared" si="2"/>
        <v>84804</v>
      </c>
    </row>
    <row r="20" spans="1:6" x14ac:dyDescent="0.25">
      <c r="A20" s="26" t="s">
        <v>59</v>
      </c>
      <c r="B20" s="26"/>
      <c r="C20" s="29"/>
      <c r="E20" s="41"/>
      <c r="F20" s="45">
        <f t="shared" si="2"/>
        <v>0</v>
      </c>
    </row>
    <row r="21" spans="1:6" x14ac:dyDescent="0.25">
      <c r="A21" s="26" t="s">
        <v>60</v>
      </c>
      <c r="B21" s="26"/>
      <c r="C21" s="29"/>
      <c r="D21" s="28"/>
      <c r="E21" s="41"/>
      <c r="F21" s="45">
        <f t="shared" si="2"/>
        <v>0</v>
      </c>
    </row>
    <row r="22" spans="1:6" ht="15.75" thickBot="1" x14ac:dyDescent="0.3">
      <c r="A22" s="26" t="s">
        <v>61</v>
      </c>
      <c r="B22" s="62"/>
      <c r="C22" s="30"/>
      <c r="D22" s="31"/>
      <c r="E22" s="42"/>
      <c r="F22" s="45">
        <f t="shared" si="2"/>
        <v>0</v>
      </c>
    </row>
    <row r="23" spans="1:6" ht="15.75" thickBot="1" x14ac:dyDescent="0.3">
      <c r="A23" s="25" t="s">
        <v>64</v>
      </c>
      <c r="B23" s="32">
        <f>SUM(B14:B22)</f>
        <v>37010710</v>
      </c>
      <c r="C23" s="32">
        <f>SUM(C14:C22)</f>
        <v>550000</v>
      </c>
      <c r="D23" s="33">
        <f>SUM(D14:D22)</f>
        <v>1389548</v>
      </c>
      <c r="E23" s="43">
        <f>SUM(E14:E22)</f>
        <v>0</v>
      </c>
      <c r="F23" s="47">
        <f>SUM(F14:F22)</f>
        <v>38950258</v>
      </c>
    </row>
    <row r="24" spans="1:6" ht="15.75" thickBot="1" x14ac:dyDescent="0.3">
      <c r="A24" s="49" t="s">
        <v>41</v>
      </c>
      <c r="B24" s="63"/>
      <c r="C24" s="50"/>
      <c r="D24" s="51"/>
      <c r="E24" s="52"/>
      <c r="F24" s="53">
        <f t="shared" ref="F24" si="3">F13-F23</f>
        <v>0</v>
      </c>
    </row>
  </sheetData>
  <mergeCells count="4">
    <mergeCell ref="A2:A3"/>
    <mergeCell ref="C2:F2"/>
    <mergeCell ref="A4:F4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r:id="rId1"/>
  <headerFooter>
    <oddHeader>&amp;C&amp;"Times New Roman,Félkövér"&amp;12Szár Községi Önkormányzat bevételei - 2018. év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4"/>
  <sheetViews>
    <sheetView zoomScaleNormal="100" workbookViewId="0">
      <selection activeCell="Q14" sqref="Q14"/>
    </sheetView>
  </sheetViews>
  <sheetFormatPr defaultRowHeight="15" x14ac:dyDescent="0.25"/>
  <cols>
    <col min="1" max="1" width="51" style="54" bestFit="1" customWidth="1"/>
    <col min="2" max="2" width="12.140625" style="54" customWidth="1"/>
    <col min="3" max="14" width="10.140625" style="54" bestFit="1" customWidth="1"/>
    <col min="15" max="15" width="11.28515625" style="54" bestFit="1" customWidth="1"/>
    <col min="16" max="16384" width="9.140625" style="54"/>
  </cols>
  <sheetData>
    <row r="1" spans="1:15" ht="15.75" thickBot="1" x14ac:dyDescent="0.3">
      <c r="O1" s="55" t="s">
        <v>40</v>
      </c>
    </row>
    <row r="2" spans="1:15" s="36" customFormat="1" ht="15" customHeight="1" x14ac:dyDescent="0.25">
      <c r="A2" s="112" t="s">
        <v>0</v>
      </c>
      <c r="B2" s="123" t="s">
        <v>88</v>
      </c>
      <c r="C2" s="120" t="s">
        <v>87</v>
      </c>
      <c r="D2" s="119"/>
      <c r="E2" s="119"/>
      <c r="F2" s="119"/>
      <c r="G2" s="119"/>
      <c r="H2" s="119"/>
      <c r="I2" s="119"/>
      <c r="J2" s="121"/>
      <c r="K2" s="121"/>
      <c r="L2" s="121"/>
      <c r="M2" s="121"/>
      <c r="N2" s="121"/>
      <c r="O2" s="122"/>
    </row>
    <row r="3" spans="1:15" s="37" customFormat="1" thickBot="1" x14ac:dyDescent="0.3">
      <c r="A3" s="113"/>
      <c r="B3" s="124"/>
      <c r="C3" s="22" t="s">
        <v>67</v>
      </c>
      <c r="D3" s="23" t="s">
        <v>68</v>
      </c>
      <c r="E3" s="38" t="s">
        <v>69</v>
      </c>
      <c r="F3" s="38" t="s">
        <v>70</v>
      </c>
      <c r="G3" s="56" t="s">
        <v>71</v>
      </c>
      <c r="H3" s="23" t="s">
        <v>72</v>
      </c>
      <c r="I3" s="38" t="s">
        <v>73</v>
      </c>
      <c r="J3" s="38" t="s">
        <v>74</v>
      </c>
      <c r="K3" s="56" t="s">
        <v>75</v>
      </c>
      <c r="L3" s="23" t="s">
        <v>76</v>
      </c>
      <c r="M3" s="38" t="s">
        <v>77</v>
      </c>
      <c r="N3" s="23" t="s">
        <v>78</v>
      </c>
      <c r="O3" s="39" t="s">
        <v>17</v>
      </c>
    </row>
    <row r="4" spans="1:15" s="8" customFormat="1" ht="15.75" thickBot="1" x14ac:dyDescent="0.3">
      <c r="A4" s="114" t="s">
        <v>80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6"/>
    </row>
    <row r="5" spans="1:15" s="8" customFormat="1" x14ac:dyDescent="0.25">
      <c r="A5" s="27" t="s">
        <v>42</v>
      </c>
      <c r="B5" s="65">
        <v>0</v>
      </c>
      <c r="C5" s="34">
        <f>Hivatal!$F5/12</f>
        <v>91529</v>
      </c>
      <c r="D5" s="35">
        <f>Hivatal!$F5/12</f>
        <v>91529</v>
      </c>
      <c r="E5" s="40">
        <f>Hivatal!$F5/12</f>
        <v>91529</v>
      </c>
      <c r="F5" s="35">
        <f>Hivatal!$F5/12</f>
        <v>91529</v>
      </c>
      <c r="G5" s="40">
        <f>Hivatal!$F5/12</f>
        <v>91529</v>
      </c>
      <c r="H5" s="35">
        <f>Hivatal!$F5/12</f>
        <v>91529</v>
      </c>
      <c r="I5" s="40">
        <f>Hivatal!$F5/12</f>
        <v>91529</v>
      </c>
      <c r="J5" s="35">
        <f>Hivatal!$F5/12</f>
        <v>91529</v>
      </c>
      <c r="K5" s="40">
        <f>Hivatal!$F5/12</f>
        <v>91529</v>
      </c>
      <c r="L5" s="35">
        <f>Hivatal!$F5/12</f>
        <v>91529</v>
      </c>
      <c r="M5" s="40">
        <f>Hivatal!$F5/12</f>
        <v>91529</v>
      </c>
      <c r="N5" s="40">
        <f>Hivatal!$F5/12</f>
        <v>91529</v>
      </c>
      <c r="O5" s="44">
        <f>SUM(C5:N5)</f>
        <v>1098348</v>
      </c>
    </row>
    <row r="6" spans="1:15" s="8" customFormat="1" x14ac:dyDescent="0.25">
      <c r="A6" s="26" t="s">
        <v>43</v>
      </c>
      <c r="B6" s="66">
        <v>0</v>
      </c>
      <c r="C6" s="29">
        <f>Hivatal!$F6/12</f>
        <v>0</v>
      </c>
      <c r="D6" s="28">
        <f>Hivatal!$F6/12</f>
        <v>0</v>
      </c>
      <c r="E6" s="41">
        <f>Hivatal!$F6/12</f>
        <v>0</v>
      </c>
      <c r="F6" s="28">
        <f>Hivatal!$F6/12</f>
        <v>0</v>
      </c>
      <c r="G6" s="41">
        <f>Hivatal!$F6/12</f>
        <v>0</v>
      </c>
      <c r="H6" s="28">
        <f>Hivatal!$F6/12</f>
        <v>0</v>
      </c>
      <c r="I6" s="41">
        <f>Hivatal!$F6/12</f>
        <v>0</v>
      </c>
      <c r="J6" s="28">
        <f>Hivatal!$F6/12</f>
        <v>0</v>
      </c>
      <c r="K6" s="41">
        <f>Hivatal!$F6/12</f>
        <v>0</v>
      </c>
      <c r="L6" s="28">
        <f>Hivatal!$F6/12</f>
        <v>0</v>
      </c>
      <c r="M6" s="41">
        <f>Hivatal!$F6/12</f>
        <v>0</v>
      </c>
      <c r="N6" s="41">
        <f>Hivatal!$F6/12</f>
        <v>0</v>
      </c>
      <c r="O6" s="45">
        <f t="shared" ref="O6:O23" si="0">SUM(C6:N6)</f>
        <v>0</v>
      </c>
    </row>
    <row r="7" spans="1:15" s="8" customFormat="1" x14ac:dyDescent="0.25">
      <c r="A7" s="26" t="s">
        <v>44</v>
      </c>
      <c r="B7" s="66">
        <v>0</v>
      </c>
      <c r="C7" s="29">
        <f>Hivatal!$F7/12</f>
        <v>0</v>
      </c>
      <c r="D7" s="28">
        <f>Hivatal!$F7/12</f>
        <v>0</v>
      </c>
      <c r="E7" s="41">
        <f>Hivatal!$F7/12</f>
        <v>0</v>
      </c>
      <c r="F7" s="28">
        <f>Hivatal!$F7/12</f>
        <v>0</v>
      </c>
      <c r="G7" s="41">
        <f>Hivatal!$F7/12</f>
        <v>0</v>
      </c>
      <c r="H7" s="28">
        <f>Hivatal!$F7/12</f>
        <v>0</v>
      </c>
      <c r="I7" s="41">
        <f>Hivatal!$F7/12</f>
        <v>0</v>
      </c>
      <c r="J7" s="28">
        <f>Hivatal!$F7/12</f>
        <v>0</v>
      </c>
      <c r="K7" s="41">
        <f>Hivatal!$F7/12</f>
        <v>0</v>
      </c>
      <c r="L7" s="28">
        <f>Hivatal!$F7/12</f>
        <v>0</v>
      </c>
      <c r="M7" s="41">
        <f>Hivatal!$F7/12</f>
        <v>0</v>
      </c>
      <c r="N7" s="41">
        <f>Hivatal!$F7/12</f>
        <v>0</v>
      </c>
      <c r="O7" s="45">
        <f t="shared" si="0"/>
        <v>0</v>
      </c>
    </row>
    <row r="8" spans="1:15" s="8" customFormat="1" x14ac:dyDescent="0.25">
      <c r="A8" s="26" t="s">
        <v>45</v>
      </c>
      <c r="B8" s="66">
        <v>0</v>
      </c>
      <c r="C8" s="29">
        <f>Hivatal!$F8/12</f>
        <v>0</v>
      </c>
      <c r="D8" s="28">
        <f>Hivatal!$F8/12</f>
        <v>0</v>
      </c>
      <c r="E8" s="41">
        <f>Hivatal!$F8/12</f>
        <v>0</v>
      </c>
      <c r="F8" s="28">
        <f>Hivatal!$F8/12</f>
        <v>0</v>
      </c>
      <c r="G8" s="41">
        <f>Hivatal!$F8/12</f>
        <v>0</v>
      </c>
      <c r="H8" s="28">
        <f>Hivatal!$F8/12</f>
        <v>0</v>
      </c>
      <c r="I8" s="41">
        <f>Hivatal!$F8/12</f>
        <v>0</v>
      </c>
      <c r="J8" s="28">
        <f>Hivatal!$F8/12</f>
        <v>0</v>
      </c>
      <c r="K8" s="41">
        <f>Hivatal!$F8/12</f>
        <v>0</v>
      </c>
      <c r="L8" s="28">
        <f>Hivatal!$F8/12</f>
        <v>0</v>
      </c>
      <c r="M8" s="41">
        <f>Hivatal!$F8/12</f>
        <v>0</v>
      </c>
      <c r="N8" s="41">
        <f>Hivatal!$F8/12</f>
        <v>0</v>
      </c>
      <c r="O8" s="45">
        <f t="shared" si="0"/>
        <v>0</v>
      </c>
    </row>
    <row r="9" spans="1:15" s="8" customFormat="1" x14ac:dyDescent="0.25">
      <c r="A9" s="26" t="s">
        <v>46</v>
      </c>
      <c r="B9" s="66">
        <v>0</v>
      </c>
      <c r="C9" s="29">
        <f>Hivatal!$F9/12</f>
        <v>0</v>
      </c>
      <c r="D9" s="28">
        <f>Hivatal!$F9/12</f>
        <v>0</v>
      </c>
      <c r="E9" s="41">
        <f>Hivatal!$F9/12</f>
        <v>0</v>
      </c>
      <c r="F9" s="28">
        <f>Hivatal!$F9/12</f>
        <v>0</v>
      </c>
      <c r="G9" s="41">
        <f>Hivatal!$F9/12</f>
        <v>0</v>
      </c>
      <c r="H9" s="28">
        <f>Hivatal!$F9/12</f>
        <v>0</v>
      </c>
      <c r="I9" s="41">
        <f>Hivatal!$F9/12</f>
        <v>0</v>
      </c>
      <c r="J9" s="28">
        <f>Hivatal!$F9/12</f>
        <v>0</v>
      </c>
      <c r="K9" s="41">
        <f>Hivatal!$F9/12</f>
        <v>0</v>
      </c>
      <c r="L9" s="28">
        <f>Hivatal!$F9/12</f>
        <v>0</v>
      </c>
      <c r="M9" s="41">
        <f>Hivatal!$F9/12</f>
        <v>0</v>
      </c>
      <c r="N9" s="41">
        <f>Hivatal!$F9/12</f>
        <v>0</v>
      </c>
      <c r="O9" s="45">
        <f t="shared" si="0"/>
        <v>0</v>
      </c>
    </row>
    <row r="10" spans="1:15" s="8" customFormat="1" x14ac:dyDescent="0.25">
      <c r="A10" s="26" t="s">
        <v>47</v>
      </c>
      <c r="B10" s="66">
        <v>0</v>
      </c>
      <c r="C10" s="29">
        <f>Hivatal!$F10/12</f>
        <v>0</v>
      </c>
      <c r="D10" s="28">
        <f>Hivatal!$F10/12</f>
        <v>0</v>
      </c>
      <c r="E10" s="41">
        <f>Hivatal!$F10/12</f>
        <v>0</v>
      </c>
      <c r="F10" s="28">
        <f>Hivatal!$F10/12</f>
        <v>0</v>
      </c>
      <c r="G10" s="41">
        <f>Hivatal!$F10/12</f>
        <v>0</v>
      </c>
      <c r="H10" s="28">
        <f>Hivatal!$F10/12</f>
        <v>0</v>
      </c>
      <c r="I10" s="41">
        <f>Hivatal!$F10/12</f>
        <v>0</v>
      </c>
      <c r="J10" s="28">
        <f>Hivatal!$F10/12</f>
        <v>0</v>
      </c>
      <c r="K10" s="41">
        <f>Hivatal!$F10/12</f>
        <v>0</v>
      </c>
      <c r="L10" s="28">
        <f>Hivatal!$F10/12</f>
        <v>0</v>
      </c>
      <c r="M10" s="41">
        <f>Hivatal!$F10/12</f>
        <v>0</v>
      </c>
      <c r="N10" s="41">
        <f>Hivatal!$F10/12</f>
        <v>0</v>
      </c>
      <c r="O10" s="45">
        <f t="shared" si="0"/>
        <v>0</v>
      </c>
    </row>
    <row r="11" spans="1:15" s="8" customFormat="1" x14ac:dyDescent="0.25">
      <c r="A11" s="26" t="s">
        <v>48</v>
      </c>
      <c r="B11" s="66">
        <v>0</v>
      </c>
      <c r="C11" s="29">
        <f>Hivatal!$F11/12</f>
        <v>0</v>
      </c>
      <c r="D11" s="28">
        <f>Hivatal!$F11/12</f>
        <v>0</v>
      </c>
      <c r="E11" s="41">
        <f>Hivatal!$F11/12</f>
        <v>0</v>
      </c>
      <c r="F11" s="28">
        <f>Hivatal!$F11/12</f>
        <v>0</v>
      </c>
      <c r="G11" s="41">
        <f>Hivatal!$F11/12</f>
        <v>0</v>
      </c>
      <c r="H11" s="28">
        <f>Hivatal!$F11/12</f>
        <v>0</v>
      </c>
      <c r="I11" s="41">
        <f>Hivatal!$F11/12</f>
        <v>0</v>
      </c>
      <c r="J11" s="28">
        <f>Hivatal!$F11/12</f>
        <v>0</v>
      </c>
      <c r="K11" s="41">
        <f>Hivatal!$F11/12</f>
        <v>0</v>
      </c>
      <c r="L11" s="28">
        <f>Hivatal!$F11/12</f>
        <v>0</v>
      </c>
      <c r="M11" s="41">
        <f>Hivatal!$F11/12</f>
        <v>0</v>
      </c>
      <c r="N11" s="41">
        <f>Hivatal!$F11/12</f>
        <v>0</v>
      </c>
      <c r="O11" s="45">
        <f t="shared" si="0"/>
        <v>0</v>
      </c>
    </row>
    <row r="12" spans="1:15" s="8" customFormat="1" ht="15.75" thickBot="1" x14ac:dyDescent="0.3">
      <c r="A12" s="26" t="s">
        <v>49</v>
      </c>
      <c r="B12" s="72">
        <v>37010710</v>
      </c>
      <c r="C12" s="30">
        <f>Hivatal!$F12/12</f>
        <v>3154325.8333333335</v>
      </c>
      <c r="D12" s="31">
        <f>Hivatal!$F12/12</f>
        <v>3154325.8333333335</v>
      </c>
      <c r="E12" s="42">
        <f>Hivatal!$F12/12</f>
        <v>3154325.8333333335</v>
      </c>
      <c r="F12" s="31">
        <f>Hivatal!$F12/12</f>
        <v>3154325.8333333335</v>
      </c>
      <c r="G12" s="42">
        <f>Hivatal!$F12/12</f>
        <v>3154325.8333333335</v>
      </c>
      <c r="H12" s="31">
        <f>Hivatal!$F12/12</f>
        <v>3154325.8333333335</v>
      </c>
      <c r="I12" s="42">
        <f>Hivatal!$F12/12</f>
        <v>3154325.8333333335</v>
      </c>
      <c r="J12" s="31">
        <f>Hivatal!$F12/12</f>
        <v>3154325.8333333335</v>
      </c>
      <c r="K12" s="42">
        <f>Hivatal!$F12/12</f>
        <v>3154325.8333333335</v>
      </c>
      <c r="L12" s="31">
        <f>Hivatal!$F12/12</f>
        <v>3154325.8333333335</v>
      </c>
      <c r="M12" s="42">
        <f>Hivatal!$F12/12</f>
        <v>3154325.8333333335</v>
      </c>
      <c r="N12" s="42">
        <f>Hivatal!$F12/12</f>
        <v>3154325.8333333335</v>
      </c>
      <c r="O12" s="46">
        <f t="shared" si="0"/>
        <v>37851910</v>
      </c>
    </row>
    <row r="13" spans="1:15" s="8" customFormat="1" ht="15.75" thickBot="1" x14ac:dyDescent="0.3">
      <c r="A13" s="25" t="s">
        <v>65</v>
      </c>
      <c r="B13" s="69">
        <v>37010710</v>
      </c>
      <c r="C13" s="32">
        <f>SUM(C5:C12)</f>
        <v>3245854.8333333335</v>
      </c>
      <c r="D13" s="33">
        <f t="shared" ref="D13:N13" si="1">SUM(D5:D12)</f>
        <v>3245854.8333333335</v>
      </c>
      <c r="E13" s="43">
        <f t="shared" si="1"/>
        <v>3245854.8333333335</v>
      </c>
      <c r="F13" s="33">
        <f t="shared" si="1"/>
        <v>3245854.8333333335</v>
      </c>
      <c r="G13" s="43">
        <f t="shared" si="1"/>
        <v>3245854.8333333335</v>
      </c>
      <c r="H13" s="33">
        <f t="shared" si="1"/>
        <v>3245854.8333333335</v>
      </c>
      <c r="I13" s="43">
        <f t="shared" si="1"/>
        <v>3245854.8333333335</v>
      </c>
      <c r="J13" s="33">
        <f t="shared" si="1"/>
        <v>3245854.8333333335</v>
      </c>
      <c r="K13" s="43">
        <f t="shared" si="1"/>
        <v>3245854.8333333335</v>
      </c>
      <c r="L13" s="33">
        <f t="shared" si="1"/>
        <v>3245854.8333333335</v>
      </c>
      <c r="M13" s="43">
        <f t="shared" si="1"/>
        <v>3245854.8333333335</v>
      </c>
      <c r="N13" s="43">
        <f t="shared" si="1"/>
        <v>3245854.8333333335</v>
      </c>
      <c r="O13" s="47">
        <f t="shared" si="0"/>
        <v>38950258</v>
      </c>
    </row>
    <row r="14" spans="1:15" s="8" customFormat="1" x14ac:dyDescent="0.25">
      <c r="A14" s="27" t="s">
        <v>54</v>
      </c>
      <c r="B14" s="65">
        <v>27574461</v>
      </c>
      <c r="C14" s="34">
        <f>Hivatal!$F14/12</f>
        <v>2385323.4166666665</v>
      </c>
      <c r="D14" s="35">
        <f>Hivatal!$F14/12</f>
        <v>2385323.4166666665</v>
      </c>
      <c r="E14" s="40">
        <f>Hivatal!$F14/12</f>
        <v>2385323.4166666665</v>
      </c>
      <c r="F14" s="35">
        <f>Hivatal!$F14/12</f>
        <v>2385323.4166666665</v>
      </c>
      <c r="G14" s="40">
        <f>Hivatal!$F14/12</f>
        <v>2385323.4166666665</v>
      </c>
      <c r="H14" s="35">
        <f>Hivatal!$F14/12</f>
        <v>2385323.4166666665</v>
      </c>
      <c r="I14" s="40">
        <f>Hivatal!$F14/12</f>
        <v>2385323.4166666665</v>
      </c>
      <c r="J14" s="35">
        <f>Hivatal!$F14/12</f>
        <v>2385323.4166666665</v>
      </c>
      <c r="K14" s="40">
        <f>Hivatal!$F14/12</f>
        <v>2385323.4166666665</v>
      </c>
      <c r="L14" s="35">
        <f>Hivatal!$F14/12</f>
        <v>2385323.4166666665</v>
      </c>
      <c r="M14" s="40">
        <f>Hivatal!$F14/12</f>
        <v>2385323.4166666665</v>
      </c>
      <c r="N14" s="40">
        <f>Hivatal!$F14/12</f>
        <v>2385323.4166666665</v>
      </c>
      <c r="O14" s="48">
        <f t="shared" si="0"/>
        <v>28623881.000000004</v>
      </c>
    </row>
    <row r="15" spans="1:15" s="8" customFormat="1" x14ac:dyDescent="0.25">
      <c r="A15" s="26" t="s">
        <v>63</v>
      </c>
      <c r="B15" s="66">
        <v>5871182.0000000009</v>
      </c>
      <c r="C15" s="29">
        <f>Hivatal!$F15/12</f>
        <v>506724.08333333331</v>
      </c>
      <c r="D15" s="28">
        <f>Hivatal!$F15/12</f>
        <v>506724.08333333331</v>
      </c>
      <c r="E15" s="41">
        <f>Hivatal!$F15/12</f>
        <v>506724.08333333331</v>
      </c>
      <c r="F15" s="28">
        <f>Hivatal!$F15/12</f>
        <v>506724.08333333331</v>
      </c>
      <c r="G15" s="41">
        <f>Hivatal!$F15/12</f>
        <v>506724.08333333331</v>
      </c>
      <c r="H15" s="28">
        <f>Hivatal!$F15/12</f>
        <v>506724.08333333331</v>
      </c>
      <c r="I15" s="41">
        <f>Hivatal!$F15/12</f>
        <v>506724.08333333331</v>
      </c>
      <c r="J15" s="28">
        <f>Hivatal!$F15/12</f>
        <v>506724.08333333331</v>
      </c>
      <c r="K15" s="41">
        <f>Hivatal!$F15/12</f>
        <v>506724.08333333331</v>
      </c>
      <c r="L15" s="28">
        <f>Hivatal!$F15/12</f>
        <v>506724.08333333331</v>
      </c>
      <c r="M15" s="41">
        <f>Hivatal!$F15/12</f>
        <v>506724.08333333331</v>
      </c>
      <c r="N15" s="41">
        <f>Hivatal!$F15/12</f>
        <v>506724.08333333331</v>
      </c>
      <c r="O15" s="45">
        <f t="shared" si="0"/>
        <v>6080688.9999999991</v>
      </c>
    </row>
    <row r="16" spans="1:15" s="8" customFormat="1" x14ac:dyDescent="0.25">
      <c r="A16" s="26" t="s">
        <v>55</v>
      </c>
      <c r="B16" s="66">
        <v>3565066.9999999995</v>
      </c>
      <c r="C16" s="29">
        <f>Hivatal!$F16/12</f>
        <v>346740.33333333331</v>
      </c>
      <c r="D16" s="28">
        <f>Hivatal!$F16/12</f>
        <v>346740.33333333331</v>
      </c>
      <c r="E16" s="41">
        <f>Hivatal!$F16/12</f>
        <v>346740.33333333331</v>
      </c>
      <c r="F16" s="28">
        <f>Hivatal!$F16/12</f>
        <v>346740.33333333331</v>
      </c>
      <c r="G16" s="41">
        <f>Hivatal!$F16/12</f>
        <v>346740.33333333331</v>
      </c>
      <c r="H16" s="28">
        <f>Hivatal!$F16/12</f>
        <v>346740.33333333331</v>
      </c>
      <c r="I16" s="41">
        <f>Hivatal!$F16/12</f>
        <v>346740.33333333331</v>
      </c>
      <c r="J16" s="28">
        <f>Hivatal!$F16/12</f>
        <v>346740.33333333331</v>
      </c>
      <c r="K16" s="41">
        <f>Hivatal!$F16/12</f>
        <v>346740.33333333331</v>
      </c>
      <c r="L16" s="28">
        <f>Hivatal!$F16/12</f>
        <v>346740.33333333331</v>
      </c>
      <c r="M16" s="41">
        <f>Hivatal!$F16/12</f>
        <v>346740.33333333331</v>
      </c>
      <c r="N16" s="41">
        <f>Hivatal!$F16/12</f>
        <v>346740.33333333331</v>
      </c>
      <c r="O16" s="45">
        <f t="shared" si="0"/>
        <v>4160884.0000000005</v>
      </c>
    </row>
    <row r="17" spans="1:15" s="8" customFormat="1" x14ac:dyDescent="0.25">
      <c r="A17" s="26" t="s">
        <v>56</v>
      </c>
      <c r="B17" s="66">
        <v>0</v>
      </c>
      <c r="C17" s="29">
        <f>Hivatal!$F17/12</f>
        <v>0</v>
      </c>
      <c r="D17" s="28">
        <f>Hivatal!$F17/12</f>
        <v>0</v>
      </c>
      <c r="E17" s="41">
        <f>Hivatal!$F17/12</f>
        <v>0</v>
      </c>
      <c r="F17" s="28">
        <f>Hivatal!$F17/12</f>
        <v>0</v>
      </c>
      <c r="G17" s="41">
        <f>Hivatal!$F17/12</f>
        <v>0</v>
      </c>
      <c r="H17" s="28">
        <f>Hivatal!$F17/12</f>
        <v>0</v>
      </c>
      <c r="I17" s="41">
        <f>Hivatal!$F17/12</f>
        <v>0</v>
      </c>
      <c r="J17" s="28">
        <f>Hivatal!$F17/12</f>
        <v>0</v>
      </c>
      <c r="K17" s="41">
        <f>Hivatal!$F17/12</f>
        <v>0</v>
      </c>
      <c r="L17" s="28">
        <f>Hivatal!$F17/12</f>
        <v>0</v>
      </c>
      <c r="M17" s="41">
        <f>Hivatal!$F17/12</f>
        <v>0</v>
      </c>
      <c r="N17" s="41">
        <f>Hivatal!$F17/12</f>
        <v>0</v>
      </c>
      <c r="O17" s="45">
        <f t="shared" si="0"/>
        <v>0</v>
      </c>
    </row>
    <row r="18" spans="1:15" s="8" customFormat="1" x14ac:dyDescent="0.25">
      <c r="A18" s="26" t="s">
        <v>57</v>
      </c>
      <c r="B18" s="66">
        <v>0</v>
      </c>
      <c r="C18" s="29">
        <f>Hivatal!$F18/12</f>
        <v>0</v>
      </c>
      <c r="D18" s="28">
        <f>Hivatal!$F18/12</f>
        <v>0</v>
      </c>
      <c r="E18" s="41">
        <f>Hivatal!$F18/12</f>
        <v>0</v>
      </c>
      <c r="F18" s="28">
        <f>Hivatal!$F18/12</f>
        <v>0</v>
      </c>
      <c r="G18" s="41">
        <f>Hivatal!$F18/12</f>
        <v>0</v>
      </c>
      <c r="H18" s="28">
        <f>Hivatal!$F18/12</f>
        <v>0</v>
      </c>
      <c r="I18" s="41">
        <f>Hivatal!$F18/12</f>
        <v>0</v>
      </c>
      <c r="J18" s="28">
        <f>Hivatal!$F18/12</f>
        <v>0</v>
      </c>
      <c r="K18" s="41">
        <f>Hivatal!$F18/12</f>
        <v>0</v>
      </c>
      <c r="L18" s="28">
        <f>Hivatal!$F18/12</f>
        <v>0</v>
      </c>
      <c r="M18" s="41">
        <f>Hivatal!$F18/12</f>
        <v>0</v>
      </c>
      <c r="N18" s="41">
        <f>Hivatal!$F18/12</f>
        <v>0</v>
      </c>
      <c r="O18" s="45">
        <f t="shared" si="0"/>
        <v>0</v>
      </c>
    </row>
    <row r="19" spans="1:15" s="8" customFormat="1" x14ac:dyDescent="0.25">
      <c r="A19" s="26" t="s">
        <v>58</v>
      </c>
      <c r="B19" s="66">
        <v>0</v>
      </c>
      <c r="C19" s="29">
        <f>Hivatal!$F19/12</f>
        <v>7067</v>
      </c>
      <c r="D19" s="28">
        <f>Hivatal!$F19/12</f>
        <v>7067</v>
      </c>
      <c r="E19" s="41">
        <f>Hivatal!$F19/12</f>
        <v>7067</v>
      </c>
      <c r="F19" s="28">
        <f>Hivatal!$F19/12</f>
        <v>7067</v>
      </c>
      <c r="G19" s="41">
        <f>Hivatal!$F19/12</f>
        <v>7067</v>
      </c>
      <c r="H19" s="28">
        <f>Hivatal!$F19/12</f>
        <v>7067</v>
      </c>
      <c r="I19" s="41">
        <f>Hivatal!$F19/12</f>
        <v>7067</v>
      </c>
      <c r="J19" s="28">
        <f>Hivatal!$F19/12</f>
        <v>7067</v>
      </c>
      <c r="K19" s="41">
        <f>Hivatal!$F19/12</f>
        <v>7067</v>
      </c>
      <c r="L19" s="28">
        <f>Hivatal!$F19/12</f>
        <v>7067</v>
      </c>
      <c r="M19" s="41">
        <f>Hivatal!$F19/12</f>
        <v>7067</v>
      </c>
      <c r="N19" s="41">
        <f>Hivatal!$F19/12</f>
        <v>7067</v>
      </c>
      <c r="O19" s="45">
        <f t="shared" si="0"/>
        <v>84804</v>
      </c>
    </row>
    <row r="20" spans="1:15" s="8" customFormat="1" x14ac:dyDescent="0.25">
      <c r="A20" s="26" t="s">
        <v>59</v>
      </c>
      <c r="B20" s="66">
        <v>0</v>
      </c>
      <c r="C20" s="29">
        <f>Hivatal!$F20/12</f>
        <v>0</v>
      </c>
      <c r="D20" s="28">
        <f>Hivatal!$F20/12</f>
        <v>0</v>
      </c>
      <c r="E20" s="41">
        <f>Hivatal!$F20/12</f>
        <v>0</v>
      </c>
      <c r="F20" s="28">
        <f>Hivatal!$F20/12</f>
        <v>0</v>
      </c>
      <c r="G20" s="41">
        <f>Hivatal!$F20/12</f>
        <v>0</v>
      </c>
      <c r="H20" s="28">
        <f>Hivatal!$F20/12</f>
        <v>0</v>
      </c>
      <c r="I20" s="41">
        <f>Hivatal!$F20/12</f>
        <v>0</v>
      </c>
      <c r="J20" s="28">
        <f>Hivatal!$F20/12</f>
        <v>0</v>
      </c>
      <c r="K20" s="41">
        <f>Hivatal!$F20/12</f>
        <v>0</v>
      </c>
      <c r="L20" s="28">
        <f>Hivatal!$F20/12</f>
        <v>0</v>
      </c>
      <c r="M20" s="41">
        <f>Hivatal!$F20/12</f>
        <v>0</v>
      </c>
      <c r="N20" s="41">
        <f>Hivatal!$F20/12</f>
        <v>0</v>
      </c>
      <c r="O20" s="45">
        <f t="shared" si="0"/>
        <v>0</v>
      </c>
    </row>
    <row r="21" spans="1:15" s="8" customFormat="1" x14ac:dyDescent="0.25">
      <c r="A21" s="26" t="s">
        <v>60</v>
      </c>
      <c r="B21" s="66">
        <v>0</v>
      </c>
      <c r="C21" s="29">
        <f>Hivatal!$F21/12</f>
        <v>0</v>
      </c>
      <c r="D21" s="28">
        <f>Hivatal!$F21/12</f>
        <v>0</v>
      </c>
      <c r="E21" s="41">
        <f>Hivatal!$F21/12</f>
        <v>0</v>
      </c>
      <c r="F21" s="28">
        <f>Hivatal!$F21/12</f>
        <v>0</v>
      </c>
      <c r="G21" s="41">
        <f>Hivatal!$F21/12</f>
        <v>0</v>
      </c>
      <c r="H21" s="28">
        <f>Hivatal!$F21/12</f>
        <v>0</v>
      </c>
      <c r="I21" s="41">
        <f>Hivatal!$F21/12</f>
        <v>0</v>
      </c>
      <c r="J21" s="28">
        <f>Hivatal!$F21/12</f>
        <v>0</v>
      </c>
      <c r="K21" s="41">
        <f>Hivatal!$F21/12</f>
        <v>0</v>
      </c>
      <c r="L21" s="28">
        <f>Hivatal!$F21/12</f>
        <v>0</v>
      </c>
      <c r="M21" s="41">
        <f>Hivatal!$F21/12</f>
        <v>0</v>
      </c>
      <c r="N21" s="41">
        <f>Hivatal!$F21/12</f>
        <v>0</v>
      </c>
      <c r="O21" s="45">
        <f t="shared" si="0"/>
        <v>0</v>
      </c>
    </row>
    <row r="22" spans="1:15" s="8" customFormat="1" ht="15.75" thickBot="1" x14ac:dyDescent="0.3">
      <c r="A22" s="26" t="s">
        <v>61</v>
      </c>
      <c r="B22" s="72">
        <v>0</v>
      </c>
      <c r="C22" s="30">
        <f>Hivatal!$F22/12</f>
        <v>0</v>
      </c>
      <c r="D22" s="31">
        <f>Hivatal!$F22/12</f>
        <v>0</v>
      </c>
      <c r="E22" s="42">
        <f>Hivatal!$F22/12</f>
        <v>0</v>
      </c>
      <c r="F22" s="31">
        <f>Hivatal!$F22/12</f>
        <v>0</v>
      </c>
      <c r="G22" s="42">
        <f>Hivatal!$F22/12</f>
        <v>0</v>
      </c>
      <c r="H22" s="31">
        <f>Hivatal!$F22/12</f>
        <v>0</v>
      </c>
      <c r="I22" s="42">
        <f>Hivatal!$F22/12</f>
        <v>0</v>
      </c>
      <c r="J22" s="31">
        <f>Hivatal!$F22/12</f>
        <v>0</v>
      </c>
      <c r="K22" s="42">
        <f>Hivatal!$F22/12</f>
        <v>0</v>
      </c>
      <c r="L22" s="31">
        <f>Hivatal!$F22/12</f>
        <v>0</v>
      </c>
      <c r="M22" s="42">
        <f>Hivatal!$F22/12</f>
        <v>0</v>
      </c>
      <c r="N22" s="42">
        <f>Hivatal!$F22/12</f>
        <v>0</v>
      </c>
      <c r="O22" s="46">
        <f t="shared" si="0"/>
        <v>0</v>
      </c>
    </row>
    <row r="23" spans="1:15" s="8" customFormat="1" ht="15.75" thickBot="1" x14ac:dyDescent="0.3">
      <c r="A23" s="25" t="s">
        <v>64</v>
      </c>
      <c r="B23" s="69">
        <v>37010709.999999993</v>
      </c>
      <c r="C23" s="32">
        <f t="shared" ref="C23:N23" si="2">SUM(C14:C22)</f>
        <v>3245854.8333333335</v>
      </c>
      <c r="D23" s="33">
        <f t="shared" si="2"/>
        <v>3245854.8333333335</v>
      </c>
      <c r="E23" s="43">
        <f t="shared" si="2"/>
        <v>3245854.8333333335</v>
      </c>
      <c r="F23" s="33">
        <f t="shared" si="2"/>
        <v>3245854.8333333335</v>
      </c>
      <c r="G23" s="43">
        <f t="shared" si="2"/>
        <v>3245854.8333333335</v>
      </c>
      <c r="H23" s="33">
        <f t="shared" si="2"/>
        <v>3245854.8333333335</v>
      </c>
      <c r="I23" s="43">
        <f t="shared" si="2"/>
        <v>3245854.8333333335</v>
      </c>
      <c r="J23" s="33">
        <f t="shared" si="2"/>
        <v>3245854.8333333335</v>
      </c>
      <c r="K23" s="43">
        <f t="shared" si="2"/>
        <v>3245854.8333333335</v>
      </c>
      <c r="L23" s="33">
        <f t="shared" si="2"/>
        <v>3245854.8333333335</v>
      </c>
      <c r="M23" s="43">
        <f t="shared" si="2"/>
        <v>3245854.8333333335</v>
      </c>
      <c r="N23" s="43">
        <f t="shared" si="2"/>
        <v>3245854.8333333335</v>
      </c>
      <c r="O23" s="47">
        <f t="shared" si="0"/>
        <v>38950258</v>
      </c>
    </row>
    <row r="24" spans="1:15" s="8" customFormat="1" ht="15.75" thickBot="1" x14ac:dyDescent="0.3">
      <c r="A24" s="49" t="s">
        <v>41</v>
      </c>
      <c r="B24" s="70">
        <v>0</v>
      </c>
      <c r="C24" s="50">
        <f>C13-C23</f>
        <v>0</v>
      </c>
      <c r="D24" s="51">
        <f t="shared" ref="D24:O24" si="3">D13-D23</f>
        <v>0</v>
      </c>
      <c r="E24" s="52">
        <f t="shared" si="3"/>
        <v>0</v>
      </c>
      <c r="F24" s="51">
        <f t="shared" si="3"/>
        <v>0</v>
      </c>
      <c r="G24" s="52">
        <f t="shared" si="3"/>
        <v>0</v>
      </c>
      <c r="H24" s="51">
        <f t="shared" si="3"/>
        <v>0</v>
      </c>
      <c r="I24" s="52">
        <f t="shared" si="3"/>
        <v>0</v>
      </c>
      <c r="J24" s="51">
        <f t="shared" si="3"/>
        <v>0</v>
      </c>
      <c r="K24" s="52">
        <f t="shared" si="3"/>
        <v>0</v>
      </c>
      <c r="L24" s="51">
        <f t="shared" si="3"/>
        <v>0</v>
      </c>
      <c r="M24" s="52">
        <f t="shared" si="3"/>
        <v>0</v>
      </c>
      <c r="N24" s="52">
        <f t="shared" si="3"/>
        <v>0</v>
      </c>
      <c r="O24" s="53">
        <f t="shared" si="3"/>
        <v>0</v>
      </c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25"/>
  <sheetViews>
    <sheetView zoomScaleNormal="100" workbookViewId="0">
      <selection activeCell="F28" sqref="F28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3" width="13.85546875" customWidth="1"/>
    <col min="4" max="4" width="13.28515625" bestFit="1" customWidth="1"/>
    <col min="5" max="5" width="5.7109375" customWidth="1"/>
    <col min="6" max="6" width="31.28515625" customWidth="1"/>
    <col min="7" max="7" width="15.5703125" customWidth="1"/>
    <col min="8" max="8" width="12.42578125" customWidth="1"/>
    <col min="9" max="9" width="19.85546875" customWidth="1"/>
  </cols>
  <sheetData>
    <row r="1" spans="1:9" ht="15.75" x14ac:dyDescent="0.25">
      <c r="A1" s="85" t="s">
        <v>81</v>
      </c>
      <c r="B1" s="85"/>
      <c r="C1" s="85"/>
      <c r="D1" s="85"/>
      <c r="E1" s="85"/>
      <c r="F1" s="85"/>
      <c r="G1" s="85"/>
      <c r="H1" s="85"/>
      <c r="I1" s="85"/>
    </row>
    <row r="2" spans="1:9" ht="15.75" thickBot="1" x14ac:dyDescent="0.3">
      <c r="A2" s="1"/>
      <c r="B2" s="1"/>
      <c r="C2" s="1"/>
      <c r="D2" s="1"/>
      <c r="E2" s="1"/>
      <c r="F2" s="1"/>
      <c r="G2" s="1"/>
      <c r="H2" s="1"/>
      <c r="I2" s="2" t="s">
        <v>40</v>
      </c>
    </row>
    <row r="3" spans="1:9" ht="51.75" customHeight="1" x14ac:dyDescent="0.25">
      <c r="A3" s="86" t="s">
        <v>20</v>
      </c>
      <c r="B3" s="87"/>
      <c r="C3" s="87"/>
      <c r="D3" s="87"/>
      <c r="E3" s="86" t="s">
        <v>21</v>
      </c>
      <c r="F3" s="87"/>
      <c r="G3" s="87"/>
      <c r="H3" s="87"/>
      <c r="I3" s="88" t="s">
        <v>39</v>
      </c>
    </row>
    <row r="4" spans="1:9" ht="42.75" customHeight="1" x14ac:dyDescent="0.25">
      <c r="A4" s="90" t="s">
        <v>22</v>
      </c>
      <c r="B4" s="91"/>
      <c r="C4" s="58" t="s">
        <v>84</v>
      </c>
      <c r="D4" s="58" t="s">
        <v>83</v>
      </c>
      <c r="E4" s="90" t="s">
        <v>23</v>
      </c>
      <c r="F4" s="91"/>
      <c r="G4" s="58" t="s">
        <v>84</v>
      </c>
      <c r="H4" s="58" t="s">
        <v>83</v>
      </c>
      <c r="I4" s="89"/>
    </row>
    <row r="5" spans="1:9" ht="30" x14ac:dyDescent="0.25">
      <c r="A5" s="78" t="s">
        <v>4</v>
      </c>
      <c r="B5" s="12" t="s">
        <v>1</v>
      </c>
      <c r="C5" s="13">
        <f>Óvoda!F5</f>
        <v>130000</v>
      </c>
      <c r="D5" s="13">
        <f>Óvoda!G5</f>
        <v>0</v>
      </c>
      <c r="E5" s="78" t="s">
        <v>18</v>
      </c>
      <c r="F5" s="12" t="s">
        <v>9</v>
      </c>
      <c r="G5" s="13">
        <v>70482815</v>
      </c>
      <c r="H5" s="13">
        <f>Óvoda!F14</f>
        <v>70485444</v>
      </c>
      <c r="I5" s="14"/>
    </row>
    <row r="6" spans="1:9" ht="30" x14ac:dyDescent="0.25">
      <c r="A6" s="79"/>
      <c r="B6" s="12" t="s">
        <v>3</v>
      </c>
      <c r="C6" s="13">
        <f>Óvoda!F7</f>
        <v>0</v>
      </c>
      <c r="D6" s="13">
        <f>Óvoda!G7</f>
        <v>0</v>
      </c>
      <c r="E6" s="79"/>
      <c r="F6" s="12" t="s">
        <v>10</v>
      </c>
      <c r="G6" s="13">
        <v>14326722</v>
      </c>
      <c r="H6" s="13">
        <f>Óvoda!F15</f>
        <v>14326722</v>
      </c>
      <c r="I6" s="14"/>
    </row>
    <row r="7" spans="1:9" x14ac:dyDescent="0.25">
      <c r="A7" s="79"/>
      <c r="B7" s="81" t="s">
        <v>4</v>
      </c>
      <c r="C7" s="83">
        <f>Óvoda!F8</f>
        <v>6543500</v>
      </c>
      <c r="D7" s="83">
        <v>6543500</v>
      </c>
      <c r="E7" s="79"/>
      <c r="F7" s="12" t="s">
        <v>11</v>
      </c>
      <c r="G7" s="13">
        <v>16879030</v>
      </c>
      <c r="H7" s="13">
        <f>Óvoda!F16</f>
        <v>17009030</v>
      </c>
      <c r="I7" s="14"/>
    </row>
    <row r="8" spans="1:9" x14ac:dyDescent="0.25">
      <c r="A8" s="79"/>
      <c r="B8" s="82"/>
      <c r="C8" s="84"/>
      <c r="D8" s="84"/>
      <c r="E8" s="79"/>
      <c r="F8" s="12" t="s">
        <v>24</v>
      </c>
      <c r="G8" s="13">
        <f>Óvoda!E17</f>
        <v>0</v>
      </c>
      <c r="H8" s="13">
        <f>Óvoda!F17</f>
        <v>0</v>
      </c>
      <c r="I8" s="14"/>
    </row>
    <row r="9" spans="1:9" x14ac:dyDescent="0.25">
      <c r="A9" s="79"/>
      <c r="B9" s="12" t="s">
        <v>6</v>
      </c>
      <c r="C9" s="13">
        <f>Óvoda!F10</f>
        <v>0</v>
      </c>
      <c r="D9" s="13">
        <f>Óvoda!G10</f>
        <v>0</v>
      </c>
      <c r="E9" s="79"/>
      <c r="F9" s="12" t="s">
        <v>12</v>
      </c>
      <c r="G9" s="13">
        <v>18000</v>
      </c>
      <c r="H9" s="13">
        <f>Óvoda!F18</f>
        <v>18000</v>
      </c>
      <c r="I9" s="14"/>
    </row>
    <row r="10" spans="1:9" x14ac:dyDescent="0.25">
      <c r="A10" s="80"/>
      <c r="B10" s="15" t="s">
        <v>25</v>
      </c>
      <c r="C10" s="16">
        <f>SUM(C5:C9)</f>
        <v>6673500</v>
      </c>
      <c r="D10" s="16">
        <f>SUM(D5:D9)</f>
        <v>6543500</v>
      </c>
      <c r="E10" s="80"/>
      <c r="F10" s="15" t="s">
        <v>26</v>
      </c>
      <c r="G10" s="16">
        <f t="shared" ref="G10:H10" si="0">SUM(G5:G9)</f>
        <v>101706567</v>
      </c>
      <c r="H10" s="16">
        <f t="shared" si="0"/>
        <v>101839196</v>
      </c>
      <c r="I10" s="17">
        <f>C10-H10</f>
        <v>-95165696</v>
      </c>
    </row>
    <row r="11" spans="1:9" ht="30" x14ac:dyDescent="0.25">
      <c r="A11" s="92" t="s">
        <v>5</v>
      </c>
      <c r="B11" s="12" t="s">
        <v>2</v>
      </c>
      <c r="C11" s="13">
        <f>Óvoda!F6</f>
        <v>0</v>
      </c>
      <c r="D11" s="13">
        <f>Óvoda!G6</f>
        <v>0</v>
      </c>
      <c r="E11" s="92" t="s">
        <v>19</v>
      </c>
      <c r="F11" s="12" t="s">
        <v>13</v>
      </c>
      <c r="G11" s="13">
        <v>890100</v>
      </c>
      <c r="H11" s="13">
        <f>Óvoda!F19</f>
        <v>890100</v>
      </c>
      <c r="I11" s="14"/>
    </row>
    <row r="12" spans="1:9" x14ac:dyDescent="0.25">
      <c r="A12" s="92"/>
      <c r="B12" s="12" t="s">
        <v>5</v>
      </c>
      <c r="C12" s="13">
        <f>Óvoda!F9</f>
        <v>0</v>
      </c>
      <c r="D12" s="13">
        <f>Óvoda!G9</f>
        <v>0</v>
      </c>
      <c r="E12" s="92"/>
      <c r="F12" s="12" t="s">
        <v>14</v>
      </c>
      <c r="G12" s="13">
        <f>Óvoda!E20</f>
        <v>0</v>
      </c>
      <c r="H12" s="13">
        <f>Óvoda!F20</f>
        <v>0</v>
      </c>
      <c r="I12" s="14"/>
    </row>
    <row r="13" spans="1:9" ht="30" x14ac:dyDescent="0.25">
      <c r="A13" s="92"/>
      <c r="B13" s="12" t="s">
        <v>7</v>
      </c>
      <c r="C13" s="13">
        <f>Óvoda!F11</f>
        <v>0</v>
      </c>
      <c r="D13" s="13">
        <f>Óvoda!G11</f>
        <v>0</v>
      </c>
      <c r="E13" s="92"/>
      <c r="F13" s="12" t="s">
        <v>27</v>
      </c>
      <c r="G13" s="13">
        <f>Óvoda!E21</f>
        <v>0</v>
      </c>
      <c r="H13" s="13">
        <f>Óvoda!F21</f>
        <v>0</v>
      </c>
      <c r="I13" s="14"/>
    </row>
    <row r="14" spans="1:9" x14ac:dyDescent="0.25">
      <c r="A14" s="92"/>
      <c r="B14" s="15" t="s">
        <v>28</v>
      </c>
      <c r="C14" s="16">
        <f>SUM(C11:C13)</f>
        <v>0</v>
      </c>
      <c r="D14" s="16">
        <f>SUM(D11:D13)</f>
        <v>0</v>
      </c>
      <c r="E14" s="92"/>
      <c r="F14" s="15" t="s">
        <v>29</v>
      </c>
      <c r="G14" s="16">
        <f>SUM(G11:G13)</f>
        <v>890100</v>
      </c>
      <c r="H14" s="16">
        <f>SUM(H11:H13)</f>
        <v>890100</v>
      </c>
      <c r="I14" s="17">
        <f>C14-H14</f>
        <v>-890100</v>
      </c>
    </row>
    <row r="15" spans="1:9" ht="15.75" thickBot="1" x14ac:dyDescent="0.3">
      <c r="A15" s="93" t="s">
        <v>30</v>
      </c>
      <c r="B15" s="94"/>
      <c r="C15" s="11">
        <f>C10+C14</f>
        <v>6673500</v>
      </c>
      <c r="D15" s="11">
        <f>D10+D14</f>
        <v>6543500</v>
      </c>
      <c r="E15" s="95" t="s">
        <v>31</v>
      </c>
      <c r="F15" s="96"/>
      <c r="G15" s="11">
        <f t="shared" ref="G15:H15" si="1">G10+G14</f>
        <v>102596667</v>
      </c>
      <c r="H15" s="11">
        <f t="shared" si="1"/>
        <v>102729296</v>
      </c>
      <c r="I15" s="3">
        <f>I10+I14</f>
        <v>-96055796</v>
      </c>
    </row>
    <row r="16" spans="1:9" x14ac:dyDescent="0.25">
      <c r="A16" s="97" t="s">
        <v>32</v>
      </c>
      <c r="B16" s="98"/>
      <c r="C16" s="98"/>
      <c r="D16" s="98"/>
      <c r="E16" s="99"/>
      <c r="F16" s="100"/>
      <c r="G16" s="100"/>
      <c r="H16" s="100"/>
      <c r="I16" s="4"/>
    </row>
    <row r="17" spans="1:10" x14ac:dyDescent="0.25">
      <c r="A17" s="103" t="s">
        <v>16</v>
      </c>
      <c r="B17" s="104"/>
      <c r="C17" s="74">
        <v>1211014</v>
      </c>
      <c r="D17" s="19">
        <f>1017431+193583</f>
        <v>1211014</v>
      </c>
      <c r="E17" s="101"/>
      <c r="F17" s="102"/>
      <c r="G17" s="102"/>
      <c r="H17" s="102"/>
      <c r="I17" s="5">
        <f>D17</f>
        <v>1211014</v>
      </c>
    </row>
    <row r="18" spans="1:10" x14ac:dyDescent="0.25">
      <c r="A18" s="103" t="s">
        <v>33</v>
      </c>
      <c r="B18" s="104"/>
      <c r="C18" s="109">
        <v>7754514</v>
      </c>
      <c r="D18" s="109">
        <f>C15+D17</f>
        <v>7884514</v>
      </c>
      <c r="E18" s="103" t="s">
        <v>34</v>
      </c>
      <c r="F18" s="104"/>
      <c r="G18" s="109">
        <f>G15</f>
        <v>102596667</v>
      </c>
      <c r="H18" s="109">
        <f>H15</f>
        <v>102729296</v>
      </c>
      <c r="I18" s="107">
        <f>D18-H18</f>
        <v>-94844782</v>
      </c>
    </row>
    <row r="19" spans="1:10" x14ac:dyDescent="0.25">
      <c r="A19" s="103"/>
      <c r="B19" s="104"/>
      <c r="C19" s="110"/>
      <c r="D19" s="110"/>
      <c r="E19" s="103"/>
      <c r="F19" s="104"/>
      <c r="G19" s="111"/>
      <c r="H19" s="111"/>
      <c r="I19" s="108" t="e">
        <f>#REF!-#REF!</f>
        <v>#REF!</v>
      </c>
    </row>
    <row r="20" spans="1:10" x14ac:dyDescent="0.25">
      <c r="A20" s="105" t="s">
        <v>35</v>
      </c>
      <c r="B20" s="106"/>
      <c r="C20" s="106"/>
      <c r="D20" s="106"/>
      <c r="E20" s="105" t="s">
        <v>36</v>
      </c>
      <c r="F20" s="106"/>
      <c r="G20" s="106"/>
      <c r="H20" s="106"/>
      <c r="I20" s="6"/>
    </row>
    <row r="21" spans="1:10" x14ac:dyDescent="0.25">
      <c r="A21" s="103" t="s">
        <v>8</v>
      </c>
      <c r="B21" s="104"/>
      <c r="C21" s="19">
        <v>94842153</v>
      </c>
      <c r="D21" s="19">
        <f>Óvoda!F12-'Óvoda össz'!D17</f>
        <v>94844782</v>
      </c>
      <c r="E21" s="103" t="s">
        <v>15</v>
      </c>
      <c r="F21" s="104"/>
      <c r="G21" s="74">
        <v>0</v>
      </c>
      <c r="H21" s="19">
        <f>Óvoda!F22</f>
        <v>0</v>
      </c>
      <c r="I21" s="5">
        <f>D21-H21</f>
        <v>94844782</v>
      </c>
    </row>
    <row r="22" spans="1:10" x14ac:dyDescent="0.25">
      <c r="A22" s="105" t="s">
        <v>37</v>
      </c>
      <c r="B22" s="106"/>
      <c r="C22" s="106"/>
      <c r="D22" s="106"/>
      <c r="E22" s="105" t="s">
        <v>38</v>
      </c>
      <c r="F22" s="106"/>
      <c r="G22" s="106"/>
      <c r="H22" s="106"/>
      <c r="I22" s="6"/>
    </row>
    <row r="23" spans="1:10" ht="15.75" thickBot="1" x14ac:dyDescent="0.3">
      <c r="A23" s="95" t="s">
        <v>17</v>
      </c>
      <c r="B23" s="96"/>
      <c r="C23" s="11">
        <f>C18+C21</f>
        <v>102596667</v>
      </c>
      <c r="D23" s="11">
        <f>D18+D21</f>
        <v>102729296</v>
      </c>
      <c r="E23" s="95" t="s">
        <v>17</v>
      </c>
      <c r="F23" s="96"/>
      <c r="G23" s="11">
        <f>G18+G21</f>
        <v>102596667</v>
      </c>
      <c r="H23" s="11">
        <f>H18+H21</f>
        <v>102729296</v>
      </c>
      <c r="I23" s="3">
        <f>I18+I21</f>
        <v>0</v>
      </c>
    </row>
    <row r="25" spans="1:10" x14ac:dyDescent="0.25">
      <c r="H25" s="20"/>
      <c r="I25" s="20"/>
      <c r="J25" s="20"/>
    </row>
  </sheetData>
  <mergeCells count="33">
    <mergeCell ref="A22:D22"/>
    <mergeCell ref="E22:H22"/>
    <mergeCell ref="A23:B23"/>
    <mergeCell ref="E23:F23"/>
    <mergeCell ref="I18:I19"/>
    <mergeCell ref="A20:D20"/>
    <mergeCell ref="E20:H20"/>
    <mergeCell ref="A21:B21"/>
    <mergeCell ref="E21:F21"/>
    <mergeCell ref="A18:B19"/>
    <mergeCell ref="D18:D19"/>
    <mergeCell ref="E18:F19"/>
    <mergeCell ref="H18:H19"/>
    <mergeCell ref="C18:C19"/>
    <mergeCell ref="G18:G19"/>
    <mergeCell ref="A11:A14"/>
    <mergeCell ref="E11:E14"/>
    <mergeCell ref="A15:B15"/>
    <mergeCell ref="E15:F15"/>
    <mergeCell ref="A16:D16"/>
    <mergeCell ref="E16:H17"/>
    <mergeCell ref="A17:B17"/>
    <mergeCell ref="A5:A10"/>
    <mergeCell ref="E5:E10"/>
    <mergeCell ref="B7:B8"/>
    <mergeCell ref="C7:C8"/>
    <mergeCell ref="A1:I1"/>
    <mergeCell ref="A3:D3"/>
    <mergeCell ref="E3:H3"/>
    <mergeCell ref="I3:I4"/>
    <mergeCell ref="A4:B4"/>
    <mergeCell ref="E4:F4"/>
    <mergeCell ref="D7:D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6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24"/>
  <sheetViews>
    <sheetView zoomScaleNormal="100" workbookViewId="0">
      <selection activeCell="C14" sqref="C14"/>
    </sheetView>
  </sheetViews>
  <sheetFormatPr defaultColWidth="9.140625" defaultRowHeight="15" x14ac:dyDescent="0.25"/>
  <cols>
    <col min="1" max="1" width="58.42578125" style="9" bestFit="1" customWidth="1"/>
    <col min="2" max="2" width="15.140625" style="9" customWidth="1"/>
    <col min="3" max="3" width="12.42578125" style="8" bestFit="1" customWidth="1"/>
    <col min="4" max="4" width="14.42578125" style="10" bestFit="1" customWidth="1"/>
    <col min="5" max="5" width="15.5703125" style="8" bestFit="1" customWidth="1"/>
    <col min="6" max="6" width="12.42578125" style="8" bestFit="1" customWidth="1"/>
    <col min="7" max="16384" width="9.140625" style="8"/>
  </cols>
  <sheetData>
    <row r="1" spans="1:6" ht="15.75" thickBot="1" x14ac:dyDescent="0.3">
      <c r="C1" s="7"/>
      <c r="F1" s="7" t="s">
        <v>40</v>
      </c>
    </row>
    <row r="2" spans="1:6" s="36" customFormat="1" ht="15" customHeight="1" x14ac:dyDescent="0.25">
      <c r="A2" s="112" t="s">
        <v>0</v>
      </c>
      <c r="B2" s="123" t="s">
        <v>90</v>
      </c>
      <c r="C2" s="120" t="s">
        <v>85</v>
      </c>
      <c r="D2" s="121"/>
      <c r="E2" s="121"/>
      <c r="F2" s="122"/>
    </row>
    <row r="3" spans="1:6" s="37" customFormat="1" ht="29.25" thickBot="1" x14ac:dyDescent="0.3">
      <c r="A3" s="113"/>
      <c r="B3" s="124"/>
      <c r="C3" s="22" t="s">
        <v>52</v>
      </c>
      <c r="D3" s="23" t="s">
        <v>51</v>
      </c>
      <c r="E3" s="38" t="s">
        <v>50</v>
      </c>
      <c r="F3" s="39" t="s">
        <v>17</v>
      </c>
    </row>
    <row r="4" spans="1:6" ht="15.75" thickBot="1" x14ac:dyDescent="0.3">
      <c r="A4" s="114" t="s">
        <v>82</v>
      </c>
      <c r="B4" s="115"/>
      <c r="C4" s="115"/>
      <c r="D4" s="115"/>
      <c r="E4" s="115"/>
      <c r="F4" s="116"/>
    </row>
    <row r="5" spans="1:6" x14ac:dyDescent="0.25">
      <c r="A5" s="27" t="s">
        <v>42</v>
      </c>
      <c r="B5" s="65"/>
      <c r="C5" s="34">
        <v>130000</v>
      </c>
      <c r="D5" s="35"/>
      <c r="E5" s="40"/>
      <c r="F5" s="44">
        <f>SUM(B5:E5)</f>
        <v>130000</v>
      </c>
    </row>
    <row r="6" spans="1:6" x14ac:dyDescent="0.25">
      <c r="A6" s="26" t="s">
        <v>43</v>
      </c>
      <c r="B6" s="66"/>
      <c r="C6" s="29"/>
      <c r="D6" s="28"/>
      <c r="E6" s="41"/>
      <c r="F6" s="45">
        <f t="shared" ref="F6:F12" si="0">SUM(B6:E6)</f>
        <v>0</v>
      </c>
    </row>
    <row r="7" spans="1:6" x14ac:dyDescent="0.25">
      <c r="A7" s="26" t="s">
        <v>44</v>
      </c>
      <c r="B7" s="66"/>
      <c r="C7" s="29"/>
      <c r="D7" s="28"/>
      <c r="E7" s="41"/>
      <c r="F7" s="45">
        <f t="shared" si="0"/>
        <v>0</v>
      </c>
    </row>
    <row r="8" spans="1:6" x14ac:dyDescent="0.25">
      <c r="A8" s="26" t="s">
        <v>45</v>
      </c>
      <c r="B8" s="66">
        <v>6543500</v>
      </c>
      <c r="C8" s="29"/>
      <c r="D8" s="28"/>
      <c r="E8" s="41"/>
      <c r="F8" s="45">
        <f t="shared" si="0"/>
        <v>6543500</v>
      </c>
    </row>
    <row r="9" spans="1:6" x14ac:dyDescent="0.25">
      <c r="A9" s="26" t="s">
        <v>46</v>
      </c>
      <c r="B9" s="66"/>
      <c r="C9" s="29"/>
      <c r="D9" s="28"/>
      <c r="E9" s="41"/>
      <c r="F9" s="45">
        <f t="shared" si="0"/>
        <v>0</v>
      </c>
    </row>
    <row r="10" spans="1:6" x14ac:dyDescent="0.25">
      <c r="A10" s="26" t="s">
        <v>47</v>
      </c>
      <c r="B10" s="66"/>
      <c r="C10" s="29"/>
      <c r="D10" s="28"/>
      <c r="E10" s="41"/>
      <c r="F10" s="45">
        <f t="shared" si="0"/>
        <v>0</v>
      </c>
    </row>
    <row r="11" spans="1:6" x14ac:dyDescent="0.25">
      <c r="A11" s="26" t="s">
        <v>48</v>
      </c>
      <c r="B11" s="66"/>
      <c r="C11" s="29"/>
      <c r="D11" s="28"/>
      <c r="E11" s="41"/>
      <c r="F11" s="45">
        <f t="shared" si="0"/>
        <v>0</v>
      </c>
    </row>
    <row r="12" spans="1:6" ht="15.75" thickBot="1" x14ac:dyDescent="0.3">
      <c r="A12" s="26" t="s">
        <v>49</v>
      </c>
      <c r="B12" s="72">
        <v>96053167</v>
      </c>
      <c r="C12" s="30">
        <v>2629</v>
      </c>
      <c r="D12" s="31"/>
      <c r="E12" s="42"/>
      <c r="F12" s="76">
        <f t="shared" si="0"/>
        <v>96055796</v>
      </c>
    </row>
    <row r="13" spans="1:6" ht="15.75" thickBot="1" x14ac:dyDescent="0.3">
      <c r="A13" s="25" t="s">
        <v>65</v>
      </c>
      <c r="B13" s="69">
        <f>SUM(B5:B12)</f>
        <v>102596667</v>
      </c>
      <c r="C13" s="69">
        <f t="shared" ref="C13:F13" si="1">SUM(C5:C12)</f>
        <v>132629</v>
      </c>
      <c r="D13" s="69">
        <f t="shared" si="1"/>
        <v>0</v>
      </c>
      <c r="E13" s="69">
        <f t="shared" si="1"/>
        <v>0</v>
      </c>
      <c r="F13" s="77">
        <f t="shared" si="1"/>
        <v>102729296</v>
      </c>
    </row>
    <row r="14" spans="1:6" x14ac:dyDescent="0.25">
      <c r="A14" s="27" t="s">
        <v>54</v>
      </c>
      <c r="B14" s="65">
        <v>70482815</v>
      </c>
      <c r="C14" s="34">
        <v>2629</v>
      </c>
      <c r="D14" s="35"/>
      <c r="E14" s="40"/>
      <c r="F14" s="48">
        <f>SUM(B14:E14)</f>
        <v>70485444</v>
      </c>
    </row>
    <row r="15" spans="1:6" x14ac:dyDescent="0.25">
      <c r="A15" s="26" t="s">
        <v>63</v>
      </c>
      <c r="B15" s="66">
        <v>14326722</v>
      </c>
      <c r="C15" s="29"/>
      <c r="D15" s="28"/>
      <c r="E15" s="41"/>
      <c r="F15" s="48">
        <f t="shared" ref="F15:F22" si="2">SUM(B15:E15)</f>
        <v>14326722</v>
      </c>
    </row>
    <row r="16" spans="1:6" x14ac:dyDescent="0.25">
      <c r="A16" s="26" t="s">
        <v>55</v>
      </c>
      <c r="B16" s="66">
        <v>16879030</v>
      </c>
      <c r="C16" s="29">
        <v>130000</v>
      </c>
      <c r="D16" s="28"/>
      <c r="E16" s="41"/>
      <c r="F16" s="48">
        <f t="shared" si="2"/>
        <v>17009030</v>
      </c>
    </row>
    <row r="17" spans="1:6" x14ac:dyDescent="0.25">
      <c r="A17" s="26" t="s">
        <v>56</v>
      </c>
      <c r="B17" s="66">
        <v>0</v>
      </c>
      <c r="C17" s="29"/>
      <c r="D17" s="28"/>
      <c r="E17" s="41"/>
      <c r="F17" s="48">
        <f t="shared" si="2"/>
        <v>0</v>
      </c>
    </row>
    <row r="18" spans="1:6" x14ac:dyDescent="0.25">
      <c r="A18" s="26" t="s">
        <v>57</v>
      </c>
      <c r="B18" s="66">
        <v>18000</v>
      </c>
      <c r="C18" s="29"/>
      <c r="D18" s="28"/>
      <c r="E18" s="41"/>
      <c r="F18" s="48">
        <f t="shared" si="2"/>
        <v>18000</v>
      </c>
    </row>
    <row r="19" spans="1:6" x14ac:dyDescent="0.25">
      <c r="A19" s="26" t="s">
        <v>58</v>
      </c>
      <c r="B19" s="66">
        <v>890100</v>
      </c>
      <c r="C19" s="29"/>
      <c r="D19" s="28"/>
      <c r="E19" s="41"/>
      <c r="F19" s="48">
        <f t="shared" si="2"/>
        <v>890100</v>
      </c>
    </row>
    <row r="20" spans="1:6" x14ac:dyDescent="0.25">
      <c r="A20" s="26" t="s">
        <v>59</v>
      </c>
      <c r="B20" s="66">
        <v>0</v>
      </c>
      <c r="C20" s="29"/>
      <c r="D20" s="28"/>
      <c r="E20" s="41"/>
      <c r="F20" s="48">
        <f t="shared" si="2"/>
        <v>0</v>
      </c>
    </row>
    <row r="21" spans="1:6" x14ac:dyDescent="0.25">
      <c r="A21" s="26" t="s">
        <v>60</v>
      </c>
      <c r="B21" s="66">
        <v>0</v>
      </c>
      <c r="C21" s="29"/>
      <c r="D21" s="28"/>
      <c r="E21" s="41"/>
      <c r="F21" s="48">
        <f t="shared" si="2"/>
        <v>0</v>
      </c>
    </row>
    <row r="22" spans="1:6" ht="15.75" thickBot="1" x14ac:dyDescent="0.3">
      <c r="A22" s="26" t="s">
        <v>61</v>
      </c>
      <c r="B22" s="72">
        <v>0</v>
      </c>
      <c r="C22" s="30"/>
      <c r="D22" s="31"/>
      <c r="E22" s="42"/>
      <c r="F22" s="48">
        <f t="shared" si="2"/>
        <v>0</v>
      </c>
    </row>
    <row r="23" spans="1:6" ht="15.75" thickBot="1" x14ac:dyDescent="0.3">
      <c r="A23" s="25" t="s">
        <v>64</v>
      </c>
      <c r="B23" s="69">
        <v>102596667</v>
      </c>
      <c r="C23" s="32">
        <f t="shared" ref="C23:E23" si="3">SUM(C14:C22)</f>
        <v>132629</v>
      </c>
      <c r="D23" s="33">
        <f t="shared" si="3"/>
        <v>0</v>
      </c>
      <c r="E23" s="43">
        <f t="shared" si="3"/>
        <v>0</v>
      </c>
      <c r="F23" s="47">
        <f>SUM(F14:F22)</f>
        <v>102729296</v>
      </c>
    </row>
    <row r="24" spans="1:6" ht="15.75" thickBot="1" x14ac:dyDescent="0.3">
      <c r="A24" s="49" t="s">
        <v>41</v>
      </c>
      <c r="B24" s="70">
        <v>0</v>
      </c>
      <c r="C24" s="50"/>
      <c r="D24" s="51"/>
      <c r="E24" s="52"/>
      <c r="F24" s="53">
        <f t="shared" ref="F24" si="4">F13-F23</f>
        <v>0</v>
      </c>
    </row>
  </sheetData>
  <mergeCells count="4">
    <mergeCell ref="A2:A3"/>
    <mergeCell ref="C2:F2"/>
    <mergeCell ref="A4:F4"/>
    <mergeCell ref="B2:B3"/>
  </mergeCells>
  <pageMargins left="0.25" right="0.25" top="0.75" bottom="0.75" header="0.3" footer="0.3"/>
  <pageSetup paperSize="9" orientation="landscape" horizontalDpi="4294967293" r:id="rId1"/>
  <headerFooter>
    <oddHeader>&amp;C&amp;"Times New Roman,Félkövér"&amp;12Szár Községi Önkormányzat bevételei - 2018. év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3</vt:i4>
      </vt:variant>
    </vt:vector>
  </HeadingPairs>
  <TitlesOfParts>
    <vt:vector size="13" baseType="lpstr">
      <vt:lpstr>Szár község</vt:lpstr>
      <vt:lpstr>Szár önk össz</vt:lpstr>
      <vt:lpstr>Szár önk</vt:lpstr>
      <vt:lpstr>Likviditási terv</vt:lpstr>
      <vt:lpstr>Hivatal össz</vt:lpstr>
      <vt:lpstr>Hivatal</vt:lpstr>
      <vt:lpstr>Hiv Likviditás</vt:lpstr>
      <vt:lpstr>Óvoda össz</vt:lpstr>
      <vt:lpstr>Óvoda</vt:lpstr>
      <vt:lpstr>Óvoda Likviditás</vt:lpstr>
      <vt:lpstr>Hivatal!Nyomtatási_terület</vt:lpstr>
      <vt:lpstr>Óvoda!Nyomtatási_terület</vt:lpstr>
      <vt:lpstr>'Szár önk'!Nyomtatási_terület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Manoly</dc:creator>
  <cp:lastModifiedBy>Freész Józsefné</cp:lastModifiedBy>
  <cp:lastPrinted>2018-06-12T07:46:11Z</cp:lastPrinted>
  <dcterms:created xsi:type="dcterms:W3CDTF">2015-11-28T12:14:02Z</dcterms:created>
  <dcterms:modified xsi:type="dcterms:W3CDTF">2018-06-12T07:47:07Z</dcterms:modified>
</cp:coreProperties>
</file>