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 KÖRJEGYZŐSÉG  és  KÖH\KÖZÖS ÖNKORMÁNYZATI HIVATAL - GÓGÁNFA\RIGÁCS 2019\"/>
    </mc:Choice>
  </mc:AlternateContent>
  <xr:revisionPtr revIDLastSave="0" documentId="13_ncr:1_{07646492-AB86-43E1-B20B-DEE9AFBC51E8}" xr6:coauthVersionLast="43" xr6:coauthVersionMax="43" xr10:uidLastSave="{00000000-0000-0000-0000-000000000000}"/>
  <bookViews>
    <workbookView xWindow="1740" yWindow="1170" windowWidth="17325" windowHeight="11565" activeTab="15" xr2:uid="{00000000-000D-0000-FFFF-FFFF00000000}"/>
  </bookViews>
  <sheets>
    <sheet name="1. melléklet" sheetId="15" r:id="rId1"/>
    <sheet name="2. melléklet " sheetId="1" r:id="rId2"/>
    <sheet name="3. melléklet" sheetId="4" r:id="rId3"/>
    <sheet name="4. melléklet" sheetId="9" r:id="rId4"/>
    <sheet name="5. melléklet" sheetId="5" r:id="rId5"/>
    <sheet name="6. melléklet" sheetId="6" r:id="rId6"/>
    <sheet name="7. melléklet" sheetId="2" r:id="rId7"/>
    <sheet name="8. melléklet" sheetId="7" r:id="rId8"/>
    <sheet name="9. melléklet" sheetId="3" r:id="rId9"/>
    <sheet name="10.melléklet" sheetId="10" r:id="rId10"/>
    <sheet name="11. melléklet" sheetId="11" r:id="rId11"/>
    <sheet name="12. melléklet" sheetId="12" r:id="rId12"/>
    <sheet name="13. melléklet" sheetId="13" r:id="rId13"/>
    <sheet name="14. melléklet" sheetId="14" r:id="rId14"/>
    <sheet name="15.melléklet" sheetId="16" r:id="rId15"/>
    <sheet name="16. melléklet" sheetId="17" r:id="rId1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4" l="1"/>
  <c r="F31" i="4"/>
  <c r="J20" i="16" l="1"/>
  <c r="J21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19" i="16"/>
  <c r="C86" i="14"/>
  <c r="M15" i="4" l="1"/>
  <c r="M16" i="4"/>
  <c r="M17" i="4"/>
  <c r="M18" i="4"/>
  <c r="M19" i="4"/>
  <c r="M20" i="4"/>
  <c r="M21" i="4"/>
  <c r="M22" i="4"/>
  <c r="M23" i="4"/>
  <c r="M24" i="4"/>
  <c r="M25" i="4"/>
  <c r="M14" i="4"/>
  <c r="L15" i="4"/>
  <c r="L16" i="4"/>
  <c r="L17" i="4"/>
  <c r="L18" i="4"/>
  <c r="L19" i="4"/>
  <c r="L20" i="4"/>
  <c r="L21" i="4"/>
  <c r="L22" i="4"/>
  <c r="L23" i="4"/>
  <c r="L24" i="4"/>
  <c r="L25" i="4"/>
  <c r="L14" i="4"/>
  <c r="C12" i="11"/>
  <c r="E40" i="11"/>
  <c r="L20" i="11"/>
  <c r="L21" i="11"/>
  <c r="K20" i="11"/>
  <c r="K21" i="11"/>
  <c r="L19" i="11"/>
  <c r="K19" i="11"/>
  <c r="L25" i="11"/>
  <c r="K25" i="11"/>
  <c r="L14" i="11"/>
  <c r="L15" i="11"/>
  <c r="L16" i="11"/>
  <c r="L17" i="11"/>
  <c r="K14" i="11"/>
  <c r="K15" i="11"/>
  <c r="K16" i="11"/>
  <c r="K17" i="11"/>
  <c r="L29" i="11"/>
  <c r="K29" i="11"/>
  <c r="K28" i="11"/>
  <c r="L31" i="11"/>
  <c r="L32" i="11"/>
  <c r="L33" i="11"/>
  <c r="L34" i="11"/>
  <c r="L35" i="11"/>
  <c r="L37" i="11"/>
  <c r="L38" i="11"/>
  <c r="L39" i="11"/>
  <c r="K31" i="11"/>
  <c r="K32" i="11"/>
  <c r="K33" i="11"/>
  <c r="K34" i="11"/>
  <c r="K35" i="11"/>
  <c r="K37" i="11"/>
  <c r="K38" i="11"/>
  <c r="K39" i="11"/>
  <c r="F36" i="11"/>
  <c r="L36" i="11" s="1"/>
  <c r="F33" i="11"/>
  <c r="E12" i="11"/>
  <c r="F12" i="11"/>
  <c r="D30" i="11"/>
  <c r="C27" i="11"/>
  <c r="K27" i="11" s="1"/>
  <c r="D27" i="11"/>
  <c r="C22" i="11"/>
  <c r="D18" i="11"/>
  <c r="C18" i="11"/>
  <c r="D12" i="11"/>
  <c r="N25" i="10"/>
  <c r="M25" i="10"/>
  <c r="H24" i="10"/>
  <c r="N24" i="10" s="1"/>
  <c r="G24" i="10"/>
  <c r="M24" i="10" s="1"/>
  <c r="H26" i="3"/>
  <c r="H37" i="3" s="1"/>
  <c r="G26" i="3"/>
  <c r="F40" i="11" l="1"/>
  <c r="L18" i="11"/>
  <c r="C40" i="11"/>
  <c r="L31" i="4"/>
  <c r="K18" i="11"/>
  <c r="G13" i="7"/>
  <c r="G30" i="7" s="1"/>
  <c r="F13" i="7"/>
  <c r="H13" i="7"/>
  <c r="H30" i="7" s="1"/>
  <c r="H30" i="6" l="1"/>
  <c r="G30" i="6"/>
  <c r="G29" i="6" s="1"/>
  <c r="H29" i="6"/>
  <c r="F29" i="6"/>
  <c r="I47" i="5" l="1"/>
  <c r="H47" i="5"/>
  <c r="G13" i="5"/>
  <c r="M31" i="4"/>
  <c r="E37" i="1"/>
  <c r="F37" i="1"/>
  <c r="F22" i="11"/>
  <c r="F18" i="11"/>
  <c r="E18" i="11"/>
  <c r="L13" i="11"/>
  <c r="L12" i="11" s="1"/>
  <c r="K13" i="11"/>
  <c r="K12" i="11" s="1"/>
  <c r="E22" i="11" l="1"/>
  <c r="H40" i="16"/>
  <c r="I22" i="16"/>
  <c r="C50" i="14"/>
  <c r="B50" i="14"/>
  <c r="C43" i="14"/>
  <c r="B43" i="14"/>
  <c r="I40" i="16" l="1"/>
  <c r="J22" i="16"/>
  <c r="J40" i="16"/>
  <c r="M13" i="10"/>
  <c r="L12" i="10"/>
  <c r="L29" i="10" s="1"/>
  <c r="J29" i="2"/>
  <c r="F14" i="6"/>
  <c r="F12" i="6" s="1"/>
  <c r="F42" i="6" s="1"/>
  <c r="G47" i="5"/>
  <c r="H13" i="5"/>
  <c r="H28" i="5" s="1"/>
  <c r="G28" i="5"/>
  <c r="I12" i="9"/>
  <c r="I19" i="9" s="1"/>
  <c r="G12" i="9"/>
  <c r="G19" i="9" s="1"/>
  <c r="H12" i="9"/>
  <c r="H19" i="9" s="1"/>
  <c r="I31" i="4"/>
  <c r="H31" i="4"/>
  <c r="D31" i="4" l="1"/>
  <c r="E31" i="4"/>
  <c r="F19" i="1" l="1"/>
  <c r="F20" i="1" s="1"/>
  <c r="E19" i="1"/>
  <c r="E20" i="1" s="1"/>
  <c r="D19" i="1"/>
  <c r="D20" i="1" s="1"/>
  <c r="D37" i="1"/>
  <c r="F43" i="1"/>
  <c r="E43" i="1"/>
  <c r="D43" i="1"/>
  <c r="D45" i="1" l="1"/>
  <c r="F45" i="1"/>
  <c r="E45" i="1"/>
  <c r="B57" i="14" l="1"/>
  <c r="B35" i="14"/>
  <c r="B30" i="14"/>
  <c r="B22" i="14"/>
  <c r="B18" i="14"/>
  <c r="B14" i="14"/>
  <c r="C24" i="13"/>
  <c r="I29" i="10"/>
  <c r="K29" i="2"/>
  <c r="H29" i="2"/>
  <c r="I29" i="2"/>
  <c r="F29" i="2"/>
  <c r="G14" i="6"/>
  <c r="I13" i="5"/>
  <c r="I28" i="5" s="1"/>
  <c r="F29" i="1"/>
  <c r="F46" i="1" s="1"/>
  <c r="G12" i="6" l="1"/>
  <c r="G42" i="6" s="1"/>
  <c r="C57" i="14"/>
  <c r="C35" i="14"/>
  <c r="C30" i="14"/>
  <c r="C22" i="14"/>
  <c r="C18" i="14"/>
  <c r="C14" i="14"/>
  <c r="C41" i="13"/>
  <c r="C36" i="13"/>
  <c r="C28" i="13"/>
  <c r="C19" i="13"/>
  <c r="C14" i="13"/>
  <c r="C11" i="13"/>
  <c r="C20" i="12"/>
  <c r="C17" i="12"/>
  <c r="C13" i="12"/>
  <c r="C10" i="12"/>
  <c r="C21" i="12" l="1"/>
  <c r="C23" i="14"/>
  <c r="C42" i="13"/>
  <c r="C31" i="13"/>
  <c r="C14" i="12"/>
  <c r="C24" i="12" s="1"/>
  <c r="J29" i="10"/>
  <c r="C22" i="12" l="1"/>
  <c r="C43" i="13"/>
  <c r="L30" i="11" l="1"/>
  <c r="L28" i="11"/>
  <c r="L27" i="11" s="1"/>
  <c r="L24" i="11"/>
  <c r="L23" i="11"/>
  <c r="D22" i="11"/>
  <c r="D40" i="11" s="1"/>
  <c r="N12" i="10"/>
  <c r="H15" i="10"/>
  <c r="H29" i="10" s="1"/>
  <c r="G15" i="10"/>
  <c r="G29" i="10" s="1"/>
  <c r="L22" i="11" l="1"/>
  <c r="L40" i="11" s="1"/>
  <c r="N15" i="10"/>
  <c r="N29" i="10" s="1"/>
  <c r="G21" i="3"/>
  <c r="G37" i="3" s="1"/>
  <c r="M29" i="2" l="1"/>
  <c r="G29" i="2"/>
  <c r="H14" i="6"/>
  <c r="K31" i="4"/>
  <c r="E29" i="1"/>
  <c r="E46" i="1" s="1"/>
  <c r="H12" i="6" l="1"/>
  <c r="H42" i="6" s="1"/>
  <c r="K24" i="11"/>
  <c r="K23" i="11"/>
  <c r="F21" i="3" l="1"/>
  <c r="F37" i="3" s="1"/>
  <c r="F30" i="7" l="1"/>
  <c r="K22" i="11" l="1"/>
  <c r="K40" i="11" s="1"/>
  <c r="J31" i="4"/>
  <c r="D29" i="1"/>
  <c r="D46" i="1" s="1"/>
  <c r="L29" i="2"/>
  <c r="K12" i="10"/>
  <c r="M12" i="10" s="1"/>
  <c r="M15" i="10"/>
  <c r="K29" i="10" l="1"/>
  <c r="M29" i="10" s="1"/>
  <c r="N13" i="10"/>
</calcChain>
</file>

<file path=xl/sharedStrings.xml><?xml version="1.0" encoding="utf-8"?>
<sst xmlns="http://schemas.openxmlformats.org/spreadsheetml/2006/main" count="680" uniqueCount="444">
  <si>
    <t>I: MŰKÖDÉSI BEVÉTELEK ÉS KIADÁSOK</t>
  </si>
  <si>
    <t>BEVÉTELEK ÖSSZESEN</t>
  </si>
  <si>
    <t>Bevételek</t>
  </si>
  <si>
    <t>Kiadások</t>
  </si>
  <si>
    <t>személyi juttatások</t>
  </si>
  <si>
    <t>dologi kiadások</t>
  </si>
  <si>
    <t>KIADÁSOK ÖSSZESEN</t>
  </si>
  <si>
    <t>II. FELHALMOZÁSI C. BEVÉTELEK ÉS KIADÁSOK</t>
  </si>
  <si>
    <t>BEVÉTELEK MINDÖSSZESEN</t>
  </si>
  <si>
    <t>KIADÁSOK MINDÖSSZESEN</t>
  </si>
  <si>
    <t>MŰKÖDÉSI ÉS FELHALMOZÁSI BEVÉTELEK ÉS KIADÁSOK</t>
  </si>
  <si>
    <t>E</t>
  </si>
  <si>
    <t>A</t>
  </si>
  <si>
    <t>B</t>
  </si>
  <si>
    <t>C</t>
  </si>
  <si>
    <t>D</t>
  </si>
  <si>
    <t>F</t>
  </si>
  <si>
    <t>G</t>
  </si>
  <si>
    <t>előirányzat</t>
  </si>
  <si>
    <t>I.  ÖNKORMÁNYZAT</t>
  </si>
  <si>
    <t>CÍM</t>
  </si>
  <si>
    <t>ALCÍM</t>
  </si>
  <si>
    <t>MEGNEVEZÉS</t>
  </si>
  <si>
    <t>I.</t>
  </si>
  <si>
    <t>ÖNKORMÁNYZAT</t>
  </si>
  <si>
    <t>KÖLTSÉGVETÉSI TÁMOGATÁS JOGCÍMENKÉNT</t>
  </si>
  <si>
    <t>I.Önkormányzat</t>
  </si>
  <si>
    <t>ebből:</t>
  </si>
  <si>
    <t xml:space="preserve"> </t>
  </si>
  <si>
    <t xml:space="preserve">                  </t>
  </si>
  <si>
    <t>Köztemető fenntartás és működtetés</t>
  </si>
  <si>
    <t>FELHALMOZÁSI CÉLÚ BEVÉTELEK</t>
  </si>
  <si>
    <t xml:space="preserve">     </t>
  </si>
  <si>
    <t>CÍM          ALCÍM</t>
  </si>
  <si>
    <t>SKTC Sümeg</t>
  </si>
  <si>
    <t>közvilágítás fenntartásának támogatása</t>
  </si>
  <si>
    <t>közutak fenntartásának támogatása</t>
  </si>
  <si>
    <t>ÖSSZESÍTETT (MÉRLEGSZERŰ) ELŐIRÁNYZATA</t>
  </si>
  <si>
    <t>MŰKÖDÉSI BEVÉTELEK ÖSSZESÍTETT ELŐIRÁNYZATA</t>
  </si>
  <si>
    <t>Ellátottak pénzbeni juttatásai</t>
  </si>
  <si>
    <t>Támogatásértékű működési kiadások</t>
  </si>
  <si>
    <t>Tűzoltó Köztestület</t>
  </si>
  <si>
    <t>Egyéb önkormányzati feladatok támogatása</t>
  </si>
  <si>
    <t>018010</t>
  </si>
  <si>
    <t>013320</t>
  </si>
  <si>
    <t>011130</t>
  </si>
  <si>
    <t>064010</t>
  </si>
  <si>
    <t>066020</t>
  </si>
  <si>
    <t>082044</t>
  </si>
  <si>
    <t>082091</t>
  </si>
  <si>
    <t>066020 Községgazdálkodás</t>
  </si>
  <si>
    <t>107055</t>
  </si>
  <si>
    <t>Megnevezés</t>
  </si>
  <si>
    <t>Közhatalmi bevételek</t>
  </si>
  <si>
    <t>Személyi juttatások</t>
  </si>
  <si>
    <t>Költségvetési támogatások</t>
  </si>
  <si>
    <t>Előző évi pénzmaradvány</t>
  </si>
  <si>
    <t>ÁH-on belüli megelőlegezés</t>
  </si>
  <si>
    <t>Dologi kiadások</t>
  </si>
  <si>
    <t>ÁH-on belüli megelőlegezés visszafiz.</t>
  </si>
  <si>
    <t>Beruházások</t>
  </si>
  <si>
    <t>Felújítások</t>
  </si>
  <si>
    <t>Pénzeszköz átadások</t>
  </si>
  <si>
    <t>Munkaadót terhelő járulékok</t>
  </si>
  <si>
    <t>066010</t>
  </si>
  <si>
    <t>045160</t>
  </si>
  <si>
    <t>Falugondnoki szolgáltatás</t>
  </si>
  <si>
    <t>Köztemető fenntartás, műk.</t>
  </si>
  <si>
    <t>Ktgvetési tám.</t>
  </si>
  <si>
    <t>Pénzeszk. átvét.</t>
  </si>
  <si>
    <t>900020</t>
  </si>
  <si>
    <t>Kamatbevételek</t>
  </si>
  <si>
    <t>ÖSSZESEN</t>
  </si>
  <si>
    <t>Iparűzési adó</t>
  </si>
  <si>
    <t>Gépjárműadó 40% önk.megillető</t>
  </si>
  <si>
    <t>Késedelmi pótlék bevétel</t>
  </si>
  <si>
    <t>Lakott külterülettel kapcsolatos feladatok</t>
  </si>
  <si>
    <t>Kulturális feladatok támogatása</t>
  </si>
  <si>
    <t>Közhatalmi bev.</t>
  </si>
  <si>
    <t>Intézményi bev.</t>
  </si>
  <si>
    <t>Személyi juttatások, munkaadót terhelő járulékok és dologi kiadások összesített előirányzata</t>
  </si>
  <si>
    <t>Önk. és társulások igazg. tev.</t>
  </si>
  <si>
    <t>Közutak fenntartása</t>
  </si>
  <si>
    <t>Közvilágítás</t>
  </si>
  <si>
    <t>Zöldterület-kezelés</t>
  </si>
  <si>
    <t>Város és községgazd. szolg.</t>
  </si>
  <si>
    <t>Könyvtári tevékenység</t>
  </si>
  <si>
    <t>Közművelődés</t>
  </si>
  <si>
    <t>I.Önkorm.</t>
  </si>
  <si>
    <t>Települési támogatás</t>
  </si>
  <si>
    <t>tartalék</t>
  </si>
  <si>
    <t>Tagdíj</t>
  </si>
  <si>
    <t>Sajátos bevételek</t>
  </si>
  <si>
    <t>Költsgv.bevételek</t>
  </si>
  <si>
    <t>T.eszköz ért.</t>
  </si>
  <si>
    <t>Pénzmaradvány</t>
  </si>
  <si>
    <t xml:space="preserve">  Összesen</t>
  </si>
  <si>
    <t>ei.</t>
  </si>
  <si>
    <t>082091 Közművelődés</t>
  </si>
  <si>
    <t>Pénzeszk.átvétel</t>
  </si>
  <si>
    <t>Beruházás</t>
  </si>
  <si>
    <t>Felújítás</t>
  </si>
  <si>
    <t>Pénzeszk. átadás</t>
  </si>
  <si>
    <t>Hitel</t>
  </si>
  <si>
    <t>FELHALMOZÁS CÉLÚ KIADÁSOK</t>
  </si>
  <si>
    <t>INTÉZMÉNYI MŰKÖDÉSI BEVÉTELEK</t>
  </si>
  <si>
    <t>Forint</t>
  </si>
  <si>
    <t>KÖZHATALMI BEVÉTELEK</t>
  </si>
  <si>
    <t>TÁMOGATÁSÉRTÉKŰ MŰKÖDÉSI BEVÉTELEK</t>
  </si>
  <si>
    <t>Szociális feladatok egyéb támogatása</t>
  </si>
  <si>
    <t>ELLÁTOTTAK PÉNZBENI JUTTATÁSAI</t>
  </si>
  <si>
    <t>TÁMOGATÁSÉRTÉKŰ MŰKÖDÉSI KIADÁSOK</t>
  </si>
  <si>
    <t>Támogatásértékű működési bevétel</t>
  </si>
  <si>
    <t>Egyéb szoc. pénzbeli és term. ellátás</t>
  </si>
  <si>
    <t>107060</t>
  </si>
  <si>
    <t>köztemető fenntartásának támogatása</t>
  </si>
  <si>
    <t>041237</t>
  </si>
  <si>
    <t>-</t>
  </si>
  <si>
    <t>Közfoglalkoztatási mintaprogram</t>
  </si>
  <si>
    <t>Kommunális adó</t>
  </si>
  <si>
    <t>zöldterület-kezeléssel kapcs. feladatok</t>
  </si>
  <si>
    <t>Önk. funkcióira nem sorolh. bev. áh-n kívülről</t>
  </si>
  <si>
    <t>Önkorm. elszámolásai a központi ktgvetéssel</t>
  </si>
  <si>
    <t>Település-üzemeltetéshez kapcsolodó feladatok</t>
  </si>
  <si>
    <t>Önk. és társulásaik ált. igazg. tev.</t>
  </si>
  <si>
    <t>m.adót terh. járulék</t>
  </si>
  <si>
    <t>018030</t>
  </si>
  <si>
    <t>041233</t>
  </si>
  <si>
    <t>Védőnői szolgálat</t>
  </si>
  <si>
    <t>Sümeg Önkormányzat</t>
  </si>
  <si>
    <t>018030 Tám. finansz. műv.</t>
  </si>
  <si>
    <t>módosított</t>
  </si>
  <si>
    <t>Egyéb működési bevétel</t>
  </si>
  <si>
    <t>Hosszabb időtart. közfogl.</t>
  </si>
  <si>
    <t>104051</t>
  </si>
  <si>
    <t>Egyéb közhatalmi bevétel</t>
  </si>
  <si>
    <t>Szociális Társulás finansz.</t>
  </si>
  <si>
    <t>018010 Önk. elszám. kp. ktgv-sel</t>
  </si>
  <si>
    <t>MARADVÁNYKIMUTATÁS</t>
  </si>
  <si>
    <t>(Forint)</t>
  </si>
  <si>
    <t xml:space="preserve">Összeg </t>
  </si>
  <si>
    <t>01 Alaptevékenység költségvetési bevételei</t>
  </si>
  <si>
    <t>02 Alaptevékenység költségvetési kiadásai</t>
  </si>
  <si>
    <t>I. Alaptevékenység költségvetési egyenlege (=01-02)</t>
  </si>
  <si>
    <t>03 Alaptevékenység finanszírozási bevételei</t>
  </si>
  <si>
    <t>04 Alaptevékenység finanszírozási kiadásai</t>
  </si>
  <si>
    <t>II. Alaptevékenység finanszírozási egyenlege (=03-04)</t>
  </si>
  <si>
    <t>A) Alaptevékenység maradványa (=±I±II)</t>
  </si>
  <si>
    <t>05 Vállalkozási tevékenység költségvetési bevételei</t>
  </si>
  <si>
    <t>06 Vállalkozási tevékenység költségvetési kiadásai</t>
  </si>
  <si>
    <t>III. Vállalkozási tevékenység költségvetési egyenlege (=05-06)</t>
  </si>
  <si>
    <t>07 Vállalkozási tevékenység finanszírozási bevételei</t>
  </si>
  <si>
    <t>08 Vállalkozási tevékenység finanszírozási kiadásai</t>
  </si>
  <si>
    <t>IV. Vállalkozási tevékenység finanszírozási egyenlege (=07-08)</t>
  </si>
  <si>
    <t>B) Vállalkozási tevékenység maradványa (=±III±IV)</t>
  </si>
  <si>
    <t>C) Összes maradvány (=A+B)</t>
  </si>
  <si>
    <t>D) Alaptevékenység kötelezettségvállalással terhelt maradványa</t>
  </si>
  <si>
    <t>E) Alaptevékenység szabad maradványa (=A-D)</t>
  </si>
  <si>
    <t>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</si>
  <si>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</si>
  <si>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</si>
  <si>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</si>
  <si>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 xml:space="preserve">I. Tevékenység nettó eredményszemléletű bevétele (=01+02+03) </t>
  </si>
  <si>
    <t>04 Saját termelésű készletek állományváltozása</t>
  </si>
  <si>
    <t>05 Saját előállítású eszközök aktivált értéke</t>
  </si>
  <si>
    <t xml:space="preserve">II. Aktivált saját teljesítmények értéke (=±04+05) 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</si>
  <si>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</si>
  <si>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</si>
  <si>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</si>
  <si>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</si>
  <si>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 xml:space="preserve">III. Egyéb eredményszemléletű bevételek (=06+07+08) 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</si>
  <si>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</si>
  <si>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</si>
  <si>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</si>
  <si>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</si>
  <si>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IV. Anyagjellegű ráfordítások (=09+10+11+12) (16=12+...+15)</t>
  </si>
  <si>
    <t>14 Bérköltség</t>
  </si>
  <si>
    <t>15 Személyi jellegű egyéb kifizetések</t>
  </si>
  <si>
    <t>16 Bérjárulékok</t>
  </si>
  <si>
    <t>V. Személyi jellegű ráfordítások (=13+14+15)</t>
  </si>
  <si>
    <t>VI. Értékcsökkenési leírás</t>
  </si>
  <si>
    <t>VII. Egyéb ráfordítások</t>
  </si>
  <si>
    <t>A) TEVÉKENYSÉGEK EREDMÉNYE (=I±II+III-IV-V-VI-VII)</t>
  </si>
  <si>
    <t>17 Kapott (járó) osztalék és részesedés</t>
  </si>
  <si>
    <t>18 Kapott (járó) kamatok és kamatjellegű eredményszemléletű bevételek</t>
  </si>
  <si>
    <t>19 Pénzügyi műveletek egyéb eredményszemléletű bevételei (&gt;=19a)</t>
  </si>
  <si>
    <t>19a - ebből: árfolyamnyereség</t>
  </si>
  <si>
    <t xml:space="preserve">VIII. Pénzügyi műveletek eredményszemléletű bevételei (=16+17+18) </t>
  </si>
  <si>
    <t>20 Fizetendő kamatok és kamatjellegű ráfordítások</t>
  </si>
  <si>
    <t>21 Részesedések, értékpapírok, pénzeszközök értékvesztése</t>
  </si>
  <si>
    <t>22 Pénzügyi műveletek egyéb ráfordításai (&gt;=21a)</t>
  </si>
  <si>
    <t>22a - ebből: árfolyamveszteség</t>
  </si>
  <si>
    <t xml:space="preserve">IX. Pénzügyi műveletek ráfordításai (=19+20+21) </t>
  </si>
  <si>
    <t xml:space="preserve">B) PÉNZÜGYI MŰVELETEK EREDMÉNYE (=VIII-IX) </t>
  </si>
  <si>
    <t xml:space="preserve">C) MÉRLEG SZERINTI EREDMÉNY (=±A±B) </t>
  </si>
  <si>
    <t>ESZKÖZÖK</t>
  </si>
  <si>
    <t>Előző időszak</t>
  </si>
  <si>
    <t>Tárgyi időszak</t>
  </si>
  <si>
    <t>A/I. Immateriális javak</t>
  </si>
  <si>
    <t xml:space="preserve">    1. Ingatlanok és kapcsolódó vagyon értékű jogok</t>
  </si>
  <si>
    <t xml:space="preserve">    2. Gépek, berendezések, felszerelések, járművek</t>
  </si>
  <si>
    <t xml:space="preserve">    3. Beruházások, felújítások</t>
  </si>
  <si>
    <t>A/II. Tárgyi eszközök</t>
  </si>
  <si>
    <t xml:space="preserve">    1. Tartós részesedések</t>
  </si>
  <si>
    <t>A/III. Befektetett pénzügyi eszközök</t>
  </si>
  <si>
    <t xml:space="preserve">    1. Koncesszióba, vagyonkezelésbe adott eszk.</t>
  </si>
  <si>
    <t>A/IV. Koncesszióba, vagyonkezelésbe adott eszk.</t>
  </si>
  <si>
    <t>A) NEMZETI VAGYONBA TARTOZÓ BEFEKTETETT ESZKÖZÖK</t>
  </si>
  <si>
    <t>B/I. Készletek</t>
  </si>
  <si>
    <t xml:space="preserve">    1. Növendék-hízó és egyéb állatok</t>
  </si>
  <si>
    <t>B/II. Értékpapírok</t>
  </si>
  <si>
    <t>B) NEMZETI VAGYONBA TARTOZÓ FORGÓESZKÖZÖK</t>
  </si>
  <si>
    <t xml:space="preserve">    1. Pénztárak, csekkek, betétkönyvek</t>
  </si>
  <si>
    <t xml:space="preserve">    2. Forintszámlák</t>
  </si>
  <si>
    <t>C) PÉNZESZKÖZÖK</t>
  </si>
  <si>
    <t xml:space="preserve">    1. Ktgvetési évben esedékes köv-ek műk. célú tám. bevételeire áh. belülről</t>
  </si>
  <si>
    <t xml:space="preserve">    2. Ktgvetési évben esedékes köv-ek közhatalmi bevételre</t>
  </si>
  <si>
    <t xml:space="preserve">    3. Ktgvetési évben esedékes köv-ek működési bevételre</t>
  </si>
  <si>
    <t xml:space="preserve">    4. Ktgvetési évben esedékes köv-ek műk. célú átvett pénzeszközre</t>
  </si>
  <si>
    <t xml:space="preserve">    5. Ktgvetési évben esedékes köv-ek felhalmozási célú átvett pénzeszközre</t>
  </si>
  <si>
    <t>D/I. Ktgvetési évben esedékes követelések</t>
  </si>
  <si>
    <t>D/II. Ktgvetési évet követően esedékes követelések</t>
  </si>
  <si>
    <t xml:space="preserve">    1. Adott előlegek</t>
  </si>
  <si>
    <t xml:space="preserve">    2. Forgótőke elszámolása</t>
  </si>
  <si>
    <t>D/III. Követelés jellegű sajátos elszámolások</t>
  </si>
  <si>
    <t>D) KÖVETELÉSEK</t>
  </si>
  <si>
    <t>E) EGYÉB SAJÁTOS ESZKÖZOLDALI ELSZÁMOLÁSOK</t>
  </si>
  <si>
    <t xml:space="preserve">    1. Eredményszemléletű bevételek aktív időbeli elhatárolása</t>
  </si>
  <si>
    <t>F) AKTÍV IDŐBELI ELHATÁROLÁSOK</t>
  </si>
  <si>
    <t>ESZKÖZÖK ÖSSZESEN</t>
  </si>
  <si>
    <t>FORRÁSOK</t>
  </si>
  <si>
    <t>(E-Forintban)</t>
  </si>
  <si>
    <t xml:space="preserve">    1. Nemzeti vagyon induláskori értéke</t>
  </si>
  <si>
    <t xml:space="preserve">    2. Egyéb eszközök induláskori értéke és változásai</t>
  </si>
  <si>
    <t xml:space="preserve">    3. Felhalmozott eredmény</t>
  </si>
  <si>
    <t xml:space="preserve">    4. Mérleg szerinti eredmény</t>
  </si>
  <si>
    <t>G) SAJÁT TŐKE</t>
  </si>
  <si>
    <t>H/I. Ktgvetési évben esedékes kötelezettségek</t>
  </si>
  <si>
    <t>H/II. Ktgvetési évet követően esedékes kötelezettségek</t>
  </si>
  <si>
    <t xml:space="preserve">    1. Kapott előlegek</t>
  </si>
  <si>
    <t>H/III. Kötelezettség jellegű sajátos elszámolások</t>
  </si>
  <si>
    <t>H) KÖTELEZETTSÉGEK</t>
  </si>
  <si>
    <t>I) EGYÉB SAJÁTOS FORRÁSOLDALI ELSZÁMOLÁSOK</t>
  </si>
  <si>
    <t>J) KINCSTÁRI SZÁMLAVEZETÉSSEL KAPCSOLATOS ELSZÁMOLÁSOK</t>
  </si>
  <si>
    <t xml:space="preserve">    1. Költségek, ráfordítások passzív időbeli elhatárolása</t>
  </si>
  <si>
    <t>K) PASSZÍV IDŐBELI ELHATÁROLÁSOK</t>
  </si>
  <si>
    <t>FORRÁSOK ÖSSZESEN</t>
  </si>
  <si>
    <t>teljesítés</t>
  </si>
  <si>
    <t>Hosszabb időtartamú közfoglalkoztatás</t>
  </si>
  <si>
    <t>107066</t>
  </si>
  <si>
    <t>Egyéb szoc. ellát.</t>
  </si>
  <si>
    <t>telj.</t>
  </si>
  <si>
    <t>CÍMREND</t>
  </si>
  <si>
    <t>Alkalmazott kormányzati funkciók</t>
  </si>
  <si>
    <t>Önkormányzatok és társulásaik általános igazgatási tevékenysége</t>
  </si>
  <si>
    <t>013350</t>
  </si>
  <si>
    <t>Az önkormányzati vagyonnal való gazdálkodással kapcsolatos feladatok</t>
  </si>
  <si>
    <t>Önkormányzatok elszámolásai a központi költségvetéssel</t>
  </si>
  <si>
    <t>Támogatási célú finanszírozási műveletek</t>
  </si>
  <si>
    <t>041232</t>
  </si>
  <si>
    <t>Start-munka program - Téli közfoglalkoztatás</t>
  </si>
  <si>
    <t>Közutak, hidak, alagutak üzemeltetési, fenntartása</t>
  </si>
  <si>
    <t>Város és községgazdálkodási szolgáltatások</t>
  </si>
  <si>
    <t>Könyvtári szolgáltatások</t>
  </si>
  <si>
    <t>082092</t>
  </si>
  <si>
    <t>Közművelődés - hagyományos közösségi kulturális értékek gondozása</t>
  </si>
  <si>
    <t>Gyermekvédelmi pénzbeli és természetbeni ellátások</t>
  </si>
  <si>
    <t>Egyéb szociális pénzbeli és természetbeni ellátások, támogatások</t>
  </si>
  <si>
    <t>Önkormányzatok funkcióira nem sorolható bevételei áh-on kívülről</t>
  </si>
  <si>
    <t>VAGYONKIMUTATÁS (Forintban)</t>
  </si>
  <si>
    <t>2017. 12. havi záróállapot szerint</t>
  </si>
  <si>
    <t>Forg. Képtelen</t>
  </si>
  <si>
    <t>Sor</t>
  </si>
  <si>
    <t>Korl.fkép.</t>
  </si>
  <si>
    <t>Forg.képes</t>
  </si>
  <si>
    <t>Összesen</t>
  </si>
  <si>
    <t>1.</t>
  </si>
  <si>
    <t>Alapítás-átszervezés aktivált értéke</t>
  </si>
  <si>
    <t>01</t>
  </si>
  <si>
    <t>2.</t>
  </si>
  <si>
    <t>Kísérleti fejlesztés aktivált értéke</t>
  </si>
  <si>
    <t>02</t>
  </si>
  <si>
    <t>3.</t>
  </si>
  <si>
    <t>Vagyoni értékű jogok (1113., 1114.)</t>
  </si>
  <si>
    <t>03</t>
  </si>
  <si>
    <t>4.</t>
  </si>
  <si>
    <t>Szellemi termékek (1114., 1124.)</t>
  </si>
  <si>
    <t>04</t>
  </si>
  <si>
    <t>5.</t>
  </si>
  <si>
    <t>Immateriális javakra adott előlegek</t>
  </si>
  <si>
    <t>05</t>
  </si>
  <si>
    <t>6.</t>
  </si>
  <si>
    <t>Immateriális javak értékhelyesbítése</t>
  </si>
  <si>
    <t>06</t>
  </si>
  <si>
    <t>Immateriális javak összesen (01+.+06)</t>
  </si>
  <si>
    <t>07</t>
  </si>
  <si>
    <t>Ingatlanok és vagyoni értékű jogok</t>
  </si>
  <si>
    <t>08</t>
  </si>
  <si>
    <t>Gépek, berendezések, felszerelések, járművek</t>
  </si>
  <si>
    <t>09</t>
  </si>
  <si>
    <t>Tenyészállatok (141.,142-ből)</t>
  </si>
  <si>
    <t>11</t>
  </si>
  <si>
    <t>Beruházások, felújítások</t>
  </si>
  <si>
    <t>12</t>
  </si>
  <si>
    <t>Beruházásra adott előlegek</t>
  </si>
  <si>
    <t>13</t>
  </si>
  <si>
    <t>Állami készletek, tartalékok</t>
  </si>
  <si>
    <t>14</t>
  </si>
  <si>
    <t>7.</t>
  </si>
  <si>
    <t>Tárgyi eszközök értékhelyesbítése</t>
  </si>
  <si>
    <t>15</t>
  </si>
  <si>
    <t>II.</t>
  </si>
  <si>
    <t>Tárgyi eszközök összesen (08+.+15)</t>
  </si>
  <si>
    <t>16</t>
  </si>
  <si>
    <t>Egyéb tartós részesedés (171.,1751.)</t>
  </si>
  <si>
    <t>17</t>
  </si>
  <si>
    <t>Tartós hitelviszonyt m. értékpapír</t>
  </si>
  <si>
    <t>18</t>
  </si>
  <si>
    <t>Tartósan adott kölcsön</t>
  </si>
  <si>
    <t>19</t>
  </si>
  <si>
    <t>Hosszú lejáratú bankbetétek (178.)</t>
  </si>
  <si>
    <t>20</t>
  </si>
  <si>
    <t>Egyéb hosszú lejáratú követelések</t>
  </si>
  <si>
    <t>21</t>
  </si>
  <si>
    <t>Befektetett pénzügyi eszközök éh.</t>
  </si>
  <si>
    <t>22</t>
  </si>
  <si>
    <t>III.</t>
  </si>
  <si>
    <t>Befektetett pénzügyi eszközök össz.</t>
  </si>
  <si>
    <t>23</t>
  </si>
  <si>
    <t>Üzemeltetésre, kezelésre átadott e.</t>
  </si>
  <si>
    <t>24</t>
  </si>
  <si>
    <t>Koncesszióba adott eszközök</t>
  </si>
  <si>
    <t>25</t>
  </si>
  <si>
    <t>Vagyonkezelésbe adott eszközök</t>
  </si>
  <si>
    <t>26</t>
  </si>
  <si>
    <t>Vagyonkezelésbe vett eszközök</t>
  </si>
  <si>
    <t>27</t>
  </si>
  <si>
    <t>Üzem., k.átadott, v. vett eszközök</t>
  </si>
  <si>
    <t>28</t>
  </si>
  <si>
    <t>IV.</t>
  </si>
  <si>
    <t>Üzemeltetésre, kezelésre (24+.+28)</t>
  </si>
  <si>
    <t>29</t>
  </si>
  <si>
    <t>A)</t>
  </si>
  <si>
    <t>BEFEKTETETT ESZKÖZÖK ÖSSZESEN</t>
  </si>
  <si>
    <t>30</t>
  </si>
  <si>
    <t>RIGÁCS KÖZSÉG ÖNKORMÁNYZATA</t>
  </si>
  <si>
    <t>Önk.és társ. ált.igazg.tev.</t>
  </si>
  <si>
    <t>Város-községgazd.szolg.</t>
  </si>
  <si>
    <t>Közm.int.köz.színterek</t>
  </si>
  <si>
    <t>Köztemető fenntartás</t>
  </si>
  <si>
    <t>Önk.bevétel ÁH. kívülről</t>
  </si>
  <si>
    <t>Önkorm. elszámolásai</t>
  </si>
  <si>
    <t>Tám. finansz. műv.</t>
  </si>
  <si>
    <t>Gyermekvéd. ellát.</t>
  </si>
  <si>
    <t>egyéb szoc. Tám.</t>
  </si>
  <si>
    <t>Tulajdonosi bevétel</t>
  </si>
  <si>
    <t>Szolgáltatások ellenért.</t>
  </si>
  <si>
    <t xml:space="preserve">Kiegészítés </t>
  </si>
  <si>
    <t>RIGÁCS KÖZSÉG ÖNKORMÁNYZAT</t>
  </si>
  <si>
    <t>Rigács KÖZSÉG ÖNKORMÁNYZATA</t>
  </si>
  <si>
    <t>Gógánfai Tündérkert Óvoda</t>
  </si>
  <si>
    <t>egyéb műk. Tám. ÁH-n kivűlre</t>
  </si>
  <si>
    <t>011130 Önk. igazg. tev.</t>
  </si>
  <si>
    <t xml:space="preserve">    1.Ktgvetési évben esedékes köt-ek személyi juttatásokra</t>
  </si>
  <si>
    <t xml:space="preserve">    2. Ktgvetési évben esedékes köt-ek dologi kiadásokra</t>
  </si>
  <si>
    <t xml:space="preserve">    4. Ktgvetési évben esedékes köt-ek felújításokra</t>
  </si>
  <si>
    <t xml:space="preserve">    3. Ktgvetési évben esedékes köt-ek ellátottak pénzbeli juttatásaira</t>
  </si>
  <si>
    <t xml:space="preserve">    2. Ktgvetési évet követően esedékes köt-ek megelőlegezésvisszafizetésére</t>
  </si>
  <si>
    <t xml:space="preserve">                                   RIGÁCS KÖZSÉG ÖNKORMÁNYZATA</t>
  </si>
  <si>
    <t>GAZDASÁGI TÁRSASÁGOKBAN VALÓ RÉSZVÉTELE</t>
  </si>
  <si>
    <t xml:space="preserve">1. BAKONYKARSZT </t>
  </si>
  <si>
    <t>8200, Veszprém, Pápai u. 47.</t>
  </si>
  <si>
    <t>Víz- és Csatornamű Zrt.</t>
  </si>
  <si>
    <t xml:space="preserve">2. ELMIB </t>
  </si>
  <si>
    <t xml:space="preserve">8800, Nagykanizsa, Csengery u. 9. </t>
  </si>
  <si>
    <t>Első Magyar Infrastruktúra</t>
  </si>
  <si>
    <t>Befektetési Zrt.</t>
  </si>
  <si>
    <t xml:space="preserve">   </t>
  </si>
  <si>
    <t>1000 eFt részvény</t>
  </si>
  <si>
    <t>Önkormányzatok működési támogatásai</t>
  </si>
  <si>
    <t>Pénzeszköz átvétel (járda pályázat)</t>
  </si>
  <si>
    <t>Közfogl. Felhalmozási támogatás</t>
  </si>
  <si>
    <t>Kiegészítő szociális tüzifatámogatás</t>
  </si>
  <si>
    <t>Szociális tüzifa támogatás 2018</t>
  </si>
  <si>
    <t>Téli rezsicsökkentés</t>
  </si>
  <si>
    <t>Polgármesteri illetmény támogatása</t>
  </si>
  <si>
    <t>Szociális, gyermekjóléti feladatok támogatása</t>
  </si>
  <si>
    <t>Start-munkaprogram</t>
  </si>
  <si>
    <t>Szociális tüzifa támogatás (kiegészítőt tartalmazza)</t>
  </si>
  <si>
    <t>Köztemetés</t>
  </si>
  <si>
    <t>Iskolakezdési támogatás</t>
  </si>
  <si>
    <t>Temetési segély</t>
  </si>
  <si>
    <t>Saját hatáskörben adott természetbeni támogatás</t>
  </si>
  <si>
    <t>Előző évi elszámolásból származó kiadás</t>
  </si>
  <si>
    <t>TÖOSZ</t>
  </si>
  <si>
    <t>Veszprém Megyei Falugondnok E.</t>
  </si>
  <si>
    <t>Balton felvidéki vizitársulat</t>
  </si>
  <si>
    <t>GKÖH (finanszírozás, tervezői díj, főépítészdíj, szakmai segítségnyújtás)</t>
  </si>
  <si>
    <t>Éltető Balatonfelv. E.</t>
  </si>
  <si>
    <t>Járdafelújítás pályázati támogatása</t>
  </si>
  <si>
    <t>041233 Hosszabb időtartamú közfogl.</t>
  </si>
  <si>
    <t>Felhalmozási támogatás</t>
  </si>
  <si>
    <t>Garázskapu építés</t>
  </si>
  <si>
    <t>Alumínium kapu</t>
  </si>
  <si>
    <t>Kazáncsere</t>
  </si>
  <si>
    <t>Áfa</t>
  </si>
  <si>
    <t>066010 Zöldterület kezelés</t>
  </si>
  <si>
    <t>H445 motorfűrész</t>
  </si>
  <si>
    <t>041233 Hosszabb időtartamú közfoglalkoztatás</t>
  </si>
  <si>
    <t>Damilos fűnyíró</t>
  </si>
  <si>
    <t>Szárzúzó alkatrészek</t>
  </si>
  <si>
    <t>082092 Közművelődés</t>
  </si>
  <si>
    <t>Hólégbefúvó csere</t>
  </si>
  <si>
    <t>Falugondnoki szolgálat</t>
  </si>
  <si>
    <t>Mobiltelefon vásárlás</t>
  </si>
  <si>
    <t>13320 Köztemető fenntartás és működtetés</t>
  </si>
  <si>
    <t>Kerítésoszlopok</t>
  </si>
  <si>
    <t>Kovácsoltvas temetőkerítés</t>
  </si>
  <si>
    <t>hősi emlékmű tábla</t>
  </si>
  <si>
    <t>88/1 hrsz járdafelújítás</t>
  </si>
  <si>
    <t>045160 - Közutak, hidak, alagutak üzemeltetése, fenntartása</t>
  </si>
  <si>
    <t>2018.</t>
  </si>
  <si>
    <t xml:space="preserve">                                2018. ÉVI MÉRLEG</t>
  </si>
  <si>
    <t xml:space="preserve">    1. Ktgvetési évet követően esedékes köt-ek finanszírozásikiadásokra</t>
  </si>
  <si>
    <t>2. Más szervezetet megillető bev. Elsz.</t>
  </si>
  <si>
    <t xml:space="preserve">    2. Halasztott eredményszemléletű bevételek</t>
  </si>
  <si>
    <t>13. melléklet Rigács Község Önkormányzat Képviselő-testületének 5/2019. (V.30.) önkormányzati rendeletéhez</t>
  </si>
  <si>
    <t>14. melléklet Rigács Község Önkormányzat Képviselő-testületének 5/2019. (V.30.) önkormányzati rendeletéhez</t>
  </si>
  <si>
    <t>16. melléklet Rigács Község Önkormányzata Képviselő-testületének 5/2019. (V. 30.) önkormányzati rendelethez</t>
  </si>
  <si>
    <t>RIGÁCS  KÖZSÉG ÖNKORMÁNYZATÁNAK</t>
  </si>
  <si>
    <t>170 eFt részvény</t>
  </si>
  <si>
    <t>12. melléklet Rigács Község Önkormányzat Képviselő-testületének 5/2019. (V.30.) önkormányzati rendeletéhez</t>
  </si>
  <si>
    <t>11. melléklet Rigács Község Önkormányzat Képviselő-testületének 5/2019.(V.30.) önkormányzati rendelethez</t>
  </si>
  <si>
    <t>10. melléklet Rigács Község Önkormányzat Képviselő-testületének 5/2019.(V.30.) önkormányzati rendelethez</t>
  </si>
  <si>
    <t>9. melléklet Rigács Község Önkormányzat Képviselő-testületének  5/2019.(V.30.) önkormányzati rendelethez</t>
  </si>
  <si>
    <t>8. melléklet Rigács Község Önkormányzat Képviselő-testületének  5/2019.(V.30.) önkormányzati rendelethez</t>
  </si>
  <si>
    <t>7. melléklet Rigács Község Önkormányzat Képviselő-testületének 5/2019.(V.30.) önkormányzati rendelethez</t>
  </si>
  <si>
    <t>6. melléklet Rigács Község Önkormányzat Képviselő-testületének 5/2019.(V.30.) önkormányzati rendelethez</t>
  </si>
  <si>
    <t>5. melléklet Rigács Község Önkormányzat Képviselő-testületének  5/2019.(V.30.) önkormányzati rendelethez</t>
  </si>
  <si>
    <t>4. melléklet Rigács Község Önkormányzat Képviselő-testületének 5/2019.(V.30.) önkormányzati rendelethez</t>
  </si>
  <si>
    <t>3. melléklet Rigács Község Önkormányzat Képviselő-testületének 5/2019.(V.30.) önkormányzati rendelethez</t>
  </si>
  <si>
    <t>2. melléklet Rigács Község Önkormányzat Képviselő-testületének  5/2019. (V.30.) önkormányzati rendelethez</t>
  </si>
  <si>
    <t>1. melléklet Rigács Község Önkormányzata Képviselő-testületének 5/2019. (V.30.) önkormányzati rendelethez</t>
  </si>
  <si>
    <t>15. melléklet Rigács Község Önkormányzata Képviselő-testületének 5/2019. (V.30.)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</si>
</sst>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6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color indexed="16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9"/>
      <name val="Arial CE"/>
      <charset val="238"/>
    </font>
    <font>
      <sz val="8"/>
      <name val="Arial CE"/>
      <family val="2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8"/>
      <name val="Arial CE"/>
      <charset val="238"/>
    </font>
    <font>
      <b/>
      <i/>
      <sz val="9"/>
      <name val="Arial CE"/>
      <family val="2"/>
      <charset val="238"/>
    </font>
    <font>
      <sz val="8.5"/>
      <name val="Arial CE"/>
      <charset val="238"/>
    </font>
    <font>
      <sz val="8.8000000000000007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10.5"/>
      <name val="Arial CE"/>
      <family val="2"/>
      <charset val="238"/>
    </font>
    <font>
      <sz val="9"/>
      <color indexed="8"/>
      <name val="Tahoma"/>
      <family val="2"/>
    </font>
    <font>
      <b/>
      <sz val="9"/>
      <color indexed="8"/>
      <name val="Tahoma"/>
      <family val="2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Courier New"/>
      <family val="3"/>
    </font>
    <font>
      <b/>
      <sz val="9.5"/>
      <name val="Arial CE"/>
      <family val="2"/>
      <charset val="238"/>
    </font>
    <font>
      <b/>
      <sz val="11"/>
      <name val="Courier New"/>
      <family val="3"/>
      <charset val="238"/>
    </font>
    <font>
      <b/>
      <sz val="10"/>
      <name val="Courier New"/>
      <family val="3"/>
      <charset val="238"/>
    </font>
    <font>
      <sz val="8"/>
      <name val="Courier New"/>
      <family val="3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Arial CE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charset val="238"/>
    </font>
    <font>
      <sz val="10"/>
      <color rgb="FFFF0000"/>
      <name val="Arial CE"/>
      <charset val="238"/>
    </font>
    <font>
      <b/>
      <sz val="9"/>
      <color theme="1"/>
      <name val="Arial CE"/>
      <charset val="238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6" fillId="0" borderId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6" borderId="0" applyNumberFormat="0" applyBorder="0" applyAlignment="0" applyProtection="0"/>
    <xf numFmtId="0" fontId="42" fillId="9" borderId="0" applyNumberFormat="0" applyBorder="0" applyAlignment="0" applyProtection="0"/>
    <xf numFmtId="0" fontId="42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4" fillId="8" borderId="90" applyNumberFormat="0" applyAlignment="0" applyProtection="0"/>
    <xf numFmtId="0" fontId="45" fillId="0" borderId="0" applyNumberFormat="0" applyFill="0" applyBorder="0" applyAlignment="0" applyProtection="0"/>
    <xf numFmtId="0" fontId="46" fillId="0" borderId="91" applyNumberFormat="0" applyFill="0" applyAlignment="0" applyProtection="0"/>
    <xf numFmtId="0" fontId="47" fillId="0" borderId="92" applyNumberFormat="0" applyFill="0" applyAlignment="0" applyProtection="0"/>
    <xf numFmtId="0" fontId="48" fillId="0" borderId="93" applyNumberFormat="0" applyFill="0" applyAlignment="0" applyProtection="0"/>
    <xf numFmtId="0" fontId="48" fillId="0" borderId="0" applyNumberFormat="0" applyFill="0" applyBorder="0" applyAlignment="0" applyProtection="0"/>
    <xf numFmtId="0" fontId="49" fillId="17" borderId="94" applyNumberFormat="0" applyAlignment="0" applyProtection="0"/>
    <xf numFmtId="164" fontId="3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1" fillId="18" borderId="96" applyNumberFormat="0" applyFont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22" borderId="0" applyNumberFormat="0" applyBorder="0" applyAlignment="0" applyProtection="0"/>
    <xf numFmtId="0" fontId="52" fillId="5" borderId="0" applyNumberFormat="0" applyBorder="0" applyAlignment="0" applyProtection="0"/>
    <xf numFmtId="0" fontId="53" fillId="23" borderId="97" applyNumberFormat="0" applyAlignment="0" applyProtection="0"/>
    <xf numFmtId="0" fontId="54" fillId="0" borderId="0" applyNumberFormat="0" applyFill="0" applyBorder="0" applyAlignment="0" applyProtection="0"/>
    <xf numFmtId="0" fontId="36" fillId="0" borderId="0"/>
    <xf numFmtId="0" fontId="1" fillId="0" borderId="0"/>
    <xf numFmtId="0" fontId="55" fillId="0" borderId="98" applyNumberFormat="0" applyFill="0" applyAlignment="0" applyProtection="0"/>
    <xf numFmtId="0" fontId="56" fillId="4" borderId="0" applyNumberFormat="0" applyBorder="0" applyAlignment="0" applyProtection="0"/>
    <xf numFmtId="0" fontId="57" fillId="24" borderId="0" applyNumberFormat="0" applyBorder="0" applyAlignment="0" applyProtection="0"/>
    <xf numFmtId="0" fontId="58" fillId="23" borderId="90" applyNumberFormat="0" applyAlignment="0" applyProtection="0"/>
    <xf numFmtId="164" fontId="42" fillId="0" borderId="0" applyFont="0" applyFill="0" applyBorder="0" applyAlignment="0" applyProtection="0"/>
    <xf numFmtId="0" fontId="42" fillId="0" borderId="0"/>
  </cellStyleXfs>
  <cellXfs count="719">
    <xf numFmtId="0" fontId="0" fillId="0" borderId="0" xfId="0"/>
    <xf numFmtId="0" fontId="0" fillId="0" borderId="0" xfId="0" applyBorder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0" fillId="0" borderId="12" xfId="0" applyBorder="1" applyAlignment="1">
      <alignment horizontal="center"/>
    </xf>
    <xf numFmtId="0" fontId="5" fillId="0" borderId="2" xfId="0" applyFont="1" applyBorder="1"/>
    <xf numFmtId="0" fontId="2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6" xfId="0" applyBorder="1"/>
    <xf numFmtId="0" fontId="0" fillId="0" borderId="25" xfId="0" applyBorder="1"/>
    <xf numFmtId="0" fontId="3" fillId="0" borderId="7" xfId="0" applyFont="1" applyBorder="1"/>
    <xf numFmtId="0" fontId="3" fillId="0" borderId="8" xfId="0" applyFont="1" applyBorder="1"/>
    <xf numFmtId="0" fontId="3" fillId="0" borderId="30" xfId="0" applyFont="1" applyBorder="1"/>
    <xf numFmtId="0" fontId="3" fillId="0" borderId="31" xfId="0" applyFont="1" applyBorder="1"/>
    <xf numFmtId="0" fontId="6" fillId="0" borderId="2" xfId="0" applyFont="1" applyBorder="1"/>
    <xf numFmtId="0" fontId="3" fillId="0" borderId="34" xfId="0" applyFont="1" applyBorder="1"/>
    <xf numFmtId="0" fontId="3" fillId="0" borderId="35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1" fillId="0" borderId="0" xfId="0" applyFont="1"/>
    <xf numFmtId="0" fontId="2" fillId="0" borderId="16" xfId="0" applyFont="1" applyBorder="1"/>
    <xf numFmtId="0" fontId="0" fillId="0" borderId="43" xfId="0" applyBorder="1"/>
    <xf numFmtId="0" fontId="0" fillId="0" borderId="16" xfId="0" applyBorder="1"/>
    <xf numFmtId="0" fontId="13" fillId="0" borderId="0" xfId="0" applyFont="1"/>
    <xf numFmtId="0" fontId="4" fillId="0" borderId="0" xfId="0" applyFont="1"/>
    <xf numFmtId="0" fontId="0" fillId="0" borderId="57" xfId="0" applyBorder="1"/>
    <xf numFmtId="0" fontId="0" fillId="0" borderId="58" xfId="0" applyBorder="1"/>
    <xf numFmtId="0" fontId="6" fillId="0" borderId="59" xfId="0" applyFont="1" applyBorder="1"/>
    <xf numFmtId="0" fontId="2" fillId="0" borderId="52" xfId="0" applyFont="1" applyBorder="1"/>
    <xf numFmtId="0" fontId="2" fillId="0" borderId="25" xfId="0" applyFont="1" applyBorder="1"/>
    <xf numFmtId="0" fontId="10" fillId="0" borderId="27" xfId="0" applyFont="1" applyBorder="1"/>
    <xf numFmtId="0" fontId="2" fillId="0" borderId="19" xfId="0" applyFont="1" applyBorder="1"/>
    <xf numFmtId="0" fontId="2" fillId="0" borderId="43" xfId="0" applyFont="1" applyBorder="1"/>
    <xf numFmtId="0" fontId="0" fillId="0" borderId="39" xfId="0" applyBorder="1"/>
    <xf numFmtId="0" fontId="0" fillId="0" borderId="29" xfId="0" applyBorder="1"/>
    <xf numFmtId="0" fontId="0" fillId="0" borderId="10" xfId="0" applyBorder="1"/>
    <xf numFmtId="0" fontId="15" fillId="0" borderId="2" xfId="0" applyFont="1" applyBorder="1"/>
    <xf numFmtId="0" fontId="15" fillId="0" borderId="12" xfId="0" applyFont="1" applyBorder="1"/>
    <xf numFmtId="0" fontId="0" fillId="0" borderId="12" xfId="0" applyBorder="1"/>
    <xf numFmtId="0" fontId="0" fillId="0" borderId="37" xfId="0" applyBorder="1"/>
    <xf numFmtId="0" fontId="0" fillId="0" borderId="5" xfId="0" applyBorder="1"/>
    <xf numFmtId="0" fontId="0" fillId="0" borderId="11" xfId="0" applyBorder="1"/>
    <xf numFmtId="0" fontId="0" fillId="0" borderId="51" xfId="0" applyBorder="1"/>
    <xf numFmtId="0" fontId="0" fillId="0" borderId="23" xfId="0" applyBorder="1"/>
    <xf numFmtId="0" fontId="0" fillId="0" borderId="52" xfId="0" applyBorder="1"/>
    <xf numFmtId="0" fontId="0" fillId="0" borderId="61" xfId="0" applyBorder="1"/>
    <xf numFmtId="0" fontId="13" fillId="0" borderId="0" xfId="0" applyFont="1" applyBorder="1"/>
    <xf numFmtId="0" fontId="4" fillId="0" borderId="0" xfId="0" applyFont="1" applyBorder="1"/>
    <xf numFmtId="0" fontId="6" fillId="0" borderId="49" xfId="0" applyFont="1" applyBorder="1"/>
    <xf numFmtId="0" fontId="10" fillId="0" borderId="28" xfId="0" applyFont="1" applyBorder="1"/>
    <xf numFmtId="0" fontId="0" fillId="0" borderId="8" xfId="0" applyBorder="1"/>
    <xf numFmtId="0" fontId="0" fillId="0" borderId="35" xfId="0" applyBorder="1"/>
    <xf numFmtId="0" fontId="0" fillId="0" borderId="36" xfId="0" applyBorder="1"/>
    <xf numFmtId="0" fontId="16" fillId="0" borderId="63" xfId="0" applyFont="1" applyBorder="1"/>
    <xf numFmtId="0" fontId="16" fillId="0" borderId="2" xfId="0" applyFont="1" applyBorder="1"/>
    <xf numFmtId="0" fontId="16" fillId="0" borderId="12" xfId="0" applyFont="1" applyBorder="1"/>
    <xf numFmtId="0" fontId="2" fillId="0" borderId="37" xfId="0" applyFont="1" applyBorder="1"/>
    <xf numFmtId="0" fontId="0" fillId="0" borderId="63" xfId="0" applyBorder="1"/>
    <xf numFmtId="0" fontId="6" fillId="0" borderId="63" xfId="0" applyFont="1" applyBorder="1"/>
    <xf numFmtId="0" fontId="6" fillId="0" borderId="12" xfId="0" applyFont="1" applyBorder="1"/>
    <xf numFmtId="0" fontId="0" fillId="0" borderId="63" xfId="0" applyFill="1" applyBorder="1"/>
    <xf numFmtId="0" fontId="17" fillId="0" borderId="2" xfId="0" applyFont="1" applyBorder="1"/>
    <xf numFmtId="0" fontId="17" fillId="0" borderId="12" xfId="0" applyFont="1" applyBorder="1"/>
    <xf numFmtId="0" fontId="17" fillId="0" borderId="63" xfId="0" applyFont="1" applyBorder="1"/>
    <xf numFmtId="0" fontId="0" fillId="0" borderId="65" xfId="0" applyBorder="1"/>
    <xf numFmtId="0" fontId="2" fillId="0" borderId="18" xfId="0" applyFont="1" applyBorder="1"/>
    <xf numFmtId="0" fontId="4" fillId="0" borderId="15" xfId="0" applyFont="1" applyBorder="1"/>
    <xf numFmtId="0" fontId="4" fillId="0" borderId="16" xfId="0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/>
    <xf numFmtId="0" fontId="10" fillId="0" borderId="47" xfId="0" applyFont="1" applyBorder="1" applyAlignment="1">
      <alignment horizontal="center"/>
    </xf>
    <xf numFmtId="0" fontId="2" fillId="0" borderId="55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66" xfId="0" applyFont="1" applyBorder="1"/>
    <xf numFmtId="0" fontId="2" fillId="0" borderId="1" xfId="0" applyFont="1" applyBorder="1"/>
    <xf numFmtId="0" fontId="0" fillId="0" borderId="67" xfId="0" applyBorder="1"/>
    <xf numFmtId="0" fontId="2" fillId="0" borderId="11" xfId="0" applyFont="1" applyBorder="1"/>
    <xf numFmtId="0" fontId="0" fillId="0" borderId="37" xfId="0" applyBorder="1" applyAlignment="1">
      <alignment horizontal="right"/>
    </xf>
    <xf numFmtId="0" fontId="2" fillId="0" borderId="5" xfId="0" applyFont="1" applyBorder="1"/>
    <xf numFmtId="0" fontId="0" fillId="0" borderId="68" xfId="0" applyBorder="1"/>
    <xf numFmtId="0" fontId="4" fillId="0" borderId="2" xfId="0" applyFont="1" applyBorder="1"/>
    <xf numFmtId="0" fontId="0" fillId="0" borderId="31" xfId="0" applyBorder="1"/>
    <xf numFmtId="0" fontId="14" fillId="0" borderId="16" xfId="0" applyFont="1" applyBorder="1"/>
    <xf numFmtId="0" fontId="14" fillId="0" borderId="17" xfId="0" applyFont="1" applyBorder="1"/>
    <xf numFmtId="0" fontId="0" fillId="0" borderId="17" xfId="0" applyBorder="1"/>
    <xf numFmtId="0" fontId="2" fillId="0" borderId="58" xfId="0" applyFont="1" applyBorder="1"/>
    <xf numFmtId="0" fontId="14" fillId="0" borderId="58" xfId="0" applyFont="1" applyBorder="1"/>
    <xf numFmtId="0" fontId="14" fillId="0" borderId="71" xfId="0" applyFont="1" applyBorder="1"/>
    <xf numFmtId="0" fontId="2" fillId="0" borderId="2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0" fillId="0" borderId="6" xfId="0" applyBorder="1" applyAlignment="1">
      <alignment horizontal="right"/>
    </xf>
    <xf numFmtId="0" fontId="0" fillId="0" borderId="38" xfId="0" applyBorder="1" applyAlignment="1">
      <alignment horizontal="right"/>
    </xf>
    <xf numFmtId="0" fontId="2" fillId="0" borderId="46" xfId="0" applyFont="1" applyBorder="1"/>
    <xf numFmtId="0" fontId="0" fillId="0" borderId="66" xfId="0" applyBorder="1"/>
    <xf numFmtId="0" fontId="2" fillId="0" borderId="3" xfId="0" applyFont="1" applyBorder="1"/>
    <xf numFmtId="0" fontId="4" fillId="0" borderId="0" xfId="0" applyFont="1" applyAlignment="1">
      <alignment horizontal="right"/>
    </xf>
    <xf numFmtId="0" fontId="4" fillId="0" borderId="57" xfId="0" applyFont="1" applyBorder="1" applyAlignment="1">
      <alignment horizontal="center"/>
    </xf>
    <xf numFmtId="0" fontId="2" fillId="0" borderId="57" xfId="0" applyFont="1" applyBorder="1"/>
    <xf numFmtId="0" fontId="2" fillId="0" borderId="72" xfId="0" applyFont="1" applyBorder="1"/>
    <xf numFmtId="0" fontId="2" fillId="0" borderId="71" xfId="0" applyFont="1" applyBorder="1"/>
    <xf numFmtId="0" fontId="4" fillId="0" borderId="48" xfId="0" applyFont="1" applyBorder="1"/>
    <xf numFmtId="0" fontId="9" fillId="0" borderId="59" xfId="0" applyFont="1" applyBorder="1"/>
    <xf numFmtId="0" fontId="10" fillId="0" borderId="49" xfId="0" applyFont="1" applyBorder="1"/>
    <xf numFmtId="0" fontId="2" fillId="0" borderId="52" xfId="0" applyFont="1" applyBorder="1" applyAlignment="1">
      <alignment horizontal="right"/>
    </xf>
    <xf numFmtId="0" fontId="2" fillId="0" borderId="55" xfId="0" applyFont="1" applyBorder="1"/>
    <xf numFmtId="0" fontId="2" fillId="0" borderId="56" xfId="0" applyFont="1" applyBorder="1"/>
    <xf numFmtId="14" fontId="10" fillId="0" borderId="27" xfId="0" applyNumberFormat="1" applyFont="1" applyBorder="1"/>
    <xf numFmtId="14" fontId="10" fillId="0" borderId="28" xfId="0" applyNumberFormat="1" applyFont="1" applyBorder="1"/>
    <xf numFmtId="0" fontId="2" fillId="0" borderId="35" xfId="0" applyFont="1" applyBorder="1"/>
    <xf numFmtId="0" fontId="2" fillId="0" borderId="36" xfId="0" applyFont="1" applyBorder="1"/>
    <xf numFmtId="0" fontId="16" fillId="0" borderId="3" xfId="0" applyFont="1" applyBorder="1"/>
    <xf numFmtId="0" fontId="0" fillId="0" borderId="3" xfId="0" applyBorder="1"/>
    <xf numFmtId="9" fontId="20" fillId="0" borderId="2" xfId="0" applyNumberFormat="1" applyFont="1" applyBorder="1"/>
    <xf numFmtId="0" fontId="21" fillId="0" borderId="2" xfId="0" applyFont="1" applyBorder="1"/>
    <xf numFmtId="0" fontId="16" fillId="0" borderId="5" xfId="0" applyFont="1" applyBorder="1"/>
    <xf numFmtId="0" fontId="16" fillId="0" borderId="68" xfId="0" applyFont="1" applyBorder="1"/>
    <xf numFmtId="0" fontId="0" fillId="0" borderId="69" xfId="0" applyBorder="1"/>
    <xf numFmtId="0" fontId="0" fillId="0" borderId="34" xfId="0" applyBorder="1"/>
    <xf numFmtId="0" fontId="0" fillId="0" borderId="73" xfId="0" applyBorder="1"/>
    <xf numFmtId="0" fontId="2" fillId="0" borderId="75" xfId="0" applyFont="1" applyBorder="1"/>
    <xf numFmtId="0" fontId="2" fillId="0" borderId="76" xfId="0" applyFont="1" applyBorder="1"/>
    <xf numFmtId="0" fontId="16" fillId="0" borderId="11" xfId="0" applyFont="1" applyBorder="1"/>
    <xf numFmtId="0" fontId="19" fillId="0" borderId="24" xfId="0" applyFont="1" applyBorder="1"/>
    <xf numFmtId="0" fontId="4" fillId="0" borderId="3" xfId="0" applyFont="1" applyBorder="1"/>
    <xf numFmtId="0" fontId="17" fillId="0" borderId="11" xfId="0" applyFont="1" applyBorder="1"/>
    <xf numFmtId="0" fontId="1" fillId="0" borderId="11" xfId="0" applyFont="1" applyBorder="1"/>
    <xf numFmtId="0" fontId="4" fillId="0" borderId="12" xfId="0" applyFont="1" applyBorder="1"/>
    <xf numFmtId="0" fontId="13" fillId="0" borderId="78" xfId="0" applyFont="1" applyBorder="1"/>
    <xf numFmtId="0" fontId="6" fillId="0" borderId="48" xfId="0" applyFont="1" applyBorder="1"/>
    <xf numFmtId="0" fontId="2" fillId="0" borderId="0" xfId="0" applyFont="1" applyAlignment="1"/>
    <xf numFmtId="0" fontId="7" fillId="0" borderId="2" xfId="0" applyFont="1" applyBorder="1"/>
    <xf numFmtId="0" fontId="14" fillId="0" borderId="11" xfId="0" applyFont="1" applyBorder="1"/>
    <xf numFmtId="0" fontId="0" fillId="0" borderId="46" xfId="0" applyBorder="1"/>
    <xf numFmtId="0" fontId="0" fillId="0" borderId="33" xfId="0" applyBorder="1"/>
    <xf numFmtId="0" fontId="0" fillId="0" borderId="30" xfId="0" applyBorder="1"/>
    <xf numFmtId="0" fontId="2" fillId="0" borderId="10" xfId="0" applyFont="1" applyBorder="1"/>
    <xf numFmtId="0" fontId="2" fillId="0" borderId="29" xfId="0" applyFont="1" applyBorder="1"/>
    <xf numFmtId="0" fontId="2" fillId="0" borderId="39" xfId="0" applyFont="1" applyBorder="1"/>
    <xf numFmtId="0" fontId="0" fillId="0" borderId="28" xfId="0" applyBorder="1"/>
    <xf numFmtId="0" fontId="0" fillId="0" borderId="49" xfId="0" applyBorder="1"/>
    <xf numFmtId="0" fontId="0" fillId="0" borderId="59" xfId="0" applyBorder="1"/>
    <xf numFmtId="0" fontId="0" fillId="0" borderId="72" xfId="0" applyBorder="1"/>
    <xf numFmtId="0" fontId="2" fillId="0" borderId="79" xfId="0" applyFont="1" applyBorder="1"/>
    <xf numFmtId="0" fontId="2" fillId="0" borderId="61" xfId="0" applyFont="1" applyBorder="1"/>
    <xf numFmtId="0" fontId="2" fillId="0" borderId="34" xfId="0" applyFont="1" applyBorder="1"/>
    <xf numFmtId="0" fontId="0" fillId="0" borderId="80" xfId="0" applyBorder="1"/>
    <xf numFmtId="0" fontId="0" fillId="0" borderId="79" xfId="0" applyBorder="1"/>
    <xf numFmtId="0" fontId="0" fillId="0" borderId="71" xfId="0" applyBorder="1"/>
    <xf numFmtId="0" fontId="16" fillId="0" borderId="81" xfId="0" applyFont="1" applyBorder="1"/>
    <xf numFmtId="0" fontId="0" fillId="0" borderId="9" xfId="0" applyBorder="1"/>
    <xf numFmtId="0" fontId="0" fillId="0" borderId="64" xfId="0" applyBorder="1" applyAlignment="1">
      <alignment horizontal="left"/>
    </xf>
    <xf numFmtId="0" fontId="0" fillId="0" borderId="24" xfId="0" applyBorder="1"/>
    <xf numFmtId="0" fontId="11" fillId="0" borderId="44" xfId="0" applyFont="1" applyBorder="1" applyAlignment="1">
      <alignment horizontal="left"/>
    </xf>
    <xf numFmtId="0" fontId="19" fillId="0" borderId="63" xfId="0" applyFont="1" applyBorder="1" applyAlignment="1">
      <alignment horizontal="left"/>
    </xf>
    <xf numFmtId="0" fontId="19" fillId="0" borderId="3" xfId="0" applyFont="1" applyBorder="1"/>
    <xf numFmtId="0" fontId="19" fillId="0" borderId="64" xfId="0" applyFont="1" applyBorder="1" applyAlignment="1">
      <alignment horizontal="left"/>
    </xf>
    <xf numFmtId="0" fontId="0" fillId="0" borderId="81" xfId="0" applyBorder="1"/>
    <xf numFmtId="0" fontId="19" fillId="0" borderId="44" xfId="0" applyFont="1" applyBorder="1" applyAlignment="1">
      <alignment horizontal="left"/>
    </xf>
    <xf numFmtId="0" fontId="19" fillId="0" borderId="66" xfId="0" applyFont="1" applyBorder="1"/>
    <xf numFmtId="0" fontId="0" fillId="0" borderId="61" xfId="0" applyBorder="1" applyAlignment="1">
      <alignment horizontal="left"/>
    </xf>
    <xf numFmtId="0" fontId="0" fillId="0" borderId="0" xfId="0" applyBorder="1" applyAlignment="1">
      <alignment horizontal="right"/>
    </xf>
    <xf numFmtId="0" fontId="2" fillId="0" borderId="82" xfId="0" applyFont="1" applyBorder="1" applyAlignment="1">
      <alignment horizontal="left"/>
    </xf>
    <xf numFmtId="0" fontId="2" fillId="0" borderId="83" xfId="0" applyFont="1" applyBorder="1"/>
    <xf numFmtId="0" fontId="2" fillId="0" borderId="53" xfId="0" applyFont="1" applyBorder="1"/>
    <xf numFmtId="0" fontId="0" fillId="0" borderId="63" xfId="0" applyFont="1" applyBorder="1"/>
    <xf numFmtId="0" fontId="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165" fontId="2" fillId="0" borderId="0" xfId="1" applyNumberFormat="1" applyFont="1" applyBorder="1"/>
    <xf numFmtId="165" fontId="19" fillId="0" borderId="0" xfId="1" applyNumberFormat="1" applyFont="1" applyBorder="1"/>
    <xf numFmtId="165" fontId="18" fillId="0" borderId="0" xfId="1" applyNumberFormat="1" applyFont="1" applyBorder="1" applyAlignment="1">
      <alignment horizontal="right"/>
    </xf>
    <xf numFmtId="165" fontId="0" fillId="0" borderId="0" xfId="1" applyNumberFormat="1" applyFont="1" applyBorder="1"/>
    <xf numFmtId="165" fontId="7" fillId="0" borderId="0" xfId="1" applyNumberFormat="1" applyFont="1" applyBorder="1"/>
    <xf numFmtId="165" fontId="10" fillId="0" borderId="0" xfId="1" applyNumberFormat="1" applyFont="1" applyBorder="1"/>
    <xf numFmtId="0" fontId="2" fillId="0" borderId="72" xfId="0" applyFont="1" applyBorder="1" applyAlignment="1"/>
    <xf numFmtId="0" fontId="2" fillId="0" borderId="58" xfId="0" applyFont="1" applyBorder="1" applyAlignment="1"/>
    <xf numFmtId="0" fontId="22" fillId="0" borderId="0" xfId="0" applyFont="1" applyBorder="1"/>
    <xf numFmtId="0" fontId="22" fillId="0" borderId="2" xfId="0" applyFont="1" applyBorder="1"/>
    <xf numFmtId="0" fontId="4" fillId="0" borderId="63" xfId="0" applyFont="1" applyBorder="1"/>
    <xf numFmtId="0" fontId="2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0" fillId="0" borderId="48" xfId="0" applyBorder="1"/>
    <xf numFmtId="0" fontId="12" fillId="0" borderId="41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0" fillId="0" borderId="3" xfId="0" applyFont="1" applyBorder="1"/>
    <xf numFmtId="0" fontId="8" fillId="0" borderId="2" xfId="0" applyFont="1" applyBorder="1"/>
    <xf numFmtId="49" fontId="6" fillId="0" borderId="63" xfId="0" applyNumberFormat="1" applyFont="1" applyBorder="1" applyAlignment="1">
      <alignment horizontal="left"/>
    </xf>
    <xf numFmtId="0" fontId="21" fillId="0" borderId="3" xfId="0" applyFont="1" applyBorder="1"/>
    <xf numFmtId="0" fontId="0" fillId="0" borderId="2" xfId="0" applyFont="1" applyBorder="1"/>
    <xf numFmtId="0" fontId="0" fillId="0" borderId="29" xfId="0" applyBorder="1" applyAlignment="1">
      <alignment horizontal="center"/>
    </xf>
    <xf numFmtId="0" fontId="0" fillId="0" borderId="43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0" fillId="0" borderId="64" xfId="0" applyBorder="1"/>
    <xf numFmtId="0" fontId="0" fillId="0" borderId="6" xfId="0" applyBorder="1" applyAlignment="1">
      <alignment horizontal="center"/>
    </xf>
    <xf numFmtId="0" fontId="3" fillId="0" borderId="0" xfId="0" applyFont="1" applyBorder="1"/>
    <xf numFmtId="0" fontId="2" fillId="0" borderId="63" xfId="0" applyFont="1" applyBorder="1"/>
    <xf numFmtId="3" fontId="0" fillId="0" borderId="37" xfId="0" applyNumberFormat="1" applyBorder="1" applyAlignment="1">
      <alignment horizontal="right"/>
    </xf>
    <xf numFmtId="3" fontId="2" fillId="0" borderId="37" xfId="0" applyNumberFormat="1" applyFont="1" applyBorder="1" applyAlignment="1">
      <alignment horizontal="right"/>
    </xf>
    <xf numFmtId="3" fontId="0" fillId="0" borderId="37" xfId="0" applyNumberForma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3" fontId="3" fillId="0" borderId="39" xfId="0" applyNumberFormat="1" applyFont="1" applyBorder="1" applyAlignment="1">
      <alignment horizontal="right"/>
    </xf>
    <xf numFmtId="3" fontId="3" fillId="0" borderId="40" xfId="0" applyNumberFormat="1" applyFont="1" applyBorder="1" applyAlignment="1">
      <alignment horizontal="right"/>
    </xf>
    <xf numFmtId="3" fontId="5" fillId="0" borderId="37" xfId="0" applyNumberFormat="1" applyFont="1" applyBorder="1"/>
    <xf numFmtId="3" fontId="2" fillId="0" borderId="37" xfId="0" applyNumberFormat="1" applyFont="1" applyBorder="1"/>
    <xf numFmtId="3" fontId="0" fillId="0" borderId="37" xfId="0" applyNumberFormat="1" applyBorder="1"/>
    <xf numFmtId="3" fontId="0" fillId="0" borderId="40" xfId="0" applyNumberFormat="1" applyBorder="1"/>
    <xf numFmtId="3" fontId="2" fillId="0" borderId="41" xfId="0" applyNumberFormat="1" applyFont="1" applyBorder="1"/>
    <xf numFmtId="49" fontId="0" fillId="0" borderId="31" xfId="0" applyNumberFormat="1" applyBorder="1"/>
    <xf numFmtId="49" fontId="17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ont="1"/>
    <xf numFmtId="3" fontId="0" fillId="0" borderId="38" xfId="0" applyNumberFormat="1" applyBorder="1"/>
    <xf numFmtId="3" fontId="7" fillId="0" borderId="37" xfId="0" applyNumberFormat="1" applyFont="1" applyBorder="1"/>
    <xf numFmtId="0" fontId="7" fillId="0" borderId="52" xfId="0" applyFont="1" applyBorder="1" applyAlignment="1">
      <alignment horizontal="center"/>
    </xf>
    <xf numFmtId="0" fontId="4" fillId="0" borderId="6" xfId="0" applyFont="1" applyBorder="1"/>
    <xf numFmtId="165" fontId="2" fillId="0" borderId="19" xfId="1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86" xfId="0" applyFont="1" applyBorder="1"/>
    <xf numFmtId="0" fontId="6" fillId="0" borderId="80" xfId="0" applyFont="1" applyBorder="1"/>
    <xf numFmtId="0" fontId="17" fillId="0" borderId="13" xfId="0" applyFont="1" applyBorder="1" applyAlignment="1">
      <alignment horizontal="left"/>
    </xf>
    <xf numFmtId="49" fontId="17" fillId="0" borderId="13" xfId="0" applyNumberFormat="1" applyFont="1" applyBorder="1" applyAlignment="1">
      <alignment horizontal="left"/>
    </xf>
    <xf numFmtId="3" fontId="7" fillId="0" borderId="41" xfId="0" applyNumberFormat="1" applyFont="1" applyBorder="1"/>
    <xf numFmtId="3" fontId="8" fillId="0" borderId="37" xfId="0" applyNumberFormat="1" applyFont="1" applyBorder="1"/>
    <xf numFmtId="3" fontId="5" fillId="0" borderId="40" xfId="0" applyNumberFormat="1" applyFont="1" applyBorder="1"/>
    <xf numFmtId="3" fontId="8" fillId="0" borderId="41" xfId="0" applyNumberFormat="1" applyFont="1" applyBorder="1"/>
    <xf numFmtId="0" fontId="18" fillId="0" borderId="63" xfId="0" applyFont="1" applyBorder="1"/>
    <xf numFmtId="0" fontId="2" fillId="0" borderId="52" xfId="0" applyFont="1" applyBorder="1" applyAlignment="1">
      <alignment horizontal="left"/>
    </xf>
    <xf numFmtId="0" fontId="2" fillId="0" borderId="62" xfId="0" applyFont="1" applyBorder="1"/>
    <xf numFmtId="0" fontId="0" fillId="0" borderId="47" xfId="0" applyBorder="1"/>
    <xf numFmtId="0" fontId="2" fillId="0" borderId="71" xfId="0" applyFont="1" applyBorder="1" applyAlignment="1"/>
    <xf numFmtId="0" fontId="0" fillId="0" borderId="56" xfId="0" applyBorder="1"/>
    <xf numFmtId="0" fontId="7" fillId="0" borderId="21" xfId="0" applyFont="1" applyBorder="1"/>
    <xf numFmtId="0" fontId="2" fillId="0" borderId="0" xfId="0" applyFont="1" applyBorder="1" applyAlignment="1">
      <alignment horizontal="right"/>
    </xf>
    <xf numFmtId="0" fontId="7" fillId="0" borderId="63" xfId="0" applyFont="1" applyBorder="1"/>
    <xf numFmtId="0" fontId="8" fillId="0" borderId="63" xfId="0" applyFont="1" applyBorder="1"/>
    <xf numFmtId="0" fontId="14" fillId="0" borderId="12" xfId="0" applyFont="1" applyBorder="1"/>
    <xf numFmtId="0" fontId="22" fillId="0" borderId="63" xfId="0" applyFont="1" applyFill="1" applyBorder="1"/>
    <xf numFmtId="0" fontId="22" fillId="0" borderId="12" xfId="0" applyFont="1" applyBorder="1"/>
    <xf numFmtId="0" fontId="5" fillId="0" borderId="63" xfId="0" applyFont="1" applyBorder="1"/>
    <xf numFmtId="0" fontId="4" fillId="0" borderId="64" xfId="0" applyFont="1" applyBorder="1"/>
    <xf numFmtId="0" fontId="4" fillId="0" borderId="51" xfId="0" applyFont="1" applyBorder="1"/>
    <xf numFmtId="3" fontId="5" fillId="0" borderId="37" xfId="0" applyNumberFormat="1" applyFont="1" applyBorder="1" applyAlignment="1">
      <alignment horizontal="right"/>
    </xf>
    <xf numFmtId="3" fontId="5" fillId="0" borderId="11" xfId="0" applyNumberFormat="1" applyFont="1" applyBorder="1"/>
    <xf numFmtId="3" fontId="5" fillId="0" borderId="11" xfId="0" applyNumberFormat="1" applyFont="1" applyBorder="1" applyAlignment="1">
      <alignment horizontal="right"/>
    </xf>
    <xf numFmtId="3" fontId="5" fillId="2" borderId="37" xfId="0" applyNumberFormat="1" applyFont="1" applyFill="1" applyBorder="1"/>
    <xf numFmtId="3" fontId="5" fillId="0" borderId="53" xfId="0" applyNumberFormat="1" applyFont="1" applyBorder="1"/>
    <xf numFmtId="3" fontId="5" fillId="0" borderId="54" xfId="0" applyNumberFormat="1" applyFont="1" applyBorder="1"/>
    <xf numFmtId="3" fontId="5" fillId="0" borderId="38" xfId="0" applyNumberFormat="1" applyFont="1" applyBorder="1" applyAlignment="1">
      <alignment horizontal="right"/>
    </xf>
    <xf numFmtId="3" fontId="5" fillId="0" borderId="38" xfId="0" applyNumberFormat="1" applyFont="1" applyBorder="1"/>
    <xf numFmtId="3" fontId="5" fillId="0" borderId="23" xfId="0" applyNumberFormat="1" applyFont="1" applyBorder="1"/>
    <xf numFmtId="3" fontId="5" fillId="0" borderId="33" xfId="0" applyNumberFormat="1" applyFont="1" applyBorder="1"/>
    <xf numFmtId="3" fontId="8" fillId="0" borderId="46" xfId="0" applyNumberFormat="1" applyFont="1" applyBorder="1"/>
    <xf numFmtId="3" fontId="8" fillId="2" borderId="4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55" xfId="0" applyBorder="1"/>
    <xf numFmtId="0" fontId="10" fillId="0" borderId="15" xfId="0" applyFont="1" applyBorder="1"/>
    <xf numFmtId="0" fontId="2" fillId="0" borderId="55" xfId="0" applyFont="1" applyBorder="1" applyAlignment="1">
      <alignment horizontal="right"/>
    </xf>
    <xf numFmtId="49" fontId="5" fillId="0" borderId="63" xfId="0" applyNumberFormat="1" applyFont="1" applyBorder="1" applyAlignment="1">
      <alignment horizontal="left"/>
    </xf>
    <xf numFmtId="49" fontId="5" fillId="0" borderId="64" xfId="0" applyNumberFormat="1" applyFont="1" applyBorder="1" applyAlignment="1">
      <alignment horizontal="left"/>
    </xf>
    <xf numFmtId="0" fontId="5" fillId="0" borderId="64" xfId="0" applyFont="1" applyBorder="1"/>
    <xf numFmtId="0" fontId="5" fillId="0" borderId="6" xfId="0" applyFont="1" applyBorder="1" applyAlignment="1">
      <alignment horizontal="right"/>
    </xf>
    <xf numFmtId="0" fontId="5" fillId="0" borderId="6" xfId="0" applyFont="1" applyBorder="1"/>
    <xf numFmtId="0" fontId="5" fillId="0" borderId="64" xfId="0" applyFont="1" applyBorder="1" applyAlignment="1">
      <alignment horizontal="left"/>
    </xf>
    <xf numFmtId="0" fontId="8" fillId="0" borderId="15" xfId="0" applyFont="1" applyBorder="1"/>
    <xf numFmtId="0" fontId="14" fillId="0" borderId="60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2" fillId="0" borderId="30" xfId="0" applyFont="1" applyBorder="1" applyAlignment="1">
      <alignment horizontal="right"/>
    </xf>
    <xf numFmtId="3" fontId="5" fillId="0" borderId="51" xfId="0" applyNumberFormat="1" applyFont="1" applyBorder="1"/>
    <xf numFmtId="0" fontId="5" fillId="0" borderId="53" xfId="0" applyFont="1" applyBorder="1"/>
    <xf numFmtId="0" fontId="5" fillId="0" borderId="54" xfId="0" applyFont="1" applyBorder="1"/>
    <xf numFmtId="0" fontId="5" fillId="0" borderId="17" xfId="0" applyFont="1" applyBorder="1"/>
    <xf numFmtId="3" fontId="8" fillId="0" borderId="15" xfId="0" applyNumberFormat="1" applyFont="1" applyBorder="1"/>
    <xf numFmtId="0" fontId="2" fillId="0" borderId="44" xfId="0" applyFont="1" applyBorder="1"/>
    <xf numFmtId="0" fontId="5" fillId="0" borderId="10" xfId="0" applyFont="1" applyBorder="1"/>
    <xf numFmtId="0" fontId="5" fillId="0" borderId="39" xfId="0" applyFont="1" applyBorder="1"/>
    <xf numFmtId="3" fontId="8" fillId="0" borderId="11" xfId="0" applyNumberFormat="1" applyFont="1" applyBorder="1"/>
    <xf numFmtId="49" fontId="17" fillId="0" borderId="63" xfId="0" applyNumberFormat="1" applyFont="1" applyBorder="1"/>
    <xf numFmtId="0" fontId="24" fillId="0" borderId="12" xfId="0" applyFont="1" applyBorder="1"/>
    <xf numFmtId="0" fontId="21" fillId="0" borderId="61" xfId="0" applyFont="1" applyFill="1" applyBorder="1"/>
    <xf numFmtId="0" fontId="21" fillId="0" borderId="0" xfId="0" applyFont="1" applyBorder="1"/>
    <xf numFmtId="0" fontId="21" fillId="0" borderId="65" xfId="0" applyFont="1" applyBorder="1"/>
    <xf numFmtId="0" fontId="18" fillId="0" borderId="63" xfId="0" applyFont="1" applyFill="1" applyBorder="1"/>
    <xf numFmtId="0" fontId="21" fillId="0" borderId="12" xfId="0" applyFont="1" applyBorder="1"/>
    <xf numFmtId="0" fontId="0" fillId="0" borderId="0" xfId="0" applyAlignment="1">
      <alignment horizontal="right"/>
    </xf>
    <xf numFmtId="0" fontId="16" fillId="0" borderId="62" xfId="0" applyFont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7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0" fontId="9" fillId="0" borderId="80" xfId="0" applyFont="1" applyBorder="1"/>
    <xf numFmtId="0" fontId="16" fillId="0" borderId="37" xfId="0" applyFont="1" applyBorder="1" applyAlignment="1">
      <alignment horizontal="left"/>
    </xf>
    <xf numFmtId="3" fontId="2" fillId="0" borderId="35" xfId="0" applyNumberFormat="1" applyFont="1" applyBorder="1"/>
    <xf numFmtId="3" fontId="0" fillId="0" borderId="3" xfId="0" applyNumberFormat="1" applyFont="1" applyBorder="1"/>
    <xf numFmtId="3" fontId="0" fillId="0" borderId="3" xfId="0" applyNumberFormat="1" applyBorder="1"/>
    <xf numFmtId="3" fontId="0" fillId="0" borderId="5" xfId="0" applyNumberFormat="1" applyBorder="1"/>
    <xf numFmtId="3" fontId="1" fillId="0" borderId="3" xfId="0" applyNumberFormat="1" applyFont="1" applyBorder="1"/>
    <xf numFmtId="3" fontId="4" fillId="0" borderId="5" xfId="0" applyNumberFormat="1" applyFont="1" applyBorder="1"/>
    <xf numFmtId="3" fontId="4" fillId="0" borderId="3" xfId="0" applyNumberFormat="1" applyFont="1" applyBorder="1"/>
    <xf numFmtId="3" fontId="0" fillId="0" borderId="67" xfId="0" applyNumberFormat="1" applyBorder="1"/>
    <xf numFmtId="3" fontId="2" fillId="0" borderId="74" xfId="0" applyNumberFormat="1" applyFont="1" applyBorder="1"/>
    <xf numFmtId="0" fontId="10" fillId="0" borderId="60" xfId="0" applyFont="1" applyBorder="1" applyAlignment="1">
      <alignment horizontal="center"/>
    </xf>
    <xf numFmtId="0" fontId="18" fillId="0" borderId="53" xfId="0" applyFont="1" applyBorder="1"/>
    <xf numFmtId="0" fontId="2" fillId="0" borderId="7" xfId="0" applyFont="1" applyBorder="1" applyAlignment="1">
      <alignment horizontal="right"/>
    </xf>
    <xf numFmtId="14" fontId="10" fillId="0" borderId="29" xfId="0" applyNumberFormat="1" applyFont="1" applyBorder="1"/>
    <xf numFmtId="14" fontId="10" fillId="0" borderId="86" xfId="0" applyNumberFormat="1" applyFont="1" applyBorder="1"/>
    <xf numFmtId="14" fontId="10" fillId="0" borderId="10" xfId="0" applyNumberFormat="1" applyFont="1" applyBorder="1"/>
    <xf numFmtId="0" fontId="10" fillId="0" borderId="29" xfId="0" applyFont="1" applyBorder="1" applyAlignment="1">
      <alignment horizontal="center"/>
    </xf>
    <xf numFmtId="49" fontId="16" fillId="0" borderId="62" xfId="0" applyNumberFormat="1" applyFont="1" applyBorder="1"/>
    <xf numFmtId="0" fontId="8" fillId="0" borderId="49" xfId="0" applyFont="1" applyBorder="1"/>
    <xf numFmtId="0" fontId="8" fillId="0" borderId="28" xfId="0" applyFont="1" applyBorder="1"/>
    <xf numFmtId="0" fontId="25" fillId="0" borderId="2" xfId="0" applyFont="1" applyBorder="1"/>
    <xf numFmtId="3" fontId="16" fillId="0" borderId="11" xfId="0" applyNumberFormat="1" applyFont="1" applyBorder="1"/>
    <xf numFmtId="3" fontId="0" fillId="0" borderId="11" xfId="0" applyNumberFormat="1" applyBorder="1"/>
    <xf numFmtId="3" fontId="1" fillId="0" borderId="5" xfId="0" applyNumberFormat="1" applyFont="1" applyBorder="1"/>
    <xf numFmtId="3" fontId="4" fillId="0" borderId="11" xfId="0" applyNumberFormat="1" applyFont="1" applyBorder="1"/>
    <xf numFmtId="3" fontId="0" fillId="0" borderId="22" xfId="0" applyNumberFormat="1" applyBorder="1"/>
    <xf numFmtId="3" fontId="0" fillId="0" borderId="54" xfId="0" applyNumberFormat="1" applyBorder="1"/>
    <xf numFmtId="3" fontId="13" fillId="0" borderId="78" xfId="0" applyNumberFormat="1" applyFont="1" applyBorder="1"/>
    <xf numFmtId="3" fontId="0" fillId="0" borderId="68" xfId="0" applyNumberFormat="1" applyBorder="1"/>
    <xf numFmtId="3" fontId="13" fillId="0" borderId="5" xfId="0" applyNumberFormat="1" applyFont="1" applyBorder="1"/>
    <xf numFmtId="3" fontId="2" fillId="0" borderId="5" xfId="0" applyNumberFormat="1" applyFont="1" applyBorder="1"/>
    <xf numFmtId="3" fontId="2" fillId="0" borderId="11" xfId="0" applyNumberFormat="1" applyFont="1" applyBorder="1"/>
    <xf numFmtId="0" fontId="5" fillId="0" borderId="7" xfId="0" applyFont="1" applyBorder="1" applyAlignment="1">
      <alignment horizontal="left"/>
    </xf>
    <xf numFmtId="0" fontId="25" fillId="0" borderId="15" xfId="0" applyFont="1" applyBorder="1" applyAlignment="1">
      <alignment horizontal="left"/>
    </xf>
    <xf numFmtId="0" fontId="7" fillId="0" borderId="69" xfId="0" applyFont="1" applyBorder="1" applyAlignment="1">
      <alignment horizontal="center"/>
    </xf>
    <xf numFmtId="0" fontId="18" fillId="0" borderId="15" xfId="0" applyFont="1" applyBorder="1" applyAlignment="1">
      <alignment horizontal="left"/>
    </xf>
    <xf numFmtId="0" fontId="7" fillId="0" borderId="67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3" fontId="25" fillId="0" borderId="77" xfId="0" applyNumberFormat="1" applyFont="1" applyBorder="1" applyAlignment="1">
      <alignment horizontal="right"/>
    </xf>
    <xf numFmtId="3" fontId="25" fillId="0" borderId="77" xfId="0" applyNumberFormat="1" applyFont="1" applyBorder="1"/>
    <xf numFmtId="3" fontId="7" fillId="0" borderId="77" xfId="0" applyNumberFormat="1" applyFont="1" applyBorder="1" applyAlignment="1">
      <alignment horizontal="right"/>
    </xf>
    <xf numFmtId="3" fontId="11" fillId="0" borderId="29" xfId="0" applyNumberFormat="1" applyFont="1" applyBorder="1" applyAlignment="1">
      <alignment horizontal="right"/>
    </xf>
    <xf numFmtId="3" fontId="11" fillId="0" borderId="29" xfId="0" applyNumberFormat="1" applyFont="1" applyBorder="1"/>
    <xf numFmtId="3" fontId="11" fillId="0" borderId="22" xfId="0" applyNumberFormat="1" applyFont="1" applyBorder="1" applyAlignment="1">
      <alignment horizontal="right"/>
    </xf>
    <xf numFmtId="3" fontId="11" fillId="0" borderId="22" xfId="0" applyNumberFormat="1" applyFont="1" applyBorder="1"/>
    <xf numFmtId="3" fontId="11" fillId="0" borderId="35" xfId="0" applyNumberFormat="1" applyFont="1" applyBorder="1" applyAlignment="1">
      <alignment horizontal="right"/>
    </xf>
    <xf numFmtId="3" fontId="11" fillId="0" borderId="35" xfId="0" applyNumberFormat="1" applyFont="1" applyBorder="1"/>
    <xf numFmtId="3" fontId="11" fillId="0" borderId="5" xfId="0" applyNumberFormat="1" applyFont="1" applyBorder="1" applyAlignment="1">
      <alignment horizontal="right"/>
    </xf>
    <xf numFmtId="3" fontId="7" fillId="0" borderId="77" xfId="0" applyNumberFormat="1" applyFont="1" applyBorder="1"/>
    <xf numFmtId="3" fontId="11" fillId="0" borderId="5" xfId="0" applyNumberFormat="1" applyFont="1" applyBorder="1"/>
    <xf numFmtId="3" fontId="11" fillId="0" borderId="67" xfId="0" applyNumberFormat="1" applyFont="1" applyBorder="1" applyAlignment="1">
      <alignment horizontal="right"/>
    </xf>
    <xf numFmtId="3" fontId="11" fillId="0" borderId="67" xfId="0" applyNumberFormat="1" applyFont="1" applyBorder="1"/>
    <xf numFmtId="3" fontId="7" fillId="0" borderId="84" xfId="0" applyNumberFormat="1" applyFont="1" applyBorder="1" applyAlignment="1">
      <alignment horizontal="right"/>
    </xf>
    <xf numFmtId="3" fontId="8" fillId="0" borderId="77" xfId="0" applyNumberFormat="1" applyFont="1" applyBorder="1" applyAlignment="1">
      <alignment horizontal="right"/>
    </xf>
    <xf numFmtId="3" fontId="5" fillId="0" borderId="80" xfId="0" applyNumberFormat="1" applyFont="1" applyBorder="1"/>
    <xf numFmtId="3" fontId="5" fillId="0" borderId="79" xfId="0" applyNumberFormat="1" applyFont="1" applyBorder="1"/>
    <xf numFmtId="3" fontId="5" fillId="0" borderId="71" xfId="0" applyNumberFormat="1" applyFont="1" applyBorder="1"/>
    <xf numFmtId="3" fontId="18" fillId="0" borderId="77" xfId="0" applyNumberFormat="1" applyFont="1" applyBorder="1" applyAlignment="1">
      <alignment horizontal="right"/>
    </xf>
    <xf numFmtId="3" fontId="18" fillId="0" borderId="77" xfId="0" applyNumberFormat="1" applyFont="1" applyBorder="1"/>
    <xf numFmtId="3" fontId="5" fillId="0" borderId="29" xfId="0" applyNumberFormat="1" applyFont="1" applyBorder="1" applyAlignment="1">
      <alignment horizontal="right"/>
    </xf>
    <xf numFmtId="3" fontId="5" fillId="0" borderId="29" xfId="0" applyNumberFormat="1" applyFont="1" applyBorder="1"/>
    <xf numFmtId="3" fontId="5" fillId="0" borderId="22" xfId="0" applyNumberFormat="1" applyFont="1" applyBorder="1" applyAlignment="1">
      <alignment horizontal="right"/>
    </xf>
    <xf numFmtId="3" fontId="5" fillId="0" borderId="22" xfId="0" applyNumberFormat="1" applyFont="1" applyBorder="1"/>
    <xf numFmtId="3" fontId="5" fillId="0" borderId="35" xfId="0" applyNumberFormat="1" applyFont="1" applyBorder="1" applyAlignment="1">
      <alignment horizontal="right"/>
    </xf>
    <xf numFmtId="3" fontId="5" fillId="0" borderId="35" xfId="0" applyNumberFormat="1" applyFont="1" applyBorder="1"/>
    <xf numFmtId="3" fontId="18" fillId="0" borderId="5" xfId="0" applyNumberFormat="1" applyFont="1" applyBorder="1" applyAlignment="1">
      <alignment horizontal="right"/>
    </xf>
    <xf numFmtId="3" fontId="18" fillId="0" borderId="5" xfId="0" applyNumberFormat="1" applyFont="1" applyBorder="1"/>
    <xf numFmtId="3" fontId="5" fillId="0" borderId="5" xfId="0" applyNumberFormat="1" applyFont="1" applyBorder="1" applyAlignment="1">
      <alignment horizontal="right"/>
    </xf>
    <xf numFmtId="3" fontId="8" fillId="0" borderId="77" xfId="0" applyNumberFormat="1" applyFont="1" applyBorder="1"/>
    <xf numFmtId="3" fontId="5" fillId="0" borderId="5" xfId="0" applyNumberFormat="1" applyFont="1" applyBorder="1"/>
    <xf numFmtId="3" fontId="5" fillId="0" borderId="67" xfId="0" applyNumberFormat="1" applyFont="1" applyBorder="1" applyAlignment="1">
      <alignment horizontal="right"/>
    </xf>
    <xf numFmtId="3" fontId="5" fillId="0" borderId="67" xfId="0" applyNumberFormat="1" applyFont="1" applyBorder="1"/>
    <xf numFmtId="3" fontId="8" fillId="0" borderId="84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37" xfId="0" applyFont="1" applyBorder="1" applyAlignment="1">
      <alignment horizontal="center"/>
    </xf>
    <xf numFmtId="0" fontId="2" fillId="0" borderId="21" xfId="0" applyFont="1" applyBorder="1"/>
    <xf numFmtId="0" fontId="2" fillId="0" borderId="50" xfId="0" applyFont="1" applyBorder="1"/>
    <xf numFmtId="0" fontId="0" fillId="0" borderId="62" xfId="0" applyBorder="1"/>
    <xf numFmtId="0" fontId="14" fillId="0" borderId="48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3" fontId="7" fillId="0" borderId="21" xfId="0" applyNumberFormat="1" applyFont="1" applyBorder="1"/>
    <xf numFmtId="3" fontId="5" fillId="0" borderId="47" xfId="0" applyNumberFormat="1" applyFont="1" applyBorder="1"/>
    <xf numFmtId="3" fontId="7" fillId="0" borderId="13" xfId="0" applyNumberFormat="1" applyFont="1" applyBorder="1"/>
    <xf numFmtId="3" fontId="11" fillId="0" borderId="13" xfId="0" applyNumberFormat="1" applyFont="1" applyBorder="1"/>
    <xf numFmtId="3" fontId="28" fillId="0" borderId="13" xfId="0" applyNumberFormat="1" applyFont="1" applyBorder="1"/>
    <xf numFmtId="3" fontId="28" fillId="0" borderId="20" xfId="0" applyNumberFormat="1" applyFont="1" applyBorder="1"/>
    <xf numFmtId="3" fontId="8" fillId="0" borderId="13" xfId="0" applyNumberFormat="1" applyFont="1" applyBorder="1"/>
    <xf numFmtId="3" fontId="8" fillId="0" borderId="20" xfId="0" applyNumberFormat="1" applyFont="1" applyBorder="1"/>
    <xf numFmtId="3" fontId="5" fillId="0" borderId="20" xfId="0" applyNumberFormat="1" applyFont="1" applyBorder="1"/>
    <xf numFmtId="3" fontId="8" fillId="0" borderId="18" xfId="0" applyNumberFormat="1" applyFont="1" applyBorder="1"/>
    <xf numFmtId="0" fontId="18" fillId="0" borderId="64" xfId="0" applyFont="1" applyBorder="1" applyAlignment="1"/>
    <xf numFmtId="0" fontId="18" fillId="0" borderId="6" xfId="0" applyFont="1" applyBorder="1" applyAlignment="1"/>
    <xf numFmtId="0" fontId="18" fillId="0" borderId="51" xfId="0" applyFont="1" applyBorder="1" applyAlignment="1"/>
    <xf numFmtId="0" fontId="0" fillId="0" borderId="20" xfId="0" applyBorder="1" applyAlignment="1"/>
    <xf numFmtId="3" fontId="8" fillId="0" borderId="20" xfId="0" applyNumberFormat="1" applyFont="1" applyBorder="1" applyAlignment="1"/>
    <xf numFmtId="0" fontId="29" fillId="0" borderId="2" xfId="0" applyFont="1" applyBorder="1"/>
    <xf numFmtId="0" fontId="11" fillId="0" borderId="12" xfId="0" applyFont="1" applyBorder="1"/>
    <xf numFmtId="3" fontId="8" fillId="0" borderId="5" xfId="0" applyNumberFormat="1" applyFont="1" applyBorder="1"/>
    <xf numFmtId="3" fontId="0" fillId="0" borderId="0" xfId="0" applyNumberFormat="1" applyBorder="1" applyAlignment="1">
      <alignment horizontal="right"/>
    </xf>
    <xf numFmtId="0" fontId="18" fillId="0" borderId="64" xfId="0" applyFont="1" applyBorder="1"/>
    <xf numFmtId="0" fontId="4" fillId="0" borderId="0" xfId="0" applyFont="1" applyBorder="1" applyAlignment="1">
      <alignment horizontal="center"/>
    </xf>
    <xf numFmtId="3" fontId="0" fillId="0" borderId="3" xfId="0" applyNumberForma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3" fontId="0" fillId="0" borderId="3" xfId="0" applyNumberFormat="1" applyFill="1" applyBorder="1" applyAlignment="1">
      <alignment horizontal="right"/>
    </xf>
    <xf numFmtId="0" fontId="0" fillId="0" borderId="24" xfId="0" applyBorder="1" applyAlignment="1">
      <alignment horizontal="right"/>
    </xf>
    <xf numFmtId="0" fontId="30" fillId="0" borderId="0" xfId="0" applyFont="1"/>
    <xf numFmtId="0" fontId="11" fillId="0" borderId="63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0" fontId="10" fillId="0" borderId="27" xfId="0" applyFont="1" applyBorder="1" applyAlignment="1">
      <alignment horizontal="center"/>
    </xf>
    <xf numFmtId="3" fontId="0" fillId="0" borderId="32" xfId="0" applyNumberFormat="1" applyBorder="1"/>
    <xf numFmtId="3" fontId="7" fillId="0" borderId="5" xfId="0" applyNumberFormat="1" applyFont="1" applyBorder="1"/>
    <xf numFmtId="0" fontId="2" fillId="0" borderId="0" xfId="0" applyFont="1" applyAlignment="1">
      <alignment horizontal="center"/>
    </xf>
    <xf numFmtId="49" fontId="0" fillId="0" borderId="13" xfId="0" applyNumberFormat="1" applyBorder="1"/>
    <xf numFmtId="49" fontId="2" fillId="0" borderId="19" xfId="0" applyNumberFormat="1" applyFont="1" applyBorder="1"/>
    <xf numFmtId="49" fontId="16" fillId="0" borderId="13" xfId="0" applyNumberFormat="1" applyFont="1" applyBorder="1"/>
    <xf numFmtId="0" fontId="2" fillId="0" borderId="0" xfId="0" applyFont="1" applyAlignment="1">
      <alignment horizontal="center"/>
    </xf>
    <xf numFmtId="0" fontId="18" fillId="0" borderId="53" xfId="0" applyFont="1" applyBorder="1" applyAlignment="1">
      <alignment horizontal="right"/>
    </xf>
    <xf numFmtId="49" fontId="17" fillId="0" borderId="37" xfId="0" applyNumberFormat="1" applyFont="1" applyBorder="1" applyAlignment="1">
      <alignment horizontal="left"/>
    </xf>
    <xf numFmtId="0" fontId="19" fillId="0" borderId="81" xfId="0" applyFont="1" applyBorder="1"/>
    <xf numFmtId="3" fontId="11" fillId="0" borderId="77" xfId="0" applyNumberFormat="1" applyFont="1" applyBorder="1" applyAlignment="1">
      <alignment horizontal="right"/>
    </xf>
    <xf numFmtId="3" fontId="11" fillId="0" borderId="77" xfId="0" applyNumberFormat="1" applyFont="1" applyBorder="1"/>
    <xf numFmtId="3" fontId="7" fillId="0" borderId="46" xfId="0" applyNumberFormat="1" applyFont="1" applyBorder="1" applyAlignment="1">
      <alignment horizontal="right"/>
    </xf>
    <xf numFmtId="3" fontId="11" fillId="0" borderId="23" xfId="0" applyNumberFormat="1" applyFont="1" applyBorder="1" applyAlignment="1">
      <alignment horizontal="right"/>
    </xf>
    <xf numFmtId="3" fontId="11" fillId="0" borderId="36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3" fontId="11" fillId="0" borderId="54" xfId="0" applyNumberFormat="1" applyFont="1" applyBorder="1" applyAlignment="1">
      <alignment horizontal="right"/>
    </xf>
    <xf numFmtId="3" fontId="7" fillId="0" borderId="88" xfId="0" applyNumberFormat="1" applyFont="1" applyBorder="1" applyAlignment="1">
      <alignment horizontal="right"/>
    </xf>
    <xf numFmtId="3" fontId="8" fillId="0" borderId="46" xfId="0" applyNumberFormat="1" applyFont="1" applyBorder="1" applyAlignment="1">
      <alignment horizontal="right"/>
    </xf>
    <xf numFmtId="3" fontId="5" fillId="0" borderId="77" xfId="0" applyNumberFormat="1" applyFont="1" applyBorder="1" applyAlignment="1">
      <alignment horizontal="right"/>
    </xf>
    <xf numFmtId="3" fontId="5" fillId="0" borderId="77" xfId="0" applyNumberFormat="1" applyFont="1" applyBorder="1"/>
    <xf numFmtId="3" fontId="5" fillId="0" borderId="10" xfId="0" applyNumberFormat="1" applyFont="1" applyBorder="1" applyAlignment="1">
      <alignment horizontal="right"/>
    </xf>
    <xf numFmtId="3" fontId="5" fillId="0" borderId="36" xfId="0" applyNumberFormat="1" applyFont="1" applyBorder="1" applyAlignment="1">
      <alignment horizontal="right"/>
    </xf>
    <xf numFmtId="3" fontId="5" fillId="0" borderId="54" xfId="0" applyNumberFormat="1" applyFont="1" applyBorder="1" applyAlignment="1">
      <alignment horizontal="right"/>
    </xf>
    <xf numFmtId="3" fontId="8" fillId="0" borderId="88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11" fillId="0" borderId="0" xfId="0" applyFont="1" applyAlignme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31" fillId="0" borderId="89" xfId="0" applyFont="1" applyBorder="1" applyAlignment="1">
      <alignment horizontal="center"/>
    </xf>
    <xf numFmtId="0" fontId="31" fillId="0" borderId="89" xfId="0" applyFont="1" applyBorder="1" applyAlignment="1">
      <alignment horizontal="right"/>
    </xf>
    <xf numFmtId="0" fontId="5" fillId="0" borderId="89" xfId="0" applyFont="1" applyFill="1" applyBorder="1" applyAlignment="1">
      <alignment horizontal="left" vertical="top" wrapText="1"/>
    </xf>
    <xf numFmtId="3" fontId="5" fillId="0" borderId="89" xfId="0" applyNumberFormat="1" applyFont="1" applyFill="1" applyBorder="1" applyAlignment="1">
      <alignment horizontal="right" vertical="top" wrapText="1"/>
    </xf>
    <xf numFmtId="0" fontId="8" fillId="0" borderId="89" xfId="0" applyFont="1" applyFill="1" applyBorder="1" applyAlignment="1">
      <alignment horizontal="left" vertical="top" wrapText="1"/>
    </xf>
    <xf numFmtId="3" fontId="7" fillId="0" borderId="89" xfId="0" applyNumberFormat="1" applyFont="1" applyFill="1" applyBorder="1" applyAlignment="1">
      <alignment horizontal="right" vertical="top" wrapText="1"/>
    </xf>
    <xf numFmtId="0" fontId="1" fillId="0" borderId="0" xfId="0" applyFont="1" applyFill="1"/>
    <xf numFmtId="0" fontId="1" fillId="0" borderId="0" xfId="0" applyFont="1" applyFill="1" applyBorder="1"/>
    <xf numFmtId="0" fontId="31" fillId="0" borderId="18" xfId="0" applyFont="1" applyBorder="1" applyAlignment="1">
      <alignment horizontal="center"/>
    </xf>
    <xf numFmtId="0" fontId="31" fillId="0" borderId="18" xfId="0" applyFont="1" applyBorder="1" applyAlignment="1">
      <alignment horizontal="right"/>
    </xf>
    <xf numFmtId="0" fontId="32" fillId="0" borderId="18" xfId="0" applyFont="1" applyFill="1" applyBorder="1" applyAlignment="1">
      <alignment horizontal="left" vertical="top" wrapText="1"/>
    </xf>
    <xf numFmtId="3" fontId="32" fillId="0" borderId="18" xfId="0" applyNumberFormat="1" applyFont="1" applyFill="1" applyBorder="1" applyAlignment="1">
      <alignment horizontal="right" vertical="top" wrapText="1"/>
    </xf>
    <xf numFmtId="0" fontId="33" fillId="0" borderId="18" xfId="0" applyFont="1" applyFill="1" applyBorder="1" applyAlignment="1">
      <alignment horizontal="left" vertical="top" wrapText="1"/>
    </xf>
    <xf numFmtId="3" fontId="33" fillId="0" borderId="18" xfId="0" applyNumberFormat="1" applyFont="1" applyFill="1" applyBorder="1" applyAlignment="1">
      <alignment horizontal="right" vertical="top" wrapText="1"/>
    </xf>
    <xf numFmtId="0" fontId="34" fillId="0" borderId="0" xfId="0" applyFont="1"/>
    <xf numFmtId="0" fontId="31" fillId="0" borderId="5" xfId="0" applyFont="1" applyBorder="1"/>
    <xf numFmtId="3" fontId="31" fillId="0" borderId="5" xfId="0" applyNumberFormat="1" applyFont="1" applyBorder="1"/>
    <xf numFmtId="0" fontId="31" fillId="0" borderId="22" xfId="0" applyFont="1" applyBorder="1"/>
    <xf numFmtId="3" fontId="31" fillId="0" borderId="22" xfId="0" applyNumberFormat="1" applyFont="1" applyBorder="1"/>
    <xf numFmtId="0" fontId="31" fillId="0" borderId="18" xfId="0" applyFont="1" applyBorder="1"/>
    <xf numFmtId="3" fontId="31" fillId="0" borderId="18" xfId="0" applyNumberFormat="1" applyFont="1" applyBorder="1"/>
    <xf numFmtId="3" fontId="0" fillId="0" borderId="35" xfId="0" applyNumberFormat="1" applyBorder="1"/>
    <xf numFmtId="0" fontId="35" fillId="0" borderId="5" xfId="0" applyFont="1" applyBorder="1"/>
    <xf numFmtId="0" fontId="35" fillId="0" borderId="22" xfId="0" applyFont="1" applyBorder="1"/>
    <xf numFmtId="3" fontId="35" fillId="0" borderId="5" xfId="0" applyNumberFormat="1" applyFont="1" applyBorder="1"/>
    <xf numFmtId="0" fontId="0" fillId="0" borderId="22" xfId="0" applyBorder="1"/>
    <xf numFmtId="3" fontId="35" fillId="0" borderId="22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85" xfId="0" applyFont="1" applyBorder="1" applyAlignment="1">
      <alignment horizontal="center"/>
    </xf>
    <xf numFmtId="3" fontId="0" fillId="0" borderId="70" xfId="0" applyNumberFormat="1" applyBorder="1"/>
    <xf numFmtId="3" fontId="0" fillId="0" borderId="87" xfId="0" applyNumberFormat="1" applyBorder="1"/>
    <xf numFmtId="0" fontId="10" fillId="0" borderId="85" xfId="0" applyFont="1" applyBorder="1" applyAlignment="1">
      <alignment horizontal="center"/>
    </xf>
    <xf numFmtId="3" fontId="0" fillId="0" borderId="86" xfId="0" applyNumberFormat="1" applyBorder="1"/>
    <xf numFmtId="3" fontId="0" fillId="0" borderId="1" xfId="0" applyNumberFormat="1" applyBorder="1"/>
    <xf numFmtId="3" fontId="7" fillId="0" borderId="68" xfId="0" applyNumberFormat="1" applyFont="1" applyBorder="1"/>
    <xf numFmtId="3" fontId="2" fillId="0" borderId="42" xfId="0" applyNumberFormat="1" applyFont="1" applyBorder="1"/>
    <xf numFmtId="3" fontId="5" fillId="0" borderId="86" xfId="0" applyNumberFormat="1" applyFont="1" applyBorder="1"/>
    <xf numFmtId="3" fontId="8" fillId="0" borderId="68" xfId="0" applyNumberFormat="1" applyFont="1" applyBorder="1"/>
    <xf numFmtId="3" fontId="5" fillId="0" borderId="68" xfId="0" applyNumberFormat="1" applyFont="1" applyBorder="1"/>
    <xf numFmtId="3" fontId="5" fillId="0" borderId="87" xfId="0" applyNumberFormat="1" applyFont="1" applyBorder="1"/>
    <xf numFmtId="3" fontId="5" fillId="0" borderId="70" xfId="0" applyNumberFormat="1" applyFont="1" applyBorder="1"/>
    <xf numFmtId="3" fontId="8" fillId="0" borderId="42" xfId="0" applyNumberFormat="1" applyFont="1" applyBorder="1"/>
    <xf numFmtId="3" fontId="5" fillId="0" borderId="12" xfId="0" applyNumberFormat="1" applyFont="1" applyBorder="1" applyAlignment="1">
      <alignment horizontal="right"/>
    </xf>
    <xf numFmtId="3" fontId="5" fillId="0" borderId="51" xfId="0" applyNumberFormat="1" applyFont="1" applyBorder="1" applyAlignment="1">
      <alignment horizontal="right"/>
    </xf>
    <xf numFmtId="3" fontId="5" fillId="0" borderId="45" xfId="0" applyNumberFormat="1" applyFont="1" applyBorder="1"/>
    <xf numFmtId="3" fontId="8" fillId="0" borderId="17" xfId="0" applyNumberFormat="1" applyFont="1" applyBorder="1"/>
    <xf numFmtId="14" fontId="10" fillId="0" borderId="85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1" fillId="0" borderId="0" xfId="2"/>
    <xf numFmtId="0" fontId="6" fillId="0" borderId="0" xfId="2" applyFont="1" applyBorder="1" applyAlignment="1"/>
    <xf numFmtId="0" fontId="22" fillId="0" borderId="0" xfId="2" applyFont="1"/>
    <xf numFmtId="0" fontId="1" fillId="0" borderId="0" xfId="2" applyAlignment="1">
      <alignment horizontal="center"/>
    </xf>
    <xf numFmtId="0" fontId="22" fillId="0" borderId="0" xfId="2" applyFont="1" applyAlignment="1">
      <alignment horizontal="center"/>
    </xf>
    <xf numFmtId="0" fontId="2" fillId="0" borderId="22" xfId="2" applyFont="1" applyBorder="1"/>
    <xf numFmtId="0" fontId="2" fillId="0" borderId="6" xfId="2" applyFont="1" applyBorder="1"/>
    <xf numFmtId="0" fontId="1" fillId="0" borderId="6" xfId="2" applyBorder="1"/>
    <xf numFmtId="0" fontId="1" fillId="0" borderId="24" xfId="2" applyBorder="1"/>
    <xf numFmtId="0" fontId="2" fillId="0" borderId="67" xfId="2" applyFont="1" applyBorder="1"/>
    <xf numFmtId="0" fontId="2" fillId="0" borderId="69" xfId="2" applyFont="1" applyBorder="1"/>
    <xf numFmtId="0" fontId="2" fillId="0" borderId="34" xfId="2" applyFont="1" applyBorder="1"/>
    <xf numFmtId="0" fontId="2" fillId="0" borderId="0" xfId="2" applyFont="1" applyBorder="1"/>
    <xf numFmtId="0" fontId="1" fillId="0" borderId="0" xfId="2" applyBorder="1"/>
    <xf numFmtId="0" fontId="1" fillId="0" borderId="34" xfId="2" applyBorder="1"/>
    <xf numFmtId="0" fontId="22" fillId="0" borderId="35" xfId="2" applyFont="1" applyBorder="1"/>
    <xf numFmtId="0" fontId="1" fillId="0" borderId="66" xfId="2" applyBorder="1"/>
    <xf numFmtId="0" fontId="1" fillId="0" borderId="4" xfId="2" applyBorder="1"/>
    <xf numFmtId="0" fontId="1" fillId="0" borderId="5" xfId="2" applyBorder="1"/>
    <xf numFmtId="49" fontId="1" fillId="0" borderId="68" xfId="2" applyNumberFormat="1" applyBorder="1"/>
    <xf numFmtId="0" fontId="1" fillId="0" borderId="3" xfId="2" applyBorder="1"/>
    <xf numFmtId="0" fontId="29" fillId="0" borderId="2" xfId="2" applyFont="1" applyBorder="1"/>
    <xf numFmtId="0" fontId="29" fillId="0" borderId="3" xfId="2" applyFont="1" applyBorder="1"/>
    <xf numFmtId="0" fontId="29" fillId="0" borderId="68" xfId="2" applyFont="1" applyBorder="1" applyAlignment="1">
      <alignment horizontal="left"/>
    </xf>
    <xf numFmtId="0" fontId="29" fillId="0" borderId="2" xfId="2" applyFont="1" applyBorder="1" applyAlignment="1">
      <alignment horizontal="left"/>
    </xf>
    <xf numFmtId="0" fontId="29" fillId="0" borderId="3" xfId="2" applyFont="1" applyBorder="1" applyAlignment="1">
      <alignment horizontal="left"/>
    </xf>
    <xf numFmtId="49" fontId="36" fillId="0" borderId="68" xfId="2" applyNumberFormat="1" applyFont="1" applyBorder="1"/>
    <xf numFmtId="49" fontId="1" fillId="0" borderId="68" xfId="2" applyNumberFormat="1" applyFill="1" applyBorder="1"/>
    <xf numFmtId="0" fontId="29" fillId="0" borderId="2" xfId="2" applyFont="1" applyFill="1" applyBorder="1"/>
    <xf numFmtId="0" fontId="1" fillId="0" borderId="2" xfId="2" applyBorder="1"/>
    <xf numFmtId="0" fontId="1" fillId="0" borderId="68" xfId="2" applyBorder="1"/>
    <xf numFmtId="0" fontId="35" fillId="0" borderId="2" xfId="2" applyFont="1" applyFill="1" applyBorder="1"/>
    <xf numFmtId="0" fontId="1" fillId="0" borderId="2" xfId="2" applyFill="1" applyBorder="1"/>
    <xf numFmtId="0" fontId="37" fillId="0" borderId="0" xfId="2" applyFont="1"/>
    <xf numFmtId="0" fontId="39" fillId="0" borderId="0" xfId="2" applyFont="1" applyAlignment="1"/>
    <xf numFmtId="0" fontId="40" fillId="0" borderId="0" xfId="2" applyFont="1" applyAlignment="1"/>
    <xf numFmtId="0" fontId="41" fillId="0" borderId="0" xfId="2" applyFont="1"/>
    <xf numFmtId="0" fontId="41" fillId="0" borderId="0" xfId="2" applyFont="1" applyAlignment="1">
      <alignment horizontal="center"/>
    </xf>
    <xf numFmtId="0" fontId="37" fillId="0" borderId="0" xfId="2" applyFont="1" applyAlignment="1">
      <alignment horizontal="center"/>
    </xf>
    <xf numFmtId="49" fontId="41" fillId="0" borderId="0" xfId="2" applyNumberFormat="1" applyFont="1" applyAlignment="1">
      <alignment horizontal="center"/>
    </xf>
    <xf numFmtId="3" fontId="41" fillId="0" borderId="0" xfId="2" applyNumberFormat="1" applyFont="1"/>
    <xf numFmtId="0" fontId="41" fillId="0" borderId="0" xfId="2" applyFont="1" applyAlignment="1">
      <alignment horizontal="left"/>
    </xf>
    <xf numFmtId="0" fontId="39" fillId="0" borderId="0" xfId="2" applyFont="1" applyAlignment="1">
      <alignment horizontal="center"/>
    </xf>
    <xf numFmtId="0" fontId="6" fillId="0" borderId="37" xfId="43" applyFont="1" applyBorder="1" applyAlignment="1">
      <alignment horizontal="left"/>
    </xf>
    <xf numFmtId="3" fontId="0" fillId="0" borderId="37" xfId="0" applyNumberFormat="1" applyFont="1" applyBorder="1"/>
    <xf numFmtId="3" fontId="0" fillId="0" borderId="2" xfId="0" applyNumberFormat="1" applyFont="1" applyBorder="1"/>
    <xf numFmtId="3" fontId="0" fillId="0" borderId="0" xfId="0" applyNumberFormat="1"/>
    <xf numFmtId="3" fontId="5" fillId="0" borderId="14" xfId="0" applyNumberFormat="1" applyFont="1" applyBorder="1"/>
    <xf numFmtId="3" fontId="5" fillId="0" borderId="13" xfId="0" applyNumberFormat="1" applyFont="1" applyBorder="1"/>
    <xf numFmtId="0" fontId="5" fillId="0" borderId="49" xfId="0" applyFont="1" applyBorder="1"/>
    <xf numFmtId="0" fontId="5" fillId="0" borderId="72" xfId="0" applyFont="1" applyBorder="1"/>
    <xf numFmtId="0" fontId="5" fillId="0" borderId="33" xfId="0" applyFont="1" applyBorder="1"/>
    <xf numFmtId="0" fontId="8" fillId="0" borderId="32" xfId="0" applyFont="1" applyBorder="1"/>
    <xf numFmtId="0" fontId="8" fillId="0" borderId="40" xfId="0" applyFont="1" applyBorder="1"/>
    <xf numFmtId="0" fontId="5" fillId="0" borderId="11" xfId="0" applyFont="1" applyBorder="1"/>
    <xf numFmtId="0" fontId="5" fillId="0" borderId="5" xfId="0" applyFont="1" applyBorder="1"/>
    <xf numFmtId="49" fontId="5" fillId="0" borderId="37" xfId="0" applyNumberFormat="1" applyFont="1" applyBorder="1" applyAlignment="1">
      <alignment horizontal="left"/>
    </xf>
    <xf numFmtId="0" fontId="6" fillId="0" borderId="11" xfId="43" applyFont="1" applyBorder="1"/>
    <xf numFmtId="0" fontId="6" fillId="0" borderId="5" xfId="43" applyFont="1" applyBorder="1"/>
    <xf numFmtId="49" fontId="6" fillId="0" borderId="37" xfId="43" applyNumberFormat="1" applyFont="1" applyBorder="1" applyAlignment="1">
      <alignment horizontal="left"/>
    </xf>
    <xf numFmtId="0" fontId="0" fillId="0" borderId="53" xfId="0" applyFont="1" applyBorder="1" applyAlignment="1">
      <alignment horizontal="right"/>
    </xf>
    <xf numFmtId="3" fontId="8" fillId="0" borderId="29" xfId="0" applyNumberFormat="1" applyFont="1" applyBorder="1" applyAlignment="1">
      <alignment horizontal="right"/>
    </xf>
    <xf numFmtId="3" fontId="8" fillId="0" borderId="29" xfId="0" applyNumberFormat="1" applyFont="1" applyBorder="1"/>
    <xf numFmtId="0" fontId="0" fillId="0" borderId="35" xfId="0" applyFont="1" applyBorder="1"/>
    <xf numFmtId="3" fontId="60" fillId="0" borderId="11" xfId="0" applyNumberFormat="1" applyFont="1" applyBorder="1"/>
    <xf numFmtId="3" fontId="61" fillId="0" borderId="53" xfId="0" applyNumberFormat="1" applyFont="1" applyBorder="1"/>
    <xf numFmtId="3" fontId="61" fillId="0" borderId="54" xfId="0" applyNumberFormat="1" applyFont="1" applyBorder="1"/>
    <xf numFmtId="0" fontId="62" fillId="0" borderId="2" xfId="0" applyFont="1" applyBorder="1"/>
    <xf numFmtId="0" fontId="62" fillId="0" borderId="12" xfId="0" applyFont="1" applyBorder="1"/>
    <xf numFmtId="3" fontId="62" fillId="0" borderId="37" xfId="0" applyNumberFormat="1" applyFont="1" applyBorder="1"/>
    <xf numFmtId="3" fontId="62" fillId="0" borderId="5" xfId="0" applyNumberFormat="1" applyFont="1" applyBorder="1"/>
    <xf numFmtId="3" fontId="62" fillId="0" borderId="68" xfId="0" applyNumberFormat="1" applyFont="1" applyBorder="1"/>
    <xf numFmtId="0" fontId="0" fillId="0" borderId="12" xfId="0" applyFont="1" applyBorder="1"/>
    <xf numFmtId="3" fontId="0" fillId="0" borderId="68" xfId="0" applyNumberFormat="1" applyFont="1" applyBorder="1"/>
    <xf numFmtId="49" fontId="4" fillId="0" borderId="15" xfId="2" applyNumberFormat="1" applyFont="1" applyBorder="1"/>
    <xf numFmtId="0" fontId="10" fillId="0" borderId="81" xfId="0" applyFont="1" applyBorder="1"/>
    <xf numFmtId="0" fontId="0" fillId="0" borderId="79" xfId="0" applyFont="1" applyBorder="1"/>
    <xf numFmtId="0" fontId="0" fillId="0" borderId="80" xfId="0" applyFont="1" applyBorder="1"/>
    <xf numFmtId="0" fontId="0" fillId="0" borderId="71" xfId="0" applyFont="1" applyBorder="1"/>
    <xf numFmtId="3" fontId="5" fillId="0" borderId="0" xfId="0" applyNumberFormat="1" applyFont="1"/>
    <xf numFmtId="0" fontId="29" fillId="0" borderId="68" xfId="2" applyFont="1" applyBorder="1" applyAlignment="1">
      <alignment horizontal="left"/>
    </xf>
    <xf numFmtId="0" fontId="29" fillId="0" borderId="2" xfId="2" applyFont="1" applyBorder="1" applyAlignment="1">
      <alignment horizontal="left"/>
    </xf>
    <xf numFmtId="0" fontId="29" fillId="0" borderId="3" xfId="2" applyFont="1" applyBorder="1" applyAlignment="1">
      <alignment horizontal="left"/>
    </xf>
    <xf numFmtId="3" fontId="5" fillId="0" borderId="20" xfId="0" applyNumberFormat="1" applyFont="1" applyBorder="1" applyAlignment="1"/>
    <xf numFmtId="3" fontId="0" fillId="25" borderId="3" xfId="0" applyNumberFormat="1" applyFont="1" applyFill="1" applyBorder="1"/>
    <xf numFmtId="3" fontId="0" fillId="25" borderId="3" xfId="0" applyNumberFormat="1" applyFill="1" applyBorder="1"/>
    <xf numFmtId="3" fontId="0" fillId="25" borderId="5" xfId="0" applyNumberFormat="1" applyFill="1" applyBorder="1"/>
    <xf numFmtId="0" fontId="8" fillId="25" borderId="2" xfId="0" applyFont="1" applyFill="1" applyBorder="1"/>
    <xf numFmtId="0" fontId="16" fillId="25" borderId="2" xfId="0" applyFont="1" applyFill="1" applyBorder="1"/>
    <xf numFmtId="0" fontId="16" fillId="25" borderId="3" xfId="0" applyFont="1" applyFill="1" applyBorder="1"/>
    <xf numFmtId="3" fontId="4" fillId="25" borderId="3" xfId="0" applyNumberFormat="1" applyFont="1" applyFill="1" applyBorder="1"/>
    <xf numFmtId="0" fontId="0" fillId="25" borderId="2" xfId="0" applyFill="1" applyBorder="1"/>
    <xf numFmtId="0" fontId="6" fillId="25" borderId="2" xfId="0" applyFont="1" applyFill="1" applyBorder="1"/>
    <xf numFmtId="0" fontId="0" fillId="25" borderId="3" xfId="0" applyFill="1" applyBorder="1"/>
    <xf numFmtId="0" fontId="4" fillId="25" borderId="2" xfId="0" applyFont="1" applyFill="1" applyBorder="1"/>
    <xf numFmtId="0" fontId="4" fillId="25" borderId="3" xfId="0" applyFont="1" applyFill="1" applyBorder="1"/>
    <xf numFmtId="0" fontId="10" fillId="25" borderId="2" xfId="0" applyFont="1" applyFill="1" applyBorder="1"/>
    <xf numFmtId="0" fontId="6" fillId="25" borderId="3" xfId="0" applyFont="1" applyFill="1" applyBorder="1" applyAlignment="1">
      <alignment horizontal="right"/>
    </xf>
    <xf numFmtId="0" fontId="0" fillId="25" borderId="68" xfId="0" applyFill="1" applyBorder="1"/>
    <xf numFmtId="0" fontId="8" fillId="25" borderId="68" xfId="0" applyFont="1" applyFill="1" applyBorder="1"/>
    <xf numFmtId="3" fontId="4" fillId="25" borderId="5" xfId="0" applyNumberFormat="1" applyFont="1" applyFill="1" applyBorder="1"/>
    <xf numFmtId="0" fontId="17" fillId="25" borderId="68" xfId="0" applyFont="1" applyFill="1" applyBorder="1"/>
    <xf numFmtId="0" fontId="6" fillId="25" borderId="6" xfId="0" applyFont="1" applyFill="1" applyBorder="1"/>
    <xf numFmtId="0" fontId="0" fillId="25" borderId="6" xfId="0" applyFill="1" applyBorder="1"/>
    <xf numFmtId="0" fontId="6" fillId="25" borderId="3" xfId="0" applyFont="1" applyFill="1" applyBorder="1"/>
    <xf numFmtId="3" fontId="0" fillId="25" borderId="22" xfId="0" applyNumberFormat="1" applyFill="1" applyBorder="1"/>
    <xf numFmtId="3" fontId="4" fillId="25" borderId="22" xfId="0" applyNumberFormat="1" applyFont="1" applyFill="1" applyBorder="1"/>
    <xf numFmtId="0" fontId="17" fillId="25" borderId="2" xfId="0" applyFont="1" applyFill="1" applyBorder="1"/>
    <xf numFmtId="0" fontId="2" fillId="25" borderId="2" xfId="0" applyFont="1" applyFill="1" applyBorder="1"/>
    <xf numFmtId="0" fontId="2" fillId="25" borderId="3" xfId="0" applyFont="1" applyFill="1" applyBorder="1"/>
    <xf numFmtId="3" fontId="59" fillId="25" borderId="5" xfId="0" applyNumberFormat="1" applyFont="1" applyFill="1" applyBorder="1"/>
    <xf numFmtId="3" fontId="5" fillId="0" borderId="32" xfId="0" applyNumberFormat="1" applyFont="1" applyBorder="1" applyAlignment="1">
      <alignment horizontal="right"/>
    </xf>
    <xf numFmtId="3" fontId="5" fillId="0" borderId="32" xfId="0" applyNumberFormat="1" applyFont="1" applyBorder="1"/>
    <xf numFmtId="3" fontId="8" fillId="0" borderId="32" xfId="0" applyNumberFormat="1" applyFont="1" applyBorder="1" applyAlignment="1">
      <alignment horizontal="right"/>
    </xf>
    <xf numFmtId="3" fontId="8" fillId="0" borderId="32" xfId="0" applyNumberFormat="1" applyFont="1" applyBorder="1"/>
    <xf numFmtId="3" fontId="8" fillId="0" borderId="5" xfId="0" applyNumberFormat="1" applyFont="1" applyBorder="1" applyAlignment="1">
      <alignment horizontal="right"/>
    </xf>
    <xf numFmtId="0" fontId="5" fillId="0" borderId="24" xfId="0" applyFont="1" applyBorder="1" applyAlignment="1">
      <alignment horizontal="left"/>
    </xf>
    <xf numFmtId="3" fontId="8" fillId="0" borderId="22" xfId="0" applyNumberFormat="1" applyFont="1" applyBorder="1" applyAlignment="1">
      <alignment horizontal="right"/>
    </xf>
    <xf numFmtId="3" fontId="8" fillId="0" borderId="22" xfId="0" applyNumberFormat="1" applyFont="1" applyBorder="1"/>
    <xf numFmtId="3" fontId="63" fillId="0" borderId="77" xfId="0" applyNumberFormat="1" applyFont="1" applyBorder="1" applyAlignment="1">
      <alignment horizontal="right"/>
    </xf>
    <xf numFmtId="0" fontId="19" fillId="0" borderId="61" xfId="0" applyFont="1" applyBorder="1" applyAlignment="1">
      <alignment horizontal="left"/>
    </xf>
    <xf numFmtId="0" fontId="19" fillId="0" borderId="34" xfId="0" applyFont="1" applyBorder="1"/>
    <xf numFmtId="0" fontId="10" fillId="0" borderId="15" xfId="0" applyFont="1" applyBorder="1" applyAlignment="1">
      <alignment horizontal="left"/>
    </xf>
    <xf numFmtId="49" fontId="64" fillId="0" borderId="68" xfId="2" applyNumberFormat="1" applyFont="1" applyBorder="1"/>
    <xf numFmtId="3" fontId="5" fillId="0" borderId="100" xfId="0" applyNumberFormat="1" applyFont="1" applyBorder="1"/>
    <xf numFmtId="3" fontId="5" fillId="0" borderId="100" xfId="0" applyNumberFormat="1" applyFont="1" applyBorder="1" applyAlignment="1">
      <alignment horizontal="right"/>
    </xf>
    <xf numFmtId="3" fontId="5" fillId="0" borderId="33" xfId="0" applyNumberFormat="1" applyFont="1" applyBorder="1" applyAlignment="1">
      <alignment horizontal="right"/>
    </xf>
    <xf numFmtId="3" fontId="5" fillId="0" borderId="101" xfId="0" applyNumberFormat="1" applyFont="1" applyBorder="1" applyAlignment="1">
      <alignment horizontal="right"/>
    </xf>
    <xf numFmtId="0" fontId="11" fillId="0" borderId="30" xfId="0" applyFont="1" applyBorder="1" applyAlignment="1">
      <alignment horizontal="left"/>
    </xf>
    <xf numFmtId="0" fontId="11" fillId="0" borderId="99" xfId="0" applyFont="1" applyBorder="1" applyAlignment="1">
      <alignment horizontal="left"/>
    </xf>
    <xf numFmtId="0" fontId="2" fillId="25" borderId="29" xfId="0" applyFont="1" applyFill="1" applyBorder="1"/>
    <xf numFmtId="0" fontId="0" fillId="25" borderId="10" xfId="0" applyFill="1" applyBorder="1"/>
    <xf numFmtId="0" fontId="5" fillId="25" borderId="19" xfId="0" applyFont="1" applyFill="1" applyBorder="1"/>
    <xf numFmtId="0" fontId="6" fillId="25" borderId="5" xfId="43" applyFont="1" applyFill="1" applyBorder="1"/>
    <xf numFmtId="0" fontId="6" fillId="25" borderId="11" xfId="43" applyFont="1" applyFill="1" applyBorder="1"/>
    <xf numFmtId="3" fontId="5" fillId="25" borderId="13" xfId="0" applyNumberFormat="1" applyFont="1" applyFill="1" applyBorder="1"/>
    <xf numFmtId="3" fontId="0" fillId="0" borderId="0" xfId="0" applyNumberFormat="1" applyBorder="1"/>
    <xf numFmtId="0" fontId="0" fillId="0" borderId="0" xfId="0" applyFill="1" applyBorder="1"/>
    <xf numFmtId="3" fontId="0" fillId="0" borderId="2" xfId="0" applyNumberFormat="1" applyBorder="1" applyAlignment="1">
      <alignment horizontal="right"/>
    </xf>
    <xf numFmtId="0" fontId="29" fillId="0" borderId="68" xfId="2" applyFont="1" applyBorder="1" applyAlignment="1">
      <alignment horizontal="left"/>
    </xf>
    <xf numFmtId="0" fontId="29" fillId="0" borderId="2" xfId="2" applyFont="1" applyBorder="1" applyAlignment="1">
      <alignment horizontal="left"/>
    </xf>
    <xf numFmtId="0" fontId="29" fillId="0" borderId="3" xfId="2" applyFont="1" applyBorder="1" applyAlignment="1">
      <alignment horizontal="left"/>
    </xf>
    <xf numFmtId="0" fontId="22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6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25" borderId="5" xfId="43" applyFont="1" applyFill="1" applyBorder="1" applyAlignment="1">
      <alignment horizontal="left"/>
    </xf>
    <xf numFmtId="0" fontId="6" fillId="25" borderId="11" xfId="43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72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" fillId="0" borderId="58" xfId="0" applyFont="1" applyBorder="1" applyAlignment="1">
      <alignment horizontal="center"/>
    </xf>
    <xf numFmtId="0" fontId="17" fillId="0" borderId="63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5" fillId="0" borderId="6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72" xfId="0" applyFont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66" xfId="0" applyFont="1" applyBorder="1" applyAlignment="1">
      <alignment horizontal="left"/>
    </xf>
    <xf numFmtId="0" fontId="8" fillId="25" borderId="68" xfId="0" applyFont="1" applyFill="1" applyBorder="1" applyAlignment="1">
      <alignment horizontal="center" wrapText="1"/>
    </xf>
    <xf numFmtId="0" fontId="8" fillId="25" borderId="2" xfId="0" applyFont="1" applyFill="1" applyBorder="1" applyAlignment="1">
      <alignment horizontal="center" wrapText="1"/>
    </xf>
    <xf numFmtId="0" fontId="8" fillId="25" borderId="3" xfId="0" applyFont="1" applyFill="1" applyBorder="1" applyAlignment="1">
      <alignment horizontal="center" wrapText="1"/>
    </xf>
    <xf numFmtId="0" fontId="2" fillId="0" borderId="8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5" fillId="0" borderId="15" xfId="0" applyFont="1" applyBorder="1" applyAlignment="1">
      <alignment horizontal="left"/>
    </xf>
    <xf numFmtId="0" fontId="25" fillId="0" borderId="81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99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1" fillId="0" borderId="0" xfId="2" applyFont="1" applyAlignment="1">
      <alignment horizontal="left"/>
    </xf>
    <xf numFmtId="0" fontId="38" fillId="0" borderId="0" xfId="2" applyFont="1" applyAlignment="1">
      <alignment horizontal="center"/>
    </xf>
    <xf numFmtId="0" fontId="39" fillId="0" borderId="0" xfId="2" applyFont="1" applyAlignment="1">
      <alignment horizontal="center"/>
    </xf>
    <xf numFmtId="0" fontId="40" fillId="0" borderId="0" xfId="2" applyFont="1" applyAlignment="1">
      <alignment horizontal="center"/>
    </xf>
    <xf numFmtId="0" fontId="41" fillId="0" borderId="0" xfId="2" applyFon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41" fillId="0" borderId="0" xfId="2" applyFont="1" applyAlignment="1">
      <alignment horizontal="center"/>
    </xf>
    <xf numFmtId="0" fontId="5" fillId="0" borderId="0" xfId="2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2" applyAlignment="1">
      <alignment horizontal="left"/>
    </xf>
    <xf numFmtId="0" fontId="1" fillId="0" borderId="70" xfId="2" applyBorder="1"/>
    <xf numFmtId="0" fontId="2" fillId="0" borderId="70" xfId="2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22" fillId="0" borderId="1" xfId="2" applyFont="1" applyBorder="1" applyAlignment="1">
      <alignment horizontal="left"/>
    </xf>
    <xf numFmtId="0" fontId="1" fillId="0" borderId="66" xfId="2" applyBorder="1" applyAlignment="1">
      <alignment horizontal="left"/>
    </xf>
    <xf numFmtId="0" fontId="0" fillId="0" borderId="0" xfId="0" applyAlignment="1">
      <alignment horizontal="left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</cellXfs>
  <cellStyles count="50">
    <cellStyle name="20% - 1. jelölőszín 2" xfId="4" xr:uid="{00000000-0005-0000-0000-000000000000}"/>
    <cellStyle name="20% - 2. jelölőszín 2" xfId="5" xr:uid="{00000000-0005-0000-0000-000001000000}"/>
    <cellStyle name="20% - 3. jelölőszín 2" xfId="6" xr:uid="{00000000-0005-0000-0000-000002000000}"/>
    <cellStyle name="20% - 4. jelölőszín 2" xfId="7" xr:uid="{00000000-0005-0000-0000-000003000000}"/>
    <cellStyle name="20% - 5. jelölőszín 2" xfId="8" xr:uid="{00000000-0005-0000-0000-000004000000}"/>
    <cellStyle name="20% - 6. jelölőszín 2" xfId="9" xr:uid="{00000000-0005-0000-0000-000005000000}"/>
    <cellStyle name="40% - 1. jelölőszín 2" xfId="10" xr:uid="{00000000-0005-0000-0000-000006000000}"/>
    <cellStyle name="40% - 2. jelölőszín 2" xfId="11" xr:uid="{00000000-0005-0000-0000-000007000000}"/>
    <cellStyle name="40% - 3. jelölőszín 2" xfId="12" xr:uid="{00000000-0005-0000-0000-000008000000}"/>
    <cellStyle name="40% - 4. jelölőszín 2" xfId="13" xr:uid="{00000000-0005-0000-0000-000009000000}"/>
    <cellStyle name="40% - 5. jelölőszín 2" xfId="14" xr:uid="{00000000-0005-0000-0000-00000A000000}"/>
    <cellStyle name="40% - 6. jelölőszín 2" xfId="15" xr:uid="{00000000-0005-0000-0000-00000B000000}"/>
    <cellStyle name="60% - 1. jelölőszín 2" xfId="16" xr:uid="{00000000-0005-0000-0000-00000C000000}"/>
    <cellStyle name="60% - 2. jelölőszín 2" xfId="17" xr:uid="{00000000-0005-0000-0000-00000D000000}"/>
    <cellStyle name="60% - 3. jelölőszín 2" xfId="18" xr:uid="{00000000-0005-0000-0000-00000E000000}"/>
    <cellStyle name="60% - 4. jelölőszín 2" xfId="19" xr:uid="{00000000-0005-0000-0000-00000F000000}"/>
    <cellStyle name="60% - 5. jelölőszín 2" xfId="20" xr:uid="{00000000-0005-0000-0000-000010000000}"/>
    <cellStyle name="60% - 6. jelölőszín 2" xfId="21" xr:uid="{00000000-0005-0000-0000-000011000000}"/>
    <cellStyle name="Bevitel 2" xfId="22" xr:uid="{00000000-0005-0000-0000-000012000000}"/>
    <cellStyle name="Cím 2" xfId="23" xr:uid="{00000000-0005-0000-0000-000013000000}"/>
    <cellStyle name="Címsor 1 2" xfId="24" xr:uid="{00000000-0005-0000-0000-000014000000}"/>
    <cellStyle name="Címsor 2 2" xfId="25" xr:uid="{00000000-0005-0000-0000-000015000000}"/>
    <cellStyle name="Címsor 3 2" xfId="26" xr:uid="{00000000-0005-0000-0000-000016000000}"/>
    <cellStyle name="Címsor 4 2" xfId="27" xr:uid="{00000000-0005-0000-0000-000017000000}"/>
    <cellStyle name="Ellenőrzőcella 2" xfId="28" xr:uid="{00000000-0005-0000-0000-000018000000}"/>
    <cellStyle name="Ezres" xfId="1" builtinId="3"/>
    <cellStyle name="Ezres 2" xfId="29" xr:uid="{00000000-0005-0000-0000-00001A000000}"/>
    <cellStyle name="Ezres 3" xfId="48" xr:uid="{00000000-0005-0000-0000-00001B000000}"/>
    <cellStyle name="Figyelmeztetés 2" xfId="30" xr:uid="{00000000-0005-0000-0000-00001C000000}"/>
    <cellStyle name="Hivatkozott cella 2" xfId="31" xr:uid="{00000000-0005-0000-0000-00001D000000}"/>
    <cellStyle name="Jegyzet 2" xfId="32" xr:uid="{00000000-0005-0000-0000-00001E000000}"/>
    <cellStyle name="Jelölőszín (1)" xfId="33" xr:uid="{00000000-0005-0000-0000-00001F000000}"/>
    <cellStyle name="Jelölőszín (2)" xfId="34" xr:uid="{00000000-0005-0000-0000-000020000000}"/>
    <cellStyle name="Jelölőszín (3)" xfId="35" xr:uid="{00000000-0005-0000-0000-000021000000}"/>
    <cellStyle name="Jelölőszín (4)" xfId="36" xr:uid="{00000000-0005-0000-0000-000022000000}"/>
    <cellStyle name="Jelölőszín (5)" xfId="37" xr:uid="{00000000-0005-0000-0000-000023000000}"/>
    <cellStyle name="Jelölőszín (6)" xfId="38" xr:uid="{00000000-0005-0000-0000-000024000000}"/>
    <cellStyle name="Jó 2" xfId="39" xr:uid="{00000000-0005-0000-0000-000025000000}"/>
    <cellStyle name="Kimenet 2" xfId="40" xr:uid="{00000000-0005-0000-0000-000026000000}"/>
    <cellStyle name="Magyarázó szöveg 2" xfId="41" xr:uid="{00000000-0005-0000-0000-000027000000}"/>
    <cellStyle name="Normál" xfId="0" builtinId="0"/>
    <cellStyle name="Normál 2" xfId="2" xr:uid="{00000000-0005-0000-0000-000029000000}"/>
    <cellStyle name="Normál 3" xfId="42" xr:uid="{00000000-0005-0000-0000-00002A000000}"/>
    <cellStyle name="Normál 4" xfId="3" xr:uid="{00000000-0005-0000-0000-00002B000000}"/>
    <cellStyle name="Normál 5" xfId="49" xr:uid="{00000000-0005-0000-0000-00002C000000}"/>
    <cellStyle name="Normál_Munka1" xfId="43" xr:uid="{00000000-0005-0000-0000-00002D000000}"/>
    <cellStyle name="Összesen 2" xfId="44" xr:uid="{00000000-0005-0000-0000-00002E000000}"/>
    <cellStyle name="Rossz 2" xfId="45" xr:uid="{00000000-0005-0000-0000-00002F000000}"/>
    <cellStyle name="Semleges 2" xfId="46" xr:uid="{00000000-0005-0000-0000-000030000000}"/>
    <cellStyle name="Számítás 2" xfId="47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6"/>
  <sheetViews>
    <sheetView workbookViewId="0">
      <selection sqref="A1:J1"/>
    </sheetView>
  </sheetViews>
  <sheetFormatPr defaultColWidth="9.140625" defaultRowHeight="12.75" x14ac:dyDescent="0.2"/>
  <cols>
    <col min="1" max="3" width="9.140625" style="509"/>
    <col min="4" max="4" width="9.140625" style="509" customWidth="1"/>
    <col min="5" max="7" width="9.140625" style="509"/>
    <col min="8" max="8" width="9.140625" style="509" customWidth="1"/>
    <col min="9" max="9" width="12" style="509" customWidth="1"/>
    <col min="10" max="16384" width="9.140625" style="509"/>
  </cols>
  <sheetData>
    <row r="1" spans="1:10" s="710" customFormat="1" x14ac:dyDescent="0.2">
      <c r="A1" s="708" t="s">
        <v>442</v>
      </c>
      <c r="B1" s="708"/>
      <c r="C1" s="708"/>
      <c r="D1" s="708"/>
      <c r="E1" s="708"/>
      <c r="F1" s="708"/>
      <c r="G1" s="708"/>
      <c r="H1" s="708"/>
      <c r="I1" s="708"/>
      <c r="J1" s="709"/>
    </row>
    <row r="2" spans="1:10" x14ac:dyDescent="0.2">
      <c r="A2" s="510"/>
      <c r="B2" s="510"/>
      <c r="C2" s="510"/>
      <c r="D2" s="510"/>
      <c r="E2" s="510"/>
      <c r="F2" s="510"/>
      <c r="G2" s="510"/>
      <c r="H2" s="510"/>
    </row>
    <row r="3" spans="1:10" x14ac:dyDescent="0.2">
      <c r="A3" s="511"/>
      <c r="B3" s="511"/>
      <c r="C3" s="651" t="s">
        <v>345</v>
      </c>
      <c r="D3" s="651"/>
      <c r="E3" s="651"/>
      <c r="F3" s="651"/>
    </row>
    <row r="4" spans="1:10" x14ac:dyDescent="0.2">
      <c r="A4" s="511"/>
      <c r="B4" s="511"/>
      <c r="C4" s="511"/>
    </row>
    <row r="5" spans="1:10" x14ac:dyDescent="0.2">
      <c r="C5" s="511"/>
      <c r="D5" s="651" t="s">
        <v>252</v>
      </c>
      <c r="E5" s="651"/>
      <c r="F5" s="511"/>
    </row>
    <row r="6" spans="1:10" x14ac:dyDescent="0.2">
      <c r="A6" s="512"/>
      <c r="C6" s="651" t="s">
        <v>253</v>
      </c>
      <c r="D6" s="651"/>
      <c r="E6" s="651"/>
      <c r="F6" s="651"/>
    </row>
    <row r="7" spans="1:10" x14ac:dyDescent="0.2">
      <c r="A7" s="512"/>
      <c r="C7" s="513"/>
      <c r="D7" s="651">
        <v>2018</v>
      </c>
      <c r="E7" s="651"/>
      <c r="F7" s="513"/>
    </row>
    <row r="8" spans="1:10" x14ac:dyDescent="0.2">
      <c r="D8" s="513"/>
    </row>
    <row r="9" spans="1:10" x14ac:dyDescent="0.2">
      <c r="A9" s="514" t="s">
        <v>20</v>
      </c>
      <c r="B9" s="712" t="s">
        <v>21</v>
      </c>
      <c r="C9" s="713"/>
      <c r="D9" s="711"/>
      <c r="E9" s="516"/>
      <c r="F9" s="515"/>
      <c r="G9" s="515"/>
      <c r="H9" s="516"/>
      <c r="I9" s="517"/>
    </row>
    <row r="10" spans="1:10" x14ac:dyDescent="0.2">
      <c r="A10" s="518"/>
      <c r="B10" s="519"/>
      <c r="C10" s="520"/>
      <c r="D10" s="521"/>
      <c r="E10" s="521" t="s">
        <v>22</v>
      </c>
      <c r="F10" s="521"/>
      <c r="G10" s="521"/>
      <c r="H10" s="522"/>
      <c r="I10" s="523"/>
    </row>
    <row r="11" spans="1:10" x14ac:dyDescent="0.2">
      <c r="A11" s="524" t="s">
        <v>23</v>
      </c>
      <c r="B11" s="714" t="s">
        <v>24</v>
      </c>
      <c r="C11" s="715"/>
      <c r="D11" s="526"/>
      <c r="E11" s="526"/>
      <c r="F11" s="526"/>
      <c r="G11" s="526"/>
      <c r="H11" s="526"/>
      <c r="I11" s="525"/>
    </row>
    <row r="12" spans="1:10" x14ac:dyDescent="0.2">
      <c r="A12" s="527"/>
      <c r="B12" s="528" t="s">
        <v>45</v>
      </c>
      <c r="C12" s="529"/>
      <c r="D12" s="530" t="s">
        <v>254</v>
      </c>
      <c r="E12" s="530"/>
      <c r="F12" s="530"/>
      <c r="G12" s="530"/>
      <c r="H12" s="530"/>
      <c r="I12" s="531"/>
    </row>
    <row r="13" spans="1:10" x14ac:dyDescent="0.2">
      <c r="A13" s="527"/>
      <c r="B13" s="528" t="s">
        <v>44</v>
      </c>
      <c r="C13" s="529"/>
      <c r="D13" s="648" t="s">
        <v>30</v>
      </c>
      <c r="E13" s="649"/>
      <c r="F13" s="649"/>
      <c r="G13" s="649"/>
      <c r="H13" s="649"/>
      <c r="I13" s="650"/>
    </row>
    <row r="14" spans="1:10" x14ac:dyDescent="0.2">
      <c r="A14" s="527"/>
      <c r="B14" s="528" t="s">
        <v>255</v>
      </c>
      <c r="C14" s="529"/>
      <c r="D14" s="532" t="s">
        <v>256</v>
      </c>
      <c r="E14" s="533"/>
      <c r="F14" s="533"/>
      <c r="G14" s="533"/>
      <c r="H14" s="533"/>
      <c r="I14" s="534"/>
    </row>
    <row r="15" spans="1:10" x14ac:dyDescent="0.2">
      <c r="A15" s="527"/>
      <c r="B15" s="535" t="s">
        <v>43</v>
      </c>
      <c r="C15" s="529"/>
      <c r="D15" s="532" t="s">
        <v>257</v>
      </c>
      <c r="E15" s="533"/>
      <c r="F15" s="533"/>
      <c r="G15" s="533"/>
      <c r="H15" s="533"/>
      <c r="I15" s="534"/>
    </row>
    <row r="16" spans="1:10" x14ac:dyDescent="0.2">
      <c r="A16" s="527"/>
      <c r="B16" s="535" t="s">
        <v>126</v>
      </c>
      <c r="C16" s="529"/>
      <c r="D16" s="532" t="s">
        <v>258</v>
      </c>
      <c r="E16" s="533"/>
      <c r="F16" s="533"/>
      <c r="G16" s="533"/>
      <c r="H16" s="533"/>
      <c r="I16" s="534"/>
    </row>
    <row r="17" spans="1:9" x14ac:dyDescent="0.2">
      <c r="A17" s="527"/>
      <c r="B17" s="535" t="s">
        <v>259</v>
      </c>
      <c r="C17" s="529"/>
      <c r="D17" s="532" t="s">
        <v>260</v>
      </c>
      <c r="E17" s="533"/>
      <c r="F17" s="533"/>
      <c r="G17" s="533"/>
      <c r="H17" s="533"/>
      <c r="I17" s="534"/>
    </row>
    <row r="18" spans="1:9" x14ac:dyDescent="0.2">
      <c r="A18" s="527"/>
      <c r="B18" s="528" t="s">
        <v>127</v>
      </c>
      <c r="C18" s="529"/>
      <c r="D18" s="648" t="s">
        <v>248</v>
      </c>
      <c r="E18" s="649"/>
      <c r="F18" s="649"/>
      <c r="G18" s="649"/>
      <c r="H18" s="649"/>
      <c r="I18" s="650"/>
    </row>
    <row r="19" spans="1:9" x14ac:dyDescent="0.2">
      <c r="A19" s="527"/>
      <c r="B19" s="528" t="s">
        <v>116</v>
      </c>
      <c r="C19" s="529"/>
      <c r="D19" s="589" t="s">
        <v>118</v>
      </c>
      <c r="E19" s="590"/>
      <c r="F19" s="590"/>
      <c r="G19" s="590"/>
      <c r="H19" s="590"/>
      <c r="I19" s="591"/>
    </row>
    <row r="20" spans="1:9" x14ac:dyDescent="0.2">
      <c r="A20" s="527"/>
      <c r="B20" s="535" t="s">
        <v>65</v>
      </c>
      <c r="C20" s="529"/>
      <c r="D20" s="648" t="s">
        <v>261</v>
      </c>
      <c r="E20" s="649"/>
      <c r="F20" s="649"/>
      <c r="G20" s="649"/>
      <c r="H20" s="649"/>
      <c r="I20" s="650"/>
    </row>
    <row r="21" spans="1:9" x14ac:dyDescent="0.2">
      <c r="A21" s="527"/>
      <c r="B21" s="528" t="s">
        <v>46</v>
      </c>
      <c r="C21" s="529"/>
      <c r="D21" s="530" t="s">
        <v>83</v>
      </c>
      <c r="E21" s="530"/>
      <c r="F21" s="530"/>
      <c r="G21" s="530"/>
      <c r="H21" s="530"/>
      <c r="I21" s="531"/>
    </row>
    <row r="22" spans="1:9" x14ac:dyDescent="0.2">
      <c r="A22" s="527"/>
      <c r="B22" s="535" t="s">
        <v>64</v>
      </c>
      <c r="C22" s="529"/>
      <c r="D22" s="530" t="s">
        <v>84</v>
      </c>
      <c r="E22" s="530"/>
      <c r="F22" s="530"/>
      <c r="G22" s="530"/>
      <c r="H22" s="530"/>
      <c r="I22" s="531"/>
    </row>
    <row r="23" spans="1:9" x14ac:dyDescent="0.2">
      <c r="A23" s="527"/>
      <c r="B23" s="536" t="s">
        <v>47</v>
      </c>
      <c r="C23" s="529"/>
      <c r="D23" s="537" t="s">
        <v>262</v>
      </c>
      <c r="E23" s="530"/>
      <c r="F23" s="530"/>
      <c r="G23" s="530"/>
      <c r="H23" s="530"/>
      <c r="I23" s="531"/>
    </row>
    <row r="24" spans="1:9" x14ac:dyDescent="0.2">
      <c r="A24" s="527"/>
      <c r="B24" s="528" t="s">
        <v>48</v>
      </c>
      <c r="C24" s="529"/>
      <c r="D24" s="530" t="s">
        <v>263</v>
      </c>
      <c r="E24" s="530"/>
      <c r="F24" s="530"/>
      <c r="G24" s="530"/>
      <c r="H24" s="530"/>
      <c r="I24" s="531"/>
    </row>
    <row r="25" spans="1:9" x14ac:dyDescent="0.2">
      <c r="A25" s="527"/>
      <c r="B25" s="528" t="s">
        <v>264</v>
      </c>
      <c r="C25" s="529"/>
      <c r="D25" s="530" t="s">
        <v>265</v>
      </c>
      <c r="E25" s="530"/>
      <c r="F25" s="530"/>
      <c r="G25" s="530"/>
      <c r="H25" s="530"/>
      <c r="I25" s="531"/>
    </row>
    <row r="26" spans="1:9" x14ac:dyDescent="0.2">
      <c r="A26" s="527"/>
      <c r="B26" s="528" t="s">
        <v>134</v>
      </c>
      <c r="C26" s="529"/>
      <c r="D26" s="530" t="s">
        <v>266</v>
      </c>
      <c r="E26" s="530"/>
      <c r="F26" s="530"/>
      <c r="G26" s="530"/>
      <c r="H26" s="530"/>
      <c r="I26" s="531"/>
    </row>
    <row r="27" spans="1:9" x14ac:dyDescent="0.2">
      <c r="A27" s="527"/>
      <c r="B27" s="535" t="s">
        <v>51</v>
      </c>
      <c r="C27" s="529"/>
      <c r="D27" s="530" t="s">
        <v>66</v>
      </c>
      <c r="E27" s="530"/>
      <c r="F27" s="530"/>
      <c r="G27" s="530"/>
      <c r="H27" s="530"/>
      <c r="I27" s="531"/>
    </row>
    <row r="28" spans="1:9" x14ac:dyDescent="0.2">
      <c r="A28" s="527"/>
      <c r="B28" s="535" t="s">
        <v>114</v>
      </c>
      <c r="C28" s="529"/>
      <c r="D28" s="530" t="s">
        <v>267</v>
      </c>
      <c r="E28" s="530"/>
      <c r="F28" s="530"/>
      <c r="G28" s="530"/>
      <c r="H28" s="530"/>
      <c r="I28" s="531"/>
    </row>
    <row r="29" spans="1:9" x14ac:dyDescent="0.2">
      <c r="A29" s="527"/>
      <c r="B29" s="535" t="s">
        <v>70</v>
      </c>
      <c r="C29" s="529"/>
      <c r="D29" s="530" t="s">
        <v>268</v>
      </c>
      <c r="E29" s="530"/>
      <c r="F29" s="530"/>
      <c r="G29" s="530"/>
      <c r="H29" s="530"/>
      <c r="I29" s="531"/>
    </row>
    <row r="30" spans="1:9" x14ac:dyDescent="0.2">
      <c r="A30" s="527"/>
      <c r="B30" s="528"/>
      <c r="C30" s="529"/>
      <c r="D30" s="530"/>
      <c r="E30" s="538"/>
      <c r="F30" s="538"/>
      <c r="G30" s="538"/>
      <c r="H30" s="538"/>
      <c r="I30" s="529"/>
    </row>
    <row r="31" spans="1:9" x14ac:dyDescent="0.2">
      <c r="A31" s="527"/>
      <c r="B31" s="539"/>
      <c r="C31" s="529"/>
      <c r="D31" s="538"/>
      <c r="E31" s="538"/>
      <c r="F31" s="538"/>
      <c r="G31" s="538"/>
      <c r="H31" s="538"/>
      <c r="I31" s="529"/>
    </row>
    <row r="32" spans="1:9" x14ac:dyDescent="0.2">
      <c r="A32" s="527"/>
      <c r="B32" s="539"/>
      <c r="C32" s="529"/>
      <c r="D32" s="540"/>
      <c r="E32" s="538"/>
      <c r="F32" s="538"/>
      <c r="G32" s="538"/>
      <c r="H32" s="538"/>
      <c r="I32" s="529"/>
    </row>
    <row r="33" spans="1:9" x14ac:dyDescent="0.2">
      <c r="A33" s="527"/>
      <c r="B33" s="539"/>
      <c r="C33" s="529"/>
      <c r="D33" s="540"/>
      <c r="E33" s="538"/>
      <c r="F33" s="538"/>
      <c r="G33" s="538"/>
      <c r="H33" s="538"/>
      <c r="I33" s="529"/>
    </row>
    <row r="34" spans="1:9" x14ac:dyDescent="0.2">
      <c r="A34" s="527"/>
      <c r="B34" s="528"/>
      <c r="C34" s="529"/>
      <c r="D34" s="541"/>
      <c r="E34" s="538"/>
      <c r="F34" s="538"/>
      <c r="G34" s="538"/>
      <c r="H34" s="538"/>
      <c r="I34" s="529"/>
    </row>
    <row r="35" spans="1:9" x14ac:dyDescent="0.2">
      <c r="A35" s="527"/>
      <c r="B35" s="539"/>
      <c r="C35" s="529"/>
      <c r="D35" s="541"/>
      <c r="E35" s="538"/>
      <c r="F35" s="538"/>
      <c r="G35" s="538"/>
      <c r="H35" s="538"/>
      <c r="I35" s="529"/>
    </row>
    <row r="36" spans="1:9" x14ac:dyDescent="0.2">
      <c r="A36" s="527"/>
      <c r="B36" s="528"/>
      <c r="C36" s="529"/>
      <c r="D36" s="541"/>
      <c r="E36" s="538"/>
      <c r="F36" s="538"/>
      <c r="G36" s="538"/>
      <c r="H36" s="538"/>
      <c r="I36" s="529"/>
    </row>
  </sheetData>
  <mergeCells count="9">
    <mergeCell ref="D18:I18"/>
    <mergeCell ref="D20:I20"/>
    <mergeCell ref="C3:F3"/>
    <mergeCell ref="D5:E5"/>
    <mergeCell ref="C6:F6"/>
    <mergeCell ref="D7:E7"/>
    <mergeCell ref="D13:I13"/>
    <mergeCell ref="A1:J1"/>
    <mergeCell ref="B9:C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N30"/>
  <sheetViews>
    <sheetView workbookViewId="0">
      <selection activeCell="C1" sqref="C1:L1"/>
    </sheetView>
  </sheetViews>
  <sheetFormatPr defaultRowHeight="12.75" x14ac:dyDescent="0.2"/>
  <cols>
    <col min="2" max="2" width="18.42578125" customWidth="1"/>
    <col min="3" max="6" width="9" customWidth="1"/>
    <col min="7" max="8" width="9.85546875" bestFit="1" customWidth="1"/>
    <col min="9" max="10" width="9" customWidth="1"/>
    <col min="11" max="11" width="9.5703125" customWidth="1"/>
    <col min="12" max="12" width="9.85546875" bestFit="1" customWidth="1"/>
    <col min="13" max="14" width="10" customWidth="1"/>
  </cols>
  <sheetData>
    <row r="1" spans="1:14" x14ac:dyDescent="0.2">
      <c r="C1" s="691" t="s">
        <v>433</v>
      </c>
      <c r="D1" s="691"/>
      <c r="E1" s="691"/>
      <c r="F1" s="691"/>
      <c r="G1" s="691"/>
      <c r="H1" s="691"/>
      <c r="I1" s="691"/>
      <c r="J1" s="691"/>
      <c r="K1" s="691"/>
      <c r="L1" s="691"/>
    </row>
    <row r="2" spans="1:14" x14ac:dyDescent="0.2"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38"/>
    </row>
    <row r="3" spans="1:14" x14ac:dyDescent="0.2">
      <c r="C3" s="197"/>
      <c r="G3" s="197"/>
      <c r="M3" s="38"/>
    </row>
    <row r="4" spans="1:14" x14ac:dyDescent="0.2">
      <c r="A4" s="4"/>
      <c r="B4" s="4"/>
      <c r="C4" s="4"/>
      <c r="D4" s="4"/>
      <c r="E4" s="665" t="s">
        <v>345</v>
      </c>
      <c r="F4" s="665"/>
      <c r="G4" s="665"/>
      <c r="H4" s="665"/>
      <c r="I4" s="665"/>
    </row>
    <row r="5" spans="1:14" x14ac:dyDescent="0.2">
      <c r="A5" s="4"/>
      <c r="B5" s="4"/>
      <c r="C5" s="4"/>
      <c r="D5" s="4"/>
      <c r="G5" s="197"/>
    </row>
    <row r="6" spans="1:14" x14ac:dyDescent="0.2">
      <c r="C6" s="4"/>
      <c r="D6" s="4"/>
      <c r="E6" s="664" t="s">
        <v>31</v>
      </c>
      <c r="F6" s="664"/>
      <c r="G6" s="664"/>
      <c r="H6" s="664"/>
      <c r="I6" s="664"/>
    </row>
    <row r="7" spans="1:14" x14ac:dyDescent="0.2">
      <c r="F7" s="145"/>
      <c r="G7" s="433">
        <v>2018</v>
      </c>
    </row>
    <row r="8" spans="1:14" ht="13.5" thickBot="1" x14ac:dyDescent="0.25">
      <c r="C8" t="s">
        <v>32</v>
      </c>
      <c r="N8" s="310" t="s">
        <v>106</v>
      </c>
    </row>
    <row r="9" spans="1:14" x14ac:dyDescent="0.2">
      <c r="A9" s="114" t="s">
        <v>33</v>
      </c>
      <c r="B9" s="158"/>
      <c r="C9" s="688" t="s">
        <v>92</v>
      </c>
      <c r="D9" s="690"/>
      <c r="E9" s="688" t="s">
        <v>93</v>
      </c>
      <c r="F9" s="690"/>
      <c r="G9" s="688" t="s">
        <v>99</v>
      </c>
      <c r="H9" s="690"/>
      <c r="I9" s="688" t="s">
        <v>94</v>
      </c>
      <c r="J9" s="690"/>
      <c r="K9" s="688" t="s">
        <v>95</v>
      </c>
      <c r="L9" s="690"/>
      <c r="M9" s="688" t="s">
        <v>96</v>
      </c>
      <c r="N9" s="689"/>
    </row>
    <row r="10" spans="1:14" ht="13.5" thickBot="1" x14ac:dyDescent="0.25">
      <c r="A10" s="159"/>
      <c r="B10" s="160"/>
      <c r="C10" s="350" t="s">
        <v>97</v>
      </c>
      <c r="D10" s="352" t="s">
        <v>251</v>
      </c>
      <c r="E10" s="350" t="s">
        <v>97</v>
      </c>
      <c r="F10" s="352" t="s">
        <v>251</v>
      </c>
      <c r="G10" s="350" t="s">
        <v>97</v>
      </c>
      <c r="H10" s="352" t="s">
        <v>251</v>
      </c>
      <c r="I10" s="350" t="s">
        <v>97</v>
      </c>
      <c r="J10" s="352" t="s">
        <v>251</v>
      </c>
      <c r="K10" s="350" t="s">
        <v>97</v>
      </c>
      <c r="L10" s="352" t="s">
        <v>251</v>
      </c>
      <c r="M10" s="350" t="s">
        <v>97</v>
      </c>
      <c r="N10" s="353" t="s">
        <v>251</v>
      </c>
    </row>
    <row r="11" spans="1:14" ht="13.5" thickBot="1" x14ac:dyDescent="0.25">
      <c r="A11" s="114" t="s">
        <v>19</v>
      </c>
      <c r="B11" s="158"/>
      <c r="C11" s="161"/>
      <c r="D11" s="162"/>
      <c r="E11" s="161"/>
      <c r="F11" s="162"/>
      <c r="G11" s="161"/>
      <c r="H11" s="162"/>
      <c r="I11" s="161"/>
      <c r="J11" s="585"/>
      <c r="K11" s="586"/>
      <c r="L11" s="585"/>
      <c r="M11" s="586"/>
      <c r="N11" s="587"/>
    </row>
    <row r="12" spans="1:14" ht="13.5" thickBot="1" x14ac:dyDescent="0.25">
      <c r="A12" s="692" t="s">
        <v>130</v>
      </c>
      <c r="B12" s="693"/>
      <c r="C12" s="354"/>
      <c r="D12" s="355"/>
      <c r="E12" s="354"/>
      <c r="F12" s="355"/>
      <c r="G12" s="354"/>
      <c r="H12" s="355"/>
      <c r="I12" s="354"/>
      <c r="J12" s="374"/>
      <c r="K12" s="369">
        <f>SUM(K13:K14)</f>
        <v>8362424</v>
      </c>
      <c r="L12" s="384">
        <f>L13</f>
        <v>11294625</v>
      </c>
      <c r="M12" s="369">
        <f>C12+E12+G12+I12+K12</f>
        <v>8362424</v>
      </c>
      <c r="N12" s="449">
        <f>D12+F12+H12+J12+L12</f>
        <v>11294625</v>
      </c>
    </row>
    <row r="13" spans="1:14" x14ac:dyDescent="0.2">
      <c r="A13" s="348" t="s">
        <v>56</v>
      </c>
      <c r="B13" s="165"/>
      <c r="C13" s="357"/>
      <c r="D13" s="358"/>
      <c r="E13" s="357"/>
      <c r="F13" s="358"/>
      <c r="G13" s="357"/>
      <c r="H13" s="358"/>
      <c r="I13" s="357"/>
      <c r="J13" s="376"/>
      <c r="K13" s="375">
        <v>8362424</v>
      </c>
      <c r="L13" s="375">
        <v>11294625</v>
      </c>
      <c r="M13" s="588">
        <f>K13</f>
        <v>8362424</v>
      </c>
      <c r="N13" s="452">
        <f>SUM(L13:L13)</f>
        <v>11294625</v>
      </c>
    </row>
    <row r="14" spans="1:14" ht="13.5" thickBot="1" x14ac:dyDescent="0.25">
      <c r="A14" s="166"/>
      <c r="B14" s="167"/>
      <c r="C14" s="359"/>
      <c r="D14" s="360"/>
      <c r="E14" s="359"/>
      <c r="F14" s="360"/>
      <c r="G14" s="359"/>
      <c r="H14" s="360"/>
      <c r="I14" s="359"/>
      <c r="J14" s="360"/>
      <c r="K14" s="359"/>
      <c r="L14" s="360"/>
      <c r="M14" s="359"/>
      <c r="N14" s="444"/>
    </row>
    <row r="15" spans="1:14" ht="13.5" thickBot="1" x14ac:dyDescent="0.25">
      <c r="A15" s="692" t="s">
        <v>400</v>
      </c>
      <c r="B15" s="693"/>
      <c r="C15" s="354"/>
      <c r="D15" s="355"/>
      <c r="E15" s="354"/>
      <c r="F15" s="355"/>
      <c r="G15" s="369">
        <f>SUM(G16:G16)</f>
        <v>0</v>
      </c>
      <c r="H15" s="369">
        <f>SUM(H16:H16)</f>
        <v>468400</v>
      </c>
      <c r="I15" s="354"/>
      <c r="J15" s="355"/>
      <c r="K15" s="354"/>
      <c r="L15" s="355"/>
      <c r="M15" s="356">
        <f>C15+E15+G15+I15+K15</f>
        <v>0</v>
      </c>
      <c r="N15" s="443">
        <f>D15+F15+H15+J15+L15</f>
        <v>468400</v>
      </c>
    </row>
    <row r="16" spans="1:14" x14ac:dyDescent="0.2">
      <c r="A16" s="168" t="s">
        <v>401</v>
      </c>
      <c r="B16" s="109"/>
      <c r="C16" s="361"/>
      <c r="D16" s="362"/>
      <c r="E16" s="361"/>
      <c r="F16" s="362"/>
      <c r="G16" s="361">
        <v>0</v>
      </c>
      <c r="H16" s="361">
        <v>468400</v>
      </c>
      <c r="I16" s="361"/>
      <c r="J16" s="362"/>
      <c r="K16" s="361"/>
      <c r="L16" s="362"/>
      <c r="M16" s="361">
        <v>0</v>
      </c>
      <c r="N16" s="445">
        <v>468400</v>
      </c>
    </row>
    <row r="17" spans="1:14" ht="13.5" thickBot="1" x14ac:dyDescent="0.25">
      <c r="A17" s="171"/>
      <c r="B17" s="138"/>
      <c r="C17" s="359"/>
      <c r="D17" s="360"/>
      <c r="E17" s="359"/>
      <c r="F17" s="360"/>
      <c r="G17" s="359"/>
      <c r="H17" s="359"/>
      <c r="I17" s="359"/>
      <c r="J17" s="360"/>
      <c r="K17" s="359"/>
      <c r="L17" s="360"/>
      <c r="M17" s="359"/>
      <c r="N17" s="444"/>
    </row>
    <row r="18" spans="1:14" ht="13.5" thickBot="1" x14ac:dyDescent="0.25">
      <c r="A18" s="351" t="s">
        <v>50</v>
      </c>
      <c r="B18" s="172"/>
      <c r="C18" s="356"/>
      <c r="D18" s="364"/>
      <c r="E18" s="356"/>
      <c r="F18" s="364"/>
      <c r="G18" s="356"/>
      <c r="H18" s="356"/>
      <c r="I18" s="356"/>
      <c r="J18" s="364"/>
      <c r="K18" s="356"/>
      <c r="L18" s="364"/>
      <c r="M18" s="356"/>
      <c r="N18" s="443"/>
    </row>
    <row r="19" spans="1:14" x14ac:dyDescent="0.2">
      <c r="A19" s="168"/>
      <c r="B19" s="109"/>
      <c r="C19" s="361"/>
      <c r="D19" s="362"/>
      <c r="E19" s="361"/>
      <c r="F19" s="362"/>
      <c r="G19" s="361"/>
      <c r="H19" s="361"/>
      <c r="I19" s="361"/>
      <c r="J19" s="362"/>
      <c r="K19" s="361"/>
      <c r="L19" s="362"/>
      <c r="M19" s="361"/>
      <c r="N19" s="445"/>
    </row>
    <row r="20" spans="1:14" ht="13.5" thickBot="1" x14ac:dyDescent="0.25">
      <c r="A20" s="175"/>
      <c r="B20" s="133"/>
      <c r="C20" s="366"/>
      <c r="D20" s="367"/>
      <c r="E20" s="366"/>
      <c r="F20" s="367"/>
      <c r="G20" s="366"/>
      <c r="H20" s="366"/>
      <c r="I20" s="366"/>
      <c r="J20" s="367"/>
      <c r="K20" s="366"/>
      <c r="L20" s="367"/>
      <c r="M20" s="366"/>
      <c r="N20" s="447"/>
    </row>
    <row r="21" spans="1:14" ht="13.5" thickBot="1" x14ac:dyDescent="0.25">
      <c r="A21" s="349" t="s">
        <v>98</v>
      </c>
      <c r="B21" s="164"/>
      <c r="C21" s="356"/>
      <c r="D21" s="364"/>
      <c r="E21" s="356"/>
      <c r="F21" s="364"/>
      <c r="G21" s="356"/>
      <c r="H21" s="356"/>
      <c r="I21" s="356"/>
      <c r="J21" s="364"/>
      <c r="K21" s="356"/>
      <c r="L21" s="364"/>
      <c r="M21" s="356"/>
      <c r="N21" s="443"/>
    </row>
    <row r="22" spans="1:14" x14ac:dyDescent="0.2">
      <c r="A22" s="173"/>
      <c r="B22" s="174"/>
      <c r="C22" s="361"/>
      <c r="D22" s="362"/>
      <c r="E22" s="361"/>
      <c r="F22" s="362"/>
      <c r="G22" s="361"/>
      <c r="H22" s="361"/>
      <c r="I22" s="361"/>
      <c r="J22" s="362"/>
      <c r="K22" s="361"/>
      <c r="L22" s="362"/>
      <c r="M22" s="361"/>
      <c r="N22" s="445"/>
    </row>
    <row r="23" spans="1:14" ht="13.5" thickBot="1" x14ac:dyDescent="0.25">
      <c r="A23" s="171"/>
      <c r="B23" s="138"/>
      <c r="C23" s="359"/>
      <c r="D23" s="360"/>
      <c r="E23" s="359"/>
      <c r="F23" s="360"/>
      <c r="G23" s="359"/>
      <c r="H23" s="359"/>
      <c r="I23" s="359"/>
      <c r="J23" s="360"/>
      <c r="K23" s="359"/>
      <c r="L23" s="360"/>
      <c r="M23" s="359"/>
      <c r="N23" s="444"/>
    </row>
    <row r="24" spans="1:14" ht="13.5" thickBot="1" x14ac:dyDescent="0.25">
      <c r="A24" s="351" t="s">
        <v>137</v>
      </c>
      <c r="B24" s="440"/>
      <c r="C24" s="441"/>
      <c r="D24" s="442"/>
      <c r="E24" s="441"/>
      <c r="F24" s="442"/>
      <c r="G24" s="369">
        <f>SUM(G25:G28)</f>
        <v>0</v>
      </c>
      <c r="H24" s="369">
        <f>SUM(H25:H28)</f>
        <v>5101340</v>
      </c>
      <c r="I24" s="441"/>
      <c r="J24" s="442"/>
      <c r="K24" s="441"/>
      <c r="L24" s="442"/>
      <c r="M24" s="369">
        <f>G24</f>
        <v>0</v>
      </c>
      <c r="N24" s="449">
        <f>H24</f>
        <v>5101340</v>
      </c>
    </row>
    <row r="25" spans="1:14" x14ac:dyDescent="0.2">
      <c r="A25" s="168" t="s">
        <v>399</v>
      </c>
      <c r="B25" s="174"/>
      <c r="C25" s="361"/>
      <c r="D25" s="362"/>
      <c r="E25" s="361"/>
      <c r="F25" s="362"/>
      <c r="G25" s="361">
        <v>0</v>
      </c>
      <c r="H25" s="361">
        <v>5101340</v>
      </c>
      <c r="I25" s="361"/>
      <c r="J25" s="362"/>
      <c r="K25" s="361"/>
      <c r="L25" s="362"/>
      <c r="M25" s="361">
        <f>G25</f>
        <v>0</v>
      </c>
      <c r="N25" s="445">
        <f>H25</f>
        <v>5101340</v>
      </c>
    </row>
    <row r="26" spans="1:14" x14ac:dyDescent="0.2">
      <c r="A26" s="425"/>
      <c r="B26" s="170"/>
      <c r="C26" s="363"/>
      <c r="D26" s="365"/>
      <c r="E26" s="363"/>
      <c r="F26" s="365"/>
      <c r="G26" s="363"/>
      <c r="H26" s="363"/>
      <c r="I26" s="363"/>
      <c r="J26" s="365"/>
      <c r="K26" s="363"/>
      <c r="L26" s="365"/>
      <c r="M26" s="363"/>
      <c r="N26" s="446"/>
    </row>
    <row r="27" spans="1:14" x14ac:dyDescent="0.2">
      <c r="A27" s="169"/>
      <c r="B27" s="170"/>
      <c r="C27" s="363"/>
      <c r="D27" s="365"/>
      <c r="E27" s="363"/>
      <c r="F27" s="365"/>
      <c r="G27" s="363"/>
      <c r="H27" s="363"/>
      <c r="I27" s="363"/>
      <c r="J27" s="365"/>
      <c r="K27" s="363"/>
      <c r="L27" s="365"/>
      <c r="M27" s="363"/>
      <c r="N27" s="446"/>
    </row>
    <row r="28" spans="1:14" ht="13.5" thickBot="1" x14ac:dyDescent="0.25">
      <c r="A28" s="171"/>
      <c r="B28" s="138"/>
      <c r="C28" s="359"/>
      <c r="D28" s="360"/>
      <c r="E28" s="359"/>
      <c r="F28" s="360"/>
      <c r="G28" s="359"/>
      <c r="H28" s="359"/>
      <c r="I28" s="359"/>
      <c r="J28" s="360"/>
      <c r="K28" s="359"/>
      <c r="L28" s="360"/>
      <c r="M28" s="359"/>
      <c r="N28" s="444"/>
    </row>
    <row r="29" spans="1:14" ht="14.25" thickTop="1" thickBot="1" x14ac:dyDescent="0.25">
      <c r="A29" s="177" t="s">
        <v>72</v>
      </c>
      <c r="B29" s="178"/>
      <c r="C29" s="368"/>
      <c r="D29" s="368"/>
      <c r="E29" s="368"/>
      <c r="F29" s="368"/>
      <c r="G29" s="368">
        <f>G15+G12+G18+G21+G24</f>
        <v>0</v>
      </c>
      <c r="H29" s="368">
        <f>H15+H12+H18+H21+H24</f>
        <v>5569740</v>
      </c>
      <c r="I29" s="368">
        <f>I12+I15+I18+I21+I24</f>
        <v>0</v>
      </c>
      <c r="J29" s="368">
        <f>J18</f>
        <v>0</v>
      </c>
      <c r="K29" s="368">
        <f>SUM(K12)</f>
        <v>8362424</v>
      </c>
      <c r="L29" s="368">
        <f>L12</f>
        <v>11294625</v>
      </c>
      <c r="M29" s="368">
        <f>C29+E29+G29+I29+K29</f>
        <v>8362424</v>
      </c>
      <c r="N29" s="448">
        <f>N12+N15+N18+N21+N24</f>
        <v>16864365</v>
      </c>
    </row>
    <row r="30" spans="1:14" ht="13.5" thickTop="1" x14ac:dyDescent="0.2"/>
  </sheetData>
  <mergeCells count="12">
    <mergeCell ref="C1:L1"/>
    <mergeCell ref="C2:L2"/>
    <mergeCell ref="E4:I4"/>
    <mergeCell ref="E6:I6"/>
    <mergeCell ref="A15:B15"/>
    <mergeCell ref="C9:D9"/>
    <mergeCell ref="A12:B12"/>
    <mergeCell ref="M9:N9"/>
    <mergeCell ref="K9:L9"/>
    <mergeCell ref="I9:J9"/>
    <mergeCell ref="G9:H9"/>
    <mergeCell ref="E9:F9"/>
  </mergeCells>
  <phoneticPr fontId="6" type="noConversion"/>
  <pageMargins left="0.35433070866141736" right="0.55118110236220474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M41"/>
  <sheetViews>
    <sheetView workbookViewId="0">
      <selection activeCell="B1" sqref="B1:J1"/>
    </sheetView>
  </sheetViews>
  <sheetFormatPr defaultRowHeight="12.75" x14ac:dyDescent="0.2"/>
  <cols>
    <col min="2" max="2" width="37.5703125" customWidth="1"/>
    <col min="3" max="4" width="9.85546875" bestFit="1" customWidth="1"/>
    <col min="5" max="5" width="9.42578125" bestFit="1" customWidth="1"/>
    <col min="7" max="7" width="9.42578125" bestFit="1" customWidth="1"/>
    <col min="11" max="12" width="9.85546875" bestFit="1" customWidth="1"/>
  </cols>
  <sheetData>
    <row r="1" spans="1:13" x14ac:dyDescent="0.2">
      <c r="B1" s="652" t="s">
        <v>432</v>
      </c>
      <c r="C1" s="652"/>
      <c r="D1" s="652"/>
      <c r="E1" s="652"/>
      <c r="F1" s="652"/>
      <c r="G1" s="652"/>
      <c r="H1" s="652"/>
      <c r="I1" s="652"/>
      <c r="J1" s="652"/>
    </row>
    <row r="2" spans="1:13" x14ac:dyDescent="0.2">
      <c r="B2" s="652"/>
      <c r="C2" s="652"/>
      <c r="D2" s="652"/>
      <c r="E2" s="652"/>
      <c r="F2" s="652"/>
      <c r="G2" s="652"/>
      <c r="H2" s="652"/>
      <c r="I2" s="652"/>
      <c r="J2" s="652"/>
    </row>
    <row r="3" spans="1:13" x14ac:dyDescent="0.2">
      <c r="C3" s="197"/>
      <c r="F3" s="197"/>
    </row>
    <row r="4" spans="1:13" x14ac:dyDescent="0.2">
      <c r="A4" s="4"/>
      <c r="B4" s="4"/>
      <c r="C4" s="4"/>
      <c r="D4" s="665" t="s">
        <v>345</v>
      </c>
      <c r="E4" s="665"/>
      <c r="F4" s="665"/>
      <c r="G4" s="665"/>
      <c r="H4" s="4"/>
    </row>
    <row r="5" spans="1:13" x14ac:dyDescent="0.2">
      <c r="A5" s="4"/>
      <c r="B5" s="4"/>
      <c r="C5" s="4"/>
      <c r="D5" s="234"/>
      <c r="E5" s="234"/>
      <c r="F5" s="234"/>
      <c r="G5" s="234"/>
      <c r="H5" s="4"/>
    </row>
    <row r="6" spans="1:13" x14ac:dyDescent="0.2">
      <c r="A6" s="4"/>
      <c r="B6" s="4"/>
      <c r="C6" s="4"/>
      <c r="D6" s="664" t="s">
        <v>104</v>
      </c>
      <c r="E6" s="664"/>
      <c r="F6" s="664"/>
      <c r="G6" s="664"/>
      <c r="H6" s="4"/>
    </row>
    <row r="7" spans="1:13" x14ac:dyDescent="0.2">
      <c r="A7" s="4"/>
      <c r="B7" s="4"/>
      <c r="C7" s="4"/>
      <c r="D7" s="4"/>
      <c r="E7" s="664">
        <v>2018</v>
      </c>
      <c r="F7" s="664"/>
      <c r="G7" s="4"/>
      <c r="H7" s="4"/>
    </row>
    <row r="8" spans="1:13" ht="13.5" thickBot="1" x14ac:dyDescent="0.25">
      <c r="L8" s="310" t="s">
        <v>106</v>
      </c>
    </row>
    <row r="9" spans="1:13" x14ac:dyDescent="0.2">
      <c r="A9" s="114" t="s">
        <v>33</v>
      </c>
      <c r="B9" s="158"/>
      <c r="C9" s="688" t="s">
        <v>100</v>
      </c>
      <c r="D9" s="690"/>
      <c r="E9" s="688" t="s">
        <v>101</v>
      </c>
      <c r="F9" s="690"/>
      <c r="G9" s="688" t="s">
        <v>102</v>
      </c>
      <c r="H9" s="690"/>
      <c r="I9" s="688" t="s">
        <v>103</v>
      </c>
      <c r="J9" s="690"/>
      <c r="K9" s="688" t="s">
        <v>96</v>
      </c>
      <c r="L9" s="689"/>
    </row>
    <row r="10" spans="1:13" ht="13.5" thickBot="1" x14ac:dyDescent="0.25">
      <c r="A10" s="159"/>
      <c r="B10" s="160"/>
      <c r="C10" s="350" t="s">
        <v>97</v>
      </c>
      <c r="D10" s="352" t="s">
        <v>251</v>
      </c>
      <c r="E10" s="350" t="s">
        <v>97</v>
      </c>
      <c r="F10" s="352" t="s">
        <v>251</v>
      </c>
      <c r="G10" s="350" t="s">
        <v>97</v>
      </c>
      <c r="H10" s="352" t="s">
        <v>251</v>
      </c>
      <c r="I10" s="350" t="s">
        <v>97</v>
      </c>
      <c r="J10" s="352" t="s">
        <v>251</v>
      </c>
      <c r="K10" s="350" t="s">
        <v>97</v>
      </c>
      <c r="L10" s="353" t="s">
        <v>251</v>
      </c>
    </row>
    <row r="11" spans="1:13" ht="13.5" thickBot="1" x14ac:dyDescent="0.25">
      <c r="A11" s="114" t="s">
        <v>19</v>
      </c>
      <c r="B11" s="158"/>
      <c r="C11" s="370"/>
      <c r="D11" s="371"/>
      <c r="E11" s="370"/>
      <c r="F11" s="371"/>
      <c r="G11" s="370"/>
      <c r="H11" s="371"/>
      <c r="I11" s="370"/>
      <c r="J11" s="371"/>
      <c r="K11" s="370"/>
      <c r="L11" s="372"/>
    </row>
    <row r="12" spans="1:13" ht="13.5" thickBot="1" x14ac:dyDescent="0.25">
      <c r="A12" s="692" t="s">
        <v>362</v>
      </c>
      <c r="B12" s="693"/>
      <c r="C12" s="373">
        <f>SUM(C13:C15)</f>
        <v>1175115</v>
      </c>
      <c r="D12" s="373">
        <f>SUM(D13:D17)</f>
        <v>429590</v>
      </c>
      <c r="E12" s="374">
        <f>SUM(E13:E17)</f>
        <v>0</v>
      </c>
      <c r="F12" s="374">
        <f>SUM(F13:F17)</f>
        <v>844001</v>
      </c>
      <c r="G12" s="373"/>
      <c r="H12" s="374"/>
      <c r="I12" s="373"/>
      <c r="J12" s="374"/>
      <c r="K12" s="570">
        <f>SUM(K13:K17)</f>
        <v>1175115</v>
      </c>
      <c r="L12" s="449">
        <f>SUM(L13:L17)</f>
        <v>1273591</v>
      </c>
    </row>
    <row r="13" spans="1:13" x14ac:dyDescent="0.2">
      <c r="A13" s="348" t="s">
        <v>402</v>
      </c>
      <c r="B13" s="165"/>
      <c r="C13" s="375">
        <v>620115</v>
      </c>
      <c r="D13" s="375">
        <v>0</v>
      </c>
      <c r="E13" s="375"/>
      <c r="F13" s="376">
        <v>614965</v>
      </c>
      <c r="G13" s="375"/>
      <c r="H13" s="376"/>
      <c r="I13" s="375"/>
      <c r="J13" s="376"/>
      <c r="K13" s="375">
        <f>C13+E13+G13+I13</f>
        <v>620115</v>
      </c>
      <c r="L13" s="452">
        <f>D13+F13+H13+J13</f>
        <v>614965</v>
      </c>
    </row>
    <row r="14" spans="1:13" x14ac:dyDescent="0.2">
      <c r="A14" s="166" t="s">
        <v>403</v>
      </c>
      <c r="B14" s="167"/>
      <c r="C14" s="377">
        <v>55000</v>
      </c>
      <c r="D14" s="377">
        <v>35433</v>
      </c>
      <c r="E14" s="377"/>
      <c r="F14" s="378"/>
      <c r="G14" s="377"/>
      <c r="H14" s="378"/>
      <c r="I14" s="377"/>
      <c r="J14" s="378"/>
      <c r="K14" s="383">
        <f t="shared" ref="K14:K17" si="0">C14+E14+G14+I14</f>
        <v>55000</v>
      </c>
      <c r="L14" s="269">
        <f t="shared" ref="L14:L17" si="1">D14+F14+H14+J14</f>
        <v>35433</v>
      </c>
    </row>
    <row r="15" spans="1:13" x14ac:dyDescent="0.2">
      <c r="A15" s="676" t="s">
        <v>404</v>
      </c>
      <c r="B15" s="696"/>
      <c r="C15" s="383">
        <v>500000</v>
      </c>
      <c r="D15" s="383">
        <v>310268</v>
      </c>
      <c r="E15" s="624"/>
      <c r="F15" s="415"/>
      <c r="G15" s="624"/>
      <c r="H15" s="415"/>
      <c r="I15" s="624"/>
      <c r="J15" s="415"/>
      <c r="K15" s="383">
        <f t="shared" si="0"/>
        <v>500000</v>
      </c>
      <c r="L15" s="269">
        <f t="shared" si="1"/>
        <v>310268</v>
      </c>
      <c r="M15" s="235"/>
    </row>
    <row r="16" spans="1:13" x14ac:dyDescent="0.2">
      <c r="A16" s="288" t="s">
        <v>418</v>
      </c>
      <c r="B16" s="625"/>
      <c r="C16" s="626"/>
      <c r="D16" s="377"/>
      <c r="E16" s="626"/>
      <c r="F16" s="378">
        <v>44500</v>
      </c>
      <c r="G16" s="626"/>
      <c r="H16" s="627"/>
      <c r="I16" s="626"/>
      <c r="J16" s="627"/>
      <c r="K16" s="383">
        <f t="shared" si="0"/>
        <v>0</v>
      </c>
      <c r="L16" s="269">
        <f t="shared" si="1"/>
        <v>44500</v>
      </c>
      <c r="M16" s="235"/>
    </row>
    <row r="17" spans="1:13" ht="13.5" thickBot="1" x14ac:dyDescent="0.25">
      <c r="A17" s="697" t="s">
        <v>405</v>
      </c>
      <c r="B17" s="698"/>
      <c r="C17" s="620"/>
      <c r="D17" s="620">
        <v>83889</v>
      </c>
      <c r="E17" s="620"/>
      <c r="F17" s="621">
        <v>184536</v>
      </c>
      <c r="G17" s="622"/>
      <c r="H17" s="623"/>
      <c r="I17" s="622"/>
      <c r="J17" s="623"/>
      <c r="K17" s="620">
        <f t="shared" si="0"/>
        <v>0</v>
      </c>
      <c r="L17" s="635">
        <f t="shared" si="1"/>
        <v>268425</v>
      </c>
      <c r="M17" s="235"/>
    </row>
    <row r="18" spans="1:13" ht="13.5" thickBot="1" x14ac:dyDescent="0.25">
      <c r="A18" s="632" t="s">
        <v>406</v>
      </c>
      <c r="B18" s="172"/>
      <c r="C18" s="628">
        <f>SUM(C19:C21)</f>
        <v>200000</v>
      </c>
      <c r="D18" s="628">
        <f>SUM(D19:D21)</f>
        <v>149252</v>
      </c>
      <c r="E18" s="369">
        <f>E19</f>
        <v>0</v>
      </c>
      <c r="F18" s="384">
        <f>F19</f>
        <v>0</v>
      </c>
      <c r="G18" s="450"/>
      <c r="H18" s="451"/>
      <c r="I18" s="450"/>
      <c r="J18" s="451"/>
      <c r="K18" s="369">
        <f>SUM(K19:K21)</f>
        <v>200000</v>
      </c>
      <c r="L18" s="369">
        <f>SUM(L19:L21)</f>
        <v>149252</v>
      </c>
    </row>
    <row r="19" spans="1:13" x14ac:dyDescent="0.2">
      <c r="A19" s="168" t="s">
        <v>407</v>
      </c>
      <c r="B19" s="109"/>
      <c r="C19" s="379">
        <v>200000</v>
      </c>
      <c r="D19" s="379">
        <v>117521</v>
      </c>
      <c r="E19" s="379"/>
      <c r="F19" s="380"/>
      <c r="G19" s="379"/>
      <c r="H19" s="380"/>
      <c r="I19" s="379"/>
      <c r="J19" s="380"/>
      <c r="K19" s="379">
        <f>C19</f>
        <v>200000</v>
      </c>
      <c r="L19" s="453">
        <f>D19</f>
        <v>117521</v>
      </c>
    </row>
    <row r="20" spans="1:13" x14ac:dyDescent="0.2">
      <c r="A20" s="169" t="s">
        <v>405</v>
      </c>
      <c r="B20" s="170"/>
      <c r="C20" s="381"/>
      <c r="D20" s="383">
        <v>31731</v>
      </c>
      <c r="E20" s="381"/>
      <c r="F20" s="382"/>
      <c r="G20" s="383"/>
      <c r="H20" s="382"/>
      <c r="I20" s="381"/>
      <c r="J20" s="382"/>
      <c r="K20" s="379">
        <f t="shared" ref="K20:K21" si="2">C20</f>
        <v>0</v>
      </c>
      <c r="L20" s="453">
        <f t="shared" ref="L20:L21" si="3">D20</f>
        <v>31731</v>
      </c>
    </row>
    <row r="21" spans="1:13" ht="13.5" thickBot="1" x14ac:dyDescent="0.25">
      <c r="A21" s="171"/>
      <c r="B21" s="138"/>
      <c r="C21" s="377"/>
      <c r="D21" s="377"/>
      <c r="E21" s="377"/>
      <c r="F21" s="378"/>
      <c r="G21" s="377"/>
      <c r="H21" s="378"/>
      <c r="I21" s="377"/>
      <c r="J21" s="378"/>
      <c r="K21" s="379">
        <f t="shared" si="2"/>
        <v>0</v>
      </c>
      <c r="L21" s="453">
        <f t="shared" si="3"/>
        <v>0</v>
      </c>
    </row>
    <row r="22" spans="1:13" ht="13.5" thickBot="1" x14ac:dyDescent="0.25">
      <c r="A22" s="351" t="s">
        <v>408</v>
      </c>
      <c r="B22" s="172"/>
      <c r="C22" s="369">
        <f>SUM(C23:C25)</f>
        <v>1000000</v>
      </c>
      <c r="D22" s="369">
        <f>SUM(D23:D25)</f>
        <v>627176</v>
      </c>
      <c r="E22" s="369">
        <f>E23</f>
        <v>0</v>
      </c>
      <c r="F22" s="384">
        <f>F23</f>
        <v>0</v>
      </c>
      <c r="G22" s="369"/>
      <c r="H22" s="384"/>
      <c r="I22" s="369"/>
      <c r="J22" s="384"/>
      <c r="K22" s="369">
        <f t="shared" ref="K22:L25" si="4">C22+E22+G22+I22</f>
        <v>1000000</v>
      </c>
      <c r="L22" s="449">
        <f>SUM(L23:L25)</f>
        <v>627176</v>
      </c>
    </row>
    <row r="23" spans="1:13" x14ac:dyDescent="0.2">
      <c r="A23" s="168" t="s">
        <v>409</v>
      </c>
      <c r="B23" s="109"/>
      <c r="C23" s="379">
        <v>500000</v>
      </c>
      <c r="D23" s="379">
        <v>245020</v>
      </c>
      <c r="E23" s="379"/>
      <c r="F23" s="380"/>
      <c r="G23" s="379"/>
      <c r="H23" s="380"/>
      <c r="I23" s="379"/>
      <c r="J23" s="380"/>
      <c r="K23" s="379">
        <f t="shared" si="4"/>
        <v>500000</v>
      </c>
      <c r="L23" s="453">
        <f t="shared" si="4"/>
        <v>245020</v>
      </c>
    </row>
    <row r="24" spans="1:13" x14ac:dyDescent="0.2">
      <c r="A24" s="168" t="s">
        <v>410</v>
      </c>
      <c r="B24" s="109"/>
      <c r="C24" s="379">
        <v>500000</v>
      </c>
      <c r="D24" s="379">
        <v>248820</v>
      </c>
      <c r="E24" s="379"/>
      <c r="F24" s="380"/>
      <c r="G24" s="379"/>
      <c r="H24" s="385"/>
      <c r="I24" s="383"/>
      <c r="J24" s="385"/>
      <c r="K24" s="383">
        <f t="shared" si="4"/>
        <v>500000</v>
      </c>
      <c r="L24" s="269">
        <f t="shared" si="4"/>
        <v>248820</v>
      </c>
    </row>
    <row r="25" spans="1:13" x14ac:dyDescent="0.2">
      <c r="A25" s="173" t="s">
        <v>405</v>
      </c>
      <c r="B25" s="109"/>
      <c r="C25" s="383"/>
      <c r="D25" s="383">
        <v>133336</v>
      </c>
      <c r="E25" s="383"/>
      <c r="F25" s="385"/>
      <c r="G25" s="383"/>
      <c r="H25" s="385"/>
      <c r="I25" s="383"/>
      <c r="J25" s="385"/>
      <c r="K25" s="383">
        <f t="shared" si="4"/>
        <v>0</v>
      </c>
      <c r="L25" s="269">
        <f t="shared" si="4"/>
        <v>133336</v>
      </c>
    </row>
    <row r="26" spans="1:13" ht="13.5" thickBot="1" x14ac:dyDescent="0.25">
      <c r="A26" s="175"/>
      <c r="B26" s="133"/>
      <c r="C26" s="386"/>
      <c r="D26" s="386"/>
      <c r="E26" s="386"/>
      <c r="F26" s="387"/>
      <c r="G26" s="386"/>
      <c r="H26" s="387"/>
      <c r="I26" s="386"/>
      <c r="J26" s="387"/>
      <c r="K26" s="386"/>
      <c r="L26" s="454"/>
    </row>
    <row r="27" spans="1:13" ht="13.5" thickBot="1" x14ac:dyDescent="0.25">
      <c r="A27" s="349" t="s">
        <v>411</v>
      </c>
      <c r="B27" s="164"/>
      <c r="C27" s="369">
        <f>SUM(C28:C29)</f>
        <v>1000000</v>
      </c>
      <c r="D27" s="369">
        <f>SUM(D28:D29)</f>
        <v>775000</v>
      </c>
      <c r="E27" s="369"/>
      <c r="F27" s="384"/>
      <c r="G27" s="369"/>
      <c r="H27" s="384"/>
      <c r="I27" s="369"/>
      <c r="J27" s="384"/>
      <c r="K27" s="369">
        <f>C27</f>
        <v>1000000</v>
      </c>
      <c r="L27" s="449">
        <f>SUM(L28:L29)</f>
        <v>775000</v>
      </c>
    </row>
    <row r="28" spans="1:13" x14ac:dyDescent="0.2">
      <c r="A28" s="694" t="s">
        <v>412</v>
      </c>
      <c r="B28" s="695"/>
      <c r="C28" s="386">
        <v>1000000</v>
      </c>
      <c r="D28" s="386">
        <v>610236</v>
      </c>
      <c r="E28" s="386"/>
      <c r="F28" s="387"/>
      <c r="G28" s="386"/>
      <c r="H28" s="387"/>
      <c r="I28" s="386"/>
      <c r="J28" s="387"/>
      <c r="K28" s="386">
        <f>C28</f>
        <v>1000000</v>
      </c>
      <c r="L28" s="454">
        <f t="shared" ref="K28:L39" si="5">D28+F28+H28+J28</f>
        <v>610236</v>
      </c>
    </row>
    <row r="29" spans="1:13" ht="13.5" thickBot="1" x14ac:dyDescent="0.25">
      <c r="A29" s="637" t="s">
        <v>405</v>
      </c>
      <c r="B29" s="638"/>
      <c r="C29" s="386"/>
      <c r="D29" s="386">
        <v>164764</v>
      </c>
      <c r="E29" s="386"/>
      <c r="F29" s="387"/>
      <c r="G29" s="386"/>
      <c r="H29" s="387"/>
      <c r="I29" s="386"/>
      <c r="J29" s="387"/>
      <c r="K29" s="386">
        <f>C29</f>
        <v>0</v>
      </c>
      <c r="L29" s="454">
        <f>D29</f>
        <v>164764</v>
      </c>
    </row>
    <row r="30" spans="1:13" ht="13.5" thickBot="1" x14ac:dyDescent="0.25">
      <c r="A30" s="583" t="s">
        <v>51</v>
      </c>
      <c r="B30" s="584" t="s">
        <v>413</v>
      </c>
      <c r="C30" s="369">
        <v>0</v>
      </c>
      <c r="D30" s="369">
        <f>SUM(D31:D32)</f>
        <v>40990</v>
      </c>
      <c r="E30" s="369"/>
      <c r="F30" s="384"/>
      <c r="G30" s="369"/>
      <c r="H30" s="384"/>
      <c r="I30" s="369"/>
      <c r="J30" s="384"/>
      <c r="K30" s="375">
        <v>0</v>
      </c>
      <c r="L30" s="449">
        <f t="shared" si="5"/>
        <v>40990</v>
      </c>
    </row>
    <row r="31" spans="1:13" x14ac:dyDescent="0.2">
      <c r="A31" s="173" t="s">
        <v>414</v>
      </c>
      <c r="B31" s="174"/>
      <c r="C31" s="379">
        <v>0</v>
      </c>
      <c r="D31" s="379">
        <v>32276</v>
      </c>
      <c r="E31" s="379"/>
      <c r="F31" s="380"/>
      <c r="G31" s="379"/>
      <c r="H31" s="380"/>
      <c r="I31" s="379"/>
      <c r="J31" s="380"/>
      <c r="K31" s="375">
        <f t="shared" si="5"/>
        <v>0</v>
      </c>
      <c r="L31" s="452">
        <f t="shared" si="5"/>
        <v>32276</v>
      </c>
    </row>
    <row r="32" spans="1:13" ht="13.5" thickBot="1" x14ac:dyDescent="0.25">
      <c r="A32" s="171" t="s">
        <v>405</v>
      </c>
      <c r="B32" s="138"/>
      <c r="C32" s="377"/>
      <c r="D32" s="377">
        <v>8714</v>
      </c>
      <c r="E32" s="377"/>
      <c r="F32" s="378"/>
      <c r="G32" s="377"/>
      <c r="H32" s="378"/>
      <c r="I32" s="377"/>
      <c r="J32" s="378"/>
      <c r="K32" s="620">
        <f t="shared" si="5"/>
        <v>0</v>
      </c>
      <c r="L32" s="635">
        <f t="shared" si="5"/>
        <v>8714</v>
      </c>
    </row>
    <row r="33" spans="1:13" s="38" customFormat="1" ht="13.5" thickBot="1" x14ac:dyDescent="0.25">
      <c r="A33" s="631" t="s">
        <v>415</v>
      </c>
      <c r="B33" s="584"/>
      <c r="C33" s="369"/>
      <c r="D33" s="369"/>
      <c r="E33" s="369"/>
      <c r="F33" s="384">
        <f>SUM(F34:F35)</f>
        <v>928000</v>
      </c>
      <c r="G33" s="369"/>
      <c r="H33" s="384"/>
      <c r="I33" s="369"/>
      <c r="J33" s="384"/>
      <c r="K33" s="369">
        <f t="shared" si="5"/>
        <v>0</v>
      </c>
      <c r="L33" s="449">
        <f t="shared" si="5"/>
        <v>928000</v>
      </c>
    </row>
    <row r="34" spans="1:13" x14ac:dyDescent="0.2">
      <c r="A34" s="629" t="s">
        <v>416</v>
      </c>
      <c r="B34" s="630"/>
      <c r="C34" s="375"/>
      <c r="D34" s="375"/>
      <c r="E34" s="375"/>
      <c r="F34" s="376">
        <v>24000</v>
      </c>
      <c r="G34" s="375"/>
      <c r="H34" s="376"/>
      <c r="I34" s="375"/>
      <c r="J34" s="376"/>
      <c r="K34" s="375">
        <f t="shared" si="5"/>
        <v>0</v>
      </c>
      <c r="L34" s="452">
        <f t="shared" si="5"/>
        <v>24000</v>
      </c>
    </row>
    <row r="35" spans="1:13" ht="13.5" thickBot="1" x14ac:dyDescent="0.25">
      <c r="A35" s="171" t="s">
        <v>417</v>
      </c>
      <c r="B35" s="138"/>
      <c r="C35" s="620"/>
      <c r="D35" s="620"/>
      <c r="E35" s="620"/>
      <c r="F35" s="621">
        <v>904000</v>
      </c>
      <c r="G35" s="620"/>
      <c r="H35" s="621"/>
      <c r="I35" s="620"/>
      <c r="J35" s="621"/>
      <c r="K35" s="620">
        <f t="shared" si="5"/>
        <v>0</v>
      </c>
      <c r="L35" s="635">
        <f t="shared" si="5"/>
        <v>904000</v>
      </c>
    </row>
    <row r="36" spans="1:13" s="38" customFormat="1" ht="13.5" thickBot="1" x14ac:dyDescent="0.25">
      <c r="A36" s="281" t="s">
        <v>420</v>
      </c>
      <c r="B36" s="584"/>
      <c r="C36" s="369"/>
      <c r="D36" s="369"/>
      <c r="E36" s="369">
        <v>400000</v>
      </c>
      <c r="F36" s="384">
        <f>SUM(F37:F38)</f>
        <v>750170</v>
      </c>
      <c r="G36" s="369"/>
      <c r="H36" s="384"/>
      <c r="I36" s="369"/>
      <c r="J36" s="384"/>
      <c r="K36" s="369">
        <v>400000</v>
      </c>
      <c r="L36" s="449">
        <f t="shared" si="5"/>
        <v>750170</v>
      </c>
    </row>
    <row r="37" spans="1:13" x14ac:dyDescent="0.2">
      <c r="A37" s="288" t="s">
        <v>419</v>
      </c>
      <c r="B37" s="625"/>
      <c r="C37" s="626"/>
      <c r="D37" s="377"/>
      <c r="E37" s="377">
        <v>400000</v>
      </c>
      <c r="F37" s="376">
        <v>590685</v>
      </c>
      <c r="G37" s="570"/>
      <c r="H37" s="571"/>
      <c r="I37" s="570"/>
      <c r="J37" s="571"/>
      <c r="K37" s="375">
        <f t="shared" si="5"/>
        <v>400000</v>
      </c>
      <c r="L37" s="452">
        <f t="shared" si="5"/>
        <v>590685</v>
      </c>
      <c r="M37" s="235"/>
    </row>
    <row r="38" spans="1:13" x14ac:dyDescent="0.2">
      <c r="A38" s="171" t="s">
        <v>405</v>
      </c>
      <c r="B38" s="138"/>
      <c r="C38" s="377"/>
      <c r="D38" s="377"/>
      <c r="E38" s="377"/>
      <c r="F38" s="385">
        <v>159485</v>
      </c>
      <c r="G38" s="383"/>
      <c r="H38" s="385"/>
      <c r="I38" s="383"/>
      <c r="J38" s="385"/>
      <c r="K38" s="383">
        <f t="shared" si="5"/>
        <v>0</v>
      </c>
      <c r="L38" s="269">
        <f t="shared" si="5"/>
        <v>159485</v>
      </c>
    </row>
    <row r="39" spans="1:13" ht="13.5" thickBot="1" x14ac:dyDescent="0.25">
      <c r="A39" s="171"/>
      <c r="B39" s="138"/>
      <c r="C39" s="377"/>
      <c r="D39" s="377"/>
      <c r="E39" s="377"/>
      <c r="F39" s="633"/>
      <c r="G39" s="634"/>
      <c r="H39" s="633"/>
      <c r="I39" s="634"/>
      <c r="J39" s="633"/>
      <c r="K39" s="634">
        <f t="shared" si="5"/>
        <v>0</v>
      </c>
      <c r="L39" s="636">
        <f t="shared" si="5"/>
        <v>0</v>
      </c>
    </row>
    <row r="40" spans="1:13" ht="14.25" thickTop="1" thickBot="1" x14ac:dyDescent="0.25">
      <c r="A40" s="177" t="s">
        <v>72</v>
      </c>
      <c r="B40" s="178"/>
      <c r="C40" s="388">
        <f>C12+C18+C22+C27</f>
        <v>3375115</v>
      </c>
      <c r="D40" s="388">
        <f>D12+D18+D22+D27+D30</f>
        <v>2022008</v>
      </c>
      <c r="E40" s="388">
        <f>E37</f>
        <v>400000</v>
      </c>
      <c r="F40" s="388">
        <f>F12+F33+F36</f>
        <v>2522171</v>
      </c>
      <c r="G40" s="388"/>
      <c r="H40" s="388"/>
      <c r="I40" s="388"/>
      <c r="J40" s="388"/>
      <c r="K40" s="388">
        <f>K12+K18+K22+K27+K30+K33+K36</f>
        <v>3775115</v>
      </c>
      <c r="L40" s="455">
        <f>L36+L33+L30+L27+L22+L12+L18</f>
        <v>4544179</v>
      </c>
    </row>
    <row r="41" spans="1:13" ht="13.5" thickTop="1" x14ac:dyDescent="0.2"/>
  </sheetData>
  <mergeCells count="14">
    <mergeCell ref="B1:J1"/>
    <mergeCell ref="K9:L9"/>
    <mergeCell ref="A28:B28"/>
    <mergeCell ref="B2:J2"/>
    <mergeCell ref="D4:G4"/>
    <mergeCell ref="D6:G6"/>
    <mergeCell ref="C9:D9"/>
    <mergeCell ref="E9:F9"/>
    <mergeCell ref="G9:H9"/>
    <mergeCell ref="I9:J9"/>
    <mergeCell ref="E7:F7"/>
    <mergeCell ref="A12:B12"/>
    <mergeCell ref="A15:B15"/>
    <mergeCell ref="A17:B17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J25"/>
  <sheetViews>
    <sheetView workbookViewId="0">
      <selection sqref="A1:C1"/>
    </sheetView>
  </sheetViews>
  <sheetFormatPr defaultRowHeight="12.75" x14ac:dyDescent="0.2"/>
  <cols>
    <col min="1" max="1" width="4.28515625" style="33" customWidth="1"/>
    <col min="2" max="2" width="60.5703125" style="33" customWidth="1"/>
    <col min="3" max="3" width="20.140625" style="33" customWidth="1"/>
    <col min="4" max="256" width="9.140625" style="33"/>
    <col min="257" max="257" width="4.28515625" style="33" customWidth="1"/>
    <col min="258" max="258" width="60.5703125" style="33" customWidth="1"/>
    <col min="259" max="259" width="20.140625" style="33" customWidth="1"/>
    <col min="260" max="512" width="9.140625" style="33"/>
    <col min="513" max="513" width="4.28515625" style="33" customWidth="1"/>
    <col min="514" max="514" width="60.5703125" style="33" customWidth="1"/>
    <col min="515" max="515" width="20.140625" style="33" customWidth="1"/>
    <col min="516" max="768" width="9.140625" style="33"/>
    <col min="769" max="769" width="4.28515625" style="33" customWidth="1"/>
    <col min="770" max="770" width="60.5703125" style="33" customWidth="1"/>
    <col min="771" max="771" width="20.140625" style="33" customWidth="1"/>
    <col min="772" max="1024" width="9.140625" style="33"/>
    <col min="1025" max="1025" width="4.28515625" style="33" customWidth="1"/>
    <col min="1026" max="1026" width="60.5703125" style="33" customWidth="1"/>
    <col min="1027" max="1027" width="20.140625" style="33" customWidth="1"/>
    <col min="1028" max="1280" width="9.140625" style="33"/>
    <col min="1281" max="1281" width="4.28515625" style="33" customWidth="1"/>
    <col min="1282" max="1282" width="60.5703125" style="33" customWidth="1"/>
    <col min="1283" max="1283" width="20.140625" style="33" customWidth="1"/>
    <col min="1284" max="1536" width="9.140625" style="33"/>
    <col min="1537" max="1537" width="4.28515625" style="33" customWidth="1"/>
    <col min="1538" max="1538" width="60.5703125" style="33" customWidth="1"/>
    <col min="1539" max="1539" width="20.140625" style="33" customWidth="1"/>
    <col min="1540" max="1792" width="9.140625" style="33"/>
    <col min="1793" max="1793" width="4.28515625" style="33" customWidth="1"/>
    <col min="1794" max="1794" width="60.5703125" style="33" customWidth="1"/>
    <col min="1795" max="1795" width="20.140625" style="33" customWidth="1"/>
    <col min="1796" max="2048" width="9.140625" style="33"/>
    <col min="2049" max="2049" width="4.28515625" style="33" customWidth="1"/>
    <col min="2050" max="2050" width="60.5703125" style="33" customWidth="1"/>
    <col min="2051" max="2051" width="20.140625" style="33" customWidth="1"/>
    <col min="2052" max="2304" width="9.140625" style="33"/>
    <col min="2305" max="2305" width="4.28515625" style="33" customWidth="1"/>
    <col min="2306" max="2306" width="60.5703125" style="33" customWidth="1"/>
    <col min="2307" max="2307" width="20.140625" style="33" customWidth="1"/>
    <col min="2308" max="2560" width="9.140625" style="33"/>
    <col min="2561" max="2561" width="4.28515625" style="33" customWidth="1"/>
    <col min="2562" max="2562" width="60.5703125" style="33" customWidth="1"/>
    <col min="2563" max="2563" width="20.140625" style="33" customWidth="1"/>
    <col min="2564" max="2816" width="9.140625" style="33"/>
    <col min="2817" max="2817" width="4.28515625" style="33" customWidth="1"/>
    <col min="2818" max="2818" width="60.5703125" style="33" customWidth="1"/>
    <col min="2819" max="2819" width="20.140625" style="33" customWidth="1"/>
    <col min="2820" max="3072" width="9.140625" style="33"/>
    <col min="3073" max="3073" width="4.28515625" style="33" customWidth="1"/>
    <col min="3074" max="3074" width="60.5703125" style="33" customWidth="1"/>
    <col min="3075" max="3075" width="20.140625" style="33" customWidth="1"/>
    <col min="3076" max="3328" width="9.140625" style="33"/>
    <col min="3329" max="3329" width="4.28515625" style="33" customWidth="1"/>
    <col min="3330" max="3330" width="60.5703125" style="33" customWidth="1"/>
    <col min="3331" max="3331" width="20.140625" style="33" customWidth="1"/>
    <col min="3332" max="3584" width="9.140625" style="33"/>
    <col min="3585" max="3585" width="4.28515625" style="33" customWidth="1"/>
    <col min="3586" max="3586" width="60.5703125" style="33" customWidth="1"/>
    <col min="3587" max="3587" width="20.140625" style="33" customWidth="1"/>
    <col min="3588" max="3840" width="9.140625" style="33"/>
    <col min="3841" max="3841" width="4.28515625" style="33" customWidth="1"/>
    <col min="3842" max="3842" width="60.5703125" style="33" customWidth="1"/>
    <col min="3843" max="3843" width="20.140625" style="33" customWidth="1"/>
    <col min="3844" max="4096" width="9.140625" style="33"/>
    <col min="4097" max="4097" width="4.28515625" style="33" customWidth="1"/>
    <col min="4098" max="4098" width="60.5703125" style="33" customWidth="1"/>
    <col min="4099" max="4099" width="20.140625" style="33" customWidth="1"/>
    <col min="4100" max="4352" width="9.140625" style="33"/>
    <col min="4353" max="4353" width="4.28515625" style="33" customWidth="1"/>
    <col min="4354" max="4354" width="60.5703125" style="33" customWidth="1"/>
    <col min="4355" max="4355" width="20.140625" style="33" customWidth="1"/>
    <col min="4356" max="4608" width="9.140625" style="33"/>
    <col min="4609" max="4609" width="4.28515625" style="33" customWidth="1"/>
    <col min="4610" max="4610" width="60.5703125" style="33" customWidth="1"/>
    <col min="4611" max="4611" width="20.140625" style="33" customWidth="1"/>
    <col min="4612" max="4864" width="9.140625" style="33"/>
    <col min="4865" max="4865" width="4.28515625" style="33" customWidth="1"/>
    <col min="4866" max="4866" width="60.5703125" style="33" customWidth="1"/>
    <col min="4867" max="4867" width="20.140625" style="33" customWidth="1"/>
    <col min="4868" max="5120" width="9.140625" style="33"/>
    <col min="5121" max="5121" width="4.28515625" style="33" customWidth="1"/>
    <col min="5122" max="5122" width="60.5703125" style="33" customWidth="1"/>
    <col min="5123" max="5123" width="20.140625" style="33" customWidth="1"/>
    <col min="5124" max="5376" width="9.140625" style="33"/>
    <col min="5377" max="5377" width="4.28515625" style="33" customWidth="1"/>
    <col min="5378" max="5378" width="60.5703125" style="33" customWidth="1"/>
    <col min="5379" max="5379" width="20.140625" style="33" customWidth="1"/>
    <col min="5380" max="5632" width="9.140625" style="33"/>
    <col min="5633" max="5633" width="4.28515625" style="33" customWidth="1"/>
    <col min="5634" max="5634" width="60.5703125" style="33" customWidth="1"/>
    <col min="5635" max="5635" width="20.140625" style="33" customWidth="1"/>
    <col min="5636" max="5888" width="9.140625" style="33"/>
    <col min="5889" max="5889" width="4.28515625" style="33" customWidth="1"/>
    <col min="5890" max="5890" width="60.5703125" style="33" customWidth="1"/>
    <col min="5891" max="5891" width="20.140625" style="33" customWidth="1"/>
    <col min="5892" max="6144" width="9.140625" style="33"/>
    <col min="6145" max="6145" width="4.28515625" style="33" customWidth="1"/>
    <col min="6146" max="6146" width="60.5703125" style="33" customWidth="1"/>
    <col min="6147" max="6147" width="20.140625" style="33" customWidth="1"/>
    <col min="6148" max="6400" width="9.140625" style="33"/>
    <col min="6401" max="6401" width="4.28515625" style="33" customWidth="1"/>
    <col min="6402" max="6402" width="60.5703125" style="33" customWidth="1"/>
    <col min="6403" max="6403" width="20.140625" style="33" customWidth="1"/>
    <col min="6404" max="6656" width="9.140625" style="33"/>
    <col min="6657" max="6657" width="4.28515625" style="33" customWidth="1"/>
    <col min="6658" max="6658" width="60.5703125" style="33" customWidth="1"/>
    <col min="6659" max="6659" width="20.140625" style="33" customWidth="1"/>
    <col min="6660" max="6912" width="9.140625" style="33"/>
    <col min="6913" max="6913" width="4.28515625" style="33" customWidth="1"/>
    <col min="6914" max="6914" width="60.5703125" style="33" customWidth="1"/>
    <col min="6915" max="6915" width="20.140625" style="33" customWidth="1"/>
    <col min="6916" max="7168" width="9.140625" style="33"/>
    <col min="7169" max="7169" width="4.28515625" style="33" customWidth="1"/>
    <col min="7170" max="7170" width="60.5703125" style="33" customWidth="1"/>
    <col min="7171" max="7171" width="20.140625" style="33" customWidth="1"/>
    <col min="7172" max="7424" width="9.140625" style="33"/>
    <col min="7425" max="7425" width="4.28515625" style="33" customWidth="1"/>
    <col min="7426" max="7426" width="60.5703125" style="33" customWidth="1"/>
    <col min="7427" max="7427" width="20.140625" style="33" customWidth="1"/>
    <col min="7428" max="7680" width="9.140625" style="33"/>
    <col min="7681" max="7681" width="4.28515625" style="33" customWidth="1"/>
    <col min="7682" max="7682" width="60.5703125" style="33" customWidth="1"/>
    <col min="7683" max="7683" width="20.140625" style="33" customWidth="1"/>
    <col min="7684" max="7936" width="9.140625" style="33"/>
    <col min="7937" max="7937" width="4.28515625" style="33" customWidth="1"/>
    <col min="7938" max="7938" width="60.5703125" style="33" customWidth="1"/>
    <col min="7939" max="7939" width="20.140625" style="33" customWidth="1"/>
    <col min="7940" max="8192" width="9.140625" style="33"/>
    <col min="8193" max="8193" width="4.28515625" style="33" customWidth="1"/>
    <col min="8194" max="8194" width="60.5703125" style="33" customWidth="1"/>
    <col min="8195" max="8195" width="20.140625" style="33" customWidth="1"/>
    <col min="8196" max="8448" width="9.140625" style="33"/>
    <col min="8449" max="8449" width="4.28515625" style="33" customWidth="1"/>
    <col min="8450" max="8450" width="60.5703125" style="33" customWidth="1"/>
    <col min="8451" max="8451" width="20.140625" style="33" customWidth="1"/>
    <col min="8452" max="8704" width="9.140625" style="33"/>
    <col min="8705" max="8705" width="4.28515625" style="33" customWidth="1"/>
    <col min="8706" max="8706" width="60.5703125" style="33" customWidth="1"/>
    <col min="8707" max="8707" width="20.140625" style="33" customWidth="1"/>
    <col min="8708" max="8960" width="9.140625" style="33"/>
    <col min="8961" max="8961" width="4.28515625" style="33" customWidth="1"/>
    <col min="8962" max="8962" width="60.5703125" style="33" customWidth="1"/>
    <col min="8963" max="8963" width="20.140625" style="33" customWidth="1"/>
    <col min="8964" max="9216" width="9.140625" style="33"/>
    <col min="9217" max="9217" width="4.28515625" style="33" customWidth="1"/>
    <col min="9218" max="9218" width="60.5703125" style="33" customWidth="1"/>
    <col min="9219" max="9219" width="20.140625" style="33" customWidth="1"/>
    <col min="9220" max="9472" width="9.140625" style="33"/>
    <col min="9473" max="9473" width="4.28515625" style="33" customWidth="1"/>
    <col min="9474" max="9474" width="60.5703125" style="33" customWidth="1"/>
    <col min="9475" max="9475" width="20.140625" style="33" customWidth="1"/>
    <col min="9476" max="9728" width="9.140625" style="33"/>
    <col min="9729" max="9729" width="4.28515625" style="33" customWidth="1"/>
    <col min="9730" max="9730" width="60.5703125" style="33" customWidth="1"/>
    <col min="9731" max="9731" width="20.140625" style="33" customWidth="1"/>
    <col min="9732" max="9984" width="9.140625" style="33"/>
    <col min="9985" max="9985" width="4.28515625" style="33" customWidth="1"/>
    <col min="9986" max="9986" width="60.5703125" style="33" customWidth="1"/>
    <col min="9987" max="9987" width="20.140625" style="33" customWidth="1"/>
    <col min="9988" max="10240" width="9.140625" style="33"/>
    <col min="10241" max="10241" width="4.28515625" style="33" customWidth="1"/>
    <col min="10242" max="10242" width="60.5703125" style="33" customWidth="1"/>
    <col min="10243" max="10243" width="20.140625" style="33" customWidth="1"/>
    <col min="10244" max="10496" width="9.140625" style="33"/>
    <col min="10497" max="10497" width="4.28515625" style="33" customWidth="1"/>
    <col min="10498" max="10498" width="60.5703125" style="33" customWidth="1"/>
    <col min="10499" max="10499" width="20.140625" style="33" customWidth="1"/>
    <col min="10500" max="10752" width="9.140625" style="33"/>
    <col min="10753" max="10753" width="4.28515625" style="33" customWidth="1"/>
    <col min="10754" max="10754" width="60.5703125" style="33" customWidth="1"/>
    <col min="10755" max="10755" width="20.140625" style="33" customWidth="1"/>
    <col min="10756" max="11008" width="9.140625" style="33"/>
    <col min="11009" max="11009" width="4.28515625" style="33" customWidth="1"/>
    <col min="11010" max="11010" width="60.5703125" style="33" customWidth="1"/>
    <col min="11011" max="11011" width="20.140625" style="33" customWidth="1"/>
    <col min="11012" max="11264" width="9.140625" style="33"/>
    <col min="11265" max="11265" width="4.28515625" style="33" customWidth="1"/>
    <col min="11266" max="11266" width="60.5703125" style="33" customWidth="1"/>
    <col min="11267" max="11267" width="20.140625" style="33" customWidth="1"/>
    <col min="11268" max="11520" width="9.140625" style="33"/>
    <col min="11521" max="11521" width="4.28515625" style="33" customWidth="1"/>
    <col min="11522" max="11522" width="60.5703125" style="33" customWidth="1"/>
    <col min="11523" max="11523" width="20.140625" style="33" customWidth="1"/>
    <col min="11524" max="11776" width="9.140625" style="33"/>
    <col min="11777" max="11777" width="4.28515625" style="33" customWidth="1"/>
    <col min="11778" max="11778" width="60.5703125" style="33" customWidth="1"/>
    <col min="11779" max="11779" width="20.140625" style="33" customWidth="1"/>
    <col min="11780" max="12032" width="9.140625" style="33"/>
    <col min="12033" max="12033" width="4.28515625" style="33" customWidth="1"/>
    <col min="12034" max="12034" width="60.5703125" style="33" customWidth="1"/>
    <col min="12035" max="12035" width="20.140625" style="33" customWidth="1"/>
    <col min="12036" max="12288" width="9.140625" style="33"/>
    <col min="12289" max="12289" width="4.28515625" style="33" customWidth="1"/>
    <col min="12290" max="12290" width="60.5703125" style="33" customWidth="1"/>
    <col min="12291" max="12291" width="20.140625" style="33" customWidth="1"/>
    <col min="12292" max="12544" width="9.140625" style="33"/>
    <col min="12545" max="12545" width="4.28515625" style="33" customWidth="1"/>
    <col min="12546" max="12546" width="60.5703125" style="33" customWidth="1"/>
    <col min="12547" max="12547" width="20.140625" style="33" customWidth="1"/>
    <col min="12548" max="12800" width="9.140625" style="33"/>
    <col min="12801" max="12801" width="4.28515625" style="33" customWidth="1"/>
    <col min="12802" max="12802" width="60.5703125" style="33" customWidth="1"/>
    <col min="12803" max="12803" width="20.140625" style="33" customWidth="1"/>
    <col min="12804" max="13056" width="9.140625" style="33"/>
    <col min="13057" max="13057" width="4.28515625" style="33" customWidth="1"/>
    <col min="13058" max="13058" width="60.5703125" style="33" customWidth="1"/>
    <col min="13059" max="13059" width="20.140625" style="33" customWidth="1"/>
    <col min="13060" max="13312" width="9.140625" style="33"/>
    <col min="13313" max="13313" width="4.28515625" style="33" customWidth="1"/>
    <col min="13314" max="13314" width="60.5703125" style="33" customWidth="1"/>
    <col min="13315" max="13315" width="20.140625" style="33" customWidth="1"/>
    <col min="13316" max="13568" width="9.140625" style="33"/>
    <col min="13569" max="13569" width="4.28515625" style="33" customWidth="1"/>
    <col min="13570" max="13570" width="60.5703125" style="33" customWidth="1"/>
    <col min="13571" max="13571" width="20.140625" style="33" customWidth="1"/>
    <col min="13572" max="13824" width="9.140625" style="33"/>
    <col min="13825" max="13825" width="4.28515625" style="33" customWidth="1"/>
    <col min="13826" max="13826" width="60.5703125" style="33" customWidth="1"/>
    <col min="13827" max="13827" width="20.140625" style="33" customWidth="1"/>
    <col min="13828" max="14080" width="9.140625" style="33"/>
    <col min="14081" max="14081" width="4.28515625" style="33" customWidth="1"/>
    <col min="14082" max="14082" width="60.5703125" style="33" customWidth="1"/>
    <col min="14083" max="14083" width="20.140625" style="33" customWidth="1"/>
    <col min="14084" max="14336" width="9.140625" style="33"/>
    <col min="14337" max="14337" width="4.28515625" style="33" customWidth="1"/>
    <col min="14338" max="14338" width="60.5703125" style="33" customWidth="1"/>
    <col min="14339" max="14339" width="20.140625" style="33" customWidth="1"/>
    <col min="14340" max="14592" width="9.140625" style="33"/>
    <col min="14593" max="14593" width="4.28515625" style="33" customWidth="1"/>
    <col min="14594" max="14594" width="60.5703125" style="33" customWidth="1"/>
    <col min="14595" max="14595" width="20.140625" style="33" customWidth="1"/>
    <col min="14596" max="14848" width="9.140625" style="33"/>
    <col min="14849" max="14849" width="4.28515625" style="33" customWidth="1"/>
    <col min="14850" max="14850" width="60.5703125" style="33" customWidth="1"/>
    <col min="14851" max="14851" width="20.140625" style="33" customWidth="1"/>
    <col min="14852" max="15104" width="9.140625" style="33"/>
    <col min="15105" max="15105" width="4.28515625" style="33" customWidth="1"/>
    <col min="15106" max="15106" width="60.5703125" style="33" customWidth="1"/>
    <col min="15107" max="15107" width="20.140625" style="33" customWidth="1"/>
    <col min="15108" max="15360" width="9.140625" style="33"/>
    <col min="15361" max="15361" width="4.28515625" style="33" customWidth="1"/>
    <col min="15362" max="15362" width="60.5703125" style="33" customWidth="1"/>
    <col min="15363" max="15363" width="20.140625" style="33" customWidth="1"/>
    <col min="15364" max="15616" width="9.140625" style="33"/>
    <col min="15617" max="15617" width="4.28515625" style="33" customWidth="1"/>
    <col min="15618" max="15618" width="60.5703125" style="33" customWidth="1"/>
    <col min="15619" max="15619" width="20.140625" style="33" customWidth="1"/>
    <col min="15620" max="15872" width="9.140625" style="33"/>
    <col min="15873" max="15873" width="4.28515625" style="33" customWidth="1"/>
    <col min="15874" max="15874" width="60.5703125" style="33" customWidth="1"/>
    <col min="15875" max="15875" width="20.140625" style="33" customWidth="1"/>
    <col min="15876" max="16128" width="9.140625" style="33"/>
    <col min="16129" max="16129" width="4.28515625" style="33" customWidth="1"/>
    <col min="16130" max="16130" width="60.5703125" style="33" customWidth="1"/>
    <col min="16131" max="16131" width="20.140625" style="33" customWidth="1"/>
    <col min="16132" max="16384" width="9.140625" style="33"/>
  </cols>
  <sheetData>
    <row r="1" spans="1:10" x14ac:dyDescent="0.2">
      <c r="A1" s="652" t="s">
        <v>431</v>
      </c>
      <c r="B1" s="652"/>
      <c r="C1" s="652"/>
      <c r="D1" s="458"/>
      <c r="E1" s="458"/>
      <c r="F1" s="458"/>
      <c r="G1" s="458"/>
      <c r="H1" s="458"/>
      <c r="I1" s="458"/>
      <c r="J1" s="458"/>
    </row>
    <row r="3" spans="1:10" ht="15" x14ac:dyDescent="0.25">
      <c r="B3" s="699" t="s">
        <v>345</v>
      </c>
      <c r="C3" s="699"/>
    </row>
    <row r="4" spans="1:10" ht="15" x14ac:dyDescent="0.25">
      <c r="B4" s="699" t="s">
        <v>138</v>
      </c>
      <c r="C4" s="699"/>
    </row>
    <row r="5" spans="1:10" ht="15" x14ac:dyDescent="0.25">
      <c r="B5" s="699" t="s">
        <v>421</v>
      </c>
      <c r="C5" s="699"/>
    </row>
    <row r="6" spans="1:10" ht="15.75" thickBot="1" x14ac:dyDescent="0.3">
      <c r="B6" s="459"/>
      <c r="C6" s="460" t="s">
        <v>139</v>
      </c>
    </row>
    <row r="7" spans="1:10" ht="14.25" thickBot="1" x14ac:dyDescent="0.25">
      <c r="B7" s="461" t="s">
        <v>52</v>
      </c>
      <c r="C7" s="462" t="s">
        <v>140</v>
      </c>
    </row>
    <row r="8" spans="1:10" ht="22.5" customHeight="1" thickBot="1" x14ac:dyDescent="0.25">
      <c r="B8" s="463" t="s">
        <v>141</v>
      </c>
      <c r="C8" s="464">
        <v>40547739</v>
      </c>
    </row>
    <row r="9" spans="1:10" ht="22.5" customHeight="1" thickBot="1" x14ac:dyDescent="0.25">
      <c r="B9" s="463" t="s">
        <v>142</v>
      </c>
      <c r="C9" s="464">
        <v>40482934</v>
      </c>
    </row>
    <row r="10" spans="1:10" ht="24" customHeight="1" thickBot="1" x14ac:dyDescent="0.25">
      <c r="B10" s="465" t="s">
        <v>143</v>
      </c>
      <c r="C10" s="466">
        <f>C8-C9</f>
        <v>64805</v>
      </c>
    </row>
    <row r="11" spans="1:10" ht="22.5" customHeight="1" thickBot="1" x14ac:dyDescent="0.25">
      <c r="B11" s="463" t="s">
        <v>144</v>
      </c>
      <c r="C11" s="464">
        <v>15490581</v>
      </c>
    </row>
    <row r="12" spans="1:10" ht="22.5" customHeight="1" thickBot="1" x14ac:dyDescent="0.25">
      <c r="B12" s="463" t="s">
        <v>145</v>
      </c>
      <c r="C12" s="464">
        <v>4289324</v>
      </c>
    </row>
    <row r="13" spans="1:10" ht="24" customHeight="1" thickBot="1" x14ac:dyDescent="0.25">
      <c r="B13" s="465" t="s">
        <v>146</v>
      </c>
      <c r="C13" s="466">
        <f>C11-C12</f>
        <v>11201257</v>
      </c>
    </row>
    <row r="14" spans="1:10" ht="22.5" customHeight="1" thickBot="1" x14ac:dyDescent="0.25">
      <c r="B14" s="465" t="s">
        <v>147</v>
      </c>
      <c r="C14" s="466">
        <f>C10+C13</f>
        <v>11266062</v>
      </c>
    </row>
    <row r="15" spans="1:10" ht="24" customHeight="1" thickBot="1" x14ac:dyDescent="0.25">
      <c r="B15" s="463" t="s">
        <v>148</v>
      </c>
      <c r="C15" s="464">
        <v>0</v>
      </c>
    </row>
    <row r="16" spans="1:10" ht="24" customHeight="1" thickBot="1" x14ac:dyDescent="0.25">
      <c r="B16" s="463" t="s">
        <v>149</v>
      </c>
      <c r="C16" s="464">
        <v>0</v>
      </c>
    </row>
    <row r="17" spans="2:3" ht="24" customHeight="1" thickBot="1" x14ac:dyDescent="0.25">
      <c r="B17" s="465" t="s">
        <v>150</v>
      </c>
      <c r="C17" s="466">
        <f>C15-C16</f>
        <v>0</v>
      </c>
    </row>
    <row r="18" spans="2:3" ht="24" customHeight="1" thickBot="1" x14ac:dyDescent="0.25">
      <c r="B18" s="463" t="s">
        <v>151</v>
      </c>
      <c r="C18" s="464">
        <v>0</v>
      </c>
    </row>
    <row r="19" spans="2:3" ht="24" customHeight="1" thickBot="1" x14ac:dyDescent="0.25">
      <c r="B19" s="463" t="s">
        <v>152</v>
      </c>
      <c r="C19" s="464">
        <v>0</v>
      </c>
    </row>
    <row r="20" spans="2:3" ht="24" customHeight="1" thickBot="1" x14ac:dyDescent="0.25">
      <c r="B20" s="465" t="s">
        <v>153</v>
      </c>
      <c r="C20" s="466">
        <f>C18-C19</f>
        <v>0</v>
      </c>
    </row>
    <row r="21" spans="2:3" ht="24" customHeight="1" thickBot="1" x14ac:dyDescent="0.25">
      <c r="B21" s="465" t="s">
        <v>154</v>
      </c>
      <c r="C21" s="466">
        <f>C17+C20</f>
        <v>0</v>
      </c>
    </row>
    <row r="22" spans="2:3" ht="22.5" customHeight="1" thickBot="1" x14ac:dyDescent="0.25">
      <c r="B22" s="465" t="s">
        <v>155</v>
      </c>
      <c r="C22" s="466">
        <f>C14+C21</f>
        <v>11266062</v>
      </c>
    </row>
    <row r="23" spans="2:3" ht="24" customHeight="1" thickBot="1" x14ac:dyDescent="0.25">
      <c r="B23" s="465" t="s">
        <v>156</v>
      </c>
      <c r="C23" s="466">
        <v>0</v>
      </c>
    </row>
    <row r="24" spans="2:3" ht="24" customHeight="1" thickBot="1" x14ac:dyDescent="0.25">
      <c r="B24" s="465" t="s">
        <v>157</v>
      </c>
      <c r="C24" s="466">
        <f>C14-C23</f>
        <v>11266062</v>
      </c>
    </row>
    <row r="25" spans="2:3" x14ac:dyDescent="0.2">
      <c r="B25" s="467"/>
      <c r="C25" s="468"/>
    </row>
  </sheetData>
  <mergeCells count="4">
    <mergeCell ref="A1:C1"/>
    <mergeCell ref="B3:C3"/>
    <mergeCell ref="B4:C4"/>
    <mergeCell ref="B5:C5"/>
  </mergeCell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J43"/>
  <sheetViews>
    <sheetView workbookViewId="0">
      <selection sqref="A1:D1"/>
    </sheetView>
  </sheetViews>
  <sheetFormatPr defaultRowHeight="12.75" x14ac:dyDescent="0.2"/>
  <cols>
    <col min="1" max="1" width="4.5703125" customWidth="1"/>
    <col min="2" max="2" width="51.85546875" customWidth="1"/>
    <col min="3" max="3" width="18.85546875" customWidth="1"/>
    <col min="257" max="257" width="4.5703125" customWidth="1"/>
    <col min="258" max="258" width="51.85546875" customWidth="1"/>
    <col min="259" max="259" width="18.85546875" customWidth="1"/>
    <col min="513" max="513" width="4.5703125" customWidth="1"/>
    <col min="514" max="514" width="51.85546875" customWidth="1"/>
    <col min="515" max="515" width="18.85546875" customWidth="1"/>
    <col min="769" max="769" width="4.5703125" customWidth="1"/>
    <col min="770" max="770" width="51.85546875" customWidth="1"/>
    <col min="771" max="771" width="18.85546875" customWidth="1"/>
    <col min="1025" max="1025" width="4.5703125" customWidth="1"/>
    <col min="1026" max="1026" width="51.85546875" customWidth="1"/>
    <col min="1027" max="1027" width="18.85546875" customWidth="1"/>
    <col min="1281" max="1281" width="4.5703125" customWidth="1"/>
    <col min="1282" max="1282" width="51.85546875" customWidth="1"/>
    <col min="1283" max="1283" width="18.85546875" customWidth="1"/>
    <col min="1537" max="1537" width="4.5703125" customWidth="1"/>
    <col min="1538" max="1538" width="51.85546875" customWidth="1"/>
    <col min="1539" max="1539" width="18.85546875" customWidth="1"/>
    <col min="1793" max="1793" width="4.5703125" customWidth="1"/>
    <col min="1794" max="1794" width="51.85546875" customWidth="1"/>
    <col min="1795" max="1795" width="18.85546875" customWidth="1"/>
    <col min="2049" max="2049" width="4.5703125" customWidth="1"/>
    <col min="2050" max="2050" width="51.85546875" customWidth="1"/>
    <col min="2051" max="2051" width="18.85546875" customWidth="1"/>
    <col min="2305" max="2305" width="4.5703125" customWidth="1"/>
    <col min="2306" max="2306" width="51.85546875" customWidth="1"/>
    <col min="2307" max="2307" width="18.85546875" customWidth="1"/>
    <col min="2561" max="2561" width="4.5703125" customWidth="1"/>
    <col min="2562" max="2562" width="51.85546875" customWidth="1"/>
    <col min="2563" max="2563" width="18.85546875" customWidth="1"/>
    <col min="2817" max="2817" width="4.5703125" customWidth="1"/>
    <col min="2818" max="2818" width="51.85546875" customWidth="1"/>
    <col min="2819" max="2819" width="18.85546875" customWidth="1"/>
    <col min="3073" max="3073" width="4.5703125" customWidth="1"/>
    <col min="3074" max="3074" width="51.85546875" customWidth="1"/>
    <col min="3075" max="3075" width="18.85546875" customWidth="1"/>
    <col min="3329" max="3329" width="4.5703125" customWidth="1"/>
    <col min="3330" max="3330" width="51.85546875" customWidth="1"/>
    <col min="3331" max="3331" width="18.85546875" customWidth="1"/>
    <col min="3585" max="3585" width="4.5703125" customWidth="1"/>
    <col min="3586" max="3586" width="51.85546875" customWidth="1"/>
    <col min="3587" max="3587" width="18.85546875" customWidth="1"/>
    <col min="3841" max="3841" width="4.5703125" customWidth="1"/>
    <col min="3842" max="3842" width="51.85546875" customWidth="1"/>
    <col min="3843" max="3843" width="18.85546875" customWidth="1"/>
    <col min="4097" max="4097" width="4.5703125" customWidth="1"/>
    <col min="4098" max="4098" width="51.85546875" customWidth="1"/>
    <col min="4099" max="4099" width="18.85546875" customWidth="1"/>
    <col min="4353" max="4353" width="4.5703125" customWidth="1"/>
    <col min="4354" max="4354" width="51.85546875" customWidth="1"/>
    <col min="4355" max="4355" width="18.85546875" customWidth="1"/>
    <col min="4609" max="4609" width="4.5703125" customWidth="1"/>
    <col min="4610" max="4610" width="51.85546875" customWidth="1"/>
    <col min="4611" max="4611" width="18.85546875" customWidth="1"/>
    <col min="4865" max="4865" width="4.5703125" customWidth="1"/>
    <col min="4866" max="4866" width="51.85546875" customWidth="1"/>
    <col min="4867" max="4867" width="18.85546875" customWidth="1"/>
    <col min="5121" max="5121" width="4.5703125" customWidth="1"/>
    <col min="5122" max="5122" width="51.85546875" customWidth="1"/>
    <col min="5123" max="5123" width="18.85546875" customWidth="1"/>
    <col min="5377" max="5377" width="4.5703125" customWidth="1"/>
    <col min="5378" max="5378" width="51.85546875" customWidth="1"/>
    <col min="5379" max="5379" width="18.85546875" customWidth="1"/>
    <col min="5633" max="5633" width="4.5703125" customWidth="1"/>
    <col min="5634" max="5634" width="51.85546875" customWidth="1"/>
    <col min="5635" max="5635" width="18.85546875" customWidth="1"/>
    <col min="5889" max="5889" width="4.5703125" customWidth="1"/>
    <col min="5890" max="5890" width="51.85546875" customWidth="1"/>
    <col min="5891" max="5891" width="18.85546875" customWidth="1"/>
    <col min="6145" max="6145" width="4.5703125" customWidth="1"/>
    <col min="6146" max="6146" width="51.85546875" customWidth="1"/>
    <col min="6147" max="6147" width="18.85546875" customWidth="1"/>
    <col min="6401" max="6401" width="4.5703125" customWidth="1"/>
    <col min="6402" max="6402" width="51.85546875" customWidth="1"/>
    <col min="6403" max="6403" width="18.85546875" customWidth="1"/>
    <col min="6657" max="6657" width="4.5703125" customWidth="1"/>
    <col min="6658" max="6658" width="51.85546875" customWidth="1"/>
    <col min="6659" max="6659" width="18.85546875" customWidth="1"/>
    <col min="6913" max="6913" width="4.5703125" customWidth="1"/>
    <col min="6914" max="6914" width="51.85546875" customWidth="1"/>
    <col min="6915" max="6915" width="18.85546875" customWidth="1"/>
    <col min="7169" max="7169" width="4.5703125" customWidth="1"/>
    <col min="7170" max="7170" width="51.85546875" customWidth="1"/>
    <col min="7171" max="7171" width="18.85546875" customWidth="1"/>
    <col min="7425" max="7425" width="4.5703125" customWidth="1"/>
    <col min="7426" max="7426" width="51.85546875" customWidth="1"/>
    <col min="7427" max="7427" width="18.85546875" customWidth="1"/>
    <col min="7681" max="7681" width="4.5703125" customWidth="1"/>
    <col min="7682" max="7682" width="51.85546875" customWidth="1"/>
    <col min="7683" max="7683" width="18.85546875" customWidth="1"/>
    <col min="7937" max="7937" width="4.5703125" customWidth="1"/>
    <col min="7938" max="7938" width="51.85546875" customWidth="1"/>
    <col min="7939" max="7939" width="18.85546875" customWidth="1"/>
    <col min="8193" max="8193" width="4.5703125" customWidth="1"/>
    <col min="8194" max="8194" width="51.85546875" customWidth="1"/>
    <col min="8195" max="8195" width="18.85546875" customWidth="1"/>
    <col min="8449" max="8449" width="4.5703125" customWidth="1"/>
    <col min="8450" max="8450" width="51.85546875" customWidth="1"/>
    <col min="8451" max="8451" width="18.85546875" customWidth="1"/>
    <col min="8705" max="8705" width="4.5703125" customWidth="1"/>
    <col min="8706" max="8706" width="51.85546875" customWidth="1"/>
    <col min="8707" max="8707" width="18.85546875" customWidth="1"/>
    <col min="8961" max="8961" width="4.5703125" customWidth="1"/>
    <col min="8962" max="8962" width="51.85546875" customWidth="1"/>
    <col min="8963" max="8963" width="18.85546875" customWidth="1"/>
    <col min="9217" max="9217" width="4.5703125" customWidth="1"/>
    <col min="9218" max="9218" width="51.85546875" customWidth="1"/>
    <col min="9219" max="9219" width="18.85546875" customWidth="1"/>
    <col min="9473" max="9473" width="4.5703125" customWidth="1"/>
    <col min="9474" max="9474" width="51.85546875" customWidth="1"/>
    <col min="9475" max="9475" width="18.85546875" customWidth="1"/>
    <col min="9729" max="9729" width="4.5703125" customWidth="1"/>
    <col min="9730" max="9730" width="51.85546875" customWidth="1"/>
    <col min="9731" max="9731" width="18.85546875" customWidth="1"/>
    <col min="9985" max="9985" width="4.5703125" customWidth="1"/>
    <col min="9986" max="9986" width="51.85546875" customWidth="1"/>
    <col min="9987" max="9987" width="18.85546875" customWidth="1"/>
    <col min="10241" max="10241" width="4.5703125" customWidth="1"/>
    <col min="10242" max="10242" width="51.85546875" customWidth="1"/>
    <col min="10243" max="10243" width="18.85546875" customWidth="1"/>
    <col min="10497" max="10497" width="4.5703125" customWidth="1"/>
    <col min="10498" max="10498" width="51.85546875" customWidth="1"/>
    <col min="10499" max="10499" width="18.85546875" customWidth="1"/>
    <col min="10753" max="10753" width="4.5703125" customWidth="1"/>
    <col min="10754" max="10754" width="51.85546875" customWidth="1"/>
    <col min="10755" max="10755" width="18.85546875" customWidth="1"/>
    <col min="11009" max="11009" width="4.5703125" customWidth="1"/>
    <col min="11010" max="11010" width="51.85546875" customWidth="1"/>
    <col min="11011" max="11011" width="18.85546875" customWidth="1"/>
    <col min="11265" max="11265" width="4.5703125" customWidth="1"/>
    <col min="11266" max="11266" width="51.85546875" customWidth="1"/>
    <col min="11267" max="11267" width="18.85546875" customWidth="1"/>
    <col min="11521" max="11521" width="4.5703125" customWidth="1"/>
    <col min="11522" max="11522" width="51.85546875" customWidth="1"/>
    <col min="11523" max="11523" width="18.85546875" customWidth="1"/>
    <col min="11777" max="11777" width="4.5703125" customWidth="1"/>
    <col min="11778" max="11778" width="51.85546875" customWidth="1"/>
    <col min="11779" max="11779" width="18.85546875" customWidth="1"/>
    <col min="12033" max="12033" width="4.5703125" customWidth="1"/>
    <col min="12034" max="12034" width="51.85546875" customWidth="1"/>
    <col min="12035" max="12035" width="18.85546875" customWidth="1"/>
    <col min="12289" max="12289" width="4.5703125" customWidth="1"/>
    <col min="12290" max="12290" width="51.85546875" customWidth="1"/>
    <col min="12291" max="12291" width="18.85546875" customWidth="1"/>
    <col min="12545" max="12545" width="4.5703125" customWidth="1"/>
    <col min="12546" max="12546" width="51.85546875" customWidth="1"/>
    <col min="12547" max="12547" width="18.85546875" customWidth="1"/>
    <col min="12801" max="12801" width="4.5703125" customWidth="1"/>
    <col min="12802" max="12802" width="51.85546875" customWidth="1"/>
    <col min="12803" max="12803" width="18.85546875" customWidth="1"/>
    <col min="13057" max="13057" width="4.5703125" customWidth="1"/>
    <col min="13058" max="13058" width="51.85546875" customWidth="1"/>
    <col min="13059" max="13059" width="18.85546875" customWidth="1"/>
    <col min="13313" max="13313" width="4.5703125" customWidth="1"/>
    <col min="13314" max="13314" width="51.85546875" customWidth="1"/>
    <col min="13315" max="13315" width="18.85546875" customWidth="1"/>
    <col min="13569" max="13569" width="4.5703125" customWidth="1"/>
    <col min="13570" max="13570" width="51.85546875" customWidth="1"/>
    <col min="13571" max="13571" width="18.85546875" customWidth="1"/>
    <col min="13825" max="13825" width="4.5703125" customWidth="1"/>
    <col min="13826" max="13826" width="51.85546875" customWidth="1"/>
    <col min="13827" max="13827" width="18.85546875" customWidth="1"/>
    <col min="14081" max="14081" width="4.5703125" customWidth="1"/>
    <col min="14082" max="14082" width="51.85546875" customWidth="1"/>
    <col min="14083" max="14083" width="18.85546875" customWidth="1"/>
    <col min="14337" max="14337" width="4.5703125" customWidth="1"/>
    <col min="14338" max="14338" width="51.85546875" customWidth="1"/>
    <col min="14339" max="14339" width="18.85546875" customWidth="1"/>
    <col min="14593" max="14593" width="4.5703125" customWidth="1"/>
    <col min="14594" max="14594" width="51.85546875" customWidth="1"/>
    <col min="14595" max="14595" width="18.85546875" customWidth="1"/>
    <col min="14849" max="14849" width="4.5703125" customWidth="1"/>
    <col min="14850" max="14850" width="51.85546875" customWidth="1"/>
    <col min="14851" max="14851" width="18.85546875" customWidth="1"/>
    <col min="15105" max="15105" width="4.5703125" customWidth="1"/>
    <col min="15106" max="15106" width="51.85546875" customWidth="1"/>
    <col min="15107" max="15107" width="18.85546875" customWidth="1"/>
    <col min="15361" max="15361" width="4.5703125" customWidth="1"/>
    <col min="15362" max="15362" width="51.85546875" customWidth="1"/>
    <col min="15363" max="15363" width="18.85546875" customWidth="1"/>
    <col min="15617" max="15617" width="4.5703125" customWidth="1"/>
    <col min="15618" max="15618" width="51.85546875" customWidth="1"/>
    <col min="15619" max="15619" width="18.85546875" customWidth="1"/>
    <col min="15873" max="15873" width="4.5703125" customWidth="1"/>
    <col min="15874" max="15874" width="51.85546875" customWidth="1"/>
    <col min="15875" max="15875" width="18.85546875" customWidth="1"/>
    <col min="16129" max="16129" width="4.5703125" customWidth="1"/>
    <col min="16130" max="16130" width="51.85546875" customWidth="1"/>
    <col min="16131" max="16131" width="18.85546875" customWidth="1"/>
  </cols>
  <sheetData>
    <row r="1" spans="1:10" x14ac:dyDescent="0.2">
      <c r="A1" s="652" t="s">
        <v>426</v>
      </c>
      <c r="B1" s="652"/>
      <c r="C1" s="652"/>
      <c r="D1" s="652"/>
      <c r="E1" s="458"/>
      <c r="F1" s="458"/>
      <c r="G1" s="458"/>
      <c r="H1" s="458"/>
      <c r="I1" s="458"/>
      <c r="J1" s="458"/>
    </row>
    <row r="3" spans="1:10" ht="15" x14ac:dyDescent="0.25">
      <c r="B3" s="699" t="s">
        <v>345</v>
      </c>
      <c r="C3" s="699"/>
    </row>
    <row r="4" spans="1:10" ht="15" x14ac:dyDescent="0.25">
      <c r="B4" s="699" t="s">
        <v>158</v>
      </c>
      <c r="C4" s="699"/>
    </row>
    <row r="5" spans="1:10" ht="15" x14ac:dyDescent="0.25">
      <c r="B5" s="699" t="s">
        <v>421</v>
      </c>
      <c r="C5" s="699"/>
    </row>
    <row r="6" spans="1:10" ht="13.5" thickBot="1" x14ac:dyDescent="0.25">
      <c r="C6" s="460" t="s">
        <v>139</v>
      </c>
    </row>
    <row r="7" spans="1:10" ht="14.25" thickBot="1" x14ac:dyDescent="0.25">
      <c r="B7" s="469" t="s">
        <v>52</v>
      </c>
      <c r="C7" s="470" t="s">
        <v>140</v>
      </c>
    </row>
    <row r="8" spans="1:10" ht="13.5" thickBot="1" x14ac:dyDescent="0.25">
      <c r="B8" s="471" t="s">
        <v>159</v>
      </c>
      <c r="C8" s="472">
        <v>2056599</v>
      </c>
    </row>
    <row r="9" spans="1:10" ht="23.25" thickBot="1" x14ac:dyDescent="0.25">
      <c r="B9" s="471" t="s">
        <v>160</v>
      </c>
      <c r="C9" s="472">
        <v>0</v>
      </c>
    </row>
    <row r="10" spans="1:10" ht="13.5" thickBot="1" x14ac:dyDescent="0.25">
      <c r="B10" s="471" t="s">
        <v>161</v>
      </c>
      <c r="C10" s="472">
        <v>106429</v>
      </c>
    </row>
    <row r="11" spans="1:10" ht="23.25" thickBot="1" x14ac:dyDescent="0.25">
      <c r="B11" s="473" t="s">
        <v>162</v>
      </c>
      <c r="C11" s="474">
        <f>C8+C9+C10</f>
        <v>2163028</v>
      </c>
    </row>
    <row r="12" spans="1:10" ht="13.5" thickBot="1" x14ac:dyDescent="0.25">
      <c r="B12" s="471" t="s">
        <v>163</v>
      </c>
      <c r="C12" s="472">
        <v>0</v>
      </c>
    </row>
    <row r="13" spans="1:10" ht="13.5" thickBot="1" x14ac:dyDescent="0.25">
      <c r="B13" s="471" t="s">
        <v>164</v>
      </c>
      <c r="C13" s="472">
        <v>0</v>
      </c>
    </row>
    <row r="14" spans="1:10" ht="13.5" thickBot="1" x14ac:dyDescent="0.25">
      <c r="B14" s="473" t="s">
        <v>165</v>
      </c>
      <c r="C14" s="474">
        <f>SUM(C12:C13)</f>
        <v>0</v>
      </c>
    </row>
    <row r="15" spans="1:10" ht="23.25" thickBot="1" x14ac:dyDescent="0.25">
      <c r="B15" s="471" t="s">
        <v>166</v>
      </c>
      <c r="C15" s="472">
        <v>22316826</v>
      </c>
    </row>
    <row r="16" spans="1:10" ht="23.25" thickBot="1" x14ac:dyDescent="0.25">
      <c r="B16" s="471" t="s">
        <v>167</v>
      </c>
      <c r="C16" s="472">
        <v>11598595</v>
      </c>
    </row>
    <row r="17" spans="2:3" ht="12.75" customHeight="1" thickBot="1" x14ac:dyDescent="0.25">
      <c r="B17" s="471" t="s">
        <v>168</v>
      </c>
      <c r="C17" s="472">
        <v>0</v>
      </c>
    </row>
    <row r="18" spans="2:3" ht="13.5" thickBot="1" x14ac:dyDescent="0.25">
      <c r="B18" s="471" t="s">
        <v>169</v>
      </c>
      <c r="C18" s="472">
        <v>284790</v>
      </c>
    </row>
    <row r="19" spans="2:3" ht="13.5" thickBot="1" x14ac:dyDescent="0.25">
      <c r="B19" s="473" t="s">
        <v>170</v>
      </c>
      <c r="C19" s="474">
        <f>SUM(C15:C18)</f>
        <v>34200211</v>
      </c>
    </row>
    <row r="20" spans="2:3" ht="13.5" thickBot="1" x14ac:dyDescent="0.25">
      <c r="B20" s="471" t="s">
        <v>171</v>
      </c>
      <c r="C20" s="472">
        <v>3442323</v>
      </c>
    </row>
    <row r="21" spans="2:3" ht="13.5" thickBot="1" x14ac:dyDescent="0.25">
      <c r="B21" s="471" t="s">
        <v>172</v>
      </c>
      <c r="C21" s="472">
        <v>3820634</v>
      </c>
    </row>
    <row r="22" spans="2:3" ht="13.5" thickBot="1" x14ac:dyDescent="0.25">
      <c r="B22" s="471" t="s">
        <v>173</v>
      </c>
      <c r="C22" s="472">
        <v>0</v>
      </c>
    </row>
    <row r="23" spans="2:3" ht="13.5" thickBot="1" x14ac:dyDescent="0.25">
      <c r="B23" s="471" t="s">
        <v>174</v>
      </c>
      <c r="C23" s="472">
        <v>188160</v>
      </c>
    </row>
    <row r="24" spans="2:3" ht="23.25" thickBot="1" x14ac:dyDescent="0.25">
      <c r="B24" s="473" t="s">
        <v>175</v>
      </c>
      <c r="C24" s="474">
        <f>SUM(C20:C23)</f>
        <v>7451117</v>
      </c>
    </row>
    <row r="25" spans="2:3" ht="13.5" thickBot="1" x14ac:dyDescent="0.25">
      <c r="B25" s="471" t="s">
        <v>176</v>
      </c>
      <c r="C25" s="472">
        <v>16236948</v>
      </c>
    </row>
    <row r="26" spans="2:3" ht="13.5" thickBot="1" x14ac:dyDescent="0.25">
      <c r="B26" s="471" t="s">
        <v>177</v>
      </c>
      <c r="C26" s="472">
        <v>4348313</v>
      </c>
    </row>
    <row r="27" spans="2:3" ht="13.5" thickBot="1" x14ac:dyDescent="0.25">
      <c r="B27" s="471" t="s">
        <v>178</v>
      </c>
      <c r="C27" s="472">
        <v>2674762</v>
      </c>
    </row>
    <row r="28" spans="2:3" ht="13.5" thickBot="1" x14ac:dyDescent="0.25">
      <c r="B28" s="473" t="s">
        <v>179</v>
      </c>
      <c r="C28" s="474">
        <f>SUM(C25:C27)</f>
        <v>23260023</v>
      </c>
    </row>
    <row r="29" spans="2:3" ht="13.5" thickBot="1" x14ac:dyDescent="0.25">
      <c r="B29" s="473" t="s">
        <v>180</v>
      </c>
      <c r="C29" s="474">
        <v>3093904</v>
      </c>
    </row>
    <row r="30" spans="2:3" ht="13.5" thickBot="1" x14ac:dyDescent="0.25">
      <c r="B30" s="473" t="s">
        <v>181</v>
      </c>
      <c r="C30" s="474">
        <v>10613931</v>
      </c>
    </row>
    <row r="31" spans="2:3" ht="13.5" thickBot="1" x14ac:dyDescent="0.25">
      <c r="B31" s="473" t="s">
        <v>182</v>
      </c>
      <c r="C31" s="474">
        <f>C11+C14+C19-C24-C28-C29-C30</f>
        <v>-8055736</v>
      </c>
    </row>
    <row r="32" spans="2:3" ht="13.5" thickBot="1" x14ac:dyDescent="0.25">
      <c r="B32" s="471" t="s">
        <v>183</v>
      </c>
      <c r="C32" s="472">
        <v>0</v>
      </c>
    </row>
    <row r="33" spans="2:3" ht="23.25" thickBot="1" x14ac:dyDescent="0.25">
      <c r="B33" s="471" t="s">
        <v>184</v>
      </c>
      <c r="C33" s="472">
        <v>1589</v>
      </c>
    </row>
    <row r="34" spans="2:3" ht="23.25" thickBot="1" x14ac:dyDescent="0.25">
      <c r="B34" s="471" t="s">
        <v>185</v>
      </c>
      <c r="C34" s="472">
        <v>0</v>
      </c>
    </row>
    <row r="35" spans="2:3" ht="13.5" thickBot="1" x14ac:dyDescent="0.25">
      <c r="B35" s="471" t="s">
        <v>186</v>
      </c>
      <c r="C35" s="472">
        <v>0</v>
      </c>
    </row>
    <row r="36" spans="2:3" ht="23.25" thickBot="1" x14ac:dyDescent="0.25">
      <c r="B36" s="473" t="s">
        <v>187</v>
      </c>
      <c r="C36" s="474">
        <f>SUM(C32:C35)</f>
        <v>1589</v>
      </c>
    </row>
    <row r="37" spans="2:3" ht="13.5" thickBot="1" x14ac:dyDescent="0.25">
      <c r="B37" s="471" t="s">
        <v>188</v>
      </c>
      <c r="C37" s="472">
        <v>0</v>
      </c>
    </row>
    <row r="38" spans="2:3" ht="13.5" thickBot="1" x14ac:dyDescent="0.25">
      <c r="B38" s="471" t="s">
        <v>189</v>
      </c>
      <c r="C38" s="472">
        <v>0</v>
      </c>
    </row>
    <row r="39" spans="2:3" ht="13.5" thickBot="1" x14ac:dyDescent="0.25">
      <c r="B39" s="471" t="s">
        <v>190</v>
      </c>
      <c r="C39" s="472">
        <v>0</v>
      </c>
    </row>
    <row r="40" spans="2:3" ht="13.5" thickBot="1" x14ac:dyDescent="0.25">
      <c r="B40" s="471" t="s">
        <v>191</v>
      </c>
      <c r="C40" s="472">
        <v>0</v>
      </c>
    </row>
    <row r="41" spans="2:3" ht="13.5" thickBot="1" x14ac:dyDescent="0.25">
      <c r="B41" s="473" t="s">
        <v>192</v>
      </c>
      <c r="C41" s="474">
        <f>SUM(C37:C39)</f>
        <v>0</v>
      </c>
    </row>
    <row r="42" spans="2:3" ht="13.5" thickBot="1" x14ac:dyDescent="0.25">
      <c r="B42" s="473" t="s">
        <v>193</v>
      </c>
      <c r="C42" s="474">
        <f>C36-C41</f>
        <v>1589</v>
      </c>
    </row>
    <row r="43" spans="2:3" ht="13.5" thickBot="1" x14ac:dyDescent="0.25">
      <c r="B43" s="473" t="s">
        <v>194</v>
      </c>
      <c r="C43" s="474">
        <f>C31+C42</f>
        <v>-8054147</v>
      </c>
    </row>
  </sheetData>
  <mergeCells count="4">
    <mergeCell ref="A1:D1"/>
    <mergeCell ref="B3:C3"/>
    <mergeCell ref="B4:C4"/>
    <mergeCell ref="B5:C5"/>
  </mergeCells>
  <pageMargins left="0.75" right="0.75" top="0.71" bottom="0.67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D98"/>
  <sheetViews>
    <sheetView workbookViewId="0">
      <selection sqref="A1:C1"/>
    </sheetView>
  </sheetViews>
  <sheetFormatPr defaultRowHeight="12.75" x14ac:dyDescent="0.2"/>
  <cols>
    <col min="1" max="1" width="64.5703125" customWidth="1"/>
    <col min="2" max="2" width="13.5703125" customWidth="1"/>
    <col min="3" max="3" width="14.28515625" customWidth="1"/>
    <col min="257" max="257" width="64.5703125" customWidth="1"/>
    <col min="258" max="258" width="13.5703125" customWidth="1"/>
    <col min="259" max="259" width="14.28515625" customWidth="1"/>
    <col min="513" max="513" width="64.5703125" customWidth="1"/>
    <col min="514" max="514" width="13.5703125" customWidth="1"/>
    <col min="515" max="515" width="14.28515625" customWidth="1"/>
    <col min="769" max="769" width="64.5703125" customWidth="1"/>
    <col min="770" max="770" width="13.5703125" customWidth="1"/>
    <col min="771" max="771" width="14.28515625" customWidth="1"/>
    <col min="1025" max="1025" width="64.5703125" customWidth="1"/>
    <col min="1026" max="1026" width="13.5703125" customWidth="1"/>
    <col min="1027" max="1027" width="14.28515625" customWidth="1"/>
    <col min="1281" max="1281" width="64.5703125" customWidth="1"/>
    <col min="1282" max="1282" width="13.5703125" customWidth="1"/>
    <col min="1283" max="1283" width="14.28515625" customWidth="1"/>
    <col min="1537" max="1537" width="64.5703125" customWidth="1"/>
    <col min="1538" max="1538" width="13.5703125" customWidth="1"/>
    <col min="1539" max="1539" width="14.28515625" customWidth="1"/>
    <col min="1793" max="1793" width="64.5703125" customWidth="1"/>
    <col min="1794" max="1794" width="13.5703125" customWidth="1"/>
    <col min="1795" max="1795" width="14.28515625" customWidth="1"/>
    <col min="2049" max="2049" width="64.5703125" customWidth="1"/>
    <col min="2050" max="2050" width="13.5703125" customWidth="1"/>
    <col min="2051" max="2051" width="14.28515625" customWidth="1"/>
    <col min="2305" max="2305" width="64.5703125" customWidth="1"/>
    <col min="2306" max="2306" width="13.5703125" customWidth="1"/>
    <col min="2307" max="2307" width="14.28515625" customWidth="1"/>
    <col min="2561" max="2561" width="64.5703125" customWidth="1"/>
    <col min="2562" max="2562" width="13.5703125" customWidth="1"/>
    <col min="2563" max="2563" width="14.28515625" customWidth="1"/>
    <col min="2817" max="2817" width="64.5703125" customWidth="1"/>
    <col min="2818" max="2818" width="13.5703125" customWidth="1"/>
    <col min="2819" max="2819" width="14.28515625" customWidth="1"/>
    <col min="3073" max="3073" width="64.5703125" customWidth="1"/>
    <col min="3074" max="3074" width="13.5703125" customWidth="1"/>
    <col min="3075" max="3075" width="14.28515625" customWidth="1"/>
    <col min="3329" max="3329" width="64.5703125" customWidth="1"/>
    <col min="3330" max="3330" width="13.5703125" customWidth="1"/>
    <col min="3331" max="3331" width="14.28515625" customWidth="1"/>
    <col min="3585" max="3585" width="64.5703125" customWidth="1"/>
    <col min="3586" max="3586" width="13.5703125" customWidth="1"/>
    <col min="3587" max="3587" width="14.28515625" customWidth="1"/>
    <col min="3841" max="3841" width="64.5703125" customWidth="1"/>
    <col min="3842" max="3842" width="13.5703125" customWidth="1"/>
    <col min="3843" max="3843" width="14.28515625" customWidth="1"/>
    <col min="4097" max="4097" width="64.5703125" customWidth="1"/>
    <col min="4098" max="4098" width="13.5703125" customWidth="1"/>
    <col min="4099" max="4099" width="14.28515625" customWidth="1"/>
    <col min="4353" max="4353" width="64.5703125" customWidth="1"/>
    <col min="4354" max="4354" width="13.5703125" customWidth="1"/>
    <col min="4355" max="4355" width="14.28515625" customWidth="1"/>
    <col min="4609" max="4609" width="64.5703125" customWidth="1"/>
    <col min="4610" max="4610" width="13.5703125" customWidth="1"/>
    <col min="4611" max="4611" width="14.28515625" customWidth="1"/>
    <col min="4865" max="4865" width="64.5703125" customWidth="1"/>
    <col min="4866" max="4866" width="13.5703125" customWidth="1"/>
    <col min="4867" max="4867" width="14.28515625" customWidth="1"/>
    <col min="5121" max="5121" width="64.5703125" customWidth="1"/>
    <col min="5122" max="5122" width="13.5703125" customWidth="1"/>
    <col min="5123" max="5123" width="14.28515625" customWidth="1"/>
    <col min="5377" max="5377" width="64.5703125" customWidth="1"/>
    <col min="5378" max="5378" width="13.5703125" customWidth="1"/>
    <col min="5379" max="5379" width="14.28515625" customWidth="1"/>
    <col min="5633" max="5633" width="64.5703125" customWidth="1"/>
    <col min="5634" max="5634" width="13.5703125" customWidth="1"/>
    <col min="5635" max="5635" width="14.28515625" customWidth="1"/>
    <col min="5889" max="5889" width="64.5703125" customWidth="1"/>
    <col min="5890" max="5890" width="13.5703125" customWidth="1"/>
    <col min="5891" max="5891" width="14.28515625" customWidth="1"/>
    <col min="6145" max="6145" width="64.5703125" customWidth="1"/>
    <col min="6146" max="6146" width="13.5703125" customWidth="1"/>
    <col min="6147" max="6147" width="14.28515625" customWidth="1"/>
    <col min="6401" max="6401" width="64.5703125" customWidth="1"/>
    <col min="6402" max="6402" width="13.5703125" customWidth="1"/>
    <col min="6403" max="6403" width="14.28515625" customWidth="1"/>
    <col min="6657" max="6657" width="64.5703125" customWidth="1"/>
    <col min="6658" max="6658" width="13.5703125" customWidth="1"/>
    <col min="6659" max="6659" width="14.28515625" customWidth="1"/>
    <col min="6913" max="6913" width="64.5703125" customWidth="1"/>
    <col min="6914" max="6914" width="13.5703125" customWidth="1"/>
    <col min="6915" max="6915" width="14.28515625" customWidth="1"/>
    <col min="7169" max="7169" width="64.5703125" customWidth="1"/>
    <col min="7170" max="7170" width="13.5703125" customWidth="1"/>
    <col min="7171" max="7171" width="14.28515625" customWidth="1"/>
    <col min="7425" max="7425" width="64.5703125" customWidth="1"/>
    <col min="7426" max="7426" width="13.5703125" customWidth="1"/>
    <col min="7427" max="7427" width="14.28515625" customWidth="1"/>
    <col min="7681" max="7681" width="64.5703125" customWidth="1"/>
    <col min="7682" max="7682" width="13.5703125" customWidth="1"/>
    <col min="7683" max="7683" width="14.28515625" customWidth="1"/>
    <col min="7937" max="7937" width="64.5703125" customWidth="1"/>
    <col min="7938" max="7938" width="13.5703125" customWidth="1"/>
    <col min="7939" max="7939" width="14.28515625" customWidth="1"/>
    <col min="8193" max="8193" width="64.5703125" customWidth="1"/>
    <col min="8194" max="8194" width="13.5703125" customWidth="1"/>
    <col min="8195" max="8195" width="14.28515625" customWidth="1"/>
    <col min="8449" max="8449" width="64.5703125" customWidth="1"/>
    <col min="8450" max="8450" width="13.5703125" customWidth="1"/>
    <col min="8451" max="8451" width="14.28515625" customWidth="1"/>
    <col min="8705" max="8705" width="64.5703125" customWidth="1"/>
    <col min="8706" max="8706" width="13.5703125" customWidth="1"/>
    <col min="8707" max="8707" width="14.28515625" customWidth="1"/>
    <col min="8961" max="8961" width="64.5703125" customWidth="1"/>
    <col min="8962" max="8962" width="13.5703125" customWidth="1"/>
    <col min="8963" max="8963" width="14.28515625" customWidth="1"/>
    <col min="9217" max="9217" width="64.5703125" customWidth="1"/>
    <col min="9218" max="9218" width="13.5703125" customWidth="1"/>
    <col min="9219" max="9219" width="14.28515625" customWidth="1"/>
    <col min="9473" max="9473" width="64.5703125" customWidth="1"/>
    <col min="9474" max="9474" width="13.5703125" customWidth="1"/>
    <col min="9475" max="9475" width="14.28515625" customWidth="1"/>
    <col min="9729" max="9729" width="64.5703125" customWidth="1"/>
    <col min="9730" max="9730" width="13.5703125" customWidth="1"/>
    <col min="9731" max="9731" width="14.28515625" customWidth="1"/>
    <col min="9985" max="9985" width="64.5703125" customWidth="1"/>
    <col min="9986" max="9986" width="13.5703125" customWidth="1"/>
    <col min="9987" max="9987" width="14.28515625" customWidth="1"/>
    <col min="10241" max="10241" width="64.5703125" customWidth="1"/>
    <col min="10242" max="10242" width="13.5703125" customWidth="1"/>
    <col min="10243" max="10243" width="14.28515625" customWidth="1"/>
    <col min="10497" max="10497" width="64.5703125" customWidth="1"/>
    <col min="10498" max="10498" width="13.5703125" customWidth="1"/>
    <col min="10499" max="10499" width="14.28515625" customWidth="1"/>
    <col min="10753" max="10753" width="64.5703125" customWidth="1"/>
    <col min="10754" max="10754" width="13.5703125" customWidth="1"/>
    <col min="10755" max="10755" width="14.28515625" customWidth="1"/>
    <col min="11009" max="11009" width="64.5703125" customWidth="1"/>
    <col min="11010" max="11010" width="13.5703125" customWidth="1"/>
    <col min="11011" max="11011" width="14.28515625" customWidth="1"/>
    <col min="11265" max="11265" width="64.5703125" customWidth="1"/>
    <col min="11266" max="11266" width="13.5703125" customWidth="1"/>
    <col min="11267" max="11267" width="14.28515625" customWidth="1"/>
    <col min="11521" max="11521" width="64.5703125" customWidth="1"/>
    <col min="11522" max="11522" width="13.5703125" customWidth="1"/>
    <col min="11523" max="11523" width="14.28515625" customWidth="1"/>
    <col min="11777" max="11777" width="64.5703125" customWidth="1"/>
    <col min="11778" max="11778" width="13.5703125" customWidth="1"/>
    <col min="11779" max="11779" width="14.28515625" customWidth="1"/>
    <col min="12033" max="12033" width="64.5703125" customWidth="1"/>
    <col min="12034" max="12034" width="13.5703125" customWidth="1"/>
    <col min="12035" max="12035" width="14.28515625" customWidth="1"/>
    <col min="12289" max="12289" width="64.5703125" customWidth="1"/>
    <col min="12290" max="12290" width="13.5703125" customWidth="1"/>
    <col min="12291" max="12291" width="14.28515625" customWidth="1"/>
    <col min="12545" max="12545" width="64.5703125" customWidth="1"/>
    <col min="12546" max="12546" width="13.5703125" customWidth="1"/>
    <col min="12547" max="12547" width="14.28515625" customWidth="1"/>
    <col min="12801" max="12801" width="64.5703125" customWidth="1"/>
    <col min="12802" max="12802" width="13.5703125" customWidth="1"/>
    <col min="12803" max="12803" width="14.28515625" customWidth="1"/>
    <col min="13057" max="13057" width="64.5703125" customWidth="1"/>
    <col min="13058" max="13058" width="13.5703125" customWidth="1"/>
    <col min="13059" max="13059" width="14.28515625" customWidth="1"/>
    <col min="13313" max="13313" width="64.5703125" customWidth="1"/>
    <col min="13314" max="13314" width="13.5703125" customWidth="1"/>
    <col min="13315" max="13315" width="14.28515625" customWidth="1"/>
    <col min="13569" max="13569" width="64.5703125" customWidth="1"/>
    <col min="13570" max="13570" width="13.5703125" customWidth="1"/>
    <col min="13571" max="13571" width="14.28515625" customWidth="1"/>
    <col min="13825" max="13825" width="64.5703125" customWidth="1"/>
    <col min="13826" max="13826" width="13.5703125" customWidth="1"/>
    <col min="13827" max="13827" width="14.28515625" customWidth="1"/>
    <col min="14081" max="14081" width="64.5703125" customWidth="1"/>
    <col min="14082" max="14082" width="13.5703125" customWidth="1"/>
    <col min="14083" max="14083" width="14.28515625" customWidth="1"/>
    <col min="14337" max="14337" width="64.5703125" customWidth="1"/>
    <col min="14338" max="14338" width="13.5703125" customWidth="1"/>
    <col min="14339" max="14339" width="14.28515625" customWidth="1"/>
    <col min="14593" max="14593" width="64.5703125" customWidth="1"/>
    <col min="14594" max="14594" width="13.5703125" customWidth="1"/>
    <col min="14595" max="14595" width="14.28515625" customWidth="1"/>
    <col min="14849" max="14849" width="64.5703125" customWidth="1"/>
    <col min="14850" max="14850" width="13.5703125" customWidth="1"/>
    <col min="14851" max="14851" width="14.28515625" customWidth="1"/>
    <col min="15105" max="15105" width="64.5703125" customWidth="1"/>
    <col min="15106" max="15106" width="13.5703125" customWidth="1"/>
    <col min="15107" max="15107" width="14.28515625" customWidth="1"/>
    <col min="15361" max="15361" width="64.5703125" customWidth="1"/>
    <col min="15362" max="15362" width="13.5703125" customWidth="1"/>
    <col min="15363" max="15363" width="14.28515625" customWidth="1"/>
    <col min="15617" max="15617" width="64.5703125" customWidth="1"/>
    <col min="15618" max="15618" width="13.5703125" customWidth="1"/>
    <col min="15619" max="15619" width="14.28515625" customWidth="1"/>
    <col min="15873" max="15873" width="64.5703125" customWidth="1"/>
    <col min="15874" max="15874" width="13.5703125" customWidth="1"/>
    <col min="15875" max="15875" width="14.28515625" customWidth="1"/>
    <col min="16129" max="16129" width="64.5703125" customWidth="1"/>
    <col min="16130" max="16130" width="13.5703125" customWidth="1"/>
    <col min="16131" max="16131" width="14.28515625" customWidth="1"/>
  </cols>
  <sheetData>
    <row r="1" spans="1:4" x14ac:dyDescent="0.2">
      <c r="A1" s="652" t="s">
        <v>427</v>
      </c>
      <c r="B1" s="652"/>
      <c r="C1" s="652"/>
      <c r="D1" s="458"/>
    </row>
    <row r="3" spans="1:4" x14ac:dyDescent="0.2">
      <c r="A3" s="437" t="s">
        <v>368</v>
      </c>
    </row>
    <row r="5" spans="1:4" x14ac:dyDescent="0.2">
      <c r="A5" s="437" t="s">
        <v>422</v>
      </c>
    </row>
    <row r="6" spans="1:4" x14ac:dyDescent="0.2">
      <c r="A6" s="475" t="s">
        <v>195</v>
      </c>
    </row>
    <row r="7" spans="1:4" x14ac:dyDescent="0.2">
      <c r="B7" s="700" t="s">
        <v>139</v>
      </c>
      <c r="C7" s="700"/>
    </row>
    <row r="8" spans="1:4" x14ac:dyDescent="0.2">
      <c r="B8" s="4" t="s">
        <v>196</v>
      </c>
      <c r="C8" s="4" t="s">
        <v>197</v>
      </c>
    </row>
    <row r="9" spans="1:4" ht="13.5" x14ac:dyDescent="0.2">
      <c r="A9" s="476" t="s">
        <v>198</v>
      </c>
      <c r="B9" s="477">
        <v>1500000</v>
      </c>
      <c r="C9" s="477">
        <v>0</v>
      </c>
    </row>
    <row r="10" spans="1:4" x14ac:dyDescent="0.2">
      <c r="A10" s="54"/>
      <c r="B10" s="320"/>
      <c r="C10" s="320"/>
    </row>
    <row r="11" spans="1:4" x14ac:dyDescent="0.2">
      <c r="A11" s="54" t="s">
        <v>199</v>
      </c>
      <c r="B11" s="320">
        <v>34149933</v>
      </c>
      <c r="C11" s="320">
        <v>33881151</v>
      </c>
    </row>
    <row r="12" spans="1:4" x14ac:dyDescent="0.2">
      <c r="A12" s="54" t="s">
        <v>200</v>
      </c>
      <c r="B12" s="320">
        <v>4598525</v>
      </c>
      <c r="C12" s="320">
        <v>4020749</v>
      </c>
    </row>
    <row r="13" spans="1:4" x14ac:dyDescent="0.2">
      <c r="A13" s="54" t="s">
        <v>201</v>
      </c>
      <c r="B13" s="320">
        <v>6851634</v>
      </c>
      <c r="C13" s="320">
        <v>9982117</v>
      </c>
    </row>
    <row r="14" spans="1:4" ht="13.5" x14ac:dyDescent="0.2">
      <c r="A14" s="476" t="s">
        <v>202</v>
      </c>
      <c r="B14" s="477">
        <f>SUM(B11:B13)</f>
        <v>45600092</v>
      </c>
      <c r="C14" s="477">
        <f>SUM(C11:C13)</f>
        <v>47884017</v>
      </c>
    </row>
    <row r="15" spans="1:4" x14ac:dyDescent="0.2">
      <c r="A15" s="92"/>
      <c r="B15" s="320"/>
      <c r="C15" s="320"/>
    </row>
    <row r="16" spans="1:4" x14ac:dyDescent="0.2">
      <c r="A16" s="54"/>
      <c r="B16" s="320"/>
      <c r="C16" s="320"/>
    </row>
    <row r="17" spans="1:3" x14ac:dyDescent="0.2">
      <c r="A17" s="54" t="s">
        <v>203</v>
      </c>
      <c r="B17" s="320">
        <v>2650000</v>
      </c>
      <c r="C17" s="320">
        <v>2650000</v>
      </c>
    </row>
    <row r="18" spans="1:3" ht="13.5" x14ac:dyDescent="0.2">
      <c r="A18" s="476" t="s">
        <v>204</v>
      </c>
      <c r="B18" s="477">
        <f>SUM(B17:B17)</f>
        <v>2650000</v>
      </c>
      <c r="C18" s="477">
        <f>SUM(C17:C17)</f>
        <v>2650000</v>
      </c>
    </row>
    <row r="19" spans="1:3" x14ac:dyDescent="0.2">
      <c r="A19" s="92"/>
      <c r="B19" s="320"/>
      <c r="C19" s="320"/>
    </row>
    <row r="20" spans="1:3" x14ac:dyDescent="0.2">
      <c r="A20" s="54"/>
      <c r="B20" s="320"/>
      <c r="C20" s="320"/>
    </row>
    <row r="21" spans="1:3" x14ac:dyDescent="0.2">
      <c r="A21" s="54" t="s">
        <v>205</v>
      </c>
      <c r="B21" s="320">
        <v>5836052</v>
      </c>
      <c r="C21" s="320">
        <v>5736007</v>
      </c>
    </row>
    <row r="22" spans="1:3" ht="14.25" thickBot="1" x14ac:dyDescent="0.25">
      <c r="A22" s="478" t="s">
        <v>206</v>
      </c>
      <c r="B22" s="479">
        <f>SUM(B21:B21)</f>
        <v>5836052</v>
      </c>
      <c r="C22" s="479">
        <f>SUM(C21:C21)</f>
        <v>5736007</v>
      </c>
    </row>
    <row r="23" spans="1:3" ht="14.25" thickBot="1" x14ac:dyDescent="0.25">
      <c r="A23" s="480" t="s">
        <v>207</v>
      </c>
      <c r="B23" s="481">
        <v>55586204</v>
      </c>
      <c r="C23" s="481">
        <f>SUM(C9+C14+C18+C22)</f>
        <v>56270024</v>
      </c>
    </row>
    <row r="24" spans="1:3" x14ac:dyDescent="0.2">
      <c r="A24" s="65"/>
      <c r="B24" s="482"/>
      <c r="C24" s="482"/>
    </row>
    <row r="25" spans="1:3" x14ac:dyDescent="0.2">
      <c r="A25" s="54"/>
      <c r="B25" s="320"/>
      <c r="C25" s="320"/>
    </row>
    <row r="26" spans="1:3" ht="13.5" x14ac:dyDescent="0.2">
      <c r="A26" s="476" t="s">
        <v>208</v>
      </c>
      <c r="B26" s="477">
        <v>0</v>
      </c>
      <c r="C26" s="477">
        <v>0</v>
      </c>
    </row>
    <row r="27" spans="1:3" x14ac:dyDescent="0.2">
      <c r="A27" s="54" t="s">
        <v>209</v>
      </c>
      <c r="B27" s="320">
        <v>0</v>
      </c>
      <c r="C27" s="320">
        <v>0</v>
      </c>
    </row>
    <row r="28" spans="1:3" x14ac:dyDescent="0.2">
      <c r="A28" s="54"/>
      <c r="B28" s="320"/>
      <c r="C28" s="320"/>
    </row>
    <row r="29" spans="1:3" ht="14.25" thickBot="1" x14ac:dyDescent="0.25">
      <c r="A29" s="478" t="s">
        <v>210</v>
      </c>
      <c r="B29" s="479">
        <v>0</v>
      </c>
      <c r="C29" s="479">
        <v>0</v>
      </c>
    </row>
    <row r="30" spans="1:3" ht="14.25" thickBot="1" x14ac:dyDescent="0.25">
      <c r="A30" s="480" t="s">
        <v>211</v>
      </c>
      <c r="B30" s="481">
        <f>SUM(B26+B29)</f>
        <v>0</v>
      </c>
      <c r="C30" s="481">
        <f>SUM(C26+C29)</f>
        <v>0</v>
      </c>
    </row>
    <row r="31" spans="1:3" x14ac:dyDescent="0.2">
      <c r="A31" s="65"/>
      <c r="B31" s="482"/>
      <c r="C31" s="482"/>
    </row>
    <row r="32" spans="1:3" x14ac:dyDescent="0.2">
      <c r="A32" s="54"/>
      <c r="B32" s="320"/>
      <c r="C32" s="320"/>
    </row>
    <row r="33" spans="1:3" x14ac:dyDescent="0.2">
      <c r="A33" s="483" t="s">
        <v>212</v>
      </c>
      <c r="B33" s="320">
        <v>56120</v>
      </c>
      <c r="C33" s="320">
        <v>58365</v>
      </c>
    </row>
    <row r="34" spans="1:3" ht="13.5" thickBot="1" x14ac:dyDescent="0.25">
      <c r="A34" s="484" t="s">
        <v>213</v>
      </c>
      <c r="B34" s="341">
        <v>8360845</v>
      </c>
      <c r="C34" s="341">
        <v>11869014</v>
      </c>
    </row>
    <row r="35" spans="1:3" ht="14.25" thickBot="1" x14ac:dyDescent="0.25">
      <c r="A35" s="480" t="s">
        <v>214</v>
      </c>
      <c r="B35" s="481">
        <f>B33+B34</f>
        <v>8416965</v>
      </c>
      <c r="C35" s="481">
        <f>C33+C34</f>
        <v>11927379</v>
      </c>
    </row>
    <row r="36" spans="1:3" x14ac:dyDescent="0.2">
      <c r="A36" s="124"/>
      <c r="B36" s="482"/>
      <c r="C36" s="482"/>
    </row>
    <row r="37" spans="1:3" x14ac:dyDescent="0.2">
      <c r="A37" s="92"/>
      <c r="B37" s="320"/>
      <c r="C37" s="320"/>
    </row>
    <row r="38" spans="1:3" x14ac:dyDescent="0.2">
      <c r="A38" s="54" t="s">
        <v>215</v>
      </c>
      <c r="B38" s="320">
        <v>1343152</v>
      </c>
      <c r="C38" s="320">
        <v>1343152</v>
      </c>
    </row>
    <row r="39" spans="1:3" x14ac:dyDescent="0.2">
      <c r="A39" s="54" t="s">
        <v>216</v>
      </c>
      <c r="B39" s="320">
        <v>334492</v>
      </c>
      <c r="C39" s="320">
        <v>663292</v>
      </c>
    </row>
    <row r="40" spans="1:3" x14ac:dyDescent="0.2">
      <c r="A40" s="54" t="s">
        <v>217</v>
      </c>
      <c r="B40" s="320">
        <v>0</v>
      </c>
      <c r="C40" s="320">
        <v>31611</v>
      </c>
    </row>
    <row r="41" spans="1:3" x14ac:dyDescent="0.2">
      <c r="A41" s="54" t="s">
        <v>218</v>
      </c>
      <c r="B41" s="320">
        <v>0</v>
      </c>
      <c r="C41" s="320">
        <v>0</v>
      </c>
    </row>
    <row r="42" spans="1:3" x14ac:dyDescent="0.2">
      <c r="A42" s="54" t="s">
        <v>219</v>
      </c>
      <c r="B42" s="320">
        <v>0</v>
      </c>
      <c r="C42" s="320">
        <v>0</v>
      </c>
    </row>
    <row r="43" spans="1:3" ht="13.5" x14ac:dyDescent="0.2">
      <c r="A43" s="476" t="s">
        <v>220</v>
      </c>
      <c r="B43" s="477">
        <f>SUM(B38:B42)</f>
        <v>1677644</v>
      </c>
      <c r="C43" s="477">
        <f>SUM(C38:C42)</f>
        <v>2038055</v>
      </c>
    </row>
    <row r="44" spans="1:3" x14ac:dyDescent="0.2">
      <c r="A44" s="92"/>
      <c r="B44" s="320"/>
      <c r="C44" s="320"/>
    </row>
    <row r="45" spans="1:3" x14ac:dyDescent="0.2">
      <c r="A45" s="54"/>
      <c r="B45" s="320"/>
      <c r="C45" s="320"/>
    </row>
    <row r="46" spans="1:3" ht="13.5" x14ac:dyDescent="0.2">
      <c r="A46" s="476" t="s">
        <v>221</v>
      </c>
      <c r="B46" s="477">
        <v>0</v>
      </c>
      <c r="C46" s="477">
        <v>686254</v>
      </c>
    </row>
    <row r="47" spans="1:3" x14ac:dyDescent="0.2">
      <c r="A47" s="92"/>
      <c r="B47" s="320"/>
      <c r="C47" s="320"/>
    </row>
    <row r="48" spans="1:3" x14ac:dyDescent="0.2">
      <c r="A48" s="54" t="s">
        <v>222</v>
      </c>
      <c r="B48" s="485">
        <v>2717701</v>
      </c>
      <c r="C48" s="485">
        <v>247428</v>
      </c>
    </row>
    <row r="49" spans="1:3" x14ac:dyDescent="0.2">
      <c r="A49" s="486" t="s">
        <v>223</v>
      </c>
      <c r="B49" s="487">
        <v>40000</v>
      </c>
      <c r="C49" s="487">
        <v>40000</v>
      </c>
    </row>
    <row r="50" spans="1:3" ht="14.25" thickBot="1" x14ac:dyDescent="0.25">
      <c r="A50" s="478" t="s">
        <v>224</v>
      </c>
      <c r="B50" s="479">
        <f>SUM(B48:B49)</f>
        <v>2757701</v>
      </c>
      <c r="C50" s="479">
        <f>SUM(C48:C49)</f>
        <v>287428</v>
      </c>
    </row>
    <row r="51" spans="1:3" ht="14.25" thickBot="1" x14ac:dyDescent="0.25">
      <c r="A51" s="480" t="s">
        <v>225</v>
      </c>
      <c r="B51" s="481">
        <v>4435345</v>
      </c>
      <c r="C51" s="481">
        <v>3011737</v>
      </c>
    </row>
    <row r="52" spans="1:3" x14ac:dyDescent="0.2">
      <c r="A52" s="124"/>
      <c r="B52" s="482"/>
      <c r="C52" s="482"/>
    </row>
    <row r="53" spans="1:3" ht="13.5" thickBot="1" x14ac:dyDescent="0.25">
      <c r="A53" s="486"/>
      <c r="B53" s="341"/>
      <c r="C53" s="341"/>
    </row>
    <row r="54" spans="1:3" ht="14.25" thickBot="1" x14ac:dyDescent="0.25">
      <c r="A54" s="480" t="s">
        <v>226</v>
      </c>
      <c r="B54" s="481">
        <v>2791643</v>
      </c>
      <c r="C54" s="481">
        <v>6000</v>
      </c>
    </row>
    <row r="55" spans="1:3" x14ac:dyDescent="0.2">
      <c r="A55" s="124"/>
      <c r="B55" s="482"/>
      <c r="C55" s="482"/>
    </row>
    <row r="56" spans="1:3" ht="13.5" thickBot="1" x14ac:dyDescent="0.25">
      <c r="A56" s="486" t="s">
        <v>227</v>
      </c>
      <c r="B56" s="341">
        <v>86718</v>
      </c>
      <c r="C56" s="341">
        <v>86718</v>
      </c>
    </row>
    <row r="57" spans="1:3" ht="14.25" thickBot="1" x14ac:dyDescent="0.25">
      <c r="A57" s="480" t="s">
        <v>228</v>
      </c>
      <c r="B57" s="481">
        <f>SUM(B56)</f>
        <v>86718</v>
      </c>
      <c r="C57" s="481">
        <f>SUM(C56)</f>
        <v>86718</v>
      </c>
    </row>
    <row r="58" spans="1:3" ht="13.5" thickBot="1" x14ac:dyDescent="0.25">
      <c r="A58" s="89"/>
      <c r="B58" s="324"/>
      <c r="C58" s="324"/>
    </row>
    <row r="59" spans="1:3" ht="15.75" customHeight="1" thickBot="1" x14ac:dyDescent="0.25">
      <c r="A59" s="480" t="s">
        <v>229</v>
      </c>
      <c r="B59" s="481">
        <v>71316875</v>
      </c>
      <c r="C59" s="481">
        <v>71301858</v>
      </c>
    </row>
    <row r="64" spans="1:3" x14ac:dyDescent="0.2">
      <c r="A64" s="475" t="s">
        <v>230</v>
      </c>
      <c r="B64" s="700" t="s">
        <v>231</v>
      </c>
      <c r="C64" s="700"/>
    </row>
    <row r="65" spans="1:3" x14ac:dyDescent="0.2">
      <c r="A65" s="4"/>
      <c r="B65" s="4" t="s">
        <v>196</v>
      </c>
      <c r="C65" s="4" t="s">
        <v>197</v>
      </c>
    </row>
    <row r="66" spans="1:3" x14ac:dyDescent="0.2">
      <c r="A66" s="54" t="s">
        <v>232</v>
      </c>
      <c r="B66" s="320">
        <v>72809000</v>
      </c>
      <c r="C66" s="320">
        <v>72809000</v>
      </c>
    </row>
    <row r="67" spans="1:3" x14ac:dyDescent="0.2">
      <c r="A67" s="54" t="s">
        <v>233</v>
      </c>
      <c r="B67" s="320">
        <v>5923000</v>
      </c>
      <c r="C67" s="320">
        <v>5923000</v>
      </c>
    </row>
    <row r="68" spans="1:3" x14ac:dyDescent="0.2">
      <c r="A68" s="54" t="s">
        <v>234</v>
      </c>
      <c r="B68" s="320">
        <v>-17966642</v>
      </c>
      <c r="C68" s="320">
        <v>-8401970</v>
      </c>
    </row>
    <row r="69" spans="1:3" ht="13.5" thickBot="1" x14ac:dyDescent="0.25">
      <c r="A69" s="486" t="s">
        <v>235</v>
      </c>
      <c r="B69" s="341">
        <v>9564672</v>
      </c>
      <c r="C69" s="341">
        <v>-8054147</v>
      </c>
    </row>
    <row r="70" spans="1:3" ht="14.25" thickBot="1" x14ac:dyDescent="0.25">
      <c r="A70" s="480" t="s">
        <v>236</v>
      </c>
      <c r="B70" s="481">
        <v>70330030</v>
      </c>
      <c r="C70" s="481">
        <v>62275883</v>
      </c>
    </row>
    <row r="71" spans="1:3" x14ac:dyDescent="0.2">
      <c r="A71" s="124"/>
      <c r="B71" s="482"/>
      <c r="C71" s="482"/>
    </row>
    <row r="72" spans="1:3" x14ac:dyDescent="0.2">
      <c r="A72" s="572" t="s">
        <v>363</v>
      </c>
      <c r="B72" s="482">
        <v>20000</v>
      </c>
      <c r="C72" s="482">
        <v>20000</v>
      </c>
    </row>
    <row r="73" spans="1:3" x14ac:dyDescent="0.2">
      <c r="A73" s="54" t="s">
        <v>364</v>
      </c>
      <c r="B73" s="320">
        <v>70765</v>
      </c>
      <c r="C73" s="320">
        <v>92075</v>
      </c>
    </row>
    <row r="74" spans="1:3" x14ac:dyDescent="0.2">
      <c r="A74" s="54" t="s">
        <v>366</v>
      </c>
      <c r="B74" s="320">
        <v>20000</v>
      </c>
      <c r="C74" s="320">
        <v>20000</v>
      </c>
    </row>
    <row r="75" spans="1:3" x14ac:dyDescent="0.2">
      <c r="A75" s="54" t="s">
        <v>365</v>
      </c>
      <c r="B75" s="320">
        <v>53525</v>
      </c>
      <c r="C75" s="320">
        <v>53525</v>
      </c>
    </row>
    <row r="76" spans="1:3" ht="13.5" x14ac:dyDescent="0.2">
      <c r="A76" s="476" t="s">
        <v>237</v>
      </c>
      <c r="B76" s="477">
        <v>164290</v>
      </c>
      <c r="C76" s="477">
        <v>185600</v>
      </c>
    </row>
    <row r="77" spans="1:3" x14ac:dyDescent="0.2">
      <c r="A77" s="92"/>
      <c r="B77" s="320"/>
      <c r="C77" s="320"/>
    </row>
    <row r="78" spans="1:3" x14ac:dyDescent="0.2">
      <c r="A78" s="54"/>
      <c r="B78" s="320"/>
      <c r="C78" s="320"/>
    </row>
    <row r="79" spans="1:3" x14ac:dyDescent="0.2">
      <c r="A79" s="483" t="s">
        <v>423</v>
      </c>
      <c r="B79" s="320">
        <v>822555</v>
      </c>
      <c r="C79" s="320">
        <v>729187</v>
      </c>
    </row>
    <row r="80" spans="1:3" x14ac:dyDescent="0.2">
      <c r="A80" s="483" t="s">
        <v>367</v>
      </c>
      <c r="B80" s="320">
        <v>822555</v>
      </c>
      <c r="C80" s="320">
        <v>729187</v>
      </c>
    </row>
    <row r="81" spans="1:3" ht="13.5" x14ac:dyDescent="0.2">
      <c r="A81" s="476" t="s">
        <v>238</v>
      </c>
      <c r="B81" s="477">
        <v>822555</v>
      </c>
      <c r="C81" s="477">
        <v>729187</v>
      </c>
    </row>
    <row r="82" spans="1:3" x14ac:dyDescent="0.2">
      <c r="A82" s="92"/>
      <c r="B82" s="320"/>
      <c r="C82" s="320"/>
    </row>
    <row r="83" spans="1:3" x14ac:dyDescent="0.2">
      <c r="A83" s="54"/>
      <c r="B83" s="320"/>
      <c r="C83" s="320"/>
    </row>
    <row r="84" spans="1:3" x14ac:dyDescent="0.2">
      <c r="A84" s="54" t="s">
        <v>239</v>
      </c>
      <c r="B84" s="320">
        <v>0</v>
      </c>
      <c r="C84" s="320">
        <v>1059423</v>
      </c>
    </row>
    <row r="85" spans="1:3" x14ac:dyDescent="0.2">
      <c r="A85" s="486" t="s">
        <v>424</v>
      </c>
      <c r="B85" s="341">
        <v>0</v>
      </c>
      <c r="C85" s="341">
        <v>15281</v>
      </c>
    </row>
    <row r="86" spans="1:3" ht="14.25" thickBot="1" x14ac:dyDescent="0.25">
      <c r="A86" s="478" t="s">
        <v>240</v>
      </c>
      <c r="B86" s="479">
        <v>0</v>
      </c>
      <c r="C86" s="479">
        <f>SUM(C84:C85)</f>
        <v>1074704</v>
      </c>
    </row>
    <row r="87" spans="1:3" ht="14.25" thickBot="1" x14ac:dyDescent="0.25">
      <c r="A87" s="480" t="s">
        <v>241</v>
      </c>
      <c r="B87" s="481">
        <v>986845</v>
      </c>
      <c r="C87" s="481">
        <v>1989491</v>
      </c>
    </row>
    <row r="88" spans="1:3" x14ac:dyDescent="0.2">
      <c r="A88" s="65"/>
      <c r="B88" s="482"/>
      <c r="C88" s="482"/>
    </row>
    <row r="89" spans="1:3" ht="13.5" thickBot="1" x14ac:dyDescent="0.25">
      <c r="A89" s="486"/>
      <c r="B89" s="341"/>
      <c r="C89" s="341"/>
    </row>
    <row r="90" spans="1:3" ht="14.25" thickBot="1" x14ac:dyDescent="0.25">
      <c r="A90" s="480" t="s">
        <v>242</v>
      </c>
      <c r="B90" s="481">
        <v>0</v>
      </c>
      <c r="C90" s="481">
        <v>0</v>
      </c>
    </row>
    <row r="91" spans="1:3" ht="13.5" thickBot="1" x14ac:dyDescent="0.25">
      <c r="A91" s="89"/>
      <c r="B91" s="324"/>
      <c r="C91" s="324"/>
    </row>
    <row r="92" spans="1:3" ht="14.25" thickBot="1" x14ac:dyDescent="0.25">
      <c r="A92" s="480" t="s">
        <v>243</v>
      </c>
      <c r="B92" s="481">
        <v>0</v>
      </c>
      <c r="C92" s="481">
        <v>0</v>
      </c>
    </row>
    <row r="93" spans="1:3" x14ac:dyDescent="0.2">
      <c r="A93" s="65"/>
      <c r="B93" s="482"/>
      <c r="C93" s="482"/>
    </row>
    <row r="94" spans="1:3" x14ac:dyDescent="0.2">
      <c r="A94" s="486" t="s">
        <v>244</v>
      </c>
      <c r="B94" s="341">
        <v>0</v>
      </c>
      <c r="C94" s="341">
        <v>1466744</v>
      </c>
    </row>
    <row r="95" spans="1:3" ht="13.5" thickBot="1" x14ac:dyDescent="0.25">
      <c r="A95" s="646" t="s">
        <v>425</v>
      </c>
      <c r="B95" s="645">
        <v>0</v>
      </c>
      <c r="C95" s="645">
        <v>5569740</v>
      </c>
    </row>
    <row r="96" spans="1:3" ht="14.25" thickBot="1" x14ac:dyDescent="0.25">
      <c r="A96" s="480" t="s">
        <v>245</v>
      </c>
      <c r="B96" s="481">
        <v>0</v>
      </c>
      <c r="C96" s="481">
        <v>7036484</v>
      </c>
    </row>
    <row r="97" spans="1:3" ht="13.5" thickBot="1" x14ac:dyDescent="0.25">
      <c r="A97" s="124"/>
      <c r="B97" s="482"/>
      <c r="C97" s="482"/>
    </row>
    <row r="98" spans="1:3" ht="15.75" customHeight="1" thickBot="1" x14ac:dyDescent="0.25">
      <c r="A98" s="480" t="s">
        <v>246</v>
      </c>
      <c r="B98" s="481">
        <v>71316875</v>
      </c>
      <c r="C98" s="481">
        <v>71301858</v>
      </c>
    </row>
  </sheetData>
  <mergeCells count="3">
    <mergeCell ref="A1:C1"/>
    <mergeCell ref="B7:C7"/>
    <mergeCell ref="B64:C64"/>
  </mergeCells>
  <pageMargins left="0.70866141732283472" right="0.31496062992125984" top="0.43307086614173229" bottom="0.47244094488188981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J40"/>
  <sheetViews>
    <sheetView workbookViewId="0">
      <selection activeCell="H7" sqref="H7"/>
    </sheetView>
  </sheetViews>
  <sheetFormatPr defaultRowHeight="12.75" x14ac:dyDescent="0.2"/>
  <cols>
    <col min="1" max="1" width="4.28515625" style="509" customWidth="1"/>
    <col min="2" max="2" width="9.140625" style="509"/>
    <col min="3" max="3" width="11" style="509" customWidth="1"/>
    <col min="4" max="4" width="7.42578125" style="509" customWidth="1"/>
    <col min="5" max="5" width="11" style="509" customWidth="1"/>
    <col min="6" max="6" width="5.85546875" style="509" customWidth="1"/>
    <col min="7" max="7" width="11.7109375" style="509" customWidth="1"/>
    <col min="8" max="8" width="12.28515625" style="509" customWidth="1"/>
    <col min="9" max="9" width="11.7109375" style="509" customWidth="1"/>
    <col min="10" max="10" width="12" style="509" customWidth="1"/>
    <col min="11" max="256" width="9.140625" style="509"/>
    <col min="257" max="257" width="4.28515625" style="509" customWidth="1"/>
    <col min="258" max="258" width="9.140625" style="509"/>
    <col min="259" max="259" width="11" style="509" customWidth="1"/>
    <col min="260" max="260" width="7.42578125" style="509" customWidth="1"/>
    <col min="261" max="261" width="11" style="509" customWidth="1"/>
    <col min="262" max="262" width="5.85546875" style="509" customWidth="1"/>
    <col min="263" max="263" width="11.7109375" style="509" customWidth="1"/>
    <col min="264" max="264" width="12.28515625" style="509" customWidth="1"/>
    <col min="265" max="265" width="11.7109375" style="509" customWidth="1"/>
    <col min="266" max="266" width="12" style="509" customWidth="1"/>
    <col min="267" max="512" width="9.140625" style="509"/>
    <col min="513" max="513" width="4.28515625" style="509" customWidth="1"/>
    <col min="514" max="514" width="9.140625" style="509"/>
    <col min="515" max="515" width="11" style="509" customWidth="1"/>
    <col min="516" max="516" width="7.42578125" style="509" customWidth="1"/>
    <col min="517" max="517" width="11" style="509" customWidth="1"/>
    <col min="518" max="518" width="5.85546875" style="509" customWidth="1"/>
    <col min="519" max="519" width="11.7109375" style="509" customWidth="1"/>
    <col min="520" max="520" width="12.28515625" style="509" customWidth="1"/>
    <col min="521" max="521" width="11.7109375" style="509" customWidth="1"/>
    <col min="522" max="522" width="12" style="509" customWidth="1"/>
    <col min="523" max="768" width="9.140625" style="509"/>
    <col min="769" max="769" width="4.28515625" style="509" customWidth="1"/>
    <col min="770" max="770" width="9.140625" style="509"/>
    <col min="771" max="771" width="11" style="509" customWidth="1"/>
    <col min="772" max="772" width="7.42578125" style="509" customWidth="1"/>
    <col min="773" max="773" width="11" style="509" customWidth="1"/>
    <col min="774" max="774" width="5.85546875" style="509" customWidth="1"/>
    <col min="775" max="775" width="11.7109375" style="509" customWidth="1"/>
    <col min="776" max="776" width="12.28515625" style="509" customWidth="1"/>
    <col min="777" max="777" width="11.7109375" style="509" customWidth="1"/>
    <col min="778" max="778" width="12" style="509" customWidth="1"/>
    <col min="779" max="1024" width="9.140625" style="509"/>
    <col min="1025" max="1025" width="4.28515625" style="509" customWidth="1"/>
    <col min="1026" max="1026" width="9.140625" style="509"/>
    <col min="1027" max="1027" width="11" style="509" customWidth="1"/>
    <col min="1028" max="1028" width="7.42578125" style="509" customWidth="1"/>
    <col min="1029" max="1029" width="11" style="509" customWidth="1"/>
    <col min="1030" max="1030" width="5.85546875" style="509" customWidth="1"/>
    <col min="1031" max="1031" width="11.7109375" style="509" customWidth="1"/>
    <col min="1032" max="1032" width="12.28515625" style="509" customWidth="1"/>
    <col min="1033" max="1033" width="11.7109375" style="509" customWidth="1"/>
    <col min="1034" max="1034" width="12" style="509" customWidth="1"/>
    <col min="1035" max="1280" width="9.140625" style="509"/>
    <col min="1281" max="1281" width="4.28515625" style="509" customWidth="1"/>
    <col min="1282" max="1282" width="9.140625" style="509"/>
    <col min="1283" max="1283" width="11" style="509" customWidth="1"/>
    <col min="1284" max="1284" width="7.42578125" style="509" customWidth="1"/>
    <col min="1285" max="1285" width="11" style="509" customWidth="1"/>
    <col min="1286" max="1286" width="5.85546875" style="509" customWidth="1"/>
    <col min="1287" max="1287" width="11.7109375" style="509" customWidth="1"/>
    <col min="1288" max="1288" width="12.28515625" style="509" customWidth="1"/>
    <col min="1289" max="1289" width="11.7109375" style="509" customWidth="1"/>
    <col min="1290" max="1290" width="12" style="509" customWidth="1"/>
    <col min="1291" max="1536" width="9.140625" style="509"/>
    <col min="1537" max="1537" width="4.28515625" style="509" customWidth="1"/>
    <col min="1538" max="1538" width="9.140625" style="509"/>
    <col min="1539" max="1539" width="11" style="509" customWidth="1"/>
    <col min="1540" max="1540" width="7.42578125" style="509" customWidth="1"/>
    <col min="1541" max="1541" width="11" style="509" customWidth="1"/>
    <col min="1542" max="1542" width="5.85546875" style="509" customWidth="1"/>
    <col min="1543" max="1543" width="11.7109375" style="509" customWidth="1"/>
    <col min="1544" max="1544" width="12.28515625" style="509" customWidth="1"/>
    <col min="1545" max="1545" width="11.7109375" style="509" customWidth="1"/>
    <col min="1546" max="1546" width="12" style="509" customWidth="1"/>
    <col min="1547" max="1792" width="9.140625" style="509"/>
    <col min="1793" max="1793" width="4.28515625" style="509" customWidth="1"/>
    <col min="1794" max="1794" width="9.140625" style="509"/>
    <col min="1795" max="1795" width="11" style="509" customWidth="1"/>
    <col min="1796" max="1796" width="7.42578125" style="509" customWidth="1"/>
    <col min="1797" max="1797" width="11" style="509" customWidth="1"/>
    <col min="1798" max="1798" width="5.85546875" style="509" customWidth="1"/>
    <col min="1799" max="1799" width="11.7109375" style="509" customWidth="1"/>
    <col min="1800" max="1800" width="12.28515625" style="509" customWidth="1"/>
    <col min="1801" max="1801" width="11.7109375" style="509" customWidth="1"/>
    <col min="1802" max="1802" width="12" style="509" customWidth="1"/>
    <col min="1803" max="2048" width="9.140625" style="509"/>
    <col min="2049" max="2049" width="4.28515625" style="509" customWidth="1"/>
    <col min="2050" max="2050" width="9.140625" style="509"/>
    <col min="2051" max="2051" width="11" style="509" customWidth="1"/>
    <col min="2052" max="2052" width="7.42578125" style="509" customWidth="1"/>
    <col min="2053" max="2053" width="11" style="509" customWidth="1"/>
    <col min="2054" max="2054" width="5.85546875" style="509" customWidth="1"/>
    <col min="2055" max="2055" width="11.7109375" style="509" customWidth="1"/>
    <col min="2056" max="2056" width="12.28515625" style="509" customWidth="1"/>
    <col min="2057" max="2057" width="11.7109375" style="509" customWidth="1"/>
    <col min="2058" max="2058" width="12" style="509" customWidth="1"/>
    <col min="2059" max="2304" width="9.140625" style="509"/>
    <col min="2305" max="2305" width="4.28515625" style="509" customWidth="1"/>
    <col min="2306" max="2306" width="9.140625" style="509"/>
    <col min="2307" max="2307" width="11" style="509" customWidth="1"/>
    <col min="2308" max="2308" width="7.42578125" style="509" customWidth="1"/>
    <col min="2309" max="2309" width="11" style="509" customWidth="1"/>
    <col min="2310" max="2310" width="5.85546875" style="509" customWidth="1"/>
    <col min="2311" max="2311" width="11.7109375" style="509" customWidth="1"/>
    <col min="2312" max="2312" width="12.28515625" style="509" customWidth="1"/>
    <col min="2313" max="2313" width="11.7109375" style="509" customWidth="1"/>
    <col min="2314" max="2314" width="12" style="509" customWidth="1"/>
    <col min="2315" max="2560" width="9.140625" style="509"/>
    <col min="2561" max="2561" width="4.28515625" style="509" customWidth="1"/>
    <col min="2562" max="2562" width="9.140625" style="509"/>
    <col min="2563" max="2563" width="11" style="509" customWidth="1"/>
    <col min="2564" max="2564" width="7.42578125" style="509" customWidth="1"/>
    <col min="2565" max="2565" width="11" style="509" customWidth="1"/>
    <col min="2566" max="2566" width="5.85546875" style="509" customWidth="1"/>
    <col min="2567" max="2567" width="11.7109375" style="509" customWidth="1"/>
    <col min="2568" max="2568" width="12.28515625" style="509" customWidth="1"/>
    <col min="2569" max="2569" width="11.7109375" style="509" customWidth="1"/>
    <col min="2570" max="2570" width="12" style="509" customWidth="1"/>
    <col min="2571" max="2816" width="9.140625" style="509"/>
    <col min="2817" max="2817" width="4.28515625" style="509" customWidth="1"/>
    <col min="2818" max="2818" width="9.140625" style="509"/>
    <col min="2819" max="2819" width="11" style="509" customWidth="1"/>
    <col min="2820" max="2820" width="7.42578125" style="509" customWidth="1"/>
    <col min="2821" max="2821" width="11" style="509" customWidth="1"/>
    <col min="2822" max="2822" width="5.85546875" style="509" customWidth="1"/>
    <col min="2823" max="2823" width="11.7109375" style="509" customWidth="1"/>
    <col min="2824" max="2824" width="12.28515625" style="509" customWidth="1"/>
    <col min="2825" max="2825" width="11.7109375" style="509" customWidth="1"/>
    <col min="2826" max="2826" width="12" style="509" customWidth="1"/>
    <col min="2827" max="3072" width="9.140625" style="509"/>
    <col min="3073" max="3073" width="4.28515625" style="509" customWidth="1"/>
    <col min="3074" max="3074" width="9.140625" style="509"/>
    <col min="3075" max="3075" width="11" style="509" customWidth="1"/>
    <col min="3076" max="3076" width="7.42578125" style="509" customWidth="1"/>
    <col min="3077" max="3077" width="11" style="509" customWidth="1"/>
    <col min="3078" max="3078" width="5.85546875" style="509" customWidth="1"/>
    <col min="3079" max="3079" width="11.7109375" style="509" customWidth="1"/>
    <col min="3080" max="3080" width="12.28515625" style="509" customWidth="1"/>
    <col min="3081" max="3081" width="11.7109375" style="509" customWidth="1"/>
    <col min="3082" max="3082" width="12" style="509" customWidth="1"/>
    <col min="3083" max="3328" width="9.140625" style="509"/>
    <col min="3329" max="3329" width="4.28515625" style="509" customWidth="1"/>
    <col min="3330" max="3330" width="9.140625" style="509"/>
    <col min="3331" max="3331" width="11" style="509" customWidth="1"/>
    <col min="3332" max="3332" width="7.42578125" style="509" customWidth="1"/>
    <col min="3333" max="3333" width="11" style="509" customWidth="1"/>
    <col min="3334" max="3334" width="5.85546875" style="509" customWidth="1"/>
    <col min="3335" max="3335" width="11.7109375" style="509" customWidth="1"/>
    <col min="3336" max="3336" width="12.28515625" style="509" customWidth="1"/>
    <col min="3337" max="3337" width="11.7109375" style="509" customWidth="1"/>
    <col min="3338" max="3338" width="12" style="509" customWidth="1"/>
    <col min="3339" max="3584" width="9.140625" style="509"/>
    <col min="3585" max="3585" width="4.28515625" style="509" customWidth="1"/>
    <col min="3586" max="3586" width="9.140625" style="509"/>
    <col min="3587" max="3587" width="11" style="509" customWidth="1"/>
    <col min="3588" max="3588" width="7.42578125" style="509" customWidth="1"/>
    <col min="3589" max="3589" width="11" style="509" customWidth="1"/>
    <col min="3590" max="3590" width="5.85546875" style="509" customWidth="1"/>
    <col min="3591" max="3591" width="11.7109375" style="509" customWidth="1"/>
    <col min="3592" max="3592" width="12.28515625" style="509" customWidth="1"/>
    <col min="3593" max="3593" width="11.7109375" style="509" customWidth="1"/>
    <col min="3594" max="3594" width="12" style="509" customWidth="1"/>
    <col min="3595" max="3840" width="9.140625" style="509"/>
    <col min="3841" max="3841" width="4.28515625" style="509" customWidth="1"/>
    <col min="3842" max="3842" width="9.140625" style="509"/>
    <col min="3843" max="3843" width="11" style="509" customWidth="1"/>
    <col min="3844" max="3844" width="7.42578125" style="509" customWidth="1"/>
    <col min="3845" max="3845" width="11" style="509" customWidth="1"/>
    <col min="3846" max="3846" width="5.85546875" style="509" customWidth="1"/>
    <col min="3847" max="3847" width="11.7109375" style="509" customWidth="1"/>
    <col min="3848" max="3848" width="12.28515625" style="509" customWidth="1"/>
    <col min="3849" max="3849" width="11.7109375" style="509" customWidth="1"/>
    <col min="3850" max="3850" width="12" style="509" customWidth="1"/>
    <col min="3851" max="4096" width="9.140625" style="509"/>
    <col min="4097" max="4097" width="4.28515625" style="509" customWidth="1"/>
    <col min="4098" max="4098" width="9.140625" style="509"/>
    <col min="4099" max="4099" width="11" style="509" customWidth="1"/>
    <col min="4100" max="4100" width="7.42578125" style="509" customWidth="1"/>
    <col min="4101" max="4101" width="11" style="509" customWidth="1"/>
    <col min="4102" max="4102" width="5.85546875" style="509" customWidth="1"/>
    <col min="4103" max="4103" width="11.7109375" style="509" customWidth="1"/>
    <col min="4104" max="4104" width="12.28515625" style="509" customWidth="1"/>
    <col min="4105" max="4105" width="11.7109375" style="509" customWidth="1"/>
    <col min="4106" max="4106" width="12" style="509" customWidth="1"/>
    <col min="4107" max="4352" width="9.140625" style="509"/>
    <col min="4353" max="4353" width="4.28515625" style="509" customWidth="1"/>
    <col min="4354" max="4354" width="9.140625" style="509"/>
    <col min="4355" max="4355" width="11" style="509" customWidth="1"/>
    <col min="4356" max="4356" width="7.42578125" style="509" customWidth="1"/>
    <col min="4357" max="4357" width="11" style="509" customWidth="1"/>
    <col min="4358" max="4358" width="5.85546875" style="509" customWidth="1"/>
    <col min="4359" max="4359" width="11.7109375" style="509" customWidth="1"/>
    <col min="4360" max="4360" width="12.28515625" style="509" customWidth="1"/>
    <col min="4361" max="4361" width="11.7109375" style="509" customWidth="1"/>
    <col min="4362" max="4362" width="12" style="509" customWidth="1"/>
    <col min="4363" max="4608" width="9.140625" style="509"/>
    <col min="4609" max="4609" width="4.28515625" style="509" customWidth="1"/>
    <col min="4610" max="4610" width="9.140625" style="509"/>
    <col min="4611" max="4611" width="11" style="509" customWidth="1"/>
    <col min="4612" max="4612" width="7.42578125" style="509" customWidth="1"/>
    <col min="4613" max="4613" width="11" style="509" customWidth="1"/>
    <col min="4614" max="4614" width="5.85546875" style="509" customWidth="1"/>
    <col min="4615" max="4615" width="11.7109375" style="509" customWidth="1"/>
    <col min="4616" max="4616" width="12.28515625" style="509" customWidth="1"/>
    <col min="4617" max="4617" width="11.7109375" style="509" customWidth="1"/>
    <col min="4618" max="4618" width="12" style="509" customWidth="1"/>
    <col min="4619" max="4864" width="9.140625" style="509"/>
    <col min="4865" max="4865" width="4.28515625" style="509" customWidth="1"/>
    <col min="4866" max="4866" width="9.140625" style="509"/>
    <col min="4867" max="4867" width="11" style="509" customWidth="1"/>
    <col min="4868" max="4868" width="7.42578125" style="509" customWidth="1"/>
    <col min="4869" max="4869" width="11" style="509" customWidth="1"/>
    <col min="4870" max="4870" width="5.85546875" style="509" customWidth="1"/>
    <col min="4871" max="4871" width="11.7109375" style="509" customWidth="1"/>
    <col min="4872" max="4872" width="12.28515625" style="509" customWidth="1"/>
    <col min="4873" max="4873" width="11.7109375" style="509" customWidth="1"/>
    <col min="4874" max="4874" width="12" style="509" customWidth="1"/>
    <col min="4875" max="5120" width="9.140625" style="509"/>
    <col min="5121" max="5121" width="4.28515625" style="509" customWidth="1"/>
    <col min="5122" max="5122" width="9.140625" style="509"/>
    <col min="5123" max="5123" width="11" style="509" customWidth="1"/>
    <col min="5124" max="5124" width="7.42578125" style="509" customWidth="1"/>
    <col min="5125" max="5125" width="11" style="509" customWidth="1"/>
    <col min="5126" max="5126" width="5.85546875" style="509" customWidth="1"/>
    <col min="5127" max="5127" width="11.7109375" style="509" customWidth="1"/>
    <col min="5128" max="5128" width="12.28515625" style="509" customWidth="1"/>
    <col min="5129" max="5129" width="11.7109375" style="509" customWidth="1"/>
    <col min="5130" max="5130" width="12" style="509" customWidth="1"/>
    <col min="5131" max="5376" width="9.140625" style="509"/>
    <col min="5377" max="5377" width="4.28515625" style="509" customWidth="1"/>
    <col min="5378" max="5378" width="9.140625" style="509"/>
    <col min="5379" max="5379" width="11" style="509" customWidth="1"/>
    <col min="5380" max="5380" width="7.42578125" style="509" customWidth="1"/>
    <col min="5381" max="5381" width="11" style="509" customWidth="1"/>
    <col min="5382" max="5382" width="5.85546875" style="509" customWidth="1"/>
    <col min="5383" max="5383" width="11.7109375" style="509" customWidth="1"/>
    <col min="5384" max="5384" width="12.28515625" style="509" customWidth="1"/>
    <col min="5385" max="5385" width="11.7109375" style="509" customWidth="1"/>
    <col min="5386" max="5386" width="12" style="509" customWidth="1"/>
    <col min="5387" max="5632" width="9.140625" style="509"/>
    <col min="5633" max="5633" width="4.28515625" style="509" customWidth="1"/>
    <col min="5634" max="5634" width="9.140625" style="509"/>
    <col min="5635" max="5635" width="11" style="509" customWidth="1"/>
    <col min="5636" max="5636" width="7.42578125" style="509" customWidth="1"/>
    <col min="5637" max="5637" width="11" style="509" customWidth="1"/>
    <col min="5638" max="5638" width="5.85546875" style="509" customWidth="1"/>
    <col min="5639" max="5639" width="11.7109375" style="509" customWidth="1"/>
    <col min="5640" max="5640" width="12.28515625" style="509" customWidth="1"/>
    <col min="5641" max="5641" width="11.7109375" style="509" customWidth="1"/>
    <col min="5642" max="5642" width="12" style="509" customWidth="1"/>
    <col min="5643" max="5888" width="9.140625" style="509"/>
    <col min="5889" max="5889" width="4.28515625" style="509" customWidth="1"/>
    <col min="5890" max="5890" width="9.140625" style="509"/>
    <col min="5891" max="5891" width="11" style="509" customWidth="1"/>
    <col min="5892" max="5892" width="7.42578125" style="509" customWidth="1"/>
    <col min="5893" max="5893" width="11" style="509" customWidth="1"/>
    <col min="5894" max="5894" width="5.85546875" style="509" customWidth="1"/>
    <col min="5895" max="5895" width="11.7109375" style="509" customWidth="1"/>
    <col min="5896" max="5896" width="12.28515625" style="509" customWidth="1"/>
    <col min="5897" max="5897" width="11.7109375" style="509" customWidth="1"/>
    <col min="5898" max="5898" width="12" style="509" customWidth="1"/>
    <col min="5899" max="6144" width="9.140625" style="509"/>
    <col min="6145" max="6145" width="4.28515625" style="509" customWidth="1"/>
    <col min="6146" max="6146" width="9.140625" style="509"/>
    <col min="6147" max="6147" width="11" style="509" customWidth="1"/>
    <col min="6148" max="6148" width="7.42578125" style="509" customWidth="1"/>
    <col min="6149" max="6149" width="11" style="509" customWidth="1"/>
    <col min="6150" max="6150" width="5.85546875" style="509" customWidth="1"/>
    <col min="6151" max="6151" width="11.7109375" style="509" customWidth="1"/>
    <col min="6152" max="6152" width="12.28515625" style="509" customWidth="1"/>
    <col min="6153" max="6153" width="11.7109375" style="509" customWidth="1"/>
    <col min="6154" max="6154" width="12" style="509" customWidth="1"/>
    <col min="6155" max="6400" width="9.140625" style="509"/>
    <col min="6401" max="6401" width="4.28515625" style="509" customWidth="1"/>
    <col min="6402" max="6402" width="9.140625" style="509"/>
    <col min="6403" max="6403" width="11" style="509" customWidth="1"/>
    <col min="6404" max="6404" width="7.42578125" style="509" customWidth="1"/>
    <col min="6405" max="6405" width="11" style="509" customWidth="1"/>
    <col min="6406" max="6406" width="5.85546875" style="509" customWidth="1"/>
    <col min="6407" max="6407" width="11.7109375" style="509" customWidth="1"/>
    <col min="6408" max="6408" width="12.28515625" style="509" customWidth="1"/>
    <col min="6409" max="6409" width="11.7109375" style="509" customWidth="1"/>
    <col min="6410" max="6410" width="12" style="509" customWidth="1"/>
    <col min="6411" max="6656" width="9.140625" style="509"/>
    <col min="6657" max="6657" width="4.28515625" style="509" customWidth="1"/>
    <col min="6658" max="6658" width="9.140625" style="509"/>
    <col min="6659" max="6659" width="11" style="509" customWidth="1"/>
    <col min="6660" max="6660" width="7.42578125" style="509" customWidth="1"/>
    <col min="6661" max="6661" width="11" style="509" customWidth="1"/>
    <col min="6662" max="6662" width="5.85546875" style="509" customWidth="1"/>
    <col min="6663" max="6663" width="11.7109375" style="509" customWidth="1"/>
    <col min="6664" max="6664" width="12.28515625" style="509" customWidth="1"/>
    <col min="6665" max="6665" width="11.7109375" style="509" customWidth="1"/>
    <col min="6666" max="6666" width="12" style="509" customWidth="1"/>
    <col min="6667" max="6912" width="9.140625" style="509"/>
    <col min="6913" max="6913" width="4.28515625" style="509" customWidth="1"/>
    <col min="6914" max="6914" width="9.140625" style="509"/>
    <col min="6915" max="6915" width="11" style="509" customWidth="1"/>
    <col min="6916" max="6916" width="7.42578125" style="509" customWidth="1"/>
    <col min="6917" max="6917" width="11" style="509" customWidth="1"/>
    <col min="6918" max="6918" width="5.85546875" style="509" customWidth="1"/>
    <col min="6919" max="6919" width="11.7109375" style="509" customWidth="1"/>
    <col min="6920" max="6920" width="12.28515625" style="509" customWidth="1"/>
    <col min="6921" max="6921" width="11.7109375" style="509" customWidth="1"/>
    <col min="6922" max="6922" width="12" style="509" customWidth="1"/>
    <col min="6923" max="7168" width="9.140625" style="509"/>
    <col min="7169" max="7169" width="4.28515625" style="509" customWidth="1"/>
    <col min="7170" max="7170" width="9.140625" style="509"/>
    <col min="7171" max="7171" width="11" style="509" customWidth="1"/>
    <col min="7172" max="7172" width="7.42578125" style="509" customWidth="1"/>
    <col min="7173" max="7173" width="11" style="509" customWidth="1"/>
    <col min="7174" max="7174" width="5.85546875" style="509" customWidth="1"/>
    <col min="7175" max="7175" width="11.7109375" style="509" customWidth="1"/>
    <col min="7176" max="7176" width="12.28515625" style="509" customWidth="1"/>
    <col min="7177" max="7177" width="11.7109375" style="509" customWidth="1"/>
    <col min="7178" max="7178" width="12" style="509" customWidth="1"/>
    <col min="7179" max="7424" width="9.140625" style="509"/>
    <col min="7425" max="7425" width="4.28515625" style="509" customWidth="1"/>
    <col min="7426" max="7426" width="9.140625" style="509"/>
    <col min="7427" max="7427" width="11" style="509" customWidth="1"/>
    <col min="7428" max="7428" width="7.42578125" style="509" customWidth="1"/>
    <col min="7429" max="7429" width="11" style="509" customWidth="1"/>
    <col min="7430" max="7430" width="5.85546875" style="509" customWidth="1"/>
    <col min="7431" max="7431" width="11.7109375" style="509" customWidth="1"/>
    <col min="7432" max="7432" width="12.28515625" style="509" customWidth="1"/>
    <col min="7433" max="7433" width="11.7109375" style="509" customWidth="1"/>
    <col min="7434" max="7434" width="12" style="509" customWidth="1"/>
    <col min="7435" max="7680" width="9.140625" style="509"/>
    <col min="7681" max="7681" width="4.28515625" style="509" customWidth="1"/>
    <col min="7682" max="7682" width="9.140625" style="509"/>
    <col min="7683" max="7683" width="11" style="509" customWidth="1"/>
    <col min="7684" max="7684" width="7.42578125" style="509" customWidth="1"/>
    <col min="7685" max="7685" width="11" style="509" customWidth="1"/>
    <col min="7686" max="7686" width="5.85546875" style="509" customWidth="1"/>
    <col min="7687" max="7687" width="11.7109375" style="509" customWidth="1"/>
    <col min="7688" max="7688" width="12.28515625" style="509" customWidth="1"/>
    <col min="7689" max="7689" width="11.7109375" style="509" customWidth="1"/>
    <col min="7690" max="7690" width="12" style="509" customWidth="1"/>
    <col min="7691" max="7936" width="9.140625" style="509"/>
    <col min="7937" max="7937" width="4.28515625" style="509" customWidth="1"/>
    <col min="7938" max="7938" width="9.140625" style="509"/>
    <col min="7939" max="7939" width="11" style="509" customWidth="1"/>
    <col min="7940" max="7940" width="7.42578125" style="509" customWidth="1"/>
    <col min="7941" max="7941" width="11" style="509" customWidth="1"/>
    <col min="7942" max="7942" width="5.85546875" style="509" customWidth="1"/>
    <col min="7943" max="7943" width="11.7109375" style="509" customWidth="1"/>
    <col min="7944" max="7944" width="12.28515625" style="509" customWidth="1"/>
    <col min="7945" max="7945" width="11.7109375" style="509" customWidth="1"/>
    <col min="7946" max="7946" width="12" style="509" customWidth="1"/>
    <col min="7947" max="8192" width="9.140625" style="509"/>
    <col min="8193" max="8193" width="4.28515625" style="509" customWidth="1"/>
    <col min="8194" max="8194" width="9.140625" style="509"/>
    <col min="8195" max="8195" width="11" style="509" customWidth="1"/>
    <col min="8196" max="8196" width="7.42578125" style="509" customWidth="1"/>
    <col min="8197" max="8197" width="11" style="509" customWidth="1"/>
    <col min="8198" max="8198" width="5.85546875" style="509" customWidth="1"/>
    <col min="8199" max="8199" width="11.7109375" style="509" customWidth="1"/>
    <col min="8200" max="8200" width="12.28515625" style="509" customWidth="1"/>
    <col min="8201" max="8201" width="11.7109375" style="509" customWidth="1"/>
    <col min="8202" max="8202" width="12" style="509" customWidth="1"/>
    <col min="8203" max="8448" width="9.140625" style="509"/>
    <col min="8449" max="8449" width="4.28515625" style="509" customWidth="1"/>
    <col min="8450" max="8450" width="9.140625" style="509"/>
    <col min="8451" max="8451" width="11" style="509" customWidth="1"/>
    <col min="8452" max="8452" width="7.42578125" style="509" customWidth="1"/>
    <col min="8453" max="8453" width="11" style="509" customWidth="1"/>
    <col min="8454" max="8454" width="5.85546875" style="509" customWidth="1"/>
    <col min="8455" max="8455" width="11.7109375" style="509" customWidth="1"/>
    <col min="8456" max="8456" width="12.28515625" style="509" customWidth="1"/>
    <col min="8457" max="8457" width="11.7109375" style="509" customWidth="1"/>
    <col min="8458" max="8458" width="12" style="509" customWidth="1"/>
    <col min="8459" max="8704" width="9.140625" style="509"/>
    <col min="8705" max="8705" width="4.28515625" style="509" customWidth="1"/>
    <col min="8706" max="8706" width="9.140625" style="509"/>
    <col min="8707" max="8707" width="11" style="509" customWidth="1"/>
    <col min="8708" max="8708" width="7.42578125" style="509" customWidth="1"/>
    <col min="8709" max="8709" width="11" style="509" customWidth="1"/>
    <col min="8710" max="8710" width="5.85546875" style="509" customWidth="1"/>
    <col min="8711" max="8711" width="11.7109375" style="509" customWidth="1"/>
    <col min="8712" max="8712" width="12.28515625" style="509" customWidth="1"/>
    <col min="8713" max="8713" width="11.7109375" style="509" customWidth="1"/>
    <col min="8714" max="8714" width="12" style="509" customWidth="1"/>
    <col min="8715" max="8960" width="9.140625" style="509"/>
    <col min="8961" max="8961" width="4.28515625" style="509" customWidth="1"/>
    <col min="8962" max="8962" width="9.140625" style="509"/>
    <col min="8963" max="8963" width="11" style="509" customWidth="1"/>
    <col min="8964" max="8964" width="7.42578125" style="509" customWidth="1"/>
    <col min="8965" max="8965" width="11" style="509" customWidth="1"/>
    <col min="8966" max="8966" width="5.85546875" style="509" customWidth="1"/>
    <col min="8967" max="8967" width="11.7109375" style="509" customWidth="1"/>
    <col min="8968" max="8968" width="12.28515625" style="509" customWidth="1"/>
    <col min="8969" max="8969" width="11.7109375" style="509" customWidth="1"/>
    <col min="8970" max="8970" width="12" style="509" customWidth="1"/>
    <col min="8971" max="9216" width="9.140625" style="509"/>
    <col min="9217" max="9217" width="4.28515625" style="509" customWidth="1"/>
    <col min="9218" max="9218" width="9.140625" style="509"/>
    <col min="9219" max="9219" width="11" style="509" customWidth="1"/>
    <col min="9220" max="9220" width="7.42578125" style="509" customWidth="1"/>
    <col min="9221" max="9221" width="11" style="509" customWidth="1"/>
    <col min="9222" max="9222" width="5.85546875" style="509" customWidth="1"/>
    <col min="9223" max="9223" width="11.7109375" style="509" customWidth="1"/>
    <col min="9224" max="9224" width="12.28515625" style="509" customWidth="1"/>
    <col min="9225" max="9225" width="11.7109375" style="509" customWidth="1"/>
    <col min="9226" max="9226" width="12" style="509" customWidth="1"/>
    <col min="9227" max="9472" width="9.140625" style="509"/>
    <col min="9473" max="9473" width="4.28515625" style="509" customWidth="1"/>
    <col min="9474" max="9474" width="9.140625" style="509"/>
    <col min="9475" max="9475" width="11" style="509" customWidth="1"/>
    <col min="9476" max="9476" width="7.42578125" style="509" customWidth="1"/>
    <col min="9477" max="9477" width="11" style="509" customWidth="1"/>
    <col min="9478" max="9478" width="5.85546875" style="509" customWidth="1"/>
    <col min="9479" max="9479" width="11.7109375" style="509" customWidth="1"/>
    <col min="9480" max="9480" width="12.28515625" style="509" customWidth="1"/>
    <col min="9481" max="9481" width="11.7109375" style="509" customWidth="1"/>
    <col min="9482" max="9482" width="12" style="509" customWidth="1"/>
    <col min="9483" max="9728" width="9.140625" style="509"/>
    <col min="9729" max="9729" width="4.28515625" style="509" customWidth="1"/>
    <col min="9730" max="9730" width="9.140625" style="509"/>
    <col min="9731" max="9731" width="11" style="509" customWidth="1"/>
    <col min="9732" max="9732" width="7.42578125" style="509" customWidth="1"/>
    <col min="9733" max="9733" width="11" style="509" customWidth="1"/>
    <col min="9734" max="9734" width="5.85546875" style="509" customWidth="1"/>
    <col min="9735" max="9735" width="11.7109375" style="509" customWidth="1"/>
    <col min="9736" max="9736" width="12.28515625" style="509" customWidth="1"/>
    <col min="9737" max="9737" width="11.7109375" style="509" customWidth="1"/>
    <col min="9738" max="9738" width="12" style="509" customWidth="1"/>
    <col min="9739" max="9984" width="9.140625" style="509"/>
    <col min="9985" max="9985" width="4.28515625" style="509" customWidth="1"/>
    <col min="9986" max="9986" width="9.140625" style="509"/>
    <col min="9987" max="9987" width="11" style="509" customWidth="1"/>
    <col min="9988" max="9988" width="7.42578125" style="509" customWidth="1"/>
    <col min="9989" max="9989" width="11" style="509" customWidth="1"/>
    <col min="9990" max="9990" width="5.85546875" style="509" customWidth="1"/>
    <col min="9991" max="9991" width="11.7109375" style="509" customWidth="1"/>
    <col min="9992" max="9992" width="12.28515625" style="509" customWidth="1"/>
    <col min="9993" max="9993" width="11.7109375" style="509" customWidth="1"/>
    <col min="9994" max="9994" width="12" style="509" customWidth="1"/>
    <col min="9995" max="10240" width="9.140625" style="509"/>
    <col min="10241" max="10241" width="4.28515625" style="509" customWidth="1"/>
    <col min="10242" max="10242" width="9.140625" style="509"/>
    <col min="10243" max="10243" width="11" style="509" customWidth="1"/>
    <col min="10244" max="10244" width="7.42578125" style="509" customWidth="1"/>
    <col min="10245" max="10245" width="11" style="509" customWidth="1"/>
    <col min="10246" max="10246" width="5.85546875" style="509" customWidth="1"/>
    <col min="10247" max="10247" width="11.7109375" style="509" customWidth="1"/>
    <col min="10248" max="10248" width="12.28515625" style="509" customWidth="1"/>
    <col min="10249" max="10249" width="11.7109375" style="509" customWidth="1"/>
    <col min="10250" max="10250" width="12" style="509" customWidth="1"/>
    <col min="10251" max="10496" width="9.140625" style="509"/>
    <col min="10497" max="10497" width="4.28515625" style="509" customWidth="1"/>
    <col min="10498" max="10498" width="9.140625" style="509"/>
    <col min="10499" max="10499" width="11" style="509" customWidth="1"/>
    <col min="10500" max="10500" width="7.42578125" style="509" customWidth="1"/>
    <col min="10501" max="10501" width="11" style="509" customWidth="1"/>
    <col min="10502" max="10502" width="5.85546875" style="509" customWidth="1"/>
    <col min="10503" max="10503" width="11.7109375" style="509" customWidth="1"/>
    <col min="10504" max="10504" width="12.28515625" style="509" customWidth="1"/>
    <col min="10505" max="10505" width="11.7109375" style="509" customWidth="1"/>
    <col min="10506" max="10506" width="12" style="509" customWidth="1"/>
    <col min="10507" max="10752" width="9.140625" style="509"/>
    <col min="10753" max="10753" width="4.28515625" style="509" customWidth="1"/>
    <col min="10754" max="10754" width="9.140625" style="509"/>
    <col min="10755" max="10755" width="11" style="509" customWidth="1"/>
    <col min="10756" max="10756" width="7.42578125" style="509" customWidth="1"/>
    <col min="10757" max="10757" width="11" style="509" customWidth="1"/>
    <col min="10758" max="10758" width="5.85546875" style="509" customWidth="1"/>
    <col min="10759" max="10759" width="11.7109375" style="509" customWidth="1"/>
    <col min="10760" max="10760" width="12.28515625" style="509" customWidth="1"/>
    <col min="10761" max="10761" width="11.7109375" style="509" customWidth="1"/>
    <col min="10762" max="10762" width="12" style="509" customWidth="1"/>
    <col min="10763" max="11008" width="9.140625" style="509"/>
    <col min="11009" max="11009" width="4.28515625" style="509" customWidth="1"/>
    <col min="11010" max="11010" width="9.140625" style="509"/>
    <col min="11011" max="11011" width="11" style="509" customWidth="1"/>
    <col min="11012" max="11012" width="7.42578125" style="509" customWidth="1"/>
    <col min="11013" max="11013" width="11" style="509" customWidth="1"/>
    <col min="11014" max="11014" width="5.85546875" style="509" customWidth="1"/>
    <col min="11015" max="11015" width="11.7109375" style="509" customWidth="1"/>
    <col min="11016" max="11016" width="12.28515625" style="509" customWidth="1"/>
    <col min="11017" max="11017" width="11.7109375" style="509" customWidth="1"/>
    <col min="11018" max="11018" width="12" style="509" customWidth="1"/>
    <col min="11019" max="11264" width="9.140625" style="509"/>
    <col min="11265" max="11265" width="4.28515625" style="509" customWidth="1"/>
    <col min="11266" max="11266" width="9.140625" style="509"/>
    <col min="11267" max="11267" width="11" style="509" customWidth="1"/>
    <col min="11268" max="11268" width="7.42578125" style="509" customWidth="1"/>
    <col min="11269" max="11269" width="11" style="509" customWidth="1"/>
    <col min="11270" max="11270" width="5.85546875" style="509" customWidth="1"/>
    <col min="11271" max="11271" width="11.7109375" style="509" customWidth="1"/>
    <col min="11272" max="11272" width="12.28515625" style="509" customWidth="1"/>
    <col min="11273" max="11273" width="11.7109375" style="509" customWidth="1"/>
    <col min="11274" max="11274" width="12" style="509" customWidth="1"/>
    <col min="11275" max="11520" width="9.140625" style="509"/>
    <col min="11521" max="11521" width="4.28515625" style="509" customWidth="1"/>
    <col min="11522" max="11522" width="9.140625" style="509"/>
    <col min="11523" max="11523" width="11" style="509" customWidth="1"/>
    <col min="11524" max="11524" width="7.42578125" style="509" customWidth="1"/>
    <col min="11525" max="11525" width="11" style="509" customWidth="1"/>
    <col min="11526" max="11526" width="5.85546875" style="509" customWidth="1"/>
    <col min="11527" max="11527" width="11.7109375" style="509" customWidth="1"/>
    <col min="11528" max="11528" width="12.28515625" style="509" customWidth="1"/>
    <col min="11529" max="11529" width="11.7109375" style="509" customWidth="1"/>
    <col min="11530" max="11530" width="12" style="509" customWidth="1"/>
    <col min="11531" max="11776" width="9.140625" style="509"/>
    <col min="11777" max="11777" width="4.28515625" style="509" customWidth="1"/>
    <col min="11778" max="11778" width="9.140625" style="509"/>
    <col min="11779" max="11779" width="11" style="509" customWidth="1"/>
    <col min="11780" max="11780" width="7.42578125" style="509" customWidth="1"/>
    <col min="11781" max="11781" width="11" style="509" customWidth="1"/>
    <col min="11782" max="11782" width="5.85546875" style="509" customWidth="1"/>
    <col min="11783" max="11783" width="11.7109375" style="509" customWidth="1"/>
    <col min="11784" max="11784" width="12.28515625" style="509" customWidth="1"/>
    <col min="11785" max="11785" width="11.7109375" style="509" customWidth="1"/>
    <col min="11786" max="11786" width="12" style="509" customWidth="1"/>
    <col min="11787" max="12032" width="9.140625" style="509"/>
    <col min="12033" max="12033" width="4.28515625" style="509" customWidth="1"/>
    <col min="12034" max="12034" width="9.140625" style="509"/>
    <col min="12035" max="12035" width="11" style="509" customWidth="1"/>
    <col min="12036" max="12036" width="7.42578125" style="509" customWidth="1"/>
    <col min="12037" max="12037" width="11" style="509" customWidth="1"/>
    <col min="12038" max="12038" width="5.85546875" style="509" customWidth="1"/>
    <col min="12039" max="12039" width="11.7109375" style="509" customWidth="1"/>
    <col min="12040" max="12040" width="12.28515625" style="509" customWidth="1"/>
    <col min="12041" max="12041" width="11.7109375" style="509" customWidth="1"/>
    <col min="12042" max="12042" width="12" style="509" customWidth="1"/>
    <col min="12043" max="12288" width="9.140625" style="509"/>
    <col min="12289" max="12289" width="4.28515625" style="509" customWidth="1"/>
    <col min="12290" max="12290" width="9.140625" style="509"/>
    <col min="12291" max="12291" width="11" style="509" customWidth="1"/>
    <col min="12292" max="12292" width="7.42578125" style="509" customWidth="1"/>
    <col min="12293" max="12293" width="11" style="509" customWidth="1"/>
    <col min="12294" max="12294" width="5.85546875" style="509" customWidth="1"/>
    <col min="12295" max="12295" width="11.7109375" style="509" customWidth="1"/>
    <col min="12296" max="12296" width="12.28515625" style="509" customWidth="1"/>
    <col min="12297" max="12297" width="11.7109375" style="509" customWidth="1"/>
    <col min="12298" max="12298" width="12" style="509" customWidth="1"/>
    <col min="12299" max="12544" width="9.140625" style="509"/>
    <col min="12545" max="12545" width="4.28515625" style="509" customWidth="1"/>
    <col min="12546" max="12546" width="9.140625" style="509"/>
    <col min="12547" max="12547" width="11" style="509" customWidth="1"/>
    <col min="12548" max="12548" width="7.42578125" style="509" customWidth="1"/>
    <col min="12549" max="12549" width="11" style="509" customWidth="1"/>
    <col min="12550" max="12550" width="5.85546875" style="509" customWidth="1"/>
    <col min="12551" max="12551" width="11.7109375" style="509" customWidth="1"/>
    <col min="12552" max="12552" width="12.28515625" style="509" customWidth="1"/>
    <col min="12553" max="12553" width="11.7109375" style="509" customWidth="1"/>
    <col min="12554" max="12554" width="12" style="509" customWidth="1"/>
    <col min="12555" max="12800" width="9.140625" style="509"/>
    <col min="12801" max="12801" width="4.28515625" style="509" customWidth="1"/>
    <col min="12802" max="12802" width="9.140625" style="509"/>
    <col min="12803" max="12803" width="11" style="509" customWidth="1"/>
    <col min="12804" max="12804" width="7.42578125" style="509" customWidth="1"/>
    <col min="12805" max="12805" width="11" style="509" customWidth="1"/>
    <col min="12806" max="12806" width="5.85546875" style="509" customWidth="1"/>
    <col min="12807" max="12807" width="11.7109375" style="509" customWidth="1"/>
    <col min="12808" max="12808" width="12.28515625" style="509" customWidth="1"/>
    <col min="12809" max="12809" width="11.7109375" style="509" customWidth="1"/>
    <col min="12810" max="12810" width="12" style="509" customWidth="1"/>
    <col min="12811" max="13056" width="9.140625" style="509"/>
    <col min="13057" max="13057" width="4.28515625" style="509" customWidth="1"/>
    <col min="13058" max="13058" width="9.140625" style="509"/>
    <col min="13059" max="13059" width="11" style="509" customWidth="1"/>
    <col min="13060" max="13060" width="7.42578125" style="509" customWidth="1"/>
    <col min="13061" max="13061" width="11" style="509" customWidth="1"/>
    <col min="13062" max="13062" width="5.85546875" style="509" customWidth="1"/>
    <col min="13063" max="13063" width="11.7109375" style="509" customWidth="1"/>
    <col min="13064" max="13064" width="12.28515625" style="509" customWidth="1"/>
    <col min="13065" max="13065" width="11.7109375" style="509" customWidth="1"/>
    <col min="13066" max="13066" width="12" style="509" customWidth="1"/>
    <col min="13067" max="13312" width="9.140625" style="509"/>
    <col min="13313" max="13313" width="4.28515625" style="509" customWidth="1"/>
    <col min="13314" max="13314" width="9.140625" style="509"/>
    <col min="13315" max="13315" width="11" style="509" customWidth="1"/>
    <col min="13316" max="13316" width="7.42578125" style="509" customWidth="1"/>
    <col min="13317" max="13317" width="11" style="509" customWidth="1"/>
    <col min="13318" max="13318" width="5.85546875" style="509" customWidth="1"/>
    <col min="13319" max="13319" width="11.7109375" style="509" customWidth="1"/>
    <col min="13320" max="13320" width="12.28515625" style="509" customWidth="1"/>
    <col min="13321" max="13321" width="11.7109375" style="509" customWidth="1"/>
    <col min="13322" max="13322" width="12" style="509" customWidth="1"/>
    <col min="13323" max="13568" width="9.140625" style="509"/>
    <col min="13569" max="13569" width="4.28515625" style="509" customWidth="1"/>
    <col min="13570" max="13570" width="9.140625" style="509"/>
    <col min="13571" max="13571" width="11" style="509" customWidth="1"/>
    <col min="13572" max="13572" width="7.42578125" style="509" customWidth="1"/>
    <col min="13573" max="13573" width="11" style="509" customWidth="1"/>
    <col min="13574" max="13574" width="5.85546875" style="509" customWidth="1"/>
    <col min="13575" max="13575" width="11.7109375" style="509" customWidth="1"/>
    <col min="13576" max="13576" width="12.28515625" style="509" customWidth="1"/>
    <col min="13577" max="13577" width="11.7109375" style="509" customWidth="1"/>
    <col min="13578" max="13578" width="12" style="509" customWidth="1"/>
    <col min="13579" max="13824" width="9.140625" style="509"/>
    <col min="13825" max="13825" width="4.28515625" style="509" customWidth="1"/>
    <col min="13826" max="13826" width="9.140625" style="509"/>
    <col min="13827" max="13827" width="11" style="509" customWidth="1"/>
    <col min="13828" max="13828" width="7.42578125" style="509" customWidth="1"/>
    <col min="13829" max="13829" width="11" style="509" customWidth="1"/>
    <col min="13830" max="13830" width="5.85546875" style="509" customWidth="1"/>
    <col min="13831" max="13831" width="11.7109375" style="509" customWidth="1"/>
    <col min="13832" max="13832" width="12.28515625" style="509" customWidth="1"/>
    <col min="13833" max="13833" width="11.7109375" style="509" customWidth="1"/>
    <col min="13834" max="13834" width="12" style="509" customWidth="1"/>
    <col min="13835" max="14080" width="9.140625" style="509"/>
    <col min="14081" max="14081" width="4.28515625" style="509" customWidth="1"/>
    <col min="14082" max="14082" width="9.140625" style="509"/>
    <col min="14083" max="14083" width="11" style="509" customWidth="1"/>
    <col min="14084" max="14084" width="7.42578125" style="509" customWidth="1"/>
    <col min="14085" max="14085" width="11" style="509" customWidth="1"/>
    <col min="14086" max="14086" width="5.85546875" style="509" customWidth="1"/>
    <col min="14087" max="14087" width="11.7109375" style="509" customWidth="1"/>
    <col min="14088" max="14088" width="12.28515625" style="509" customWidth="1"/>
    <col min="14089" max="14089" width="11.7109375" style="509" customWidth="1"/>
    <col min="14090" max="14090" width="12" style="509" customWidth="1"/>
    <col min="14091" max="14336" width="9.140625" style="509"/>
    <col min="14337" max="14337" width="4.28515625" style="509" customWidth="1"/>
    <col min="14338" max="14338" width="9.140625" style="509"/>
    <col min="14339" max="14339" width="11" style="509" customWidth="1"/>
    <col min="14340" max="14340" width="7.42578125" style="509" customWidth="1"/>
    <col min="14341" max="14341" width="11" style="509" customWidth="1"/>
    <col min="14342" max="14342" width="5.85546875" style="509" customWidth="1"/>
    <col min="14343" max="14343" width="11.7109375" style="509" customWidth="1"/>
    <col min="14344" max="14344" width="12.28515625" style="509" customWidth="1"/>
    <col min="14345" max="14345" width="11.7109375" style="509" customWidth="1"/>
    <col min="14346" max="14346" width="12" style="509" customWidth="1"/>
    <col min="14347" max="14592" width="9.140625" style="509"/>
    <col min="14593" max="14593" width="4.28515625" style="509" customWidth="1"/>
    <col min="14594" max="14594" width="9.140625" style="509"/>
    <col min="14595" max="14595" width="11" style="509" customWidth="1"/>
    <col min="14596" max="14596" width="7.42578125" style="509" customWidth="1"/>
    <col min="14597" max="14597" width="11" style="509" customWidth="1"/>
    <col min="14598" max="14598" width="5.85546875" style="509" customWidth="1"/>
    <col min="14599" max="14599" width="11.7109375" style="509" customWidth="1"/>
    <col min="14600" max="14600" width="12.28515625" style="509" customWidth="1"/>
    <col min="14601" max="14601" width="11.7109375" style="509" customWidth="1"/>
    <col min="14602" max="14602" width="12" style="509" customWidth="1"/>
    <col min="14603" max="14848" width="9.140625" style="509"/>
    <col min="14849" max="14849" width="4.28515625" style="509" customWidth="1"/>
    <col min="14850" max="14850" width="9.140625" style="509"/>
    <col min="14851" max="14851" width="11" style="509" customWidth="1"/>
    <col min="14852" max="14852" width="7.42578125" style="509" customWidth="1"/>
    <col min="14853" max="14853" width="11" style="509" customWidth="1"/>
    <col min="14854" max="14854" width="5.85546875" style="509" customWidth="1"/>
    <col min="14855" max="14855" width="11.7109375" style="509" customWidth="1"/>
    <col min="14856" max="14856" width="12.28515625" style="509" customWidth="1"/>
    <col min="14857" max="14857" width="11.7109375" style="509" customWidth="1"/>
    <col min="14858" max="14858" width="12" style="509" customWidth="1"/>
    <col min="14859" max="15104" width="9.140625" style="509"/>
    <col min="15105" max="15105" width="4.28515625" style="509" customWidth="1"/>
    <col min="15106" max="15106" width="9.140625" style="509"/>
    <col min="15107" max="15107" width="11" style="509" customWidth="1"/>
    <col min="15108" max="15108" width="7.42578125" style="509" customWidth="1"/>
    <col min="15109" max="15109" width="11" style="509" customWidth="1"/>
    <col min="15110" max="15110" width="5.85546875" style="509" customWidth="1"/>
    <col min="15111" max="15111" width="11.7109375" style="509" customWidth="1"/>
    <col min="15112" max="15112" width="12.28515625" style="509" customWidth="1"/>
    <col min="15113" max="15113" width="11.7109375" style="509" customWidth="1"/>
    <col min="15114" max="15114" width="12" style="509" customWidth="1"/>
    <col min="15115" max="15360" width="9.140625" style="509"/>
    <col min="15361" max="15361" width="4.28515625" style="509" customWidth="1"/>
    <col min="15362" max="15362" width="9.140625" style="509"/>
    <col min="15363" max="15363" width="11" style="509" customWidth="1"/>
    <col min="15364" max="15364" width="7.42578125" style="509" customWidth="1"/>
    <col min="15365" max="15365" width="11" style="509" customWidth="1"/>
    <col min="15366" max="15366" width="5.85546875" style="509" customWidth="1"/>
    <col min="15367" max="15367" width="11.7109375" style="509" customWidth="1"/>
    <col min="15368" max="15368" width="12.28515625" style="509" customWidth="1"/>
    <col min="15369" max="15369" width="11.7109375" style="509" customWidth="1"/>
    <col min="15370" max="15370" width="12" style="509" customWidth="1"/>
    <col min="15371" max="15616" width="9.140625" style="509"/>
    <col min="15617" max="15617" width="4.28515625" style="509" customWidth="1"/>
    <col min="15618" max="15618" width="9.140625" style="509"/>
    <col min="15619" max="15619" width="11" style="509" customWidth="1"/>
    <col min="15620" max="15620" width="7.42578125" style="509" customWidth="1"/>
    <col min="15621" max="15621" width="11" style="509" customWidth="1"/>
    <col min="15622" max="15622" width="5.85546875" style="509" customWidth="1"/>
    <col min="15623" max="15623" width="11.7109375" style="509" customWidth="1"/>
    <col min="15624" max="15624" width="12.28515625" style="509" customWidth="1"/>
    <col min="15625" max="15625" width="11.7109375" style="509" customWidth="1"/>
    <col min="15626" max="15626" width="12" style="509" customWidth="1"/>
    <col min="15627" max="15872" width="9.140625" style="509"/>
    <col min="15873" max="15873" width="4.28515625" style="509" customWidth="1"/>
    <col min="15874" max="15874" width="9.140625" style="509"/>
    <col min="15875" max="15875" width="11" style="509" customWidth="1"/>
    <col min="15876" max="15876" width="7.42578125" style="509" customWidth="1"/>
    <col min="15877" max="15877" width="11" style="509" customWidth="1"/>
    <col min="15878" max="15878" width="5.85546875" style="509" customWidth="1"/>
    <col min="15879" max="15879" width="11.7109375" style="509" customWidth="1"/>
    <col min="15880" max="15880" width="12.28515625" style="509" customWidth="1"/>
    <col min="15881" max="15881" width="11.7109375" style="509" customWidth="1"/>
    <col min="15882" max="15882" width="12" style="509" customWidth="1"/>
    <col min="15883" max="16128" width="9.140625" style="509"/>
    <col min="16129" max="16129" width="4.28515625" style="509" customWidth="1"/>
    <col min="16130" max="16130" width="9.140625" style="509"/>
    <col min="16131" max="16131" width="11" style="509" customWidth="1"/>
    <col min="16132" max="16132" width="7.42578125" style="509" customWidth="1"/>
    <col min="16133" max="16133" width="11" style="509" customWidth="1"/>
    <col min="16134" max="16134" width="5.85546875" style="509" customWidth="1"/>
    <col min="16135" max="16135" width="11.7109375" style="509" customWidth="1"/>
    <col min="16136" max="16136" width="12.28515625" style="509" customWidth="1"/>
    <col min="16137" max="16137" width="11.7109375" style="509" customWidth="1"/>
    <col min="16138" max="16138" width="12" style="509" customWidth="1"/>
    <col min="16139" max="16384" width="9.140625" style="509"/>
  </cols>
  <sheetData>
    <row r="1" spans="1:10" x14ac:dyDescent="0.2">
      <c r="A1" s="717" t="s">
        <v>443</v>
      </c>
      <c r="B1" s="718"/>
      <c r="C1" s="718"/>
      <c r="D1" s="718"/>
      <c r="E1" s="718"/>
      <c r="F1" s="718"/>
      <c r="G1" s="718"/>
      <c r="H1" s="718"/>
      <c r="I1" s="718"/>
      <c r="J1" s="718"/>
    </row>
    <row r="3" spans="1:10" ht="13.5" x14ac:dyDescent="0.25">
      <c r="A3" s="542"/>
      <c r="B3" s="542"/>
      <c r="C3" s="542"/>
      <c r="D3" s="702"/>
      <c r="E3" s="702"/>
      <c r="F3" s="702"/>
      <c r="G3" s="702"/>
      <c r="H3" s="702"/>
      <c r="I3" s="702"/>
      <c r="J3" s="542"/>
    </row>
    <row r="4" spans="1:10" ht="13.5" customHeight="1" x14ac:dyDescent="0.3">
      <c r="A4" s="542"/>
      <c r="B4" s="542"/>
      <c r="C4" s="542"/>
      <c r="D4" s="703" t="s">
        <v>345</v>
      </c>
      <c r="E4" s="703"/>
      <c r="F4" s="703"/>
      <c r="G4" s="703"/>
      <c r="H4" s="703"/>
      <c r="I4" s="543"/>
      <c r="J4" s="542"/>
    </row>
    <row r="5" spans="1:10" ht="13.5" customHeight="1" x14ac:dyDescent="0.3">
      <c r="A5" s="542"/>
      <c r="B5" s="542"/>
      <c r="C5" s="542"/>
      <c r="D5" s="551"/>
      <c r="E5" s="551"/>
      <c r="F5" s="551"/>
      <c r="G5" s="551"/>
      <c r="H5" s="551"/>
      <c r="I5" s="543"/>
      <c r="J5" s="542"/>
    </row>
    <row r="6" spans="1:10" ht="13.5" customHeight="1" x14ac:dyDescent="0.3">
      <c r="A6" s="542"/>
      <c r="B6" s="542"/>
      <c r="C6" s="542"/>
      <c r="D6" s="703" t="s">
        <v>269</v>
      </c>
      <c r="E6" s="703"/>
      <c r="F6" s="703"/>
      <c r="G6" s="703"/>
      <c r="H6" s="703"/>
      <c r="I6" s="543"/>
      <c r="J6" s="542"/>
    </row>
    <row r="7" spans="1:10" ht="12.75" customHeight="1" x14ac:dyDescent="0.25">
      <c r="A7" s="542"/>
      <c r="B7" s="542"/>
      <c r="C7" s="542"/>
      <c r="D7" s="542"/>
      <c r="E7" s="542"/>
      <c r="F7" s="542"/>
      <c r="G7" s="542"/>
      <c r="H7" s="542"/>
      <c r="I7" s="542"/>
      <c r="J7" s="542"/>
    </row>
    <row r="8" spans="1:10" ht="12.75" customHeight="1" x14ac:dyDescent="0.25">
      <c r="A8" s="542"/>
      <c r="B8" s="542"/>
      <c r="C8" s="542"/>
      <c r="D8" s="704" t="s">
        <v>270</v>
      </c>
      <c r="E8" s="704"/>
      <c r="F8" s="704"/>
      <c r="G8" s="704"/>
      <c r="H8" s="704"/>
      <c r="I8" s="544"/>
      <c r="J8" s="542"/>
    </row>
    <row r="9" spans="1:10" ht="20.25" customHeight="1" x14ac:dyDescent="0.2">
      <c r="A9" s="545"/>
      <c r="B9" s="545"/>
      <c r="C9" s="545"/>
      <c r="D9" s="545"/>
      <c r="E9" s="545"/>
      <c r="F9" s="545"/>
      <c r="G9" s="705" t="s">
        <v>271</v>
      </c>
      <c r="H9" s="545"/>
      <c r="I9" s="545"/>
      <c r="J9" s="545"/>
    </row>
    <row r="10" spans="1:10" x14ac:dyDescent="0.2">
      <c r="A10" s="707" t="s">
        <v>52</v>
      </c>
      <c r="B10" s="707"/>
      <c r="C10" s="707"/>
      <c r="D10" s="707"/>
      <c r="E10" s="707"/>
      <c r="F10" s="546" t="s">
        <v>272</v>
      </c>
      <c r="G10" s="705"/>
      <c r="H10" s="546" t="s">
        <v>273</v>
      </c>
      <c r="I10" s="546" t="s">
        <v>274</v>
      </c>
      <c r="J10" s="546" t="s">
        <v>275</v>
      </c>
    </row>
    <row r="11" spans="1:10" ht="13.5" x14ac:dyDescent="0.25">
      <c r="A11" s="547"/>
      <c r="B11" s="547"/>
      <c r="C11" s="547"/>
      <c r="D11" s="547"/>
      <c r="E11" s="547"/>
      <c r="F11" s="547"/>
      <c r="G11" s="706"/>
      <c r="H11" s="542"/>
      <c r="I11" s="542"/>
      <c r="J11" s="542"/>
    </row>
    <row r="12" spans="1:10" x14ac:dyDescent="0.2">
      <c r="A12" s="546" t="s">
        <v>276</v>
      </c>
      <c r="B12" s="701" t="s">
        <v>277</v>
      </c>
      <c r="C12" s="701"/>
      <c r="D12" s="701"/>
      <c r="E12" s="701"/>
      <c r="F12" s="548" t="s">
        <v>278</v>
      </c>
      <c r="G12" s="549">
        <v>0</v>
      </c>
      <c r="H12" s="549">
        <v>0</v>
      </c>
      <c r="I12" s="549">
        <v>0</v>
      </c>
      <c r="J12" s="549">
        <v>0</v>
      </c>
    </row>
    <row r="13" spans="1:10" x14ac:dyDescent="0.2">
      <c r="A13" s="546" t="s">
        <v>279</v>
      </c>
      <c r="B13" s="701" t="s">
        <v>280</v>
      </c>
      <c r="C13" s="701"/>
      <c r="D13" s="701"/>
      <c r="E13" s="701"/>
      <c r="F13" s="548" t="s">
        <v>281</v>
      </c>
      <c r="G13" s="549">
        <v>0</v>
      </c>
      <c r="H13" s="549">
        <v>0</v>
      </c>
      <c r="I13" s="549">
        <v>0</v>
      </c>
      <c r="J13" s="549">
        <v>0</v>
      </c>
    </row>
    <row r="14" spans="1:10" x14ac:dyDescent="0.2">
      <c r="A14" s="546" t="s">
        <v>282</v>
      </c>
      <c r="B14" s="701" t="s">
        <v>283</v>
      </c>
      <c r="C14" s="701"/>
      <c r="D14" s="701"/>
      <c r="E14" s="701"/>
      <c r="F14" s="548" t="s">
        <v>284</v>
      </c>
      <c r="G14" s="549">
        <v>0</v>
      </c>
      <c r="H14" s="549">
        <v>0</v>
      </c>
      <c r="I14" s="549">
        <v>0</v>
      </c>
      <c r="J14" s="549">
        <v>0</v>
      </c>
    </row>
    <row r="15" spans="1:10" x14ac:dyDescent="0.2">
      <c r="A15" s="546" t="s">
        <v>285</v>
      </c>
      <c r="B15" s="701" t="s">
        <v>286</v>
      </c>
      <c r="C15" s="701"/>
      <c r="D15" s="701"/>
      <c r="E15" s="701"/>
      <c r="F15" s="548" t="s">
        <v>287</v>
      </c>
      <c r="G15" s="549">
        <v>0</v>
      </c>
      <c r="H15" s="549">
        <v>0</v>
      </c>
      <c r="I15" s="549">
        <v>0</v>
      </c>
      <c r="J15" s="549">
        <v>0</v>
      </c>
    </row>
    <row r="16" spans="1:10" x14ac:dyDescent="0.2">
      <c r="A16" s="546" t="s">
        <v>288</v>
      </c>
      <c r="B16" s="701" t="s">
        <v>289</v>
      </c>
      <c r="C16" s="701"/>
      <c r="D16" s="701"/>
      <c r="E16" s="701"/>
      <c r="F16" s="548" t="s">
        <v>290</v>
      </c>
      <c r="G16" s="549">
        <v>0</v>
      </c>
      <c r="H16" s="549">
        <v>0</v>
      </c>
      <c r="I16" s="549">
        <v>0</v>
      </c>
      <c r="J16" s="549">
        <v>0</v>
      </c>
    </row>
    <row r="17" spans="1:10" x14ac:dyDescent="0.2">
      <c r="A17" s="546" t="s">
        <v>291</v>
      </c>
      <c r="B17" s="701" t="s">
        <v>292</v>
      </c>
      <c r="C17" s="701"/>
      <c r="D17" s="701"/>
      <c r="E17" s="701"/>
      <c r="F17" s="548" t="s">
        <v>293</v>
      </c>
      <c r="G17" s="549">
        <v>0</v>
      </c>
      <c r="H17" s="549">
        <v>0</v>
      </c>
      <c r="I17" s="549">
        <v>0</v>
      </c>
      <c r="J17" s="549">
        <v>0</v>
      </c>
    </row>
    <row r="18" spans="1:10" x14ac:dyDescent="0.2">
      <c r="A18" s="546" t="s">
        <v>23</v>
      </c>
      <c r="B18" s="701" t="s">
        <v>294</v>
      </c>
      <c r="C18" s="701"/>
      <c r="D18" s="701"/>
      <c r="E18" s="701"/>
      <c r="F18" s="548" t="s">
        <v>295</v>
      </c>
      <c r="G18" s="549">
        <v>0</v>
      </c>
      <c r="H18" s="549">
        <v>0</v>
      </c>
      <c r="I18" s="549">
        <v>0</v>
      </c>
      <c r="J18" s="549">
        <v>0</v>
      </c>
    </row>
    <row r="19" spans="1:10" x14ac:dyDescent="0.2">
      <c r="A19" s="546" t="s">
        <v>276</v>
      </c>
      <c r="B19" s="701" t="s">
        <v>296</v>
      </c>
      <c r="C19" s="701"/>
      <c r="D19" s="701"/>
      <c r="E19" s="701"/>
      <c r="F19" s="548" t="s">
        <v>297</v>
      </c>
      <c r="G19" s="549">
        <v>0</v>
      </c>
      <c r="H19" s="549">
        <v>33881151</v>
      </c>
      <c r="I19" s="549">
        <v>0</v>
      </c>
      <c r="J19" s="549">
        <f>SUM(G19:I19)</f>
        <v>33881151</v>
      </c>
    </row>
    <row r="20" spans="1:10" x14ac:dyDescent="0.2">
      <c r="A20" s="546" t="s">
        <v>279</v>
      </c>
      <c r="B20" s="550" t="s">
        <v>298</v>
      </c>
      <c r="C20" s="550"/>
      <c r="D20" s="550"/>
      <c r="E20" s="550"/>
      <c r="F20" s="548" t="s">
        <v>299</v>
      </c>
      <c r="G20" s="549">
        <v>0</v>
      </c>
      <c r="H20" s="549">
        <v>4020749</v>
      </c>
      <c r="I20" s="549">
        <v>0</v>
      </c>
      <c r="J20" s="549">
        <f t="shared" ref="J20:J39" si="0">SUM(G20:I20)</f>
        <v>4020749</v>
      </c>
    </row>
    <row r="21" spans="1:10" x14ac:dyDescent="0.2">
      <c r="A21" s="546" t="s">
        <v>282</v>
      </c>
      <c r="B21" s="701" t="s">
        <v>300</v>
      </c>
      <c r="C21" s="701"/>
      <c r="D21" s="701"/>
      <c r="E21" s="701"/>
      <c r="F21" s="548" t="s">
        <v>301</v>
      </c>
      <c r="G21" s="549">
        <v>0</v>
      </c>
      <c r="H21" s="549">
        <v>0</v>
      </c>
      <c r="I21" s="549">
        <v>0</v>
      </c>
      <c r="J21" s="549">
        <f t="shared" si="0"/>
        <v>0</v>
      </c>
    </row>
    <row r="22" spans="1:10" x14ac:dyDescent="0.2">
      <c r="A22" s="546" t="s">
        <v>285</v>
      </c>
      <c r="B22" s="701" t="s">
        <v>302</v>
      </c>
      <c r="C22" s="701"/>
      <c r="D22" s="701"/>
      <c r="E22" s="701"/>
      <c r="F22" s="548" t="s">
        <v>303</v>
      </c>
      <c r="G22" s="549">
        <v>0</v>
      </c>
      <c r="H22" s="549">
        <v>0</v>
      </c>
      <c r="I22" s="549">
        <f>'14. melléklet'!$C$13</f>
        <v>9982117</v>
      </c>
      <c r="J22" s="549">
        <f t="shared" si="0"/>
        <v>9982117</v>
      </c>
    </row>
    <row r="23" spans="1:10" x14ac:dyDescent="0.2">
      <c r="A23" s="546" t="s">
        <v>288</v>
      </c>
      <c r="B23" s="701" t="s">
        <v>304</v>
      </c>
      <c r="C23" s="701"/>
      <c r="D23" s="701"/>
      <c r="E23" s="701"/>
      <c r="F23" s="548" t="s">
        <v>305</v>
      </c>
      <c r="G23" s="549">
        <v>0</v>
      </c>
      <c r="H23" s="549">
        <v>0</v>
      </c>
      <c r="I23" s="549">
        <v>0</v>
      </c>
      <c r="J23" s="549">
        <f t="shared" si="0"/>
        <v>0</v>
      </c>
    </row>
    <row r="24" spans="1:10" x14ac:dyDescent="0.2">
      <c r="A24" s="546" t="s">
        <v>291</v>
      </c>
      <c r="B24" s="701" t="s">
        <v>306</v>
      </c>
      <c r="C24" s="701"/>
      <c r="D24" s="701"/>
      <c r="E24" s="701"/>
      <c r="F24" s="548" t="s">
        <v>307</v>
      </c>
      <c r="G24" s="549">
        <v>0</v>
      </c>
      <c r="H24" s="549">
        <v>0</v>
      </c>
      <c r="I24" s="549">
        <v>0</v>
      </c>
      <c r="J24" s="549">
        <f t="shared" si="0"/>
        <v>0</v>
      </c>
    </row>
    <row r="25" spans="1:10" x14ac:dyDescent="0.2">
      <c r="A25" s="546" t="s">
        <v>308</v>
      </c>
      <c r="B25" s="701" t="s">
        <v>309</v>
      </c>
      <c r="C25" s="701"/>
      <c r="D25" s="701"/>
      <c r="E25" s="701"/>
      <c r="F25" s="548" t="s">
        <v>310</v>
      </c>
      <c r="G25" s="549">
        <v>0</v>
      </c>
      <c r="H25" s="549">
        <v>0</v>
      </c>
      <c r="I25" s="549">
        <v>0</v>
      </c>
      <c r="J25" s="549">
        <f t="shared" si="0"/>
        <v>0</v>
      </c>
    </row>
    <row r="26" spans="1:10" x14ac:dyDescent="0.2">
      <c r="A26" s="546" t="s">
        <v>311</v>
      </c>
      <c r="B26" s="701" t="s">
        <v>312</v>
      </c>
      <c r="C26" s="701"/>
      <c r="D26" s="701"/>
      <c r="E26" s="701"/>
      <c r="F26" s="548" t="s">
        <v>313</v>
      </c>
      <c r="G26" s="549"/>
      <c r="H26" s="549"/>
      <c r="I26" s="549">
        <v>0</v>
      </c>
      <c r="J26" s="549">
        <f t="shared" si="0"/>
        <v>0</v>
      </c>
    </row>
    <row r="27" spans="1:10" x14ac:dyDescent="0.2">
      <c r="A27" s="546" t="s">
        <v>276</v>
      </c>
      <c r="B27" s="701" t="s">
        <v>314</v>
      </c>
      <c r="C27" s="701"/>
      <c r="D27" s="701"/>
      <c r="E27" s="701"/>
      <c r="F27" s="548" t="s">
        <v>315</v>
      </c>
      <c r="G27" s="549">
        <v>0</v>
      </c>
      <c r="H27" s="549">
        <v>2650000</v>
      </c>
      <c r="I27" s="549">
        <v>0</v>
      </c>
      <c r="J27" s="549">
        <f t="shared" si="0"/>
        <v>2650000</v>
      </c>
    </row>
    <row r="28" spans="1:10" x14ac:dyDescent="0.2">
      <c r="A28" s="546" t="s">
        <v>279</v>
      </c>
      <c r="B28" s="701" t="s">
        <v>316</v>
      </c>
      <c r="C28" s="701"/>
      <c r="D28" s="701"/>
      <c r="E28" s="701"/>
      <c r="F28" s="548" t="s">
        <v>317</v>
      </c>
      <c r="G28" s="549">
        <v>0</v>
      </c>
      <c r="H28" s="549">
        <v>0</v>
      </c>
      <c r="I28" s="549">
        <v>0</v>
      </c>
      <c r="J28" s="549">
        <f t="shared" si="0"/>
        <v>0</v>
      </c>
    </row>
    <row r="29" spans="1:10" x14ac:dyDescent="0.2">
      <c r="A29" s="546" t="s">
        <v>282</v>
      </c>
      <c r="B29" s="701" t="s">
        <v>318</v>
      </c>
      <c r="C29" s="701"/>
      <c r="D29" s="701"/>
      <c r="E29" s="701"/>
      <c r="F29" s="548" t="s">
        <v>319</v>
      </c>
      <c r="G29" s="549">
        <v>0</v>
      </c>
      <c r="H29" s="549">
        <v>0</v>
      </c>
      <c r="I29" s="549">
        <v>0</v>
      </c>
      <c r="J29" s="549">
        <f t="shared" si="0"/>
        <v>0</v>
      </c>
    </row>
    <row r="30" spans="1:10" x14ac:dyDescent="0.2">
      <c r="A30" s="546" t="s">
        <v>285</v>
      </c>
      <c r="B30" s="701" t="s">
        <v>320</v>
      </c>
      <c r="C30" s="701"/>
      <c r="D30" s="701"/>
      <c r="E30" s="701"/>
      <c r="F30" s="548" t="s">
        <v>321</v>
      </c>
      <c r="G30" s="549">
        <v>0</v>
      </c>
      <c r="H30" s="549">
        <v>0</v>
      </c>
      <c r="I30" s="549">
        <v>0</v>
      </c>
      <c r="J30" s="549">
        <f t="shared" si="0"/>
        <v>0</v>
      </c>
    </row>
    <row r="31" spans="1:10" x14ac:dyDescent="0.2">
      <c r="A31" s="546" t="s">
        <v>288</v>
      </c>
      <c r="B31" s="701" t="s">
        <v>322</v>
      </c>
      <c r="C31" s="701"/>
      <c r="D31" s="701"/>
      <c r="E31" s="701"/>
      <c r="F31" s="548" t="s">
        <v>323</v>
      </c>
      <c r="G31" s="549">
        <v>0</v>
      </c>
      <c r="H31" s="549">
        <v>0</v>
      </c>
      <c r="I31" s="549">
        <v>0</v>
      </c>
      <c r="J31" s="549">
        <f t="shared" si="0"/>
        <v>0</v>
      </c>
    </row>
    <row r="32" spans="1:10" x14ac:dyDescent="0.2">
      <c r="A32" s="546" t="s">
        <v>291</v>
      </c>
      <c r="B32" s="701" t="s">
        <v>324</v>
      </c>
      <c r="C32" s="701"/>
      <c r="D32" s="701"/>
      <c r="E32" s="701"/>
      <c r="F32" s="548" t="s">
        <v>325</v>
      </c>
      <c r="G32" s="549">
        <v>0</v>
      </c>
      <c r="H32" s="549">
        <v>0</v>
      </c>
      <c r="I32" s="549">
        <v>0</v>
      </c>
      <c r="J32" s="549">
        <f t="shared" si="0"/>
        <v>0</v>
      </c>
    </row>
    <row r="33" spans="1:10" x14ac:dyDescent="0.2">
      <c r="A33" s="546" t="s">
        <v>326</v>
      </c>
      <c r="B33" s="701" t="s">
        <v>327</v>
      </c>
      <c r="C33" s="701"/>
      <c r="D33" s="701"/>
      <c r="E33" s="701"/>
      <c r="F33" s="548" t="s">
        <v>328</v>
      </c>
      <c r="G33" s="549">
        <v>0</v>
      </c>
      <c r="H33" s="549">
        <v>0</v>
      </c>
      <c r="I33" s="549">
        <v>0</v>
      </c>
      <c r="J33" s="549">
        <f t="shared" si="0"/>
        <v>0</v>
      </c>
    </row>
    <row r="34" spans="1:10" x14ac:dyDescent="0.2">
      <c r="A34" s="546" t="s">
        <v>276</v>
      </c>
      <c r="B34" s="701" t="s">
        <v>329</v>
      </c>
      <c r="C34" s="701"/>
      <c r="D34" s="701"/>
      <c r="E34" s="701"/>
      <c r="F34" s="548" t="s">
        <v>330</v>
      </c>
      <c r="G34" s="549">
        <v>0</v>
      </c>
      <c r="H34" s="549">
        <v>0</v>
      </c>
      <c r="I34" s="549">
        <v>0</v>
      </c>
      <c r="J34" s="549">
        <f t="shared" si="0"/>
        <v>0</v>
      </c>
    </row>
    <row r="35" spans="1:10" x14ac:dyDescent="0.2">
      <c r="A35" s="546" t="s">
        <v>279</v>
      </c>
      <c r="B35" s="701" t="s">
        <v>331</v>
      </c>
      <c r="C35" s="701"/>
      <c r="D35" s="701"/>
      <c r="E35" s="701"/>
      <c r="F35" s="548" t="s">
        <v>332</v>
      </c>
      <c r="G35" s="549">
        <v>0</v>
      </c>
      <c r="H35" s="549">
        <v>5736007</v>
      </c>
      <c r="I35" s="549">
        <v>0</v>
      </c>
      <c r="J35" s="549">
        <f t="shared" si="0"/>
        <v>5736007</v>
      </c>
    </row>
    <row r="36" spans="1:10" x14ac:dyDescent="0.2">
      <c r="A36" s="546" t="s">
        <v>282</v>
      </c>
      <c r="B36" s="701" t="s">
        <v>333</v>
      </c>
      <c r="C36" s="701"/>
      <c r="D36" s="701"/>
      <c r="E36" s="701"/>
      <c r="F36" s="548" t="s">
        <v>334</v>
      </c>
      <c r="G36" s="549">
        <v>0</v>
      </c>
      <c r="H36" s="549">
        <v>0</v>
      </c>
      <c r="I36" s="549">
        <v>0</v>
      </c>
      <c r="J36" s="549">
        <f t="shared" si="0"/>
        <v>0</v>
      </c>
    </row>
    <row r="37" spans="1:10" x14ac:dyDescent="0.2">
      <c r="A37" s="546" t="s">
        <v>285</v>
      </c>
      <c r="B37" s="701" t="s">
        <v>335</v>
      </c>
      <c r="C37" s="701"/>
      <c r="D37" s="701"/>
      <c r="E37" s="701"/>
      <c r="F37" s="548" t="s">
        <v>336</v>
      </c>
      <c r="G37" s="549">
        <v>0</v>
      </c>
      <c r="H37" s="549">
        <v>0</v>
      </c>
      <c r="I37" s="549">
        <v>0</v>
      </c>
      <c r="J37" s="549">
        <f t="shared" si="0"/>
        <v>0</v>
      </c>
    </row>
    <row r="38" spans="1:10" x14ac:dyDescent="0.2">
      <c r="A38" s="546" t="s">
        <v>288</v>
      </c>
      <c r="B38" s="701" t="s">
        <v>337</v>
      </c>
      <c r="C38" s="701"/>
      <c r="D38" s="701"/>
      <c r="E38" s="701"/>
      <c r="F38" s="548" t="s">
        <v>338</v>
      </c>
      <c r="G38" s="549">
        <v>0</v>
      </c>
      <c r="H38" s="549">
        <v>0</v>
      </c>
      <c r="I38" s="549">
        <v>0</v>
      </c>
      <c r="J38" s="549">
        <f t="shared" si="0"/>
        <v>0</v>
      </c>
    </row>
    <row r="39" spans="1:10" x14ac:dyDescent="0.2">
      <c r="A39" s="546" t="s">
        <v>339</v>
      </c>
      <c r="B39" s="701" t="s">
        <v>340</v>
      </c>
      <c r="C39" s="701"/>
      <c r="D39" s="701"/>
      <c r="E39" s="701"/>
      <c r="F39" s="548" t="s">
        <v>341</v>
      </c>
      <c r="G39" s="549">
        <v>0</v>
      </c>
      <c r="H39" s="549">
        <v>0</v>
      </c>
      <c r="I39" s="549">
        <v>0</v>
      </c>
      <c r="J39" s="549">
        <f t="shared" si="0"/>
        <v>0</v>
      </c>
    </row>
    <row r="40" spans="1:10" x14ac:dyDescent="0.2">
      <c r="A40" s="546" t="s">
        <v>342</v>
      </c>
      <c r="B40" s="701" t="s">
        <v>343</v>
      </c>
      <c r="C40" s="701"/>
      <c r="D40" s="701"/>
      <c r="E40" s="701"/>
      <c r="F40" s="548" t="s">
        <v>344</v>
      </c>
      <c r="G40" s="549"/>
      <c r="H40" s="549">
        <f>SUM(H12:H38)</f>
        <v>46287907</v>
      </c>
      <c r="I40" s="549">
        <f>SUM(I12:I39)</f>
        <v>9982117</v>
      </c>
      <c r="J40" s="549">
        <f>H40+I40</f>
        <v>56270024</v>
      </c>
    </row>
  </sheetData>
  <mergeCells count="35">
    <mergeCell ref="B17:E17"/>
    <mergeCell ref="A1:J1"/>
    <mergeCell ref="D3:I3"/>
    <mergeCell ref="D4:H4"/>
    <mergeCell ref="D6:H6"/>
    <mergeCell ref="D8:H8"/>
    <mergeCell ref="G9:G11"/>
    <mergeCell ref="A10:E10"/>
    <mergeCell ref="B12:E12"/>
    <mergeCell ref="B13:E13"/>
    <mergeCell ref="B14:E14"/>
    <mergeCell ref="B15:E15"/>
    <mergeCell ref="B16:E16"/>
    <mergeCell ref="B30:E30"/>
    <mergeCell ref="B18:E18"/>
    <mergeCell ref="B19:E19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7:E37"/>
    <mergeCell ref="B38:E38"/>
    <mergeCell ref="B39:E39"/>
    <mergeCell ref="B40:E40"/>
    <mergeCell ref="B31:E31"/>
    <mergeCell ref="B32:E32"/>
    <mergeCell ref="B33:E33"/>
    <mergeCell ref="B34:E34"/>
    <mergeCell ref="B35:E35"/>
    <mergeCell ref="B36:E36"/>
  </mergeCells>
  <pageMargins left="0.23" right="0.18" top="0.35" bottom="1" header="0.31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1:K21"/>
  <sheetViews>
    <sheetView tabSelected="1" workbookViewId="0">
      <selection activeCell="I19" sqref="I19"/>
    </sheetView>
  </sheetViews>
  <sheetFormatPr defaultRowHeight="12.75" x14ac:dyDescent="0.2"/>
  <sheetData>
    <row r="1" spans="2:11" x14ac:dyDescent="0.2">
      <c r="B1" s="196" t="s">
        <v>428</v>
      </c>
      <c r="C1" s="196"/>
      <c r="D1" s="196"/>
      <c r="E1" s="196"/>
      <c r="F1" s="196"/>
      <c r="G1" s="196"/>
      <c r="H1" s="196"/>
      <c r="I1" s="196"/>
      <c r="J1" s="196"/>
      <c r="K1" s="196"/>
    </row>
    <row r="2" spans="2:11" x14ac:dyDescent="0.2">
      <c r="G2" t="s">
        <v>28</v>
      </c>
    </row>
    <row r="5" spans="2:11" x14ac:dyDescent="0.2">
      <c r="D5" s="665" t="s">
        <v>429</v>
      </c>
      <c r="E5" s="665"/>
      <c r="F5" s="665"/>
      <c r="G5" s="665"/>
      <c r="H5" s="665"/>
      <c r="I5" s="38"/>
    </row>
    <row r="6" spans="2:11" x14ac:dyDescent="0.2">
      <c r="D6" s="38" t="s">
        <v>369</v>
      </c>
      <c r="E6" s="38"/>
      <c r="F6" s="38"/>
      <c r="G6" s="38"/>
      <c r="H6" s="38"/>
      <c r="I6" s="38"/>
    </row>
    <row r="10" spans="2:11" x14ac:dyDescent="0.2">
      <c r="B10" s="38" t="s">
        <v>370</v>
      </c>
      <c r="C10" s="38"/>
      <c r="F10" t="s">
        <v>371</v>
      </c>
      <c r="J10" t="s">
        <v>378</v>
      </c>
    </row>
    <row r="11" spans="2:11" x14ac:dyDescent="0.2">
      <c r="B11" t="s">
        <v>372</v>
      </c>
    </row>
    <row r="15" spans="2:11" x14ac:dyDescent="0.2">
      <c r="B15" s="38" t="s">
        <v>373</v>
      </c>
      <c r="F15" t="s">
        <v>374</v>
      </c>
      <c r="J15" s="716" t="s">
        <v>430</v>
      </c>
      <c r="K15" s="716"/>
    </row>
    <row r="16" spans="2:11" x14ac:dyDescent="0.2">
      <c r="B16" t="s">
        <v>375</v>
      </c>
    </row>
    <row r="17" spans="2:10" x14ac:dyDescent="0.2">
      <c r="B17" t="s">
        <v>376</v>
      </c>
    </row>
    <row r="21" spans="2:10" x14ac:dyDescent="0.2">
      <c r="J21" t="s">
        <v>377</v>
      </c>
    </row>
  </sheetData>
  <mergeCells count="1">
    <mergeCell ref="D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48"/>
  <sheetViews>
    <sheetView zoomScaleNormal="100" workbookViewId="0">
      <selection sqref="A1:H1"/>
    </sheetView>
  </sheetViews>
  <sheetFormatPr defaultRowHeight="12.75" x14ac:dyDescent="0.2"/>
  <cols>
    <col min="2" max="2" width="8.28515625" customWidth="1"/>
    <col min="3" max="3" width="16.140625" customWidth="1"/>
    <col min="4" max="6" width="11" customWidth="1"/>
    <col min="7" max="7" width="11.42578125" customWidth="1"/>
  </cols>
  <sheetData>
    <row r="1" spans="1:10" x14ac:dyDescent="0.2">
      <c r="A1" s="652" t="s">
        <v>441</v>
      </c>
      <c r="B1" s="652"/>
      <c r="C1" s="652"/>
      <c r="D1" s="652"/>
      <c r="E1" s="652"/>
      <c r="F1" s="652"/>
      <c r="G1" s="652"/>
      <c r="H1" s="652"/>
    </row>
    <row r="2" spans="1:10" x14ac:dyDescent="0.2">
      <c r="A2" s="652"/>
      <c r="B2" s="652"/>
      <c r="C2" s="652"/>
      <c r="D2" s="652"/>
      <c r="E2" s="652"/>
      <c r="F2" s="652"/>
      <c r="G2" s="652"/>
      <c r="H2" s="652"/>
    </row>
    <row r="3" spans="1:10" x14ac:dyDescent="0.2">
      <c r="A3" s="196"/>
      <c r="B3" s="196"/>
      <c r="C3" s="196"/>
      <c r="D3" s="196"/>
      <c r="E3" s="196"/>
      <c r="F3" s="196"/>
      <c r="G3" s="196"/>
    </row>
    <row r="4" spans="1:10" x14ac:dyDescent="0.2">
      <c r="A4" s="4"/>
      <c r="B4" s="4"/>
      <c r="C4" s="4" t="s">
        <v>345</v>
      </c>
      <c r="D4" s="4"/>
      <c r="E4" s="4"/>
    </row>
    <row r="5" spans="1:10" x14ac:dyDescent="0.2">
      <c r="G5" s="7"/>
    </row>
    <row r="6" spans="1:10" x14ac:dyDescent="0.2">
      <c r="A6" s="659" t="s">
        <v>10</v>
      </c>
      <c r="B6" s="659"/>
      <c r="C6" s="659"/>
      <c r="D6" s="659"/>
      <c r="E6" s="659"/>
      <c r="F6" s="659"/>
      <c r="G6" s="7"/>
    </row>
    <row r="7" spans="1:10" x14ac:dyDescent="0.2">
      <c r="A7" s="7"/>
      <c r="B7" s="659" t="s">
        <v>37</v>
      </c>
      <c r="C7" s="659"/>
      <c r="D7" s="659"/>
      <c r="E7" s="659"/>
      <c r="F7" s="7"/>
      <c r="G7" s="6"/>
    </row>
    <row r="8" spans="1:10" x14ac:dyDescent="0.2">
      <c r="A8" s="6"/>
      <c r="B8" s="6"/>
      <c r="C8" s="258">
        <v>2018</v>
      </c>
      <c r="D8" s="6"/>
      <c r="E8" s="6"/>
      <c r="F8" s="6"/>
      <c r="G8" s="6"/>
    </row>
    <row r="9" spans="1:10" ht="13.5" thickBot="1" x14ac:dyDescent="0.25">
      <c r="A9" s="1"/>
      <c r="B9" s="1"/>
      <c r="C9" s="1"/>
      <c r="D9" s="1"/>
      <c r="E9" s="1"/>
      <c r="F9" s="1"/>
      <c r="G9" s="176" t="s">
        <v>106</v>
      </c>
    </row>
    <row r="10" spans="1:10" ht="13.5" thickBot="1" x14ac:dyDescent="0.25">
      <c r="A10" s="18"/>
      <c r="B10" s="19" t="s">
        <v>12</v>
      </c>
      <c r="C10" s="20"/>
      <c r="D10" s="21" t="s">
        <v>13</v>
      </c>
      <c r="E10" s="21" t="s">
        <v>14</v>
      </c>
      <c r="F10" s="21" t="s">
        <v>15</v>
      </c>
      <c r="G10" s="20" t="s">
        <v>11</v>
      </c>
    </row>
    <row r="11" spans="1:10" ht="14.25" customHeight="1" thickBot="1" x14ac:dyDescent="0.25">
      <c r="A11" s="653" t="s">
        <v>52</v>
      </c>
      <c r="B11" s="654"/>
      <c r="C11" s="655"/>
      <c r="D11" s="653">
        <v>2018</v>
      </c>
      <c r="E11" s="654"/>
      <c r="F11" s="654"/>
      <c r="G11" s="655"/>
    </row>
    <row r="12" spans="1:10" s="4" customFormat="1" ht="15" customHeight="1" x14ac:dyDescent="0.2">
      <c r="A12" s="59"/>
      <c r="B12" s="218" t="s">
        <v>0</v>
      </c>
      <c r="C12" s="218"/>
      <c r="D12" s="29"/>
      <c r="E12" s="30"/>
      <c r="F12" s="207"/>
      <c r="G12" s="208"/>
      <c r="J12"/>
    </row>
    <row r="13" spans="1:10" s="4" customFormat="1" x14ac:dyDescent="0.2">
      <c r="A13" s="219" t="s">
        <v>2</v>
      </c>
      <c r="B13" s="93"/>
      <c r="C13" s="52"/>
      <c r="D13" s="392" t="s">
        <v>18</v>
      </c>
      <c r="E13" s="426" t="s">
        <v>131</v>
      </c>
      <c r="F13" s="426" t="s">
        <v>247</v>
      </c>
      <c r="G13" s="12"/>
    </row>
    <row r="14" spans="1:10" x14ac:dyDescent="0.2">
      <c r="A14" s="71" t="s">
        <v>379</v>
      </c>
      <c r="B14" s="2"/>
      <c r="C14" s="2"/>
      <c r="D14" s="220">
        <v>20868657</v>
      </c>
      <c r="E14" s="427">
        <v>22316826</v>
      </c>
      <c r="F14" s="419">
        <v>22316826</v>
      </c>
      <c r="G14" s="12"/>
    </row>
    <row r="15" spans="1:10" x14ac:dyDescent="0.2">
      <c r="A15" s="71" t="s">
        <v>53</v>
      </c>
      <c r="B15" s="2"/>
      <c r="C15" s="2"/>
      <c r="D15" s="220">
        <v>1785000</v>
      </c>
      <c r="E15" s="427">
        <v>3443667</v>
      </c>
      <c r="F15" s="419">
        <v>948064</v>
      </c>
      <c r="G15" s="12"/>
    </row>
    <row r="16" spans="1:10" x14ac:dyDescent="0.2">
      <c r="A16" s="71" t="s">
        <v>55</v>
      </c>
      <c r="B16" s="2"/>
      <c r="C16" s="2"/>
      <c r="D16" s="220">
        <v>8193633</v>
      </c>
      <c r="E16" s="427">
        <v>8345633</v>
      </c>
      <c r="F16" s="419">
        <v>11598595</v>
      </c>
      <c r="G16" s="12"/>
    </row>
    <row r="17" spans="1:7" x14ac:dyDescent="0.2">
      <c r="A17" s="71" t="s">
        <v>112</v>
      </c>
      <c r="B17" s="2"/>
      <c r="C17" s="2"/>
      <c r="D17" s="220">
        <v>55000</v>
      </c>
      <c r="E17" s="427">
        <v>55000</v>
      </c>
      <c r="F17" s="419">
        <v>114514</v>
      </c>
      <c r="G17" s="12"/>
    </row>
    <row r="18" spans="1:7" x14ac:dyDescent="0.2">
      <c r="A18" s="71" t="s">
        <v>57</v>
      </c>
      <c r="B18" s="2"/>
      <c r="C18" s="2"/>
      <c r="D18" s="220" t="s">
        <v>117</v>
      </c>
      <c r="E18" s="427">
        <v>3466769</v>
      </c>
      <c r="F18" s="419">
        <v>4195956</v>
      </c>
      <c r="G18" s="12"/>
    </row>
    <row r="19" spans="1:7" ht="13.5" customHeight="1" x14ac:dyDescent="0.2">
      <c r="A19" s="219" t="s">
        <v>1</v>
      </c>
      <c r="B19" s="3"/>
      <c r="C19" s="3"/>
      <c r="D19" s="221">
        <f>SUM(D14:D18)</f>
        <v>30902290</v>
      </c>
      <c r="E19" s="428">
        <f>SUM(E14:E18)</f>
        <v>37627895</v>
      </c>
      <c r="F19" s="420">
        <f>SUM(F14:F18)</f>
        <v>39173955</v>
      </c>
      <c r="G19" s="209"/>
    </row>
    <row r="20" spans="1:7" x14ac:dyDescent="0.2">
      <c r="A20" s="71"/>
      <c r="B20" s="2"/>
      <c r="C20" s="2"/>
      <c r="D20" s="220">
        <f>D19-D17</f>
        <v>30847290</v>
      </c>
      <c r="E20" s="220">
        <f t="shared" ref="E20:F20" si="0">E19-E17</f>
        <v>37572895</v>
      </c>
      <c r="F20" s="220">
        <f t="shared" si="0"/>
        <v>39059441</v>
      </c>
      <c r="G20" s="12"/>
    </row>
    <row r="21" spans="1:7" x14ac:dyDescent="0.2">
      <c r="A21" s="219" t="s">
        <v>3</v>
      </c>
      <c r="B21" s="2"/>
      <c r="C21" s="2"/>
      <c r="D21" s="91"/>
      <c r="E21" s="427"/>
      <c r="F21" s="421"/>
      <c r="G21" s="12"/>
    </row>
    <row r="22" spans="1:7" x14ac:dyDescent="0.2">
      <c r="A22" s="71" t="s">
        <v>54</v>
      </c>
      <c r="B22" s="2"/>
      <c r="C22" s="2"/>
      <c r="D22" s="220">
        <v>13042814</v>
      </c>
      <c r="E22" s="427">
        <v>19511573</v>
      </c>
      <c r="F22" s="419">
        <v>19336273</v>
      </c>
      <c r="G22" s="12"/>
    </row>
    <row r="23" spans="1:7" x14ac:dyDescent="0.2">
      <c r="A23" s="71" t="s">
        <v>63</v>
      </c>
      <c r="B23" s="2"/>
      <c r="C23" s="2"/>
      <c r="D23" s="220">
        <v>2263081</v>
      </c>
      <c r="E23" s="427">
        <v>3580295</v>
      </c>
      <c r="F23" s="419">
        <v>2457006</v>
      </c>
      <c r="G23" s="12"/>
    </row>
    <row r="24" spans="1:7" x14ac:dyDescent="0.2">
      <c r="A24" s="71" t="s">
        <v>58</v>
      </c>
      <c r="B24" s="2"/>
      <c r="C24" s="2"/>
      <c r="D24" s="220">
        <v>9791129</v>
      </c>
      <c r="E24" s="427">
        <v>11037474</v>
      </c>
      <c r="F24" s="419">
        <v>9032405</v>
      </c>
      <c r="G24" s="12"/>
    </row>
    <row r="25" spans="1:7" x14ac:dyDescent="0.2">
      <c r="A25" s="71" t="s">
        <v>39</v>
      </c>
      <c r="B25" s="2"/>
      <c r="C25" s="2"/>
      <c r="D25" s="220">
        <v>2100500</v>
      </c>
      <c r="E25" s="427">
        <v>2252500</v>
      </c>
      <c r="F25" s="419">
        <v>865460</v>
      </c>
      <c r="G25" s="12"/>
    </row>
    <row r="26" spans="1:7" x14ac:dyDescent="0.2">
      <c r="A26" s="180" t="s">
        <v>40</v>
      </c>
      <c r="B26" s="13"/>
      <c r="C26" s="13"/>
      <c r="D26" s="220">
        <v>7469520</v>
      </c>
      <c r="E26" s="427">
        <v>4410489</v>
      </c>
      <c r="F26" s="419">
        <v>4247611</v>
      </c>
      <c r="G26" s="12"/>
    </row>
    <row r="27" spans="1:7" x14ac:dyDescent="0.2">
      <c r="A27" s="71"/>
      <c r="B27" s="2"/>
      <c r="C27" s="2"/>
      <c r="D27" s="222"/>
      <c r="E27" s="427"/>
      <c r="F27" s="422">
        <v>0</v>
      </c>
      <c r="G27" s="12"/>
    </row>
    <row r="28" spans="1:7" x14ac:dyDescent="0.2">
      <c r="A28" s="656" t="s">
        <v>59</v>
      </c>
      <c r="B28" s="657"/>
      <c r="C28" s="658"/>
      <c r="D28" s="220">
        <v>822555</v>
      </c>
      <c r="E28" s="427">
        <v>4289324</v>
      </c>
      <c r="F28" s="419">
        <v>4289324</v>
      </c>
      <c r="G28" s="12"/>
    </row>
    <row r="29" spans="1:7" ht="13.5" customHeight="1" x14ac:dyDescent="0.2">
      <c r="A29" s="219" t="s">
        <v>6</v>
      </c>
      <c r="B29" s="3"/>
      <c r="C29" s="3"/>
      <c r="D29" s="221">
        <f>SUM(D22:D28)</f>
        <v>35489599</v>
      </c>
      <c r="E29" s="428">
        <f>SUM(E22:E28)</f>
        <v>45081655</v>
      </c>
      <c r="F29" s="420">
        <f>SUM(F22:F28)</f>
        <v>40228079</v>
      </c>
      <c r="G29" s="209"/>
    </row>
    <row r="30" spans="1:7" x14ac:dyDescent="0.2">
      <c r="A30" s="216"/>
      <c r="B30" s="22"/>
      <c r="C30" s="22"/>
      <c r="D30" s="106"/>
      <c r="E30" s="217"/>
      <c r="F30" s="106"/>
      <c r="G30" s="210"/>
    </row>
    <row r="31" spans="1:7" ht="13.5" customHeight="1" x14ac:dyDescent="0.2">
      <c r="A31" s="299"/>
      <c r="B31" s="213" t="s">
        <v>7</v>
      </c>
      <c r="C31" s="213"/>
      <c r="D31" s="223"/>
      <c r="E31" s="214"/>
      <c r="F31" s="223"/>
      <c r="G31" s="215"/>
    </row>
    <row r="32" spans="1:7" x14ac:dyDescent="0.2">
      <c r="A32" s="219"/>
      <c r="B32" s="8"/>
      <c r="C32" s="8"/>
      <c r="D32" s="224"/>
      <c r="E32" s="9"/>
      <c r="F32" s="224"/>
      <c r="G32" s="209"/>
    </row>
    <row r="33" spans="1:7" x14ac:dyDescent="0.2">
      <c r="A33" s="219" t="s">
        <v>2</v>
      </c>
      <c r="B33" s="2"/>
      <c r="C33" s="2"/>
      <c r="D33" s="392" t="s">
        <v>18</v>
      </c>
      <c r="E33" s="426" t="s">
        <v>131</v>
      </c>
      <c r="F33" s="488" t="s">
        <v>247</v>
      </c>
      <c r="G33" s="12"/>
    </row>
    <row r="34" spans="1:7" x14ac:dyDescent="0.2">
      <c r="A34" s="71" t="s">
        <v>56</v>
      </c>
      <c r="B34" s="2"/>
      <c r="C34" s="2"/>
      <c r="D34" s="220">
        <v>8362424</v>
      </c>
      <c r="E34" s="427">
        <v>11561297</v>
      </c>
      <c r="F34" s="419">
        <v>11294625</v>
      </c>
      <c r="G34" s="12"/>
    </row>
    <row r="35" spans="1:7" x14ac:dyDescent="0.2">
      <c r="A35" s="71" t="s">
        <v>380</v>
      </c>
      <c r="B35" s="2"/>
      <c r="C35" s="2"/>
      <c r="D35" s="220">
        <v>0</v>
      </c>
      <c r="E35" s="427">
        <v>5101340</v>
      </c>
      <c r="F35" s="419">
        <v>5101340</v>
      </c>
      <c r="G35" s="12"/>
    </row>
    <row r="36" spans="1:7" x14ac:dyDescent="0.2">
      <c r="A36" s="71" t="s">
        <v>381</v>
      </c>
      <c r="B36" s="2"/>
      <c r="C36" s="2"/>
      <c r="D36" s="220">
        <v>0</v>
      </c>
      <c r="E36" s="427">
        <v>0</v>
      </c>
      <c r="F36" s="419">
        <v>468400</v>
      </c>
      <c r="G36" s="12"/>
    </row>
    <row r="37" spans="1:7" ht="13.5" customHeight="1" x14ac:dyDescent="0.2">
      <c r="A37" s="219" t="s">
        <v>1</v>
      </c>
      <c r="B37" s="3"/>
      <c r="C37" s="3"/>
      <c r="D37" s="221">
        <f>SUM(D34:D35)</f>
        <v>8362424</v>
      </c>
      <c r="E37" s="428">
        <f>SUM(E34:E36)</f>
        <v>16662637</v>
      </c>
      <c r="F37" s="420">
        <f>SUM(F34:F36)</f>
        <v>16864365</v>
      </c>
      <c r="G37" s="209"/>
    </row>
    <row r="38" spans="1:7" x14ac:dyDescent="0.2">
      <c r="A38" s="71"/>
      <c r="B38" s="2"/>
      <c r="C38" s="2"/>
      <c r="D38" s="91"/>
      <c r="E38" s="427"/>
      <c r="F38" s="421"/>
      <c r="G38" s="12"/>
    </row>
    <row r="39" spans="1:7" x14ac:dyDescent="0.2">
      <c r="A39" s="219" t="s">
        <v>3</v>
      </c>
      <c r="B39" s="2"/>
      <c r="C39" s="2"/>
      <c r="D39" s="91"/>
      <c r="E39" s="427"/>
      <c r="F39" s="421"/>
      <c r="G39" s="12"/>
    </row>
    <row r="40" spans="1:7" x14ac:dyDescent="0.2">
      <c r="A40" s="71" t="s">
        <v>60</v>
      </c>
      <c r="B40" s="2"/>
      <c r="C40" s="2"/>
      <c r="D40" s="220">
        <v>3375115</v>
      </c>
      <c r="E40" s="427">
        <v>2899526</v>
      </c>
      <c r="F40" s="419">
        <v>2022008</v>
      </c>
      <c r="G40" s="12"/>
    </row>
    <row r="41" spans="1:7" x14ac:dyDescent="0.2">
      <c r="A41" s="71" t="s">
        <v>61</v>
      </c>
      <c r="B41" s="2"/>
      <c r="C41" s="2"/>
      <c r="D41" s="220">
        <v>400000</v>
      </c>
      <c r="E41" s="427">
        <v>6255826</v>
      </c>
      <c r="F41" s="419">
        <v>2522171</v>
      </c>
      <c r="G41" s="12"/>
    </row>
    <row r="42" spans="1:7" x14ac:dyDescent="0.2">
      <c r="A42" s="71" t="s">
        <v>62</v>
      </c>
      <c r="B42" s="2"/>
      <c r="C42" s="2"/>
      <c r="D42" s="220">
        <v>0</v>
      </c>
      <c r="E42" s="427">
        <v>53525</v>
      </c>
      <c r="F42" s="419">
        <v>0</v>
      </c>
      <c r="G42" s="12"/>
    </row>
    <row r="43" spans="1:7" ht="13.5" customHeight="1" x14ac:dyDescent="0.2">
      <c r="A43" s="219" t="s">
        <v>6</v>
      </c>
      <c r="B43" s="3"/>
      <c r="C43" s="3"/>
      <c r="D43" s="221">
        <f>SUM(D40:D42)</f>
        <v>3775115</v>
      </c>
      <c r="E43" s="428">
        <f>SUM(E40:E42)</f>
        <v>9208877</v>
      </c>
      <c r="F43" s="420">
        <f>SUM(F40:F42)</f>
        <v>4544179</v>
      </c>
      <c r="G43" s="209"/>
    </row>
    <row r="44" spans="1:7" ht="13.5" thickBot="1" x14ac:dyDescent="0.25">
      <c r="A44" s="216"/>
      <c r="B44" s="22"/>
      <c r="C44" s="22"/>
      <c r="D44" s="107"/>
      <c r="E44" s="429"/>
      <c r="F44" s="423"/>
      <c r="G44" s="210"/>
    </row>
    <row r="45" spans="1:7" ht="13.5" customHeight="1" x14ac:dyDescent="0.2">
      <c r="A45" s="24" t="s">
        <v>8</v>
      </c>
      <c r="B45" s="25"/>
      <c r="C45" s="25"/>
      <c r="D45" s="225">
        <f>D19+D37</f>
        <v>39264714</v>
      </c>
      <c r="E45" s="225">
        <f>E19+E37</f>
        <v>54290532</v>
      </c>
      <c r="F45" s="225">
        <f>F19+F37</f>
        <v>56038320</v>
      </c>
      <c r="G45" s="211"/>
    </row>
    <row r="46" spans="1:7" ht="14.25" customHeight="1" thickBot="1" x14ac:dyDescent="0.25">
      <c r="A46" s="26" t="s">
        <v>9</v>
      </c>
      <c r="B46" s="27"/>
      <c r="C46" s="27"/>
      <c r="D46" s="226">
        <f>D29+D43</f>
        <v>39264714</v>
      </c>
      <c r="E46" s="226">
        <f>E29+E43</f>
        <v>54290532</v>
      </c>
      <c r="F46" s="226">
        <f>F29+F43</f>
        <v>44772258</v>
      </c>
      <c r="G46" s="212"/>
    </row>
    <row r="47" spans="1:7" x14ac:dyDescent="0.2">
      <c r="A47" s="1"/>
      <c r="B47" s="1"/>
      <c r="C47" s="1"/>
      <c r="D47" s="416"/>
      <c r="E47" s="5"/>
      <c r="F47" s="5"/>
      <c r="G47" s="5"/>
    </row>
    <row r="48" spans="1:7" x14ac:dyDescent="0.2">
      <c r="A48" s="196"/>
      <c r="B48" s="1"/>
      <c r="C48" s="1"/>
      <c r="D48" s="1"/>
      <c r="E48" s="1"/>
      <c r="F48" s="1"/>
      <c r="G48" s="1"/>
    </row>
  </sheetData>
  <mergeCells count="7">
    <mergeCell ref="A1:H1"/>
    <mergeCell ref="A2:H2"/>
    <mergeCell ref="D11:G11"/>
    <mergeCell ref="A11:C11"/>
    <mergeCell ref="A28:C28"/>
    <mergeCell ref="A6:F6"/>
    <mergeCell ref="B7:E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M34"/>
  <sheetViews>
    <sheetView workbookViewId="0">
      <selection activeCell="C1" sqref="C1:J1"/>
    </sheetView>
  </sheetViews>
  <sheetFormatPr defaultRowHeight="12.75" x14ac:dyDescent="0.2"/>
  <cols>
    <col min="1" max="1" width="7.85546875" customWidth="1"/>
    <col min="2" max="2" width="9.140625" customWidth="1"/>
    <col min="3" max="3" width="18.42578125" customWidth="1"/>
    <col min="4" max="9" width="9.7109375" customWidth="1"/>
    <col min="10" max="10" width="10.28515625" customWidth="1"/>
    <col min="11" max="11" width="9.7109375" customWidth="1"/>
    <col min="12" max="13" width="9.85546875" bestFit="1" customWidth="1"/>
  </cols>
  <sheetData>
    <row r="1" spans="1:13" x14ac:dyDescent="0.2">
      <c r="C1" s="652" t="s">
        <v>440</v>
      </c>
      <c r="D1" s="652"/>
      <c r="E1" s="652"/>
      <c r="F1" s="652"/>
      <c r="G1" s="652"/>
      <c r="H1" s="652"/>
      <c r="I1" s="652"/>
      <c r="J1" s="652"/>
    </row>
    <row r="2" spans="1:13" x14ac:dyDescent="0.2">
      <c r="C2" s="652"/>
      <c r="D2" s="652"/>
      <c r="E2" s="652"/>
      <c r="F2" s="652"/>
      <c r="G2" s="652"/>
      <c r="H2" s="652"/>
      <c r="I2" s="652"/>
      <c r="J2" s="652"/>
    </row>
    <row r="3" spans="1:13" x14ac:dyDescent="0.2">
      <c r="A3" s="4"/>
      <c r="B3" s="4"/>
      <c r="C3" s="4"/>
    </row>
    <row r="4" spans="1:13" x14ac:dyDescent="0.2">
      <c r="A4" s="4"/>
      <c r="B4" s="4"/>
      <c r="C4" s="390"/>
      <c r="D4" s="665" t="s">
        <v>345</v>
      </c>
      <c r="E4" s="665"/>
      <c r="F4" s="665"/>
      <c r="G4" s="665"/>
      <c r="H4" s="665"/>
      <c r="I4" s="665"/>
    </row>
    <row r="5" spans="1:13" x14ac:dyDescent="0.2">
      <c r="A5" s="4"/>
      <c r="B5" s="4"/>
      <c r="C5" s="390"/>
      <c r="D5" s="234"/>
      <c r="E5" s="234"/>
      <c r="F5" s="234"/>
      <c r="G5" s="234"/>
      <c r="H5" s="234"/>
      <c r="I5" s="234"/>
    </row>
    <row r="6" spans="1:13" x14ac:dyDescent="0.2">
      <c r="A6" s="4"/>
      <c r="B6" s="4"/>
      <c r="C6" s="4"/>
      <c r="D6" s="664" t="s">
        <v>38</v>
      </c>
      <c r="E6" s="664"/>
      <c r="F6" s="664"/>
      <c r="G6" s="664"/>
      <c r="H6" s="664"/>
      <c r="I6" s="664"/>
      <c r="J6" s="4"/>
      <c r="K6" s="4"/>
    </row>
    <row r="7" spans="1:13" x14ac:dyDescent="0.2">
      <c r="A7" s="4"/>
      <c r="B7" s="4"/>
      <c r="C7" s="4"/>
      <c r="D7" s="4"/>
      <c r="E7" s="4"/>
      <c r="F7" s="4">
        <v>2019</v>
      </c>
      <c r="G7" s="4"/>
      <c r="H7" s="4"/>
      <c r="I7" s="4"/>
      <c r="J7" s="4"/>
      <c r="K7" s="4"/>
    </row>
    <row r="8" spans="1:13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3" ht="13.5" thickBot="1" x14ac:dyDescent="0.25">
      <c r="A9" s="31"/>
      <c r="B9" s="241" t="s">
        <v>12</v>
      </c>
      <c r="C9" s="34"/>
      <c r="D9" s="660" t="s">
        <v>13</v>
      </c>
      <c r="E9" s="661"/>
      <c r="F9" s="660" t="s">
        <v>14</v>
      </c>
      <c r="G9" s="661"/>
      <c r="H9" s="660" t="s">
        <v>15</v>
      </c>
      <c r="I9" s="661"/>
      <c r="J9" s="660" t="s">
        <v>11</v>
      </c>
      <c r="K9" s="661"/>
      <c r="L9" s="660" t="s">
        <v>17</v>
      </c>
      <c r="M9" s="661"/>
    </row>
    <row r="10" spans="1:13" ht="15" customHeight="1" thickBot="1" x14ac:dyDescent="0.25">
      <c r="A10" s="10" t="s">
        <v>20</v>
      </c>
      <c r="B10" s="666" t="s">
        <v>22</v>
      </c>
      <c r="C10" s="667"/>
      <c r="D10" s="660" t="s">
        <v>79</v>
      </c>
      <c r="E10" s="661"/>
      <c r="F10" s="660" t="s">
        <v>78</v>
      </c>
      <c r="G10" s="661"/>
      <c r="H10" s="660" t="s">
        <v>68</v>
      </c>
      <c r="I10" s="661"/>
      <c r="J10" s="660" t="s">
        <v>69</v>
      </c>
      <c r="K10" s="661"/>
      <c r="L10" s="660" t="s">
        <v>275</v>
      </c>
      <c r="M10" s="661"/>
    </row>
    <row r="11" spans="1:13" ht="15" customHeight="1" thickBot="1" x14ac:dyDescent="0.25">
      <c r="A11" s="293" t="s">
        <v>21</v>
      </c>
      <c r="B11" s="668"/>
      <c r="C11" s="669"/>
      <c r="D11" s="200" t="s">
        <v>18</v>
      </c>
      <c r="E11" s="201" t="s">
        <v>247</v>
      </c>
      <c r="F11" s="200" t="s">
        <v>18</v>
      </c>
      <c r="G11" s="201" t="s">
        <v>247</v>
      </c>
      <c r="H11" s="200" t="s">
        <v>18</v>
      </c>
      <c r="I11" s="201" t="s">
        <v>247</v>
      </c>
      <c r="J11" s="200" t="s">
        <v>18</v>
      </c>
      <c r="K11" s="201" t="s">
        <v>247</v>
      </c>
      <c r="L11" s="200" t="s">
        <v>18</v>
      </c>
      <c r="M11" s="201" t="s">
        <v>247</v>
      </c>
    </row>
    <row r="12" spans="1:13" ht="13.5" thickBot="1" x14ac:dyDescent="0.25">
      <c r="A12" s="114" t="s">
        <v>19</v>
      </c>
      <c r="B12" s="114"/>
      <c r="C12" s="163"/>
      <c r="D12" s="559"/>
      <c r="E12" s="558"/>
      <c r="F12" s="301"/>
      <c r="G12" s="300"/>
      <c r="H12" s="301"/>
      <c r="I12" s="300"/>
      <c r="J12" s="301"/>
      <c r="K12" s="300"/>
      <c r="L12" s="301"/>
      <c r="M12" s="300"/>
    </row>
    <row r="13" spans="1:13" x14ac:dyDescent="0.2">
      <c r="A13" s="153"/>
      <c r="B13" s="639"/>
      <c r="C13" s="640"/>
      <c r="D13" s="641"/>
      <c r="E13" s="641"/>
      <c r="F13" s="295"/>
      <c r="G13" s="296"/>
      <c r="H13" s="295"/>
      <c r="I13" s="296"/>
      <c r="J13" s="295"/>
      <c r="K13" s="296"/>
      <c r="L13" s="295"/>
      <c r="M13" s="296"/>
    </row>
    <row r="14" spans="1:13" x14ac:dyDescent="0.2">
      <c r="A14" s="568" t="s">
        <v>45</v>
      </c>
      <c r="B14" s="642" t="s">
        <v>346</v>
      </c>
      <c r="C14" s="643"/>
      <c r="D14" s="644">
        <v>10192658</v>
      </c>
      <c r="E14" s="644">
        <v>11275982</v>
      </c>
      <c r="F14" s="227"/>
      <c r="G14" s="268"/>
      <c r="H14" s="227"/>
      <c r="I14" s="268"/>
      <c r="J14" s="227"/>
      <c r="K14" s="427">
        <v>0</v>
      </c>
      <c r="L14" s="227">
        <f>D14+F14+H14+J14</f>
        <v>10192658</v>
      </c>
      <c r="M14" s="268">
        <f>E14+G14+I14+K14</f>
        <v>11275982</v>
      </c>
    </row>
    <row r="15" spans="1:13" x14ac:dyDescent="0.2">
      <c r="A15" s="568" t="s">
        <v>65</v>
      </c>
      <c r="B15" s="642" t="s">
        <v>82</v>
      </c>
      <c r="C15" s="643"/>
      <c r="D15" s="644">
        <v>183870</v>
      </c>
      <c r="E15" s="644">
        <v>183870</v>
      </c>
      <c r="F15" s="227"/>
      <c r="G15" s="268"/>
      <c r="H15" s="227"/>
      <c r="I15" s="268" t="s">
        <v>28</v>
      </c>
      <c r="J15" s="227"/>
      <c r="K15" s="268"/>
      <c r="L15" s="227">
        <f t="shared" ref="L15:L25" si="0">D15+F15+H15+J15</f>
        <v>183870</v>
      </c>
      <c r="M15" s="268">
        <f>E15+G15</f>
        <v>183870</v>
      </c>
    </row>
    <row r="16" spans="1:13" x14ac:dyDescent="0.2">
      <c r="A16" s="568" t="s">
        <v>46</v>
      </c>
      <c r="B16" s="642" t="s">
        <v>83</v>
      </c>
      <c r="C16" s="643"/>
      <c r="D16" s="644">
        <v>512000</v>
      </c>
      <c r="E16" s="644">
        <v>512000</v>
      </c>
      <c r="F16" s="227"/>
      <c r="G16" s="268"/>
      <c r="H16" s="227"/>
      <c r="I16" s="268"/>
      <c r="J16" s="227"/>
      <c r="K16" s="268"/>
      <c r="L16" s="227">
        <f t="shared" si="0"/>
        <v>512000</v>
      </c>
      <c r="M16" s="268">
        <f t="shared" ref="M16:M25" si="1">E16+G16+I16+K16</f>
        <v>512000</v>
      </c>
    </row>
    <row r="17" spans="1:13" x14ac:dyDescent="0.2">
      <c r="A17" s="568" t="s">
        <v>64</v>
      </c>
      <c r="B17" s="642" t="s">
        <v>84</v>
      </c>
      <c r="C17" s="643"/>
      <c r="D17" s="644">
        <v>958900</v>
      </c>
      <c r="E17" s="644">
        <v>958900</v>
      </c>
      <c r="F17" s="227"/>
      <c r="G17" s="268"/>
      <c r="H17" s="227"/>
      <c r="I17" s="268"/>
      <c r="J17" s="227"/>
      <c r="K17" s="268"/>
      <c r="L17" s="227">
        <f t="shared" si="0"/>
        <v>958900</v>
      </c>
      <c r="M17" s="268">
        <f t="shared" si="1"/>
        <v>958900</v>
      </c>
    </row>
    <row r="18" spans="1:13" x14ac:dyDescent="0.2">
      <c r="A18" s="568" t="s">
        <v>47</v>
      </c>
      <c r="B18" s="642" t="s">
        <v>347</v>
      </c>
      <c r="C18" s="643"/>
      <c r="D18" s="644"/>
      <c r="E18" s="644"/>
      <c r="F18" s="227"/>
      <c r="G18" s="268"/>
      <c r="H18" s="227"/>
      <c r="I18" s="268"/>
      <c r="J18" s="227"/>
      <c r="K18" s="268"/>
      <c r="L18" s="227">
        <f t="shared" si="0"/>
        <v>0</v>
      </c>
      <c r="M18" s="268">
        <f t="shared" si="1"/>
        <v>0</v>
      </c>
    </row>
    <row r="19" spans="1:13" x14ac:dyDescent="0.2">
      <c r="A19" s="552">
        <v>107060</v>
      </c>
      <c r="B19" s="642" t="s">
        <v>354</v>
      </c>
      <c r="C19" s="643"/>
      <c r="D19" s="644">
        <v>2214000</v>
      </c>
      <c r="E19" s="644">
        <v>2578845</v>
      </c>
      <c r="F19" s="227"/>
      <c r="G19" s="268"/>
      <c r="H19" s="227"/>
      <c r="I19" s="268"/>
      <c r="J19" s="227"/>
      <c r="K19" s="268"/>
      <c r="L19" s="227">
        <f t="shared" si="0"/>
        <v>2214000</v>
      </c>
      <c r="M19" s="268">
        <f t="shared" si="1"/>
        <v>2578845</v>
      </c>
    </row>
    <row r="20" spans="1:13" x14ac:dyDescent="0.2">
      <c r="A20" s="552">
        <v>107055</v>
      </c>
      <c r="B20" s="642" t="s">
        <v>66</v>
      </c>
      <c r="C20" s="643"/>
      <c r="D20" s="644">
        <v>3100000</v>
      </c>
      <c r="E20" s="644">
        <v>3100000</v>
      </c>
      <c r="F20" s="227"/>
      <c r="G20" s="268"/>
      <c r="H20" s="227"/>
      <c r="I20" s="268"/>
      <c r="J20" s="227"/>
      <c r="K20" s="268"/>
      <c r="L20" s="227">
        <f t="shared" si="0"/>
        <v>3100000</v>
      </c>
      <c r="M20" s="268">
        <f t="shared" si="1"/>
        <v>3100000</v>
      </c>
    </row>
    <row r="21" spans="1:13" x14ac:dyDescent="0.2">
      <c r="A21" s="568" t="s">
        <v>127</v>
      </c>
      <c r="B21" s="642" t="s">
        <v>133</v>
      </c>
      <c r="C21" s="643"/>
      <c r="D21" s="644"/>
      <c r="E21" s="644"/>
      <c r="F21" s="274"/>
      <c r="G21" s="275"/>
      <c r="H21" s="227">
        <v>8193633</v>
      </c>
      <c r="I21" s="294">
        <v>11598595</v>
      </c>
      <c r="J21" s="274">
        <v>0</v>
      </c>
      <c r="K21" s="275">
        <v>0</v>
      </c>
      <c r="L21" s="227">
        <f t="shared" si="0"/>
        <v>8193633</v>
      </c>
      <c r="M21" s="268">
        <f t="shared" si="1"/>
        <v>11598595</v>
      </c>
    </row>
    <row r="22" spans="1:13" x14ac:dyDescent="0.2">
      <c r="A22" s="568" t="s">
        <v>48</v>
      </c>
      <c r="B22" s="642" t="s">
        <v>86</v>
      </c>
      <c r="C22" s="643"/>
      <c r="D22" s="644">
        <v>1800000</v>
      </c>
      <c r="E22" s="644">
        <v>1800000</v>
      </c>
      <c r="F22" s="274"/>
      <c r="G22" s="275"/>
      <c r="H22" s="227"/>
      <c r="I22" s="294"/>
      <c r="J22" s="274"/>
      <c r="K22" s="275"/>
      <c r="L22" s="227">
        <f t="shared" si="0"/>
        <v>1800000</v>
      </c>
      <c r="M22" s="268">
        <f t="shared" si="1"/>
        <v>1800000</v>
      </c>
    </row>
    <row r="23" spans="1:13" x14ac:dyDescent="0.2">
      <c r="A23" s="568" t="s">
        <v>49</v>
      </c>
      <c r="B23" s="642" t="s">
        <v>348</v>
      </c>
      <c r="C23" s="643"/>
      <c r="D23" s="644"/>
      <c r="E23" s="644"/>
      <c r="F23" s="274"/>
      <c r="G23" s="275"/>
      <c r="H23" s="227"/>
      <c r="I23" s="294"/>
      <c r="J23" s="274"/>
      <c r="K23" s="275"/>
      <c r="L23" s="227">
        <f t="shared" si="0"/>
        <v>0</v>
      </c>
      <c r="M23" s="268">
        <f t="shared" si="1"/>
        <v>0</v>
      </c>
    </row>
    <row r="24" spans="1:13" x14ac:dyDescent="0.2">
      <c r="A24" s="568" t="s">
        <v>44</v>
      </c>
      <c r="B24" s="662" t="s">
        <v>349</v>
      </c>
      <c r="C24" s="663"/>
      <c r="D24" s="644">
        <v>1907229</v>
      </c>
      <c r="E24" s="644">
        <v>1907229</v>
      </c>
      <c r="F24" s="227"/>
      <c r="G24" s="268"/>
      <c r="H24" s="227"/>
      <c r="I24" s="302"/>
      <c r="J24" s="248"/>
      <c r="K24" s="268"/>
      <c r="L24" s="227">
        <f t="shared" si="0"/>
        <v>1907229</v>
      </c>
      <c r="M24" s="268">
        <f t="shared" si="1"/>
        <v>1907229</v>
      </c>
    </row>
    <row r="25" spans="1:13" x14ac:dyDescent="0.2">
      <c r="A25" s="552">
        <v>900020</v>
      </c>
      <c r="B25" s="642" t="s">
        <v>350</v>
      </c>
      <c r="C25" s="643"/>
      <c r="D25" s="644"/>
      <c r="E25" s="644"/>
      <c r="F25" s="227">
        <v>1785000</v>
      </c>
      <c r="G25" s="268">
        <v>948064</v>
      </c>
      <c r="H25" s="227"/>
      <c r="I25" s="302"/>
      <c r="J25" s="248"/>
      <c r="K25" s="268"/>
      <c r="L25" s="227">
        <f t="shared" si="0"/>
        <v>1785000</v>
      </c>
      <c r="M25" s="268">
        <f t="shared" si="1"/>
        <v>948064</v>
      </c>
    </row>
    <row r="26" spans="1:13" x14ac:dyDescent="0.2">
      <c r="A26" s="568" t="s">
        <v>43</v>
      </c>
      <c r="B26" s="567" t="s">
        <v>351</v>
      </c>
      <c r="C26" s="566"/>
      <c r="D26" s="557">
        <v>0</v>
      </c>
      <c r="E26" s="557">
        <v>0</v>
      </c>
      <c r="F26" s="227"/>
      <c r="G26" s="268"/>
      <c r="H26" s="227"/>
      <c r="I26" s="268"/>
      <c r="J26" s="248"/>
      <c r="K26" s="268"/>
      <c r="L26" s="227"/>
      <c r="M26" s="268"/>
    </row>
    <row r="27" spans="1:13" x14ac:dyDescent="0.2">
      <c r="A27" s="568" t="s">
        <v>126</v>
      </c>
      <c r="B27" s="567" t="s">
        <v>352</v>
      </c>
      <c r="C27" s="566"/>
      <c r="D27" s="557"/>
      <c r="E27" s="557"/>
      <c r="F27" s="227"/>
      <c r="G27" s="268"/>
      <c r="H27" s="227"/>
      <c r="I27" s="302"/>
      <c r="J27" s="248"/>
      <c r="K27" s="268"/>
      <c r="L27" s="227"/>
      <c r="M27" s="268"/>
    </row>
    <row r="28" spans="1:13" x14ac:dyDescent="0.2">
      <c r="A28" s="568" t="s">
        <v>134</v>
      </c>
      <c r="B28" s="567" t="s">
        <v>353</v>
      </c>
      <c r="C28" s="566"/>
      <c r="D28" s="557"/>
      <c r="E28" s="557"/>
      <c r="F28" s="227"/>
      <c r="G28" s="268"/>
      <c r="H28" s="227"/>
      <c r="I28" s="302"/>
      <c r="J28" s="248"/>
      <c r="K28" s="268"/>
      <c r="L28" s="227"/>
      <c r="M28" s="268"/>
    </row>
    <row r="29" spans="1:13" x14ac:dyDescent="0.2">
      <c r="A29" s="565"/>
      <c r="B29" s="564"/>
      <c r="C29" s="563"/>
      <c r="D29" s="404"/>
      <c r="E29" s="404"/>
      <c r="F29" s="227"/>
      <c r="G29" s="302"/>
      <c r="H29" s="227"/>
      <c r="I29" s="302"/>
      <c r="J29" s="248"/>
      <c r="K29" s="268"/>
      <c r="L29" s="227"/>
      <c r="M29" s="573"/>
    </row>
    <row r="30" spans="1:13" ht="13.5" thickBot="1" x14ac:dyDescent="0.25">
      <c r="A30" s="562"/>
      <c r="B30" s="561"/>
      <c r="C30" s="560"/>
      <c r="D30" s="556"/>
      <c r="E30" s="556"/>
      <c r="F30" s="271"/>
      <c r="G30" s="272"/>
      <c r="H30" s="271"/>
      <c r="I30" s="272"/>
      <c r="J30" s="271"/>
      <c r="K30" s="272"/>
      <c r="L30" s="574"/>
      <c r="M30" s="575"/>
    </row>
    <row r="31" spans="1:13" ht="13.5" thickBot="1" x14ac:dyDescent="0.25">
      <c r="A31" s="289"/>
      <c r="B31" s="289" t="s">
        <v>72</v>
      </c>
      <c r="C31" s="297"/>
      <c r="D31" s="298">
        <f>SUM(D14:D28)</f>
        <v>20868657</v>
      </c>
      <c r="E31" s="277">
        <f>SUM(E13:E27)</f>
        <v>22316826</v>
      </c>
      <c r="F31" s="298">
        <f>SUM(F14:F30)</f>
        <v>1785000</v>
      </c>
      <c r="G31" s="298">
        <f>SUM(G14:G30)</f>
        <v>948064</v>
      </c>
      <c r="H31" s="298">
        <f>SUM(H13:H30)</f>
        <v>8193633</v>
      </c>
      <c r="I31" s="277">
        <f>SUM(I14:I30)</f>
        <v>11598595</v>
      </c>
      <c r="J31" s="250">
        <f>SUM(J14:J22)</f>
        <v>0</v>
      </c>
      <c r="K31" s="277">
        <f>SUM(K14:K24)</f>
        <v>0</v>
      </c>
      <c r="L31" s="298">
        <f>SUM(L12:L30)</f>
        <v>30847290</v>
      </c>
      <c r="M31" s="277">
        <f>SUM(M13:M27)</f>
        <v>34863485</v>
      </c>
    </row>
    <row r="32" spans="1:13" x14ac:dyDescent="0.2">
      <c r="D32" s="555"/>
    </row>
    <row r="33" spans="12:13" x14ac:dyDescent="0.2">
      <c r="M33" s="220"/>
    </row>
    <row r="34" spans="12:13" x14ac:dyDescent="0.2">
      <c r="L34" s="555"/>
      <c r="M34" s="555"/>
    </row>
  </sheetData>
  <mergeCells count="16">
    <mergeCell ref="L9:M9"/>
    <mergeCell ref="L10:M10"/>
    <mergeCell ref="B24:C24"/>
    <mergeCell ref="C1:J1"/>
    <mergeCell ref="C2:J2"/>
    <mergeCell ref="D6:I6"/>
    <mergeCell ref="D4:I4"/>
    <mergeCell ref="B10:C11"/>
    <mergeCell ref="D9:E9"/>
    <mergeCell ref="F9:G9"/>
    <mergeCell ref="H9:I9"/>
    <mergeCell ref="J9:K9"/>
    <mergeCell ref="D10:E10"/>
    <mergeCell ref="F10:G10"/>
    <mergeCell ref="H10:I10"/>
    <mergeCell ref="J10:K10"/>
  </mergeCells>
  <phoneticPr fontId="6" type="noConversion"/>
  <pageMargins left="0.39370078740157483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J19"/>
  <sheetViews>
    <sheetView workbookViewId="0">
      <selection sqref="A1:J1"/>
    </sheetView>
  </sheetViews>
  <sheetFormatPr defaultRowHeight="12.75" x14ac:dyDescent="0.2"/>
  <cols>
    <col min="1" max="1" width="4" customWidth="1"/>
    <col min="2" max="2" width="7.28515625" customWidth="1"/>
    <col min="6" max="6" width="8.42578125" customWidth="1"/>
    <col min="7" max="10" width="9.7109375" customWidth="1"/>
  </cols>
  <sheetData>
    <row r="1" spans="1:10" x14ac:dyDescent="0.2">
      <c r="A1" s="652" t="s">
        <v>439</v>
      </c>
      <c r="B1" s="652"/>
      <c r="C1" s="652"/>
      <c r="D1" s="652"/>
      <c r="E1" s="652"/>
      <c r="F1" s="652"/>
      <c r="G1" s="652"/>
      <c r="H1" s="652"/>
      <c r="I1" s="652"/>
      <c r="J1" s="652"/>
    </row>
    <row r="2" spans="1:10" ht="15" customHeight="1" x14ac:dyDescent="0.2">
      <c r="A2" s="652"/>
      <c r="B2" s="652"/>
      <c r="C2" s="652"/>
      <c r="D2" s="652"/>
      <c r="E2" s="652"/>
      <c r="F2" s="652"/>
      <c r="G2" s="652"/>
      <c r="H2" s="652"/>
      <c r="I2" s="652"/>
      <c r="J2" s="652"/>
    </row>
    <row r="3" spans="1:10" ht="15" x14ac:dyDescent="0.25">
      <c r="A3" s="196"/>
      <c r="B3" s="37"/>
      <c r="C3" s="37"/>
      <c r="J3" s="38"/>
    </row>
    <row r="4" spans="1:10" ht="15" x14ac:dyDescent="0.25">
      <c r="A4" s="37"/>
      <c r="B4" s="37"/>
      <c r="C4" s="664" t="s">
        <v>345</v>
      </c>
      <c r="D4" s="664"/>
      <c r="E4" s="664"/>
      <c r="F4" s="664"/>
      <c r="G4" s="664"/>
    </row>
    <row r="5" spans="1:10" ht="15" x14ac:dyDescent="0.25">
      <c r="A5" s="37"/>
      <c r="G5" s="37"/>
    </row>
    <row r="6" spans="1:10" ht="15" x14ac:dyDescent="0.25">
      <c r="B6" s="37"/>
      <c r="C6" s="664" t="s">
        <v>105</v>
      </c>
      <c r="D6" s="664"/>
      <c r="E6" s="664"/>
      <c r="F6" s="664"/>
      <c r="G6" s="664"/>
    </row>
    <row r="7" spans="1:10" x14ac:dyDescent="0.2">
      <c r="D7" s="38"/>
      <c r="E7" s="391">
        <v>2018</v>
      </c>
    </row>
    <row r="8" spans="1:10" ht="13.5" thickBot="1" x14ac:dyDescent="0.25">
      <c r="J8" s="310" t="s">
        <v>106</v>
      </c>
    </row>
    <row r="9" spans="1:10" ht="15.75" customHeight="1" x14ac:dyDescent="0.2">
      <c r="A9" s="157"/>
      <c r="B9" s="40"/>
      <c r="C9" s="157"/>
      <c r="D9" s="40"/>
      <c r="E9" s="40"/>
      <c r="F9" s="40"/>
      <c r="G9" s="396"/>
      <c r="H9" s="156"/>
      <c r="I9" s="161"/>
      <c r="J9" s="155"/>
    </row>
    <row r="10" spans="1:10" ht="15" customHeight="1" thickBot="1" x14ac:dyDescent="0.25">
      <c r="A10" s="120" t="s">
        <v>20</v>
      </c>
      <c r="B10" s="43" t="s">
        <v>21</v>
      </c>
      <c r="C10" s="120"/>
      <c r="D10" s="43" t="s">
        <v>22</v>
      </c>
      <c r="E10" s="43"/>
      <c r="F10" s="23"/>
      <c r="G10" s="326" t="s">
        <v>18</v>
      </c>
      <c r="H10" s="430" t="s">
        <v>131</v>
      </c>
      <c r="I10" s="489" t="s">
        <v>247</v>
      </c>
      <c r="J10" s="154"/>
    </row>
    <row r="11" spans="1:10" ht="14.25" customHeight="1" x14ac:dyDescent="0.2">
      <c r="A11" s="10" t="s">
        <v>23</v>
      </c>
      <c r="B11" s="11"/>
      <c r="C11" s="10" t="s">
        <v>24</v>
      </c>
      <c r="D11" s="11"/>
      <c r="E11" s="11"/>
      <c r="F11" s="11"/>
      <c r="G11" s="153"/>
      <c r="H11" s="152"/>
      <c r="I11" s="243"/>
      <c r="J11" s="151"/>
    </row>
    <row r="12" spans="1:10" x14ac:dyDescent="0.2">
      <c r="A12" s="71"/>
      <c r="B12" s="233" t="s">
        <v>45</v>
      </c>
      <c r="C12" s="67" t="s">
        <v>124</v>
      </c>
      <c r="D12" s="68"/>
      <c r="E12" s="68"/>
      <c r="F12" s="2"/>
      <c r="G12" s="553">
        <f>SUM(G13:G16)</f>
        <v>55000</v>
      </c>
      <c r="H12" s="228">
        <f t="shared" ref="H12" si="0">SUM(H14:H16)</f>
        <v>55000</v>
      </c>
      <c r="I12" s="228">
        <f>SUM(I13:I16)</f>
        <v>114514</v>
      </c>
      <c r="J12" s="55"/>
    </row>
    <row r="13" spans="1:10" x14ac:dyDescent="0.2">
      <c r="A13" s="71"/>
      <c r="B13" s="233"/>
      <c r="C13" s="180" t="s">
        <v>356</v>
      </c>
      <c r="D13" s="68"/>
      <c r="E13" s="68"/>
      <c r="F13" s="2"/>
      <c r="G13" s="553">
        <v>0</v>
      </c>
      <c r="H13" s="318">
        <v>0</v>
      </c>
      <c r="I13" s="554">
        <v>0</v>
      </c>
      <c r="J13" s="55"/>
    </row>
    <row r="14" spans="1:10" x14ac:dyDescent="0.2">
      <c r="A14" s="71"/>
      <c r="B14" s="233"/>
      <c r="C14" s="71" t="s">
        <v>71</v>
      </c>
      <c r="D14" s="2"/>
      <c r="E14" s="2"/>
      <c r="F14" s="2"/>
      <c r="G14" s="229">
        <v>25000</v>
      </c>
      <c r="H14" s="320">
        <v>25000</v>
      </c>
      <c r="I14" s="344">
        <v>1589</v>
      </c>
      <c r="J14" s="55"/>
    </row>
    <row r="15" spans="1:10" x14ac:dyDescent="0.2">
      <c r="A15" s="71"/>
      <c r="B15" s="233"/>
      <c r="C15" s="71" t="s">
        <v>355</v>
      </c>
      <c r="D15" s="2"/>
      <c r="E15" s="2"/>
      <c r="F15" s="2"/>
      <c r="G15" s="229">
        <v>30000</v>
      </c>
      <c r="H15" s="320">
        <v>30000</v>
      </c>
      <c r="I15" s="344">
        <v>74818</v>
      </c>
      <c r="J15" s="55"/>
    </row>
    <row r="16" spans="1:10" x14ac:dyDescent="0.2">
      <c r="A16" s="71"/>
      <c r="B16" s="233"/>
      <c r="C16" s="71" t="s">
        <v>132</v>
      </c>
      <c r="D16" s="2"/>
      <c r="E16" s="2"/>
      <c r="F16" s="2"/>
      <c r="G16" s="229">
        <v>0</v>
      </c>
      <c r="H16" s="320">
        <v>0</v>
      </c>
      <c r="I16" s="344">
        <v>38107</v>
      </c>
      <c r="J16" s="55"/>
    </row>
    <row r="17" spans="1:10" x14ac:dyDescent="0.2">
      <c r="A17" s="71"/>
      <c r="B17" s="233"/>
      <c r="C17" s="74"/>
      <c r="D17" s="2"/>
      <c r="E17" s="2"/>
      <c r="F17" s="2"/>
      <c r="G17" s="229"/>
      <c r="H17" s="320"/>
      <c r="I17" s="344"/>
      <c r="J17" s="55"/>
    </row>
    <row r="18" spans="1:10" ht="13.5" thickBot="1" x14ac:dyDescent="0.25">
      <c r="A18" s="150"/>
      <c r="B18" s="232"/>
      <c r="C18" s="150"/>
      <c r="D18" s="95"/>
      <c r="E18" s="95"/>
      <c r="F18" s="95"/>
      <c r="G18" s="230"/>
      <c r="H18" s="431"/>
      <c r="I18" s="491"/>
      <c r="J18" s="149"/>
    </row>
    <row r="19" spans="1:10" ht="13.5" thickBot="1" x14ac:dyDescent="0.25">
      <c r="A19" s="17"/>
      <c r="B19" s="36"/>
      <c r="C19" s="31" t="s">
        <v>72</v>
      </c>
      <c r="D19" s="34"/>
      <c r="E19" s="34"/>
      <c r="F19" s="32"/>
      <c r="G19" s="231">
        <f>G12</f>
        <v>55000</v>
      </c>
      <c r="H19" s="231">
        <f t="shared" ref="H19:I19" si="1">H12</f>
        <v>55000</v>
      </c>
      <c r="I19" s="231">
        <f t="shared" si="1"/>
        <v>114514</v>
      </c>
      <c r="J19" s="148"/>
    </row>
  </sheetData>
  <mergeCells count="4">
    <mergeCell ref="C6:G6"/>
    <mergeCell ref="C4:G4"/>
    <mergeCell ref="A2:J2"/>
    <mergeCell ref="A1:J1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47"/>
  <sheetViews>
    <sheetView workbookViewId="0">
      <selection sqref="A1:J1"/>
    </sheetView>
  </sheetViews>
  <sheetFormatPr defaultRowHeight="12.75" x14ac:dyDescent="0.2"/>
  <cols>
    <col min="1" max="1" width="4.5703125" customWidth="1"/>
    <col min="2" max="2" width="7.140625" customWidth="1"/>
    <col min="3" max="3" width="5.7109375" customWidth="1"/>
    <col min="6" max="6" width="13.85546875" customWidth="1"/>
    <col min="7" max="7" width="9.85546875" customWidth="1"/>
    <col min="8" max="8" width="9.7109375" customWidth="1"/>
    <col min="9" max="9" width="10.140625" bestFit="1" customWidth="1"/>
    <col min="10" max="10" width="8.85546875" customWidth="1"/>
  </cols>
  <sheetData>
    <row r="1" spans="1:10" x14ac:dyDescent="0.2">
      <c r="A1" s="652" t="s">
        <v>438</v>
      </c>
      <c r="B1" s="652"/>
      <c r="C1" s="652"/>
      <c r="D1" s="652"/>
      <c r="E1" s="652"/>
      <c r="F1" s="652"/>
      <c r="G1" s="652"/>
      <c r="H1" s="652"/>
      <c r="I1" s="652"/>
      <c r="J1" s="652"/>
    </row>
    <row r="2" spans="1:10" ht="15" customHeight="1" x14ac:dyDescent="0.2">
      <c r="A2" s="652"/>
      <c r="B2" s="652"/>
      <c r="C2" s="652"/>
      <c r="D2" s="652"/>
      <c r="E2" s="652"/>
      <c r="F2" s="652"/>
      <c r="G2" s="652"/>
      <c r="H2" s="652"/>
      <c r="I2" s="652"/>
      <c r="J2" s="652"/>
    </row>
    <row r="3" spans="1:10" ht="15" x14ac:dyDescent="0.25">
      <c r="A3" s="196"/>
      <c r="B3" s="37"/>
      <c r="C3" s="37"/>
      <c r="J3" s="38"/>
    </row>
    <row r="4" spans="1:10" ht="15" x14ac:dyDescent="0.25">
      <c r="A4" s="37"/>
      <c r="B4" s="37"/>
      <c r="C4" s="37"/>
      <c r="D4" s="664" t="s">
        <v>345</v>
      </c>
      <c r="E4" s="664"/>
      <c r="F4" s="664"/>
      <c r="G4" s="664"/>
    </row>
    <row r="5" spans="1:10" ht="15" x14ac:dyDescent="0.25">
      <c r="A5" s="37"/>
      <c r="B5" s="37"/>
      <c r="C5" s="37"/>
      <c r="D5" s="37"/>
      <c r="G5" s="37"/>
    </row>
    <row r="6" spans="1:10" ht="15" x14ac:dyDescent="0.25">
      <c r="A6" s="37"/>
      <c r="B6" s="37"/>
      <c r="C6" s="37"/>
      <c r="D6" s="664" t="s">
        <v>107</v>
      </c>
      <c r="E6" s="664"/>
      <c r="F6" s="664"/>
      <c r="G6" s="664"/>
    </row>
    <row r="7" spans="1:10" x14ac:dyDescent="0.2">
      <c r="D7" s="4"/>
      <c r="E7" s="670">
        <v>2018</v>
      </c>
      <c r="F7" s="670"/>
    </row>
    <row r="8" spans="1:10" ht="13.5" thickBot="1" x14ac:dyDescent="0.25">
      <c r="D8" s="4"/>
      <c r="E8" s="181"/>
      <c r="F8" s="181"/>
      <c r="J8" s="310" t="s">
        <v>106</v>
      </c>
    </row>
    <row r="9" spans="1:10" x14ac:dyDescent="0.2">
      <c r="A9" s="39"/>
      <c r="B9" s="39"/>
      <c r="C9" s="40"/>
      <c r="D9" s="40"/>
      <c r="E9" s="40"/>
      <c r="F9" s="40"/>
      <c r="G9" s="396"/>
      <c r="H9" s="41"/>
      <c r="I9" s="41"/>
      <c r="J9" s="62"/>
    </row>
    <row r="10" spans="1:10" ht="13.5" thickBot="1" x14ac:dyDescent="0.25">
      <c r="A10" s="42" t="s">
        <v>20</v>
      </c>
      <c r="B10" s="42" t="s">
        <v>21</v>
      </c>
      <c r="C10" s="43"/>
      <c r="D10" s="43" t="s">
        <v>22</v>
      </c>
      <c r="E10" s="43"/>
      <c r="F10" s="23"/>
      <c r="G10" s="326" t="s">
        <v>18</v>
      </c>
      <c r="H10" s="44" t="s">
        <v>131</v>
      </c>
      <c r="I10" s="430" t="s">
        <v>247</v>
      </c>
      <c r="J10" s="63"/>
    </row>
    <row r="11" spans="1:10" x14ac:dyDescent="0.2">
      <c r="A11" s="45" t="s">
        <v>23</v>
      </c>
      <c r="B11" s="45"/>
      <c r="C11" s="11" t="s">
        <v>24</v>
      </c>
      <c r="D11" s="11"/>
      <c r="E11" s="11"/>
      <c r="F11" s="46"/>
      <c r="G11" s="47"/>
      <c r="H11" s="48"/>
      <c r="I11" s="493"/>
      <c r="J11" s="49"/>
    </row>
    <row r="12" spans="1:10" x14ac:dyDescent="0.2">
      <c r="A12" s="393"/>
      <c r="B12" s="393"/>
      <c r="C12" s="14"/>
      <c r="D12" s="14"/>
      <c r="E12" s="14"/>
      <c r="F12" s="394"/>
      <c r="G12" s="395"/>
      <c r="H12" s="65"/>
      <c r="I12" s="494"/>
      <c r="J12" s="66"/>
    </row>
    <row r="13" spans="1:10" x14ac:dyDescent="0.2">
      <c r="A13" s="15"/>
      <c r="B13" s="245">
        <v>900020</v>
      </c>
      <c r="C13" s="424" t="s">
        <v>121</v>
      </c>
      <c r="D13" s="50"/>
      <c r="E13" s="50"/>
      <c r="F13" s="51"/>
      <c r="G13" s="237">
        <f>SUM(G16:G21)</f>
        <v>1785000</v>
      </c>
      <c r="H13" s="432">
        <f>SUM(H15:H21)</f>
        <v>3443667</v>
      </c>
      <c r="I13" s="495">
        <f>SUM(I16:I21)</f>
        <v>948064</v>
      </c>
      <c r="J13" s="147"/>
    </row>
    <row r="14" spans="1:10" x14ac:dyDescent="0.2">
      <c r="A14" s="15"/>
      <c r="B14" s="245"/>
      <c r="C14" s="424"/>
      <c r="D14" s="50"/>
      <c r="E14" s="50"/>
      <c r="F14" s="51"/>
      <c r="G14" s="237"/>
      <c r="H14" s="432"/>
      <c r="I14" s="495"/>
      <c r="J14" s="147"/>
    </row>
    <row r="15" spans="1:10" x14ac:dyDescent="0.2">
      <c r="A15" s="15"/>
      <c r="B15" s="15"/>
      <c r="C15" s="2"/>
      <c r="D15" s="576"/>
      <c r="E15" s="576"/>
      <c r="F15" s="577"/>
      <c r="G15" s="578"/>
      <c r="H15" s="579"/>
      <c r="I15" s="580"/>
      <c r="J15" s="55"/>
    </row>
    <row r="16" spans="1:10" x14ac:dyDescent="0.2">
      <c r="A16" s="15"/>
      <c r="B16" s="15"/>
      <c r="C16" s="2"/>
      <c r="D16" s="206" t="s">
        <v>119</v>
      </c>
      <c r="E16" s="206"/>
      <c r="F16" s="581"/>
      <c r="G16" s="227">
        <v>850000</v>
      </c>
      <c r="H16" s="385">
        <v>1099792</v>
      </c>
      <c r="I16" s="582">
        <v>613370</v>
      </c>
      <c r="J16" s="55"/>
    </row>
    <row r="17" spans="1:10" x14ac:dyDescent="0.2">
      <c r="A17" s="15"/>
      <c r="B17" s="15"/>
      <c r="C17" s="2"/>
      <c r="D17" s="2" t="s">
        <v>73</v>
      </c>
      <c r="E17" s="2"/>
      <c r="F17" s="52"/>
      <c r="G17" s="227">
        <v>350000</v>
      </c>
      <c r="H17" s="385">
        <v>1758875</v>
      </c>
      <c r="I17" s="344">
        <v>0</v>
      </c>
      <c r="J17" s="55"/>
    </row>
    <row r="18" spans="1:10" hidden="1" x14ac:dyDescent="0.2">
      <c r="A18" s="15"/>
      <c r="B18" s="15"/>
      <c r="C18" s="2"/>
      <c r="D18" s="13"/>
      <c r="E18" s="13"/>
      <c r="F18" s="52"/>
      <c r="G18" s="227"/>
      <c r="H18" s="385"/>
      <c r="I18" s="344"/>
      <c r="J18" s="55"/>
    </row>
    <row r="19" spans="1:10" x14ac:dyDescent="0.2">
      <c r="A19" s="15"/>
      <c r="B19" s="15"/>
      <c r="C19" s="2"/>
      <c r="D19" s="2" t="s">
        <v>74</v>
      </c>
      <c r="E19" s="2"/>
      <c r="F19" s="52"/>
      <c r="G19" s="227">
        <v>550000</v>
      </c>
      <c r="H19" s="385">
        <v>550000</v>
      </c>
      <c r="I19" s="344">
        <v>294694</v>
      </c>
      <c r="J19" s="55"/>
    </row>
    <row r="20" spans="1:10" x14ac:dyDescent="0.2">
      <c r="A20" s="15"/>
      <c r="B20" s="15"/>
      <c r="C20" s="2"/>
      <c r="D20" s="2" t="s">
        <v>75</v>
      </c>
      <c r="E20" s="2"/>
      <c r="F20" s="52"/>
      <c r="G20" s="227">
        <v>0</v>
      </c>
      <c r="H20" s="385">
        <v>0</v>
      </c>
      <c r="I20" s="344">
        <v>0</v>
      </c>
      <c r="J20" s="55"/>
    </row>
    <row r="21" spans="1:10" x14ac:dyDescent="0.2">
      <c r="A21" s="15"/>
      <c r="B21" s="15"/>
      <c r="C21" s="2"/>
      <c r="D21" s="2" t="s">
        <v>135</v>
      </c>
      <c r="E21" s="2"/>
      <c r="F21" s="52"/>
      <c r="G21" s="229">
        <v>35000</v>
      </c>
      <c r="H21" s="385">
        <v>35000</v>
      </c>
      <c r="I21" s="344">
        <v>40000</v>
      </c>
      <c r="J21" s="55"/>
    </row>
    <row r="22" spans="1:10" x14ac:dyDescent="0.2">
      <c r="A22" s="15"/>
      <c r="B22" s="15"/>
      <c r="C22" s="2"/>
      <c r="D22" s="2"/>
      <c r="E22" s="2"/>
      <c r="F22" s="52"/>
      <c r="G22" s="229"/>
      <c r="H22" s="385"/>
      <c r="I22" s="344"/>
      <c r="J22" s="55"/>
    </row>
    <row r="23" spans="1:10" x14ac:dyDescent="0.2">
      <c r="A23" s="15"/>
      <c r="B23" s="15"/>
      <c r="C23" s="2"/>
      <c r="D23" s="2"/>
      <c r="E23" s="2"/>
      <c r="F23" s="52"/>
      <c r="G23" s="229"/>
      <c r="H23" s="385"/>
      <c r="I23" s="344"/>
      <c r="J23" s="55"/>
    </row>
    <row r="24" spans="1:10" x14ac:dyDescent="0.2">
      <c r="A24" s="15"/>
      <c r="B24" s="15"/>
      <c r="C24" s="2"/>
      <c r="D24" s="2"/>
      <c r="E24" s="2"/>
      <c r="F24" s="52"/>
      <c r="G24" s="229"/>
      <c r="H24" s="385"/>
      <c r="I24" s="344"/>
      <c r="J24" s="55"/>
    </row>
    <row r="25" spans="1:10" x14ac:dyDescent="0.2">
      <c r="A25" s="15"/>
      <c r="B25" s="15"/>
      <c r="C25" s="2"/>
      <c r="D25" s="2"/>
      <c r="E25" s="2"/>
      <c r="F25" s="52"/>
      <c r="G25" s="229"/>
      <c r="H25" s="385"/>
      <c r="I25" s="344"/>
      <c r="J25" s="55"/>
    </row>
    <row r="26" spans="1:10" x14ac:dyDescent="0.2">
      <c r="A26" s="15"/>
      <c r="B26" s="15"/>
      <c r="C26" s="2"/>
      <c r="D26" s="2"/>
      <c r="E26" s="2"/>
      <c r="F26" s="52"/>
      <c r="G26" s="229"/>
      <c r="H26" s="385"/>
      <c r="I26" s="344"/>
      <c r="J26" s="55"/>
    </row>
    <row r="27" spans="1:10" ht="13.5" thickBot="1" x14ac:dyDescent="0.25">
      <c r="A27" s="16"/>
      <c r="B27" s="16"/>
      <c r="C27" s="22"/>
      <c r="D27" s="22"/>
      <c r="E27" s="22"/>
      <c r="F27" s="56"/>
      <c r="G27" s="236"/>
      <c r="H27" s="378"/>
      <c r="I27" s="490"/>
      <c r="J27" s="57"/>
    </row>
    <row r="28" spans="1:10" ht="13.5" thickBot="1" x14ac:dyDescent="0.25">
      <c r="A28" s="58"/>
      <c r="B28" s="58"/>
      <c r="C28" s="31" t="s">
        <v>72</v>
      </c>
      <c r="D28" s="34"/>
      <c r="E28" s="34"/>
      <c r="F28" s="32"/>
      <c r="G28" s="247">
        <f>G13</f>
        <v>1785000</v>
      </c>
      <c r="H28" s="384">
        <f>H13</f>
        <v>3443667</v>
      </c>
      <c r="I28" s="496">
        <f>I13</f>
        <v>948064</v>
      </c>
      <c r="J28" s="108"/>
    </row>
    <row r="29" spans="1:10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</row>
    <row r="30" spans="1:1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" customHeight="1" x14ac:dyDescent="0.2">
      <c r="A32" s="1"/>
      <c r="B32" s="1"/>
      <c r="C32" s="659" t="s">
        <v>108</v>
      </c>
      <c r="D32" s="659"/>
      <c r="E32" s="659"/>
      <c r="F32" s="659"/>
      <c r="G32" s="659"/>
      <c r="H32" s="659"/>
      <c r="I32" s="1"/>
      <c r="J32" s="1"/>
    </row>
    <row r="33" spans="1:10" ht="15" x14ac:dyDescent="0.25">
      <c r="A33" s="1"/>
      <c r="E33" s="670">
        <v>2018</v>
      </c>
      <c r="F33" s="670"/>
      <c r="G33" s="60"/>
      <c r="H33" s="1"/>
      <c r="I33" s="1"/>
      <c r="J33" s="1"/>
    </row>
    <row r="34" spans="1:10" ht="13.5" thickBot="1" x14ac:dyDescent="0.25">
      <c r="A34" s="23"/>
      <c r="B34" s="1"/>
      <c r="C34" s="1"/>
      <c r="D34" s="61"/>
      <c r="E34" s="1"/>
      <c r="F34" s="1"/>
      <c r="G34" s="1"/>
      <c r="H34" s="61"/>
      <c r="I34" s="61"/>
      <c r="J34" s="176" t="s">
        <v>106</v>
      </c>
    </row>
    <row r="35" spans="1:10" x14ac:dyDescent="0.2">
      <c r="A35" s="39"/>
      <c r="B35" s="39"/>
      <c r="C35" s="40"/>
      <c r="D35" s="40"/>
      <c r="E35" s="40"/>
      <c r="F35" s="40"/>
      <c r="G35" s="396"/>
      <c r="H35" s="41"/>
      <c r="I35" s="244"/>
      <c r="J35" s="62"/>
    </row>
    <row r="36" spans="1:10" ht="13.5" thickBot="1" x14ac:dyDescent="0.25">
      <c r="A36" s="42" t="s">
        <v>20</v>
      </c>
      <c r="B36" s="42" t="s">
        <v>21</v>
      </c>
      <c r="C36" s="43"/>
      <c r="D36" s="43" t="s">
        <v>22</v>
      </c>
      <c r="E36" s="43"/>
      <c r="F36" s="43"/>
      <c r="G36" s="290" t="s">
        <v>18</v>
      </c>
      <c r="H36" s="44" t="s">
        <v>131</v>
      </c>
      <c r="I36" s="492" t="s">
        <v>247</v>
      </c>
      <c r="J36" s="63"/>
    </row>
    <row r="37" spans="1:10" x14ac:dyDescent="0.2">
      <c r="A37" s="45" t="s">
        <v>23</v>
      </c>
      <c r="B37" s="435"/>
      <c r="C37" s="10" t="s">
        <v>24</v>
      </c>
      <c r="D37" s="11"/>
      <c r="E37" s="64"/>
      <c r="F37" s="35"/>
      <c r="G37" s="47"/>
      <c r="H37" s="48"/>
      <c r="I37" s="497"/>
      <c r="J37" s="49"/>
    </row>
    <row r="38" spans="1:10" hidden="1" x14ac:dyDescent="0.2">
      <c r="A38" s="15"/>
      <c r="B38" s="436"/>
      <c r="C38" s="67"/>
      <c r="D38" s="68"/>
      <c r="E38" s="68"/>
      <c r="F38" s="69"/>
      <c r="G38" s="70"/>
      <c r="H38" s="92"/>
      <c r="I38" s="498"/>
      <c r="J38" s="90"/>
    </row>
    <row r="39" spans="1:10" hidden="1" x14ac:dyDescent="0.2">
      <c r="A39" s="15"/>
      <c r="B39" s="434"/>
      <c r="C39" s="72"/>
      <c r="D39" s="2"/>
      <c r="E39" s="2"/>
      <c r="F39" s="52"/>
      <c r="G39" s="53"/>
      <c r="H39" s="54"/>
      <c r="I39" s="499"/>
      <c r="J39" s="55"/>
    </row>
    <row r="40" spans="1:10" hidden="1" x14ac:dyDescent="0.2">
      <c r="A40" s="15"/>
      <c r="B40" s="434"/>
      <c r="C40" s="71"/>
      <c r="D40" s="2"/>
      <c r="E40" s="2"/>
      <c r="F40" s="52"/>
      <c r="G40" s="53"/>
      <c r="H40" s="54"/>
      <c r="I40" s="499"/>
      <c r="J40" s="55"/>
    </row>
    <row r="41" spans="1:10" hidden="1" x14ac:dyDescent="0.2">
      <c r="A41" s="15"/>
      <c r="B41" s="434"/>
      <c r="C41" s="72"/>
      <c r="D41" s="28"/>
      <c r="E41" s="28"/>
      <c r="F41" s="73"/>
      <c r="G41" s="53"/>
      <c r="H41" s="54"/>
      <c r="I41" s="499"/>
      <c r="J41" s="55"/>
    </row>
    <row r="42" spans="1:10" x14ac:dyDescent="0.2">
      <c r="A42" s="15"/>
      <c r="B42" s="434"/>
      <c r="C42" s="72"/>
      <c r="D42" s="28"/>
      <c r="E42" s="28"/>
      <c r="F42" s="73"/>
      <c r="G42" s="53"/>
      <c r="H42" s="54"/>
      <c r="I42" s="499"/>
      <c r="J42" s="55"/>
    </row>
    <row r="43" spans="1:10" x14ac:dyDescent="0.2">
      <c r="A43" s="15"/>
      <c r="B43" s="246"/>
      <c r="C43" s="77"/>
      <c r="D43" s="75"/>
      <c r="E43" s="75"/>
      <c r="F43" s="76"/>
      <c r="G43" s="248"/>
      <c r="H43" s="415"/>
      <c r="I43" s="498"/>
      <c r="J43" s="55"/>
    </row>
    <row r="44" spans="1:10" x14ac:dyDescent="0.2">
      <c r="A44" s="15"/>
      <c r="B44" s="246" t="s">
        <v>127</v>
      </c>
      <c r="C44" s="77" t="s">
        <v>248</v>
      </c>
      <c r="D44" s="75"/>
      <c r="E44" s="75"/>
      <c r="F44" s="76"/>
      <c r="G44" s="220">
        <v>8193633</v>
      </c>
      <c r="H44" s="427">
        <v>8345633</v>
      </c>
      <c r="I44" s="419">
        <v>11598595</v>
      </c>
      <c r="J44" s="55"/>
    </row>
    <row r="45" spans="1:10" x14ac:dyDescent="0.2">
      <c r="A45" s="15"/>
      <c r="B45" s="246"/>
      <c r="C45" s="77"/>
      <c r="D45" s="75"/>
      <c r="E45" s="75"/>
      <c r="F45" s="76"/>
      <c r="G45" s="220"/>
      <c r="H45" s="427"/>
      <c r="I45" s="647"/>
      <c r="J45" s="55"/>
    </row>
    <row r="46" spans="1:10" ht="13.5" thickBot="1" x14ac:dyDescent="0.25">
      <c r="A46" s="15"/>
      <c r="B46" s="246"/>
      <c r="C46" s="77"/>
      <c r="D46" s="75"/>
      <c r="E46" s="75"/>
      <c r="F46" s="76"/>
      <c r="G46" s="248"/>
      <c r="H46" s="415"/>
      <c r="I46" s="498"/>
      <c r="J46" s="55"/>
    </row>
    <row r="47" spans="1:10" ht="13.5" thickBot="1" x14ac:dyDescent="0.25">
      <c r="A47" s="58"/>
      <c r="B47" s="58"/>
      <c r="C47" s="31" t="s">
        <v>72</v>
      </c>
      <c r="D47" s="34"/>
      <c r="E47" s="34"/>
      <c r="F47" s="32"/>
      <c r="G47" s="250">
        <f>G44</f>
        <v>8193633</v>
      </c>
      <c r="H47" s="247">
        <f>H44</f>
        <v>8345633</v>
      </c>
      <c r="I47" s="298">
        <f>I44</f>
        <v>11598595</v>
      </c>
      <c r="J47" s="79"/>
    </row>
  </sheetData>
  <mergeCells count="7">
    <mergeCell ref="A1:J1"/>
    <mergeCell ref="E33:F33"/>
    <mergeCell ref="A2:J2"/>
    <mergeCell ref="D4:G4"/>
    <mergeCell ref="D6:G6"/>
    <mergeCell ref="E7:F7"/>
    <mergeCell ref="C32:H3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L45"/>
  <sheetViews>
    <sheetView workbookViewId="0">
      <selection sqref="A1:H1"/>
    </sheetView>
  </sheetViews>
  <sheetFormatPr defaultRowHeight="12.75" x14ac:dyDescent="0.2"/>
  <cols>
    <col min="1" max="1" width="7.85546875" customWidth="1"/>
    <col min="2" max="2" width="6.140625" customWidth="1"/>
    <col min="5" max="5" width="16.85546875" customWidth="1"/>
    <col min="6" max="8" width="11.7109375" customWidth="1"/>
    <col min="9" max="9" width="9.28515625" bestFit="1" customWidth="1"/>
  </cols>
  <sheetData>
    <row r="1" spans="1:9" x14ac:dyDescent="0.2">
      <c r="A1" s="652" t="s">
        <v>437</v>
      </c>
      <c r="B1" s="652"/>
      <c r="C1" s="652"/>
      <c r="D1" s="652"/>
      <c r="E1" s="652"/>
      <c r="F1" s="652"/>
      <c r="G1" s="652"/>
      <c r="H1" s="652"/>
    </row>
    <row r="2" spans="1:9" x14ac:dyDescent="0.2">
      <c r="A2" s="671"/>
      <c r="B2" s="671"/>
      <c r="C2" s="671"/>
      <c r="D2" s="671"/>
      <c r="E2" s="671"/>
      <c r="F2" s="671"/>
      <c r="G2" s="671"/>
      <c r="H2" s="671"/>
      <c r="I2" s="1"/>
    </row>
    <row r="3" spans="1:9" x14ac:dyDescent="0.2">
      <c r="A3" s="1"/>
      <c r="B3" s="1"/>
      <c r="D3" s="1"/>
      <c r="E3" s="1"/>
      <c r="F3" s="1"/>
      <c r="G3" s="1"/>
      <c r="H3" s="1"/>
      <c r="I3" s="1"/>
    </row>
    <row r="4" spans="1:9" x14ac:dyDescent="0.2">
      <c r="A4" s="6"/>
      <c r="B4" s="6"/>
      <c r="C4" s="659" t="s">
        <v>345</v>
      </c>
      <c r="D4" s="659"/>
      <c r="E4" s="659"/>
      <c r="F4" s="659"/>
      <c r="G4" s="456"/>
      <c r="H4" s="1"/>
      <c r="I4" s="1"/>
    </row>
    <row r="5" spans="1:9" ht="13.5" thickBot="1" x14ac:dyDescent="0.25">
      <c r="A5" s="6"/>
      <c r="H5" s="397" t="s">
        <v>106</v>
      </c>
      <c r="I5" s="1"/>
    </row>
    <row r="6" spans="1:9" x14ac:dyDescent="0.2">
      <c r="A6" s="190"/>
      <c r="B6" s="191"/>
      <c r="C6" s="672" t="s">
        <v>25</v>
      </c>
      <c r="D6" s="672"/>
      <c r="E6" s="672"/>
      <c r="F6" s="672"/>
      <c r="G6" s="457"/>
      <c r="H6" s="255"/>
      <c r="I6" s="1"/>
    </row>
    <row r="7" spans="1:9" ht="13.5" thickBot="1" x14ac:dyDescent="0.25">
      <c r="A7" s="59"/>
      <c r="B7" s="1"/>
      <c r="C7" s="192"/>
      <c r="D7" s="181"/>
      <c r="E7" s="418">
        <v>2018</v>
      </c>
      <c r="F7" s="1"/>
      <c r="G7" s="1"/>
      <c r="H7" s="256"/>
      <c r="I7" s="1"/>
    </row>
    <row r="8" spans="1:9" ht="13.5" thickBot="1" x14ac:dyDescent="0.25">
      <c r="A8" s="21" t="s">
        <v>12</v>
      </c>
      <c r="B8" s="80"/>
      <c r="C8" s="81" t="s">
        <v>13</v>
      </c>
      <c r="D8" s="82"/>
      <c r="E8" s="82"/>
      <c r="F8" s="21" t="s">
        <v>14</v>
      </c>
      <c r="G8" s="21" t="s">
        <v>15</v>
      </c>
      <c r="H8" s="21" t="s">
        <v>11</v>
      </c>
      <c r="I8" s="181"/>
    </row>
    <row r="9" spans="1:9" ht="15" customHeight="1" thickBot="1" x14ac:dyDescent="0.25">
      <c r="A9" s="252" t="s">
        <v>20</v>
      </c>
      <c r="B9" s="59"/>
      <c r="C9" s="1"/>
      <c r="D9" s="1"/>
      <c r="E9" s="1"/>
      <c r="F9" s="254"/>
      <c r="G9" s="254"/>
      <c r="H9" s="84"/>
      <c r="I9" s="182"/>
    </row>
    <row r="10" spans="1:9" ht="15.75" customHeight="1" thickBot="1" x14ac:dyDescent="0.25">
      <c r="A10" s="119" t="s">
        <v>21</v>
      </c>
      <c r="B10" s="85" t="s">
        <v>22</v>
      </c>
      <c r="C10" s="86"/>
      <c r="D10" s="86"/>
      <c r="E10" s="86"/>
      <c r="F10" s="238" t="s">
        <v>18</v>
      </c>
      <c r="G10" s="238" t="s">
        <v>131</v>
      </c>
      <c r="H10" s="238" t="s">
        <v>247</v>
      </c>
      <c r="I10" s="183"/>
    </row>
    <row r="11" spans="1:9" x14ac:dyDescent="0.2">
      <c r="A11" s="253" t="s">
        <v>26</v>
      </c>
      <c r="B11" s="88"/>
      <c r="C11" s="14"/>
      <c r="D11" s="14"/>
      <c r="E11" s="14"/>
      <c r="F11" s="257"/>
      <c r="G11" s="240"/>
      <c r="H11" s="240"/>
      <c r="I11" s="184"/>
    </row>
    <row r="12" spans="1:9" x14ac:dyDescent="0.2">
      <c r="A12" s="303" t="s">
        <v>43</v>
      </c>
      <c r="B12" s="673" t="s">
        <v>122</v>
      </c>
      <c r="C12" s="674"/>
      <c r="D12" s="674"/>
      <c r="E12" s="675"/>
      <c r="F12" s="398">
        <f>F14+F20+F22+F23+F24</f>
        <v>13449881</v>
      </c>
      <c r="G12" s="398">
        <f t="shared" ref="G12:H12" si="0">G14+G20+G22+G23+G24</f>
        <v>13449881</v>
      </c>
      <c r="H12" s="398">
        <f t="shared" si="0"/>
        <v>13449881</v>
      </c>
      <c r="I12" s="184"/>
    </row>
    <row r="13" spans="1:9" x14ac:dyDescent="0.2">
      <c r="A13" s="71"/>
      <c r="B13" s="159"/>
      <c r="C13" s="1"/>
      <c r="D13" s="1"/>
      <c r="E13" s="78"/>
      <c r="F13" s="399"/>
      <c r="G13" s="399"/>
      <c r="H13" s="399"/>
      <c r="I13" s="184"/>
    </row>
    <row r="14" spans="1:9" x14ac:dyDescent="0.2">
      <c r="A14" s="71"/>
      <c r="B14" s="260" t="s">
        <v>123</v>
      </c>
      <c r="C14" s="193"/>
      <c r="D14" s="193"/>
      <c r="E14" s="261"/>
      <c r="F14" s="400">
        <f>SUM(F15:F18)</f>
        <v>3561999</v>
      </c>
      <c r="G14" s="400">
        <f>SUM(G15:G18)</f>
        <v>3561999</v>
      </c>
      <c r="H14" s="400">
        <f>SUM(H15:H18)</f>
        <v>3561999</v>
      </c>
      <c r="I14" s="186"/>
    </row>
    <row r="15" spans="1:9" x14ac:dyDescent="0.2">
      <c r="A15" s="264" t="s">
        <v>27</v>
      </c>
      <c r="B15" s="264"/>
      <c r="C15" s="413" t="s">
        <v>120</v>
      </c>
      <c r="D15" s="413"/>
      <c r="E15" s="414"/>
      <c r="F15" s="401">
        <v>958900</v>
      </c>
      <c r="G15" s="401">
        <v>958900</v>
      </c>
      <c r="H15" s="401">
        <v>958900</v>
      </c>
      <c r="I15" s="185"/>
    </row>
    <row r="16" spans="1:9" x14ac:dyDescent="0.2">
      <c r="A16" s="71"/>
      <c r="B16" s="264"/>
      <c r="C16" s="413" t="s">
        <v>35</v>
      </c>
      <c r="D16" s="413"/>
      <c r="E16" s="414"/>
      <c r="F16" s="401">
        <v>512000</v>
      </c>
      <c r="G16" s="401">
        <v>512000</v>
      </c>
      <c r="H16" s="401">
        <v>512000</v>
      </c>
      <c r="I16" s="185"/>
    </row>
    <row r="17" spans="1:12" x14ac:dyDescent="0.2">
      <c r="A17" s="71"/>
      <c r="B17" s="264"/>
      <c r="C17" s="413" t="s">
        <v>115</v>
      </c>
      <c r="D17" s="413"/>
      <c r="E17" s="414"/>
      <c r="F17" s="401">
        <v>1907229</v>
      </c>
      <c r="G17" s="401">
        <v>1907229</v>
      </c>
      <c r="H17" s="401">
        <v>1907229</v>
      </c>
      <c r="I17" s="187"/>
    </row>
    <row r="18" spans="1:12" x14ac:dyDescent="0.2">
      <c r="A18" s="71"/>
      <c r="B18" s="264"/>
      <c r="C18" s="413" t="s">
        <v>36</v>
      </c>
      <c r="D18" s="413"/>
      <c r="E18" s="414"/>
      <c r="F18" s="401">
        <v>183870</v>
      </c>
      <c r="G18" s="401">
        <v>183870</v>
      </c>
      <c r="H18" s="401">
        <v>183870</v>
      </c>
      <c r="I18" s="184"/>
    </row>
    <row r="19" spans="1:12" x14ac:dyDescent="0.2">
      <c r="A19" s="71"/>
      <c r="B19" s="262"/>
      <c r="C19" s="193"/>
      <c r="D19" s="193"/>
      <c r="E19" s="263"/>
      <c r="F19" s="402"/>
      <c r="G19" s="402"/>
      <c r="H19" s="402"/>
      <c r="I19" s="185"/>
    </row>
    <row r="20" spans="1:12" x14ac:dyDescent="0.2">
      <c r="A20" s="71"/>
      <c r="B20" s="260" t="s">
        <v>42</v>
      </c>
      <c r="C20" s="146"/>
      <c r="D20" s="146"/>
      <c r="E20" s="263"/>
      <c r="F20" s="403">
        <v>5000000</v>
      </c>
      <c r="G20" s="403">
        <v>5000000</v>
      </c>
      <c r="H20" s="403">
        <v>5000000</v>
      </c>
      <c r="I20" s="185"/>
    </row>
    <row r="21" spans="1:12" x14ac:dyDescent="0.2">
      <c r="A21" s="71"/>
      <c r="B21" s="259"/>
      <c r="C21" s="146"/>
      <c r="D21" s="146"/>
      <c r="E21" s="263"/>
      <c r="F21" s="403"/>
      <c r="G21" s="403"/>
      <c r="H21" s="403"/>
      <c r="I21" s="185"/>
    </row>
    <row r="22" spans="1:12" x14ac:dyDescent="0.2">
      <c r="A22" s="71"/>
      <c r="B22" s="260" t="s">
        <v>76</v>
      </c>
      <c r="C22" s="193"/>
      <c r="D22" s="193"/>
      <c r="E22" s="261"/>
      <c r="F22" s="400">
        <v>17850</v>
      </c>
      <c r="G22" s="400">
        <v>17850</v>
      </c>
      <c r="H22" s="400">
        <v>17850</v>
      </c>
      <c r="I22" s="185"/>
    </row>
    <row r="23" spans="1:12" s="38" customFormat="1" x14ac:dyDescent="0.2">
      <c r="A23" s="194"/>
      <c r="B23" s="260" t="s">
        <v>385</v>
      </c>
      <c r="C23" s="203"/>
      <c r="D23" s="203"/>
      <c r="E23" s="142"/>
      <c r="F23" s="404">
        <v>1009100</v>
      </c>
      <c r="G23" s="404">
        <v>1009100</v>
      </c>
      <c r="H23" s="404">
        <v>1009100</v>
      </c>
      <c r="I23" s="189"/>
    </row>
    <row r="24" spans="1:12" x14ac:dyDescent="0.2">
      <c r="A24" s="71"/>
      <c r="B24" s="260" t="s">
        <v>357</v>
      </c>
      <c r="C24" s="193"/>
      <c r="D24" s="193"/>
      <c r="E24" s="261"/>
      <c r="F24" s="400">
        <v>3860932</v>
      </c>
      <c r="G24" s="400">
        <v>3860932</v>
      </c>
      <c r="H24" s="400">
        <v>3860932</v>
      </c>
      <c r="I24" s="188"/>
    </row>
    <row r="25" spans="1:12" x14ac:dyDescent="0.2">
      <c r="A25" s="71"/>
      <c r="B25" s="260"/>
      <c r="C25" s="193"/>
      <c r="D25" s="193"/>
      <c r="E25" s="261"/>
      <c r="F25" s="400"/>
      <c r="G25" s="400"/>
      <c r="H25" s="400"/>
      <c r="I25" s="188"/>
    </row>
    <row r="26" spans="1:12" x14ac:dyDescent="0.2">
      <c r="A26" s="71"/>
      <c r="B26" s="260"/>
      <c r="C26" s="193"/>
      <c r="D26" s="193"/>
      <c r="E26" s="261"/>
      <c r="F26" s="400"/>
      <c r="G26" s="400"/>
      <c r="H26" s="400"/>
      <c r="I26" s="188"/>
    </row>
    <row r="27" spans="1:12" x14ac:dyDescent="0.2">
      <c r="A27" s="71"/>
      <c r="B27" s="260"/>
      <c r="C27" s="193"/>
      <c r="D27" s="193"/>
      <c r="E27" s="261"/>
      <c r="F27" s="400"/>
      <c r="G27" s="400"/>
      <c r="H27" s="400"/>
      <c r="I27" s="188"/>
    </row>
    <row r="28" spans="1:12" x14ac:dyDescent="0.2">
      <c r="A28" s="71"/>
      <c r="B28" s="260"/>
      <c r="C28" s="193"/>
      <c r="D28" s="193"/>
      <c r="E28" s="261"/>
      <c r="F28" s="400"/>
      <c r="G28" s="400"/>
      <c r="H28" s="400"/>
      <c r="I28" s="188"/>
    </row>
    <row r="29" spans="1:12" ht="12.75" customHeight="1" x14ac:dyDescent="0.2">
      <c r="A29" s="411"/>
      <c r="B29" s="408" t="s">
        <v>386</v>
      </c>
      <c r="C29" s="409"/>
      <c r="D29" s="409"/>
      <c r="E29" s="410"/>
      <c r="F29" s="412">
        <f>SUM(F30:F31)</f>
        <v>5314000</v>
      </c>
      <c r="G29" s="412">
        <f t="shared" ref="G29:H29" si="1">SUM(G30:G31)</f>
        <v>5678845</v>
      </c>
      <c r="H29" s="412">
        <f t="shared" si="1"/>
        <v>5678845</v>
      </c>
      <c r="I29" s="185"/>
    </row>
    <row r="30" spans="1:12" x14ac:dyDescent="0.2">
      <c r="A30" s="71"/>
      <c r="B30" s="180" t="s">
        <v>109</v>
      </c>
      <c r="C30" s="129"/>
      <c r="D30" s="129"/>
      <c r="E30" s="304"/>
      <c r="F30" s="592">
        <v>2214000</v>
      </c>
      <c r="G30" s="592">
        <f>2214000+364845</f>
        <v>2578845</v>
      </c>
      <c r="H30" s="592">
        <f>2214000+364845</f>
        <v>2578845</v>
      </c>
      <c r="I30" s="185"/>
    </row>
    <row r="31" spans="1:12" x14ac:dyDescent="0.2">
      <c r="A31" s="71"/>
      <c r="B31" s="264" t="s">
        <v>66</v>
      </c>
      <c r="C31" s="75"/>
      <c r="D31" s="129"/>
      <c r="E31" s="304"/>
      <c r="F31" s="557">
        <v>3100000</v>
      </c>
      <c r="G31" s="557">
        <v>3100000</v>
      </c>
      <c r="H31" s="557">
        <v>3100000</v>
      </c>
      <c r="I31" s="185"/>
    </row>
    <row r="32" spans="1:12" x14ac:dyDescent="0.2">
      <c r="A32" s="71"/>
      <c r="B32" s="305"/>
      <c r="C32" s="306"/>
      <c r="D32" s="306"/>
      <c r="E32" s="307"/>
      <c r="F32" s="399"/>
      <c r="G32" s="399"/>
      <c r="H32" s="399"/>
      <c r="I32" s="189"/>
      <c r="L32" s="196"/>
    </row>
    <row r="33" spans="1:10" x14ac:dyDescent="0.2">
      <c r="A33" s="71"/>
      <c r="B33" s="308"/>
      <c r="C33" s="75"/>
      <c r="D33" s="75"/>
      <c r="E33" s="304"/>
      <c r="F33" s="404"/>
      <c r="G33" s="404"/>
      <c r="H33" s="404"/>
      <c r="I33" s="185"/>
    </row>
    <row r="34" spans="1:10" x14ac:dyDescent="0.2">
      <c r="A34" s="71"/>
      <c r="B34" s="305"/>
      <c r="C34" s="306"/>
      <c r="D34" s="306"/>
      <c r="E34" s="307"/>
      <c r="F34" s="399"/>
      <c r="G34" s="399"/>
      <c r="H34" s="399"/>
      <c r="I34" s="188"/>
    </row>
    <row r="35" spans="1:10" x14ac:dyDescent="0.2">
      <c r="A35" s="71"/>
      <c r="B35" s="251" t="s">
        <v>77</v>
      </c>
      <c r="C35" s="129"/>
      <c r="D35" s="129"/>
      <c r="E35" s="309"/>
      <c r="F35" s="404">
        <v>1800000</v>
      </c>
      <c r="G35" s="404">
        <v>1800000</v>
      </c>
      <c r="H35" s="404">
        <v>1800000</v>
      </c>
      <c r="I35" s="185"/>
    </row>
    <row r="36" spans="1:10" x14ac:dyDescent="0.2">
      <c r="A36" s="71"/>
      <c r="B36" s="194"/>
      <c r="C36" s="94"/>
      <c r="D36" s="94"/>
      <c r="E36" s="142"/>
      <c r="F36" s="404"/>
      <c r="G36" s="404"/>
      <c r="H36" s="404"/>
      <c r="I36" s="185"/>
    </row>
    <row r="37" spans="1:10" x14ac:dyDescent="0.2">
      <c r="A37" s="216"/>
      <c r="B37" s="417"/>
      <c r="C37" s="239"/>
      <c r="D37" s="239"/>
      <c r="E37" s="266"/>
      <c r="F37" s="405"/>
      <c r="G37" s="405"/>
      <c r="H37" s="405"/>
      <c r="I37" s="185"/>
    </row>
    <row r="38" spans="1:10" x14ac:dyDescent="0.2">
      <c r="A38" s="216"/>
      <c r="B38" s="265" t="s">
        <v>382</v>
      </c>
      <c r="C38" s="239"/>
      <c r="D38" s="239"/>
      <c r="E38" s="266"/>
      <c r="F38" s="405">
        <v>0</v>
      </c>
      <c r="G38" s="405">
        <v>190500</v>
      </c>
      <c r="H38" s="405">
        <v>190500</v>
      </c>
      <c r="I38" s="185"/>
    </row>
    <row r="39" spans="1:10" x14ac:dyDescent="0.2">
      <c r="A39" s="216"/>
      <c r="B39" s="417" t="s">
        <v>383</v>
      </c>
      <c r="C39" s="239"/>
      <c r="D39" s="239"/>
      <c r="E39" s="266"/>
      <c r="F39" s="405">
        <v>304776</v>
      </c>
      <c r="G39" s="405">
        <v>609600</v>
      </c>
      <c r="H39" s="405">
        <v>609600</v>
      </c>
      <c r="I39" s="185"/>
    </row>
    <row r="40" spans="1:10" x14ac:dyDescent="0.2">
      <c r="A40" s="216"/>
      <c r="B40" s="265" t="s">
        <v>384</v>
      </c>
      <c r="C40" s="239"/>
      <c r="D40" s="239"/>
      <c r="E40" s="266"/>
      <c r="F40" s="405">
        <v>0</v>
      </c>
      <c r="G40" s="405">
        <v>588000</v>
      </c>
      <c r="H40" s="405">
        <v>588000</v>
      </c>
      <c r="I40" s="185"/>
    </row>
    <row r="41" spans="1:10" ht="13.5" thickBot="1" x14ac:dyDescent="0.25">
      <c r="A41" s="216"/>
      <c r="B41" s="216"/>
      <c r="C41" s="22"/>
      <c r="D41" s="22"/>
      <c r="E41" s="56"/>
      <c r="F41" s="406"/>
      <c r="G41" s="406"/>
      <c r="H41" s="406"/>
      <c r="I41" s="185"/>
    </row>
    <row r="42" spans="1:10" ht="13.5" thickBot="1" x14ac:dyDescent="0.25">
      <c r="A42" s="17"/>
      <c r="B42" s="31" t="s">
        <v>72</v>
      </c>
      <c r="C42" s="36"/>
      <c r="D42" s="36"/>
      <c r="E42" s="98"/>
      <c r="F42" s="407">
        <f>F12+F38+F39+F40+F35+F29</f>
        <v>20868657</v>
      </c>
      <c r="G42" s="407">
        <f>SUM(G12+G29+G33+G35+G38+G39+G40)</f>
        <v>22316826</v>
      </c>
      <c r="H42" s="407">
        <f>H12+H29+H33+H35+H38+H39+H40</f>
        <v>22316826</v>
      </c>
      <c r="I42" s="185"/>
    </row>
    <row r="45" spans="1:10" x14ac:dyDescent="0.2">
      <c r="A45" s="196"/>
      <c r="B45" s="1"/>
      <c r="C45" s="1"/>
      <c r="E45" s="1"/>
      <c r="F45" s="1"/>
      <c r="G45" s="1"/>
      <c r="H45" s="1"/>
      <c r="I45" s="1"/>
      <c r="J45" s="1"/>
    </row>
  </sheetData>
  <mergeCells count="5">
    <mergeCell ref="A2:H2"/>
    <mergeCell ref="C4:F4"/>
    <mergeCell ref="C6:F6"/>
    <mergeCell ref="B12:E12"/>
    <mergeCell ref="A1:H1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M32"/>
  <sheetViews>
    <sheetView workbookViewId="0">
      <selection activeCell="B1" sqref="B1:L1"/>
    </sheetView>
  </sheetViews>
  <sheetFormatPr defaultRowHeight="12.75" x14ac:dyDescent="0.2"/>
  <cols>
    <col min="3" max="3" width="11.140625" customWidth="1"/>
    <col min="4" max="4" width="6.7109375" customWidth="1"/>
    <col min="5" max="5" width="9.140625" hidden="1" customWidth="1"/>
    <col min="6" max="13" width="10.7109375" customWidth="1"/>
  </cols>
  <sheetData>
    <row r="1" spans="1:13" x14ac:dyDescent="0.2">
      <c r="B1" s="652" t="s">
        <v>436</v>
      </c>
      <c r="C1" s="652"/>
      <c r="D1" s="652"/>
      <c r="E1" s="652"/>
      <c r="F1" s="652"/>
      <c r="G1" s="652"/>
      <c r="H1" s="652"/>
      <c r="I1" s="652"/>
      <c r="J1" s="652"/>
      <c r="K1" s="652"/>
      <c r="L1" s="652"/>
    </row>
    <row r="2" spans="1:13" x14ac:dyDescent="0.2"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1"/>
    </row>
    <row r="3" spans="1:13" x14ac:dyDescent="0.2">
      <c r="B3" s="196"/>
      <c r="F3" s="196"/>
      <c r="I3" s="1"/>
      <c r="K3" s="1"/>
      <c r="L3" s="1"/>
      <c r="M3" s="1"/>
    </row>
    <row r="4" spans="1:13" x14ac:dyDescent="0.2">
      <c r="A4" s="4"/>
      <c r="B4" s="4"/>
      <c r="C4" s="4"/>
      <c r="F4" s="665" t="s">
        <v>358</v>
      </c>
      <c r="G4" s="665"/>
      <c r="H4" s="665"/>
    </row>
    <row r="5" spans="1:13" x14ac:dyDescent="0.2">
      <c r="A5" s="4"/>
      <c r="B5" s="4"/>
      <c r="C5" s="4"/>
    </row>
    <row r="6" spans="1:13" x14ac:dyDescent="0.2">
      <c r="A6" s="4"/>
      <c r="B6" s="664" t="s">
        <v>80</v>
      </c>
      <c r="C6" s="664"/>
      <c r="D6" s="664"/>
      <c r="E6" s="664"/>
      <c r="F6" s="664"/>
      <c r="G6" s="664"/>
      <c r="H6" s="664"/>
      <c r="I6" s="664"/>
      <c r="J6" s="664"/>
      <c r="K6" s="664"/>
      <c r="L6" s="664"/>
      <c r="M6" s="4"/>
    </row>
    <row r="7" spans="1:13" x14ac:dyDescent="0.2">
      <c r="A7" s="4"/>
      <c r="B7" s="4"/>
      <c r="C7" s="4"/>
      <c r="D7" s="4"/>
      <c r="E7" s="4"/>
      <c r="F7" s="4"/>
      <c r="G7" s="279">
        <v>2018</v>
      </c>
      <c r="H7" s="4"/>
      <c r="I7" s="4"/>
      <c r="J7" s="4"/>
      <c r="K7" s="4"/>
      <c r="L7" s="4"/>
      <c r="M7" s="310"/>
    </row>
    <row r="8" spans="1:13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310" t="s">
        <v>106</v>
      </c>
    </row>
    <row r="9" spans="1:13" ht="13.5" thickBot="1" x14ac:dyDescent="0.25">
      <c r="A9" s="31"/>
      <c r="B9" s="242" t="s">
        <v>12</v>
      </c>
      <c r="C9" s="96"/>
      <c r="D9" s="96"/>
      <c r="E9" s="97"/>
      <c r="F9" s="678" t="s">
        <v>13</v>
      </c>
      <c r="G9" s="679"/>
      <c r="H9" s="678" t="s">
        <v>14</v>
      </c>
      <c r="I9" s="679"/>
      <c r="J9" s="678" t="s">
        <v>15</v>
      </c>
      <c r="K9" s="679"/>
      <c r="L9" s="678" t="s">
        <v>11</v>
      </c>
      <c r="M9" s="679"/>
    </row>
    <row r="10" spans="1:13" x14ac:dyDescent="0.2">
      <c r="A10" s="114" t="s">
        <v>20</v>
      </c>
      <c r="B10" s="114" t="s">
        <v>22</v>
      </c>
      <c r="C10" s="100"/>
      <c r="D10" s="100"/>
      <c r="E10" s="101"/>
      <c r="F10" s="680" t="s">
        <v>4</v>
      </c>
      <c r="G10" s="681"/>
      <c r="H10" s="680" t="s">
        <v>125</v>
      </c>
      <c r="I10" s="681"/>
      <c r="J10" s="680" t="s">
        <v>5</v>
      </c>
      <c r="K10" s="681"/>
      <c r="L10" s="680" t="s">
        <v>90</v>
      </c>
      <c r="M10" s="681"/>
    </row>
    <row r="11" spans="1:13" ht="13.5" thickBot="1" x14ac:dyDescent="0.25">
      <c r="A11" s="282" t="s">
        <v>21</v>
      </c>
      <c r="B11" s="280"/>
      <c r="C11" s="102"/>
      <c r="D11" s="102"/>
      <c r="E11" s="103"/>
      <c r="F11" s="290" t="s">
        <v>18</v>
      </c>
      <c r="G11" s="291" t="s">
        <v>247</v>
      </c>
      <c r="H11" s="290" t="s">
        <v>18</v>
      </c>
      <c r="I11" s="291" t="s">
        <v>247</v>
      </c>
      <c r="J11" s="290" t="s">
        <v>18</v>
      </c>
      <c r="K11" s="291" t="s">
        <v>247</v>
      </c>
      <c r="L11" s="292" t="s">
        <v>18</v>
      </c>
      <c r="M11" s="291" t="s">
        <v>247</v>
      </c>
    </row>
    <row r="12" spans="1:13" x14ac:dyDescent="0.2">
      <c r="A12" s="10" t="s">
        <v>19</v>
      </c>
      <c r="B12" s="10"/>
      <c r="C12" s="64"/>
      <c r="D12" s="64"/>
      <c r="E12" s="35"/>
      <c r="F12" s="199"/>
      <c r="G12" s="155"/>
      <c r="H12" s="199"/>
      <c r="I12" s="155"/>
      <c r="J12" s="199"/>
      <c r="K12" s="155"/>
      <c r="L12" s="199"/>
      <c r="M12" s="155"/>
    </row>
    <row r="13" spans="1:13" x14ac:dyDescent="0.2">
      <c r="A13" s="204"/>
      <c r="B13" s="72"/>
      <c r="C13" s="28"/>
      <c r="D13" s="2"/>
      <c r="E13" s="52"/>
      <c r="F13" s="267"/>
      <c r="G13" s="268"/>
      <c r="H13" s="227"/>
      <c r="I13" s="268"/>
      <c r="J13" s="227"/>
      <c r="K13" s="268"/>
      <c r="L13" s="227"/>
      <c r="M13" s="268"/>
    </row>
    <row r="14" spans="1:13" x14ac:dyDescent="0.2">
      <c r="A14" s="283" t="s">
        <v>45</v>
      </c>
      <c r="B14" s="676" t="s">
        <v>81</v>
      </c>
      <c r="C14" s="677"/>
      <c r="D14" s="677"/>
      <c r="E14" s="52"/>
      <c r="F14" s="267">
        <v>3708436</v>
      </c>
      <c r="G14" s="503">
        <v>6977426</v>
      </c>
      <c r="H14" s="499">
        <v>857322</v>
      </c>
      <c r="I14" s="268">
        <v>825120</v>
      </c>
      <c r="J14" s="499">
        <v>5326541</v>
      </c>
      <c r="K14" s="268">
        <v>3276804</v>
      </c>
      <c r="L14" s="270">
        <v>4428388</v>
      </c>
      <c r="M14" s="268">
        <v>0</v>
      </c>
    </row>
    <row r="15" spans="1:13" x14ac:dyDescent="0.2">
      <c r="A15" s="283" t="s">
        <v>44</v>
      </c>
      <c r="B15" s="264" t="s">
        <v>67</v>
      </c>
      <c r="C15" s="13"/>
      <c r="D15" s="13"/>
      <c r="E15" s="52"/>
      <c r="F15" s="267"/>
      <c r="G15" s="503"/>
      <c r="H15" s="499"/>
      <c r="I15" s="268"/>
      <c r="J15" s="499">
        <v>494214</v>
      </c>
      <c r="K15" s="268">
        <v>348893</v>
      </c>
      <c r="L15" s="227"/>
      <c r="M15" s="268"/>
    </row>
    <row r="16" spans="1:13" x14ac:dyDescent="0.2">
      <c r="A16" s="283" t="s">
        <v>127</v>
      </c>
      <c r="B16" s="264" t="s">
        <v>133</v>
      </c>
      <c r="C16" s="13"/>
      <c r="D16" s="13"/>
      <c r="E16" s="52"/>
      <c r="F16" s="267">
        <v>5498602</v>
      </c>
      <c r="G16" s="503">
        <v>6929078</v>
      </c>
      <c r="H16" s="499">
        <v>594251</v>
      </c>
      <c r="I16" s="268">
        <v>684173</v>
      </c>
      <c r="J16" s="499">
        <v>692998</v>
      </c>
      <c r="K16" s="268">
        <v>408304</v>
      </c>
      <c r="L16" s="227"/>
      <c r="M16" s="268"/>
    </row>
    <row r="17" spans="1:13" x14ac:dyDescent="0.2">
      <c r="A17" s="283" t="s">
        <v>259</v>
      </c>
      <c r="B17" s="264" t="s">
        <v>387</v>
      </c>
      <c r="C17" s="13"/>
      <c r="D17" s="13"/>
      <c r="E17" s="52"/>
      <c r="F17" s="267">
        <v>0</v>
      </c>
      <c r="G17" s="503">
        <v>983021</v>
      </c>
      <c r="H17" s="499">
        <v>0</v>
      </c>
      <c r="I17" s="268">
        <v>95836</v>
      </c>
      <c r="J17" s="499">
        <v>0</v>
      </c>
      <c r="K17" s="268">
        <v>277522</v>
      </c>
      <c r="L17" s="227"/>
      <c r="M17" s="268"/>
    </row>
    <row r="18" spans="1:13" x14ac:dyDescent="0.2">
      <c r="A18" s="283" t="s">
        <v>116</v>
      </c>
      <c r="B18" s="264" t="s">
        <v>118</v>
      </c>
      <c r="C18" s="13"/>
      <c r="D18" s="13"/>
      <c r="E18" s="52"/>
      <c r="F18" s="267">
        <v>0</v>
      </c>
      <c r="G18" s="503">
        <v>497355</v>
      </c>
      <c r="H18" s="499">
        <v>0</v>
      </c>
      <c r="I18" s="268">
        <v>54709</v>
      </c>
      <c r="J18" s="499">
        <v>0</v>
      </c>
      <c r="K18" s="268">
        <v>0</v>
      </c>
      <c r="L18" s="227"/>
      <c r="M18" s="268"/>
    </row>
    <row r="19" spans="1:13" x14ac:dyDescent="0.2">
      <c r="A19" s="283" t="s">
        <v>65</v>
      </c>
      <c r="B19" s="264" t="s">
        <v>82</v>
      </c>
      <c r="C19" s="13"/>
      <c r="D19" s="13"/>
      <c r="E19" s="52"/>
      <c r="F19" s="267"/>
      <c r="G19" s="503"/>
      <c r="H19" s="499"/>
      <c r="I19" s="268"/>
      <c r="J19" s="499">
        <v>183871</v>
      </c>
      <c r="K19" s="268">
        <v>0</v>
      </c>
      <c r="L19" s="227"/>
      <c r="M19" s="268"/>
    </row>
    <row r="20" spans="1:13" x14ac:dyDescent="0.2">
      <c r="A20" s="283" t="s">
        <v>46</v>
      </c>
      <c r="B20" s="264" t="s">
        <v>83</v>
      </c>
      <c r="C20" s="13"/>
      <c r="D20" s="13"/>
      <c r="E20" s="52"/>
      <c r="F20" s="267"/>
      <c r="G20" s="503"/>
      <c r="H20" s="499"/>
      <c r="I20" s="268"/>
      <c r="J20" s="499">
        <v>512001</v>
      </c>
      <c r="K20" s="268">
        <v>446692</v>
      </c>
      <c r="L20" s="227"/>
      <c r="M20" s="268"/>
    </row>
    <row r="21" spans="1:13" x14ac:dyDescent="0.2">
      <c r="A21" s="283" t="s">
        <v>64</v>
      </c>
      <c r="B21" s="264" t="s">
        <v>84</v>
      </c>
      <c r="C21" s="13"/>
      <c r="D21" s="13"/>
      <c r="E21" s="52"/>
      <c r="F21" s="267"/>
      <c r="G21" s="503"/>
      <c r="H21" s="499"/>
      <c r="I21" s="268"/>
      <c r="J21" s="499">
        <v>516750</v>
      </c>
      <c r="K21" s="268">
        <v>541058</v>
      </c>
      <c r="L21" s="227"/>
      <c r="M21" s="268"/>
    </row>
    <row r="22" spans="1:13" x14ac:dyDescent="0.2">
      <c r="A22" s="283" t="s">
        <v>47</v>
      </c>
      <c r="B22" s="676" t="s">
        <v>85</v>
      </c>
      <c r="C22" s="677"/>
      <c r="D22" s="677"/>
      <c r="E22" s="52"/>
      <c r="F22" s="267"/>
      <c r="G22" s="503"/>
      <c r="H22" s="499"/>
      <c r="I22" s="268"/>
      <c r="J22" s="499"/>
      <c r="K22" s="268">
        <v>352937</v>
      </c>
      <c r="L22" s="227"/>
      <c r="M22" s="268"/>
    </row>
    <row r="23" spans="1:13" x14ac:dyDescent="0.2">
      <c r="A23" s="283" t="s">
        <v>48</v>
      </c>
      <c r="B23" s="264" t="s">
        <v>86</v>
      </c>
      <c r="C23" s="13"/>
      <c r="D23" s="13"/>
      <c r="E23" s="52"/>
      <c r="F23" s="267">
        <v>1275000</v>
      </c>
      <c r="G23" s="503">
        <v>1282856</v>
      </c>
      <c r="H23" s="499">
        <v>272113</v>
      </c>
      <c r="I23" s="268">
        <v>259735</v>
      </c>
      <c r="J23" s="499">
        <v>362350</v>
      </c>
      <c r="K23" s="268">
        <v>0</v>
      </c>
      <c r="L23" s="227"/>
      <c r="M23" s="268"/>
    </row>
    <row r="24" spans="1:13" x14ac:dyDescent="0.2">
      <c r="A24" s="284" t="s">
        <v>49</v>
      </c>
      <c r="B24" s="285" t="s">
        <v>87</v>
      </c>
      <c r="C24" s="286"/>
      <c r="D24" s="287"/>
      <c r="E24" s="56"/>
      <c r="F24" s="273"/>
      <c r="G24" s="504"/>
      <c r="H24" s="501"/>
      <c r="I24" s="275"/>
      <c r="J24" s="501">
        <v>267254</v>
      </c>
      <c r="K24" s="275">
        <v>314634</v>
      </c>
      <c r="L24" s="274"/>
      <c r="M24" s="275"/>
    </row>
    <row r="25" spans="1:13" x14ac:dyDescent="0.2">
      <c r="A25" s="284" t="s">
        <v>51</v>
      </c>
      <c r="B25" s="285" t="s">
        <v>66</v>
      </c>
      <c r="C25" s="286"/>
      <c r="D25" s="287"/>
      <c r="E25" s="56"/>
      <c r="F25" s="274">
        <v>2560776</v>
      </c>
      <c r="G25" s="294">
        <v>2666537</v>
      </c>
      <c r="H25" s="501">
        <v>539395</v>
      </c>
      <c r="I25" s="275">
        <v>537433</v>
      </c>
      <c r="J25" s="501">
        <v>1143000</v>
      </c>
      <c r="K25" s="275">
        <v>698476</v>
      </c>
      <c r="L25" s="274"/>
      <c r="M25" s="275"/>
    </row>
    <row r="26" spans="1:13" x14ac:dyDescent="0.2">
      <c r="A26" s="284" t="s">
        <v>249</v>
      </c>
      <c r="B26" s="285" t="s">
        <v>250</v>
      </c>
      <c r="C26" s="286"/>
      <c r="D26" s="287"/>
      <c r="E26" s="56"/>
      <c r="F26" s="274"/>
      <c r="G26" s="294"/>
      <c r="H26" s="501"/>
      <c r="I26" s="275"/>
      <c r="J26" s="501">
        <v>0</v>
      </c>
      <c r="K26" s="275">
        <v>2367085</v>
      </c>
      <c r="L26" s="274"/>
      <c r="M26" s="275"/>
    </row>
    <row r="27" spans="1:13" x14ac:dyDescent="0.2">
      <c r="A27" s="284"/>
      <c r="B27" s="285"/>
      <c r="C27" s="286"/>
      <c r="D27" s="287"/>
      <c r="E27" s="56"/>
      <c r="F27" s="274"/>
      <c r="G27" s="294"/>
      <c r="H27" s="501"/>
      <c r="I27" s="275"/>
      <c r="J27" s="501"/>
      <c r="K27" s="275"/>
      <c r="L27" s="274"/>
      <c r="M27" s="275"/>
    </row>
    <row r="28" spans="1:13" ht="13.5" thickBot="1" x14ac:dyDescent="0.25">
      <c r="A28" s="288"/>
      <c r="B28" s="285"/>
      <c r="C28" s="286"/>
      <c r="D28" s="287"/>
      <c r="E28" s="56"/>
      <c r="F28" s="249"/>
      <c r="G28" s="505"/>
      <c r="H28" s="500"/>
      <c r="I28" s="276"/>
      <c r="J28" s="500"/>
      <c r="K28" s="276"/>
      <c r="L28" s="249"/>
      <c r="M28" s="276"/>
    </row>
    <row r="29" spans="1:13" ht="13.5" thickBot="1" x14ac:dyDescent="0.25">
      <c r="A29" s="281"/>
      <c r="B29" s="289" t="s">
        <v>72</v>
      </c>
      <c r="C29" s="34"/>
      <c r="D29" s="34"/>
      <c r="E29" s="32"/>
      <c r="F29" s="250">
        <f>SUM(F14:F25)</f>
        <v>13042814</v>
      </c>
      <c r="G29" s="506">
        <f>SUM(G14:G25)</f>
        <v>19336273</v>
      </c>
      <c r="H29" s="502">
        <f>SUM(H14:H25)</f>
        <v>2263081</v>
      </c>
      <c r="I29" s="277">
        <f>SUM(I14:I25)</f>
        <v>2457006</v>
      </c>
      <c r="J29" s="502">
        <f>SUM(J13:J27)</f>
        <v>9498979</v>
      </c>
      <c r="K29" s="277">
        <f>SUM(K14:K26)</f>
        <v>9032405</v>
      </c>
      <c r="L29" s="278">
        <f>SUM(L13:L28)</f>
        <v>4428388</v>
      </c>
      <c r="M29" s="277">
        <f>M14</f>
        <v>0</v>
      </c>
    </row>
    <row r="32" spans="1:13" x14ac:dyDescent="0.2">
      <c r="A32" s="196"/>
      <c r="D32" s="1"/>
      <c r="F32" s="1"/>
      <c r="G32" s="1"/>
      <c r="H32" s="1"/>
    </row>
  </sheetData>
  <mergeCells count="14">
    <mergeCell ref="B1:L1"/>
    <mergeCell ref="B2:L2"/>
    <mergeCell ref="B6:L6"/>
    <mergeCell ref="B14:D14"/>
    <mergeCell ref="F4:H4"/>
    <mergeCell ref="B22:D22"/>
    <mergeCell ref="F9:G9"/>
    <mergeCell ref="H9:I9"/>
    <mergeCell ref="J9:K9"/>
    <mergeCell ref="L9:M9"/>
    <mergeCell ref="F10:G10"/>
    <mergeCell ref="H10:I10"/>
    <mergeCell ref="J10:K10"/>
    <mergeCell ref="L10:M10"/>
  </mergeCells>
  <phoneticPr fontId="0" type="noConversion"/>
  <pageMargins left="0.78740157480314965" right="0.39370078740157483" top="0.98425196850393704" bottom="0.98425196850393704" header="0.51181102362204722" footer="0.51181102362204722"/>
  <pageSetup paperSize="9" orientation="landscape" horizontalDpi="4294967294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N30"/>
  <sheetViews>
    <sheetView workbookViewId="0">
      <selection sqref="A1:I1"/>
    </sheetView>
  </sheetViews>
  <sheetFormatPr defaultRowHeight="12.75" x14ac:dyDescent="0.2"/>
  <cols>
    <col min="1" max="1" width="9.85546875" customWidth="1"/>
    <col min="2" max="2" width="8.140625" customWidth="1"/>
    <col min="5" max="5" width="23" customWidth="1"/>
    <col min="6" max="6" width="10" customWidth="1"/>
    <col min="7" max="7" width="9.5703125" customWidth="1"/>
    <col min="8" max="8" width="10.140625" bestFit="1" customWidth="1"/>
    <col min="9" max="9" width="9.7109375" customWidth="1"/>
    <col min="13" max="13" width="50.42578125" customWidth="1"/>
  </cols>
  <sheetData>
    <row r="1" spans="1:14" x14ac:dyDescent="0.2">
      <c r="A1" s="652" t="s">
        <v>435</v>
      </c>
      <c r="B1" s="652"/>
      <c r="C1" s="652"/>
      <c r="D1" s="652"/>
      <c r="E1" s="652"/>
      <c r="F1" s="652"/>
      <c r="G1" s="652"/>
      <c r="H1" s="652"/>
      <c r="I1" s="652"/>
    </row>
    <row r="2" spans="1:14" x14ac:dyDescent="0.2">
      <c r="A2" s="652"/>
      <c r="B2" s="652"/>
      <c r="C2" s="652"/>
      <c r="D2" s="652"/>
      <c r="E2" s="652"/>
      <c r="F2" s="652"/>
      <c r="G2" s="652"/>
      <c r="H2" s="652"/>
      <c r="I2" s="652"/>
    </row>
    <row r="3" spans="1:14" x14ac:dyDescent="0.2">
      <c r="A3" s="389"/>
      <c r="B3" s="389"/>
      <c r="C3" s="389"/>
      <c r="D3" s="389"/>
      <c r="E3" s="389"/>
      <c r="F3" s="389"/>
      <c r="G3" s="389"/>
      <c r="H3" s="389"/>
      <c r="I3" s="389"/>
    </row>
    <row r="4" spans="1:14" x14ac:dyDescent="0.2">
      <c r="A4" s="4"/>
      <c r="B4" s="4"/>
      <c r="C4" s="664" t="s">
        <v>359</v>
      </c>
      <c r="D4" s="664"/>
      <c r="E4" s="664"/>
      <c r="F4" s="664"/>
    </row>
    <row r="5" spans="1:14" x14ac:dyDescent="0.2">
      <c r="A5" s="197"/>
      <c r="B5" s="4"/>
      <c r="C5" s="4"/>
      <c r="D5" s="4"/>
      <c r="E5" s="4"/>
      <c r="F5" s="4"/>
      <c r="G5" s="4"/>
      <c r="H5" s="4"/>
      <c r="I5" s="4"/>
    </row>
    <row r="6" spans="1:14" ht="15" x14ac:dyDescent="0.25">
      <c r="A6" s="4"/>
      <c r="B6" s="195"/>
      <c r="C6" s="665" t="s">
        <v>110</v>
      </c>
      <c r="D6" s="665"/>
      <c r="E6" s="665"/>
      <c r="F6" s="665"/>
      <c r="G6" s="4"/>
      <c r="H6" s="4"/>
      <c r="I6" s="4"/>
    </row>
    <row r="7" spans="1:14" x14ac:dyDescent="0.2">
      <c r="C7" s="111"/>
      <c r="D7" s="665">
        <v>2018</v>
      </c>
      <c r="E7" s="665"/>
    </row>
    <row r="8" spans="1:14" ht="13.5" thickBot="1" x14ac:dyDescent="0.25">
      <c r="I8" s="310" t="s">
        <v>106</v>
      </c>
    </row>
    <row r="9" spans="1:14" ht="13.5" thickBot="1" x14ac:dyDescent="0.25">
      <c r="A9" s="112" t="s">
        <v>12</v>
      </c>
      <c r="B9" s="80"/>
      <c r="C9" s="81" t="s">
        <v>13</v>
      </c>
      <c r="D9" s="82"/>
      <c r="E9" s="83"/>
      <c r="F9" s="21" t="s">
        <v>14</v>
      </c>
      <c r="G9" s="21" t="s">
        <v>15</v>
      </c>
      <c r="H9" s="21" t="s">
        <v>11</v>
      </c>
      <c r="I9" s="21" t="s">
        <v>16</v>
      </c>
    </row>
    <row r="10" spans="1:14" x14ac:dyDescent="0.2">
      <c r="A10" s="113" t="s">
        <v>20</v>
      </c>
      <c r="B10" s="114" t="s">
        <v>28</v>
      </c>
      <c r="C10" s="99" t="s">
        <v>52</v>
      </c>
      <c r="D10" s="99"/>
      <c r="E10" s="115"/>
      <c r="F10" s="116"/>
      <c r="G10" s="117"/>
      <c r="H10" s="315"/>
      <c r="I10" s="118"/>
      <c r="N10" s="555"/>
    </row>
    <row r="11" spans="1:14" ht="13.5" thickBot="1" x14ac:dyDescent="0.25">
      <c r="A11" s="119" t="s">
        <v>21</v>
      </c>
      <c r="B11" s="120"/>
      <c r="C11" s="43"/>
      <c r="D11" s="43"/>
      <c r="E11" s="121"/>
      <c r="F11" s="326" t="s">
        <v>18</v>
      </c>
      <c r="G11" s="122" t="s">
        <v>131</v>
      </c>
      <c r="H11" s="507" t="s">
        <v>247</v>
      </c>
      <c r="I11" s="123"/>
      <c r="N11" s="555"/>
    </row>
    <row r="12" spans="1:14" x14ac:dyDescent="0.2">
      <c r="A12" s="328" t="s">
        <v>88</v>
      </c>
      <c r="B12" s="243"/>
      <c r="C12" s="11"/>
      <c r="D12" s="11"/>
      <c r="E12" s="11"/>
      <c r="F12" s="332"/>
      <c r="G12" s="329"/>
      <c r="H12" s="330"/>
      <c r="I12" s="331"/>
      <c r="N12" s="555"/>
    </row>
    <row r="13" spans="1:14" x14ac:dyDescent="0.2">
      <c r="A13" s="327">
        <v>107060</v>
      </c>
      <c r="B13" s="682" t="s">
        <v>113</v>
      </c>
      <c r="C13" s="683"/>
      <c r="D13" s="683"/>
      <c r="E13" s="684"/>
      <c r="F13" s="317">
        <f>SUM(F14:F18)</f>
        <v>2100500</v>
      </c>
      <c r="G13" s="317">
        <f>SUM(G14:G18)</f>
        <v>2100500</v>
      </c>
      <c r="H13" s="508">
        <f>SUM(H14:H17)</f>
        <v>663460</v>
      </c>
      <c r="I13" s="125"/>
      <c r="N13" s="555"/>
    </row>
    <row r="14" spans="1:14" x14ac:dyDescent="0.2">
      <c r="A14" s="316"/>
      <c r="B14" s="68"/>
      <c r="C14" s="206" t="s">
        <v>89</v>
      </c>
      <c r="D14" s="68"/>
      <c r="E14" s="126"/>
      <c r="F14" s="318">
        <v>350000</v>
      </c>
      <c r="G14" s="318">
        <v>350000</v>
      </c>
      <c r="H14" s="318">
        <v>211000</v>
      </c>
      <c r="I14" s="137"/>
    </row>
    <row r="15" spans="1:14" x14ac:dyDescent="0.2">
      <c r="A15" s="312"/>
      <c r="B15" s="68"/>
      <c r="C15" s="206" t="s">
        <v>389</v>
      </c>
      <c r="D15" s="68"/>
      <c r="E15" s="126"/>
      <c r="F15" s="318">
        <v>0</v>
      </c>
      <c r="G15" s="318">
        <v>0</v>
      </c>
      <c r="H15" s="593">
        <v>159960</v>
      </c>
      <c r="I15" s="137"/>
    </row>
    <row r="16" spans="1:14" x14ac:dyDescent="0.2">
      <c r="A16" s="313"/>
      <c r="B16" s="129"/>
      <c r="C16" s="206" t="s">
        <v>390</v>
      </c>
      <c r="D16" s="129"/>
      <c r="E16" s="202"/>
      <c r="F16" s="318">
        <v>50000</v>
      </c>
      <c r="G16" s="318">
        <v>50000</v>
      </c>
      <c r="H16" s="593">
        <v>264000</v>
      </c>
      <c r="I16" s="140"/>
    </row>
    <row r="17" spans="1:9" x14ac:dyDescent="0.2">
      <c r="A17" s="313"/>
      <c r="B17" s="129"/>
      <c r="C17" s="129" t="s">
        <v>391</v>
      </c>
      <c r="D17" s="129"/>
      <c r="E17" s="205"/>
      <c r="F17" s="318">
        <v>150500</v>
      </c>
      <c r="G17" s="318">
        <v>150500</v>
      </c>
      <c r="H17" s="594">
        <v>28500</v>
      </c>
      <c r="I17" s="137"/>
    </row>
    <row r="18" spans="1:9" x14ac:dyDescent="0.2">
      <c r="A18" s="569"/>
      <c r="B18" s="129"/>
      <c r="C18" s="129" t="s">
        <v>392</v>
      </c>
      <c r="D18" s="129"/>
      <c r="E18" s="205"/>
      <c r="F18" s="318">
        <v>1550000</v>
      </c>
      <c r="G18" s="318">
        <v>1550000</v>
      </c>
      <c r="H18" s="594">
        <v>0</v>
      </c>
      <c r="I18" s="137"/>
    </row>
    <row r="19" spans="1:9" x14ac:dyDescent="0.2">
      <c r="A19" s="438"/>
      <c r="B19" s="75"/>
      <c r="C19" s="128"/>
      <c r="D19" s="129"/>
      <c r="E19" s="127"/>
      <c r="F19" s="320"/>
      <c r="G19" s="320"/>
      <c r="H19" s="595"/>
      <c r="I19" s="55"/>
    </row>
    <row r="20" spans="1:9" x14ac:dyDescent="0.2">
      <c r="A20" s="314">
        <v>104051</v>
      </c>
      <c r="B20" s="75" t="s">
        <v>266</v>
      </c>
      <c r="C20" s="94"/>
      <c r="D20" s="75"/>
      <c r="E20" s="139"/>
      <c r="F20" s="320">
        <v>50000</v>
      </c>
      <c r="G20" s="320">
        <v>202000</v>
      </c>
      <c r="H20" s="595">
        <v>202000</v>
      </c>
      <c r="I20" s="55"/>
    </row>
    <row r="21" spans="1:9" ht="12.75" hidden="1" customHeight="1" x14ac:dyDescent="0.2">
      <c r="A21" s="314"/>
      <c r="B21" s="75"/>
      <c r="C21" s="75"/>
      <c r="D21" s="2"/>
      <c r="E21" s="127"/>
      <c r="F21" s="321"/>
      <c r="G21" s="321"/>
      <c r="H21" s="339"/>
      <c r="I21" s="55"/>
    </row>
    <row r="22" spans="1:9" ht="12.75" hidden="1" customHeight="1" x14ac:dyDescent="0.2">
      <c r="A22" s="438"/>
      <c r="B22" s="75"/>
      <c r="C22" s="128" t="s">
        <v>388</v>
      </c>
      <c r="D22" s="129"/>
      <c r="E22" s="127"/>
      <c r="F22" s="320">
        <v>0</v>
      </c>
      <c r="G22" s="322">
        <v>1265850</v>
      </c>
      <c r="H22" s="322">
        <v>1265850</v>
      </c>
      <c r="I22" s="55"/>
    </row>
    <row r="23" spans="1:9" ht="12.75" hidden="1" customHeight="1" x14ac:dyDescent="0.2">
      <c r="A23" s="314">
        <v>104051</v>
      </c>
      <c r="B23" s="75" t="s">
        <v>266</v>
      </c>
      <c r="C23" s="94"/>
      <c r="D23" s="75"/>
      <c r="E23" s="139"/>
      <c r="F23" s="322">
        <v>0</v>
      </c>
      <c r="G23" s="322">
        <v>250000</v>
      </c>
      <c r="H23" s="322">
        <v>250000</v>
      </c>
      <c r="I23" s="141"/>
    </row>
    <row r="24" spans="1:9" x14ac:dyDescent="0.2">
      <c r="A24" s="312"/>
      <c r="B24" s="93"/>
      <c r="C24" s="2"/>
      <c r="D24" s="2"/>
      <c r="E24" s="2"/>
      <c r="F24" s="320"/>
      <c r="G24" s="320"/>
      <c r="H24" s="319"/>
      <c r="I24" s="141"/>
    </row>
    <row r="25" spans="1:9" x14ac:dyDescent="0.2">
      <c r="A25" s="312"/>
      <c r="B25" s="2"/>
      <c r="C25" s="2"/>
      <c r="D25" s="2"/>
      <c r="E25" s="127"/>
      <c r="F25" s="320"/>
      <c r="G25" s="320"/>
      <c r="H25" s="320"/>
      <c r="I25" s="141"/>
    </row>
    <row r="26" spans="1:9" ht="15" x14ac:dyDescent="0.25">
      <c r="A26" s="312"/>
      <c r="B26" s="3"/>
      <c r="C26" s="3"/>
      <c r="D26" s="3"/>
      <c r="E26" s="110"/>
      <c r="F26" s="345"/>
      <c r="G26" s="345"/>
      <c r="H26" s="346"/>
      <c r="I26" s="55"/>
    </row>
    <row r="27" spans="1:9" x14ac:dyDescent="0.2">
      <c r="A27" s="104"/>
      <c r="B27" s="132"/>
      <c r="C27" s="1"/>
      <c r="D27" s="1"/>
      <c r="E27" s="133"/>
      <c r="F27" s="324"/>
      <c r="G27" s="324"/>
      <c r="H27" s="324"/>
      <c r="I27" s="55"/>
    </row>
    <row r="28" spans="1:9" ht="15" x14ac:dyDescent="0.25">
      <c r="A28" s="312"/>
      <c r="B28" s="3"/>
      <c r="C28" s="3"/>
      <c r="D28" s="3"/>
      <c r="E28" s="110"/>
      <c r="F28" s="345"/>
      <c r="G28" s="345"/>
      <c r="H28" s="346"/>
      <c r="I28" s="90"/>
    </row>
    <row r="29" spans="1:9" ht="13.5" thickBot="1" x14ac:dyDescent="0.25">
      <c r="A29" s="104"/>
      <c r="B29" s="132"/>
      <c r="C29" s="1"/>
      <c r="D29" s="1"/>
      <c r="E29" s="133"/>
      <c r="F29" s="324"/>
      <c r="G29" s="324"/>
      <c r="H29" s="324"/>
      <c r="I29" s="105"/>
    </row>
    <row r="30" spans="1:9" ht="16.5" thickTop="1" thickBot="1" x14ac:dyDescent="0.3">
      <c r="A30" s="134"/>
      <c r="B30" s="135" t="s">
        <v>72</v>
      </c>
      <c r="C30" s="135"/>
      <c r="D30" s="135"/>
      <c r="E30" s="136"/>
      <c r="F30" s="325">
        <f>F13</f>
        <v>2100500</v>
      </c>
      <c r="G30" s="325">
        <f>G13+G20</f>
        <v>2302500</v>
      </c>
      <c r="H30" s="325">
        <f>H13+H20</f>
        <v>865460</v>
      </c>
      <c r="I30" s="143"/>
    </row>
  </sheetData>
  <mergeCells count="6">
    <mergeCell ref="A1:I1"/>
    <mergeCell ref="B13:E13"/>
    <mergeCell ref="A2:I2"/>
    <mergeCell ref="C4:F4"/>
    <mergeCell ref="C6:F6"/>
    <mergeCell ref="D7:E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O37"/>
  <sheetViews>
    <sheetView workbookViewId="0">
      <selection sqref="A1:I1"/>
    </sheetView>
  </sheetViews>
  <sheetFormatPr defaultRowHeight="12.75" x14ac:dyDescent="0.2"/>
  <cols>
    <col min="1" max="1" width="7.42578125" customWidth="1"/>
    <col min="2" max="2" width="8.140625" customWidth="1"/>
    <col min="5" max="5" width="11.85546875" customWidth="1"/>
    <col min="6" max="6" width="9.85546875" customWidth="1"/>
    <col min="7" max="7" width="10" customWidth="1"/>
    <col min="8" max="8" width="9.7109375" customWidth="1"/>
    <col min="9" max="9" width="10.140625" customWidth="1"/>
  </cols>
  <sheetData>
    <row r="1" spans="1:9" x14ac:dyDescent="0.2">
      <c r="A1" s="652" t="s">
        <v>434</v>
      </c>
      <c r="B1" s="652"/>
      <c r="C1" s="652"/>
      <c r="D1" s="652"/>
      <c r="E1" s="652"/>
      <c r="F1" s="652"/>
      <c r="G1" s="652"/>
      <c r="H1" s="652"/>
      <c r="I1" s="652"/>
    </row>
    <row r="2" spans="1:9" x14ac:dyDescent="0.2">
      <c r="A2" s="652"/>
      <c r="B2" s="652"/>
      <c r="C2" s="652"/>
      <c r="D2" s="652"/>
      <c r="E2" s="652"/>
      <c r="F2" s="652"/>
      <c r="G2" s="652"/>
      <c r="H2" s="652"/>
      <c r="I2" s="652"/>
    </row>
    <row r="3" spans="1:9" x14ac:dyDescent="0.2">
      <c r="A3" s="197"/>
      <c r="B3" s="197"/>
      <c r="C3" s="197"/>
      <c r="D3" s="198"/>
      <c r="E3" s="198"/>
      <c r="F3" s="198"/>
      <c r="G3" s="198"/>
      <c r="H3" s="198"/>
      <c r="I3" s="198"/>
    </row>
    <row r="4" spans="1:9" x14ac:dyDescent="0.2">
      <c r="A4" s="38"/>
      <c r="C4" s="665" t="s">
        <v>345</v>
      </c>
      <c r="D4" s="665"/>
      <c r="E4" s="665"/>
      <c r="F4" s="665"/>
    </row>
    <row r="6" spans="1:9" x14ac:dyDescent="0.2">
      <c r="A6" s="38"/>
      <c r="B6" s="38"/>
      <c r="C6" s="38" t="s">
        <v>111</v>
      </c>
      <c r="D6" s="38"/>
      <c r="E6" s="38"/>
      <c r="F6" s="38"/>
      <c r="I6" s="4"/>
    </row>
    <row r="7" spans="1:9" x14ac:dyDescent="0.2">
      <c r="A7" s="38" t="s">
        <v>29</v>
      </c>
      <c r="B7" s="38"/>
      <c r="C7" s="111"/>
      <c r="D7" s="665">
        <v>2018</v>
      </c>
      <c r="E7" s="665"/>
      <c r="F7" s="38"/>
    </row>
    <row r="8" spans="1:9" ht="13.5" thickBot="1" x14ac:dyDescent="0.25">
      <c r="G8" s="33"/>
      <c r="H8" s="33"/>
      <c r="I8" s="310" t="s">
        <v>106</v>
      </c>
    </row>
    <row r="9" spans="1:9" ht="13.5" thickBot="1" x14ac:dyDescent="0.25">
      <c r="A9" s="112" t="s">
        <v>12</v>
      </c>
      <c r="B9" s="80"/>
      <c r="C9" s="81" t="s">
        <v>13</v>
      </c>
      <c r="D9" s="82"/>
      <c r="E9" s="83"/>
      <c r="F9" s="21" t="s">
        <v>14</v>
      </c>
      <c r="G9" s="21" t="s">
        <v>15</v>
      </c>
      <c r="H9" s="21" t="s">
        <v>11</v>
      </c>
      <c r="I9" s="21" t="s">
        <v>16</v>
      </c>
    </row>
    <row r="10" spans="1:9" x14ac:dyDescent="0.2">
      <c r="A10" s="113" t="s">
        <v>20</v>
      </c>
      <c r="B10" s="114" t="s">
        <v>28</v>
      </c>
      <c r="C10" s="99" t="s">
        <v>52</v>
      </c>
      <c r="D10" s="99"/>
      <c r="E10" s="115"/>
      <c r="F10" s="144"/>
      <c r="G10" s="41"/>
      <c r="H10" s="244"/>
      <c r="I10" s="334"/>
    </row>
    <row r="11" spans="1:9" ht="13.5" thickBot="1" x14ac:dyDescent="0.25">
      <c r="A11" s="119" t="s">
        <v>21</v>
      </c>
      <c r="B11" s="120"/>
      <c r="C11" s="43"/>
      <c r="D11" s="43"/>
      <c r="E11" s="121"/>
      <c r="F11" s="326" t="s">
        <v>18</v>
      </c>
      <c r="G11" s="430" t="s">
        <v>131</v>
      </c>
      <c r="H11" s="492" t="s">
        <v>247</v>
      </c>
      <c r="I11" s="335"/>
    </row>
    <row r="12" spans="1:9" x14ac:dyDescent="0.2">
      <c r="A12" s="179" t="s">
        <v>23</v>
      </c>
      <c r="B12" s="14" t="s">
        <v>24</v>
      </c>
      <c r="C12" s="14"/>
      <c r="D12" s="14"/>
      <c r="E12" s="87"/>
      <c r="F12" s="124"/>
      <c r="G12" s="124"/>
      <c r="H12" s="88"/>
      <c r="I12" s="125"/>
    </row>
    <row r="13" spans="1:9" x14ac:dyDescent="0.2">
      <c r="A13" s="311"/>
      <c r="B13" s="68"/>
      <c r="C13" s="68"/>
      <c r="D13" s="68"/>
      <c r="E13" s="126"/>
      <c r="F13" s="130"/>
      <c r="G13" s="130"/>
      <c r="H13" s="131"/>
      <c r="I13" s="137"/>
    </row>
    <row r="14" spans="1:9" x14ac:dyDescent="0.2">
      <c r="A14" s="333" t="s">
        <v>45</v>
      </c>
      <c r="B14" s="336" t="s">
        <v>124</v>
      </c>
      <c r="C14" s="68"/>
      <c r="D14" s="68"/>
      <c r="E14" s="126"/>
      <c r="F14" s="322"/>
      <c r="G14" s="322"/>
      <c r="H14" s="322"/>
      <c r="I14" s="337"/>
    </row>
    <row r="15" spans="1:9" x14ac:dyDescent="0.2">
      <c r="A15" s="333"/>
      <c r="B15" s="336"/>
      <c r="C15" s="68"/>
      <c r="D15" s="68"/>
      <c r="E15" s="126"/>
      <c r="F15" s="323"/>
      <c r="G15" s="323"/>
      <c r="H15" s="323"/>
      <c r="I15" s="337"/>
    </row>
    <row r="16" spans="1:9" x14ac:dyDescent="0.2">
      <c r="A16" s="53"/>
      <c r="B16" s="596" t="s">
        <v>34</v>
      </c>
      <c r="C16" s="597"/>
      <c r="D16" s="597"/>
      <c r="E16" s="598"/>
      <c r="F16" s="599">
        <v>1003890</v>
      </c>
      <c r="G16" s="599">
        <v>997573</v>
      </c>
      <c r="H16" s="599">
        <v>888132</v>
      </c>
      <c r="I16" s="337"/>
    </row>
    <row r="17" spans="1:15" x14ac:dyDescent="0.2">
      <c r="A17" s="53"/>
      <c r="B17" s="600"/>
      <c r="C17" s="601"/>
      <c r="D17" s="600"/>
      <c r="E17" s="602"/>
      <c r="F17" s="594"/>
      <c r="G17" s="594"/>
      <c r="H17" s="594"/>
      <c r="I17" s="338"/>
    </row>
    <row r="18" spans="1:15" x14ac:dyDescent="0.2">
      <c r="A18" s="53"/>
      <c r="B18" s="596" t="s">
        <v>129</v>
      </c>
      <c r="C18" s="601"/>
      <c r="D18" s="600"/>
      <c r="E18" s="602"/>
      <c r="F18" s="599">
        <v>32600</v>
      </c>
      <c r="G18" s="599">
        <v>32600</v>
      </c>
      <c r="H18" s="599">
        <v>0</v>
      </c>
      <c r="I18" s="338"/>
    </row>
    <row r="19" spans="1:15" x14ac:dyDescent="0.2">
      <c r="A19" s="53"/>
      <c r="B19" s="600"/>
      <c r="C19" s="601" t="s">
        <v>128</v>
      </c>
      <c r="D19" s="600"/>
      <c r="E19" s="602"/>
      <c r="F19" s="594">
        <v>32600</v>
      </c>
      <c r="G19" s="594">
        <v>32600</v>
      </c>
      <c r="H19" s="594">
        <v>0</v>
      </c>
      <c r="I19" s="338"/>
    </row>
    <row r="20" spans="1:15" x14ac:dyDescent="0.2">
      <c r="A20" s="53"/>
      <c r="B20" s="600"/>
      <c r="C20" s="601"/>
      <c r="D20" s="600"/>
      <c r="E20" s="602"/>
      <c r="F20" s="594"/>
      <c r="G20" s="594"/>
      <c r="H20" s="594"/>
      <c r="I20" s="338"/>
    </row>
    <row r="21" spans="1:15" x14ac:dyDescent="0.2">
      <c r="A21" s="53"/>
      <c r="B21" s="596" t="s">
        <v>41</v>
      </c>
      <c r="C21" s="603"/>
      <c r="D21" s="603"/>
      <c r="E21" s="604"/>
      <c r="F21" s="599">
        <f>F22</f>
        <v>76300</v>
      </c>
      <c r="G21" s="599">
        <f>G22</f>
        <v>76300</v>
      </c>
      <c r="H21" s="599">
        <v>76300</v>
      </c>
      <c r="I21" s="338"/>
    </row>
    <row r="22" spans="1:15" x14ac:dyDescent="0.2">
      <c r="A22" s="53"/>
      <c r="B22" s="605"/>
      <c r="C22" s="601" t="s">
        <v>91</v>
      </c>
      <c r="D22" s="601"/>
      <c r="E22" s="606"/>
      <c r="F22" s="594">
        <v>76300</v>
      </c>
      <c r="G22" s="594">
        <v>76300</v>
      </c>
      <c r="H22" s="594">
        <v>76300</v>
      </c>
      <c r="I22" s="340"/>
    </row>
    <row r="23" spans="1:15" x14ac:dyDescent="0.2">
      <c r="A23" s="316"/>
      <c r="B23" s="607"/>
      <c r="C23" s="601"/>
      <c r="D23" s="601"/>
      <c r="E23" s="600"/>
      <c r="F23" s="595"/>
      <c r="G23" s="595"/>
      <c r="H23" s="595"/>
      <c r="I23" s="338"/>
    </row>
    <row r="24" spans="1:15" x14ac:dyDescent="0.2">
      <c r="A24" s="316"/>
      <c r="B24" s="608" t="s">
        <v>360</v>
      </c>
      <c r="C24" s="601"/>
      <c r="D24" s="601"/>
      <c r="E24" s="600"/>
      <c r="F24" s="609">
        <v>212623</v>
      </c>
      <c r="G24" s="609">
        <v>212623</v>
      </c>
      <c r="H24" s="609">
        <v>212623</v>
      </c>
      <c r="I24" s="338"/>
    </row>
    <row r="25" spans="1:15" x14ac:dyDescent="0.2">
      <c r="A25" s="316"/>
      <c r="B25" s="607"/>
      <c r="C25" s="601"/>
      <c r="D25" s="601"/>
      <c r="E25" s="600"/>
      <c r="F25" s="595"/>
      <c r="G25" s="595"/>
      <c r="H25" s="595"/>
      <c r="I25" s="338"/>
      <c r="O25" s="38"/>
    </row>
    <row r="26" spans="1:15" x14ac:dyDescent="0.2">
      <c r="A26" s="316"/>
      <c r="B26" s="608" t="s">
        <v>361</v>
      </c>
      <c r="C26" s="601"/>
      <c r="D26" s="601"/>
      <c r="E26" s="600"/>
      <c r="F26" s="609">
        <v>100000</v>
      </c>
      <c r="G26" s="609">
        <f>SUM(G27:G29)</f>
        <v>21515</v>
      </c>
      <c r="H26" s="609">
        <f>SUM(H27:H29)</f>
        <v>21515</v>
      </c>
      <c r="I26" s="338"/>
    </row>
    <row r="27" spans="1:15" x14ac:dyDescent="0.2">
      <c r="A27" s="316"/>
      <c r="B27" s="608"/>
      <c r="C27" s="601" t="s">
        <v>394</v>
      </c>
      <c r="D27" s="601"/>
      <c r="E27" s="600"/>
      <c r="F27" s="595"/>
      <c r="G27" s="609">
        <v>5450</v>
      </c>
      <c r="H27" s="609">
        <v>5450</v>
      </c>
      <c r="I27" s="338"/>
    </row>
    <row r="28" spans="1:15" x14ac:dyDescent="0.2">
      <c r="A28" s="316"/>
      <c r="B28" s="607"/>
      <c r="C28" s="601" t="s">
        <v>395</v>
      </c>
      <c r="D28" s="601"/>
      <c r="E28" s="600"/>
      <c r="F28" s="595"/>
      <c r="G28" s="595">
        <v>1000</v>
      </c>
      <c r="H28" s="595">
        <v>1000</v>
      </c>
      <c r="I28" s="338"/>
    </row>
    <row r="29" spans="1:15" x14ac:dyDescent="0.2">
      <c r="A29" s="316"/>
      <c r="B29" s="607"/>
      <c r="C29" s="601" t="s">
        <v>396</v>
      </c>
      <c r="D29" s="601"/>
      <c r="E29" s="600"/>
      <c r="F29" s="595"/>
      <c r="G29" s="595">
        <v>15065</v>
      </c>
      <c r="H29" s="595">
        <v>15065</v>
      </c>
      <c r="I29" s="338"/>
    </row>
    <row r="30" spans="1:15" x14ac:dyDescent="0.2">
      <c r="A30" s="316"/>
      <c r="B30" s="607"/>
      <c r="C30" s="601" t="s">
        <v>398</v>
      </c>
      <c r="D30" s="601"/>
      <c r="E30" s="600"/>
      <c r="F30" s="595"/>
      <c r="G30" s="595">
        <v>30000</v>
      </c>
      <c r="H30" s="595">
        <v>30000</v>
      </c>
      <c r="I30" s="338"/>
    </row>
    <row r="31" spans="1:15" ht="30.75" customHeight="1" x14ac:dyDescent="0.2">
      <c r="A31" s="439"/>
      <c r="B31" s="685" t="s">
        <v>397</v>
      </c>
      <c r="C31" s="686"/>
      <c r="D31" s="686"/>
      <c r="E31" s="687"/>
      <c r="F31" s="609">
        <v>616940</v>
      </c>
      <c r="G31" s="609">
        <v>1620830</v>
      </c>
      <c r="H31" s="609">
        <v>1661871</v>
      </c>
      <c r="I31" s="340"/>
    </row>
    <row r="32" spans="1:15" x14ac:dyDescent="0.2">
      <c r="A32" s="314"/>
      <c r="B32" s="610"/>
      <c r="C32" s="611"/>
      <c r="D32" s="612"/>
      <c r="E32" s="613"/>
      <c r="F32" s="614"/>
      <c r="G32" s="614"/>
      <c r="H32" s="614"/>
      <c r="I32" s="338"/>
    </row>
    <row r="33" spans="1:9" x14ac:dyDescent="0.2">
      <c r="A33" s="439" t="s">
        <v>126</v>
      </c>
      <c r="B33" s="596" t="s">
        <v>136</v>
      </c>
      <c r="C33" s="611"/>
      <c r="D33" s="612"/>
      <c r="E33" s="613"/>
      <c r="F33" s="615">
        <v>998779</v>
      </c>
      <c r="G33" s="615">
        <v>1031690</v>
      </c>
      <c r="H33" s="615">
        <v>1031690</v>
      </c>
      <c r="I33" s="338"/>
    </row>
    <row r="34" spans="1:9" x14ac:dyDescent="0.2">
      <c r="A34" s="314"/>
      <c r="B34" s="616"/>
      <c r="C34" s="611"/>
      <c r="D34" s="612"/>
      <c r="E34" s="613"/>
      <c r="F34" s="614"/>
      <c r="G34" s="614"/>
      <c r="H34" s="614"/>
      <c r="I34" s="338"/>
    </row>
    <row r="35" spans="1:9" ht="14.25" x14ac:dyDescent="0.2">
      <c r="A35" s="312"/>
      <c r="B35" s="617" t="s">
        <v>393</v>
      </c>
      <c r="C35" s="617"/>
      <c r="D35" s="617"/>
      <c r="E35" s="618"/>
      <c r="F35" s="619">
        <v>0</v>
      </c>
      <c r="G35" s="619">
        <v>325480</v>
      </c>
      <c r="H35" s="619">
        <v>325480</v>
      </c>
      <c r="I35" s="347"/>
    </row>
    <row r="36" spans="1:9" ht="13.5" thickBot="1" x14ac:dyDescent="0.25">
      <c r="A36" s="104"/>
      <c r="B36" s="132"/>
      <c r="C36" s="1"/>
      <c r="D36" s="1"/>
      <c r="E36" s="133"/>
      <c r="F36" s="324"/>
      <c r="G36" s="324"/>
      <c r="H36" s="324"/>
      <c r="I36" s="342"/>
    </row>
    <row r="37" spans="1:9" ht="16.5" thickTop="1" thickBot="1" x14ac:dyDescent="0.3">
      <c r="A37" s="134"/>
      <c r="B37" s="135" t="s">
        <v>72</v>
      </c>
      <c r="C37" s="135"/>
      <c r="D37" s="135"/>
      <c r="E37" s="136"/>
      <c r="F37" s="325">
        <f>F35+F33+F26+F24+F21+F18+F16+F31</f>
        <v>3041132</v>
      </c>
      <c r="G37" s="325">
        <f>G16+G18+G21+G24+G31+G33+G35+G30</f>
        <v>4327096</v>
      </c>
      <c r="H37" s="325">
        <f>H16+H18+H21+H24+H31+H33+H35+H26+H30</f>
        <v>4247611</v>
      </c>
      <c r="I37" s="343"/>
    </row>
  </sheetData>
  <mergeCells count="5">
    <mergeCell ref="A2:I2"/>
    <mergeCell ref="C4:F4"/>
    <mergeCell ref="D7:E7"/>
    <mergeCell ref="A1:I1"/>
    <mergeCell ref="B31:E3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1. melléklet</vt:lpstr>
      <vt:lpstr>2. melléklet 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10.melléklet</vt:lpstr>
      <vt:lpstr>11. melléklet</vt:lpstr>
      <vt:lpstr>12. melléklet</vt:lpstr>
      <vt:lpstr>13. melléklet</vt:lpstr>
      <vt:lpstr>14. melléklet</vt:lpstr>
      <vt:lpstr>15.melléklet</vt:lpstr>
      <vt:lpstr>16. melléklet</vt:lpstr>
    </vt:vector>
  </TitlesOfParts>
  <Company>Sümegprága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Erika</cp:lastModifiedBy>
  <cp:lastPrinted>2018-06-06T13:28:36Z</cp:lastPrinted>
  <dcterms:created xsi:type="dcterms:W3CDTF">2007-06-18T06:49:20Z</dcterms:created>
  <dcterms:modified xsi:type="dcterms:W3CDTF">2019-05-31T08:53:42Z</dcterms:modified>
</cp:coreProperties>
</file>