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1. melléklet" sheetId="1" r:id="rId1"/>
  </sheets>
  <definedNames>
    <definedName name="_xlnm.Print_Titles" localSheetId="0">'1. melléklet'!$1:$5</definedName>
    <definedName name="_xlnm.Print_Area" localSheetId="0">'1. melléklet'!$A$1:$G$126</definedName>
  </definedNames>
  <calcPr calcMode="manual" fullCalcOnLoad="1"/>
</workbook>
</file>

<file path=xl/sharedStrings.xml><?xml version="1.0" encoding="utf-8"?>
<sst xmlns="http://schemas.openxmlformats.org/spreadsheetml/2006/main" count="210" uniqueCount="74">
  <si>
    <t>A</t>
  </si>
  <si>
    <t>C</t>
  </si>
  <si>
    <t>D</t>
  </si>
  <si>
    <t>E</t>
  </si>
  <si>
    <t>F</t>
  </si>
  <si>
    <t>feladatonkénti bontásban</t>
  </si>
  <si>
    <t>adatok Ft-ban</t>
  </si>
  <si>
    <t xml:space="preserve">II. </t>
  </si>
  <si>
    <t xml:space="preserve">I. </t>
  </si>
  <si>
    <t xml:space="preserve"> Az Önkormányzat költségvetésének módosítása</t>
  </si>
  <si>
    <t>1.) Állami támogatás fedezetével előirányzat módosítás összesen:</t>
  </si>
  <si>
    <t>-</t>
  </si>
  <si>
    <t>Összevont szociális ágazati pótlék (Óvoda) támogatása</t>
  </si>
  <si>
    <t>Kulturális ágazatban dolgozók pótlékának támogatása</t>
  </si>
  <si>
    <t>Költségvetési szerveknél foglalkoztatottak bérkompenzációjának támogatása</t>
  </si>
  <si>
    <t>2.) Intézményi működési bevételekből előirányzat módosítás összesen:</t>
  </si>
  <si>
    <t>Likviditási célú hitelek halmozott forgalmának (törlesztésének) elszámolására</t>
  </si>
  <si>
    <t>Fejlesztési hitel felvétel / törlesztés elszámolására</t>
  </si>
  <si>
    <t>személyi juttatásokra</t>
  </si>
  <si>
    <t>munkaadót terhelő járulékokra</t>
  </si>
  <si>
    <t>dologi kiadásokra</t>
  </si>
  <si>
    <t>működési tartalékokból</t>
  </si>
  <si>
    <t>fejlesztési tartalékokból</t>
  </si>
  <si>
    <t>egyéb működési célú kiadásokra</t>
  </si>
  <si>
    <t>beruházás, felújításokra</t>
  </si>
  <si>
    <t>Önkormányzat kiemelt  előirányzatainak módosítása összesen:</t>
  </si>
  <si>
    <t>ellátottak pénzbeli juttatásaira</t>
  </si>
  <si>
    <t>tartalékokból</t>
  </si>
  <si>
    <t>1.) Gyógyászati Központ és Gyógyfürdő</t>
  </si>
  <si>
    <t>Előző évi maradványból, saját működési bevételekből és működési célra átvett pénzeszközökből összesen:</t>
  </si>
  <si>
    <t xml:space="preserve">2.) Kecskeméti Gábor Kulturális Központ </t>
  </si>
  <si>
    <t>3.) Jantyik Mátyás Múzeum</t>
  </si>
  <si>
    <t>4.) Püski Sándor Könyvtár</t>
  </si>
  <si>
    <t>5.) Polgármesteri Hivatal</t>
  </si>
  <si>
    <t>egyéb felhalmási célú kiadásokra</t>
  </si>
  <si>
    <t>6.) Intézmények kiemelt kiadási előirányzatának módosítása összesen</t>
  </si>
  <si>
    <t>a.) Gyógyászati Központ és Gyógyfürdő összesen:</t>
  </si>
  <si>
    <t>személyi juttatásokból</t>
  </si>
  <si>
    <t>munkaadót terhelő járulékokból</t>
  </si>
  <si>
    <t>b.) Kecskeméti Gábor Kulturális Központ összesen:</t>
  </si>
  <si>
    <t>személyi juittatásokból</t>
  </si>
  <si>
    <t>c.) Jantyik Mátyás Múzeum összesen:</t>
  </si>
  <si>
    <t>dologi kiadásokból</t>
  </si>
  <si>
    <t>d.) Püski Sándor Könytár összesen:</t>
  </si>
  <si>
    <t xml:space="preserve"> Intézmények kiemelt kiadási előirányzatánakmódosítása összesen:</t>
  </si>
  <si>
    <t>Intézmények saját bevételeinek módosítása összesen:</t>
  </si>
  <si>
    <t>2019. évi eredeti előirányzat mindösszesen</t>
  </si>
  <si>
    <t>Összevont szociális ágazati pótlék (BVSZSZK) támogatása</t>
  </si>
  <si>
    <t>3.) Előző évi költségvetési maradvány igénybevétele összesen:</t>
  </si>
  <si>
    <t>2019. évi költségvetésben tervezett és a 2018. évi zárszármadásban jóváhagyott különbség</t>
  </si>
  <si>
    <t>4.) Működési célú átvett pénzeszközökből előirányzat módosítás összesen:</t>
  </si>
  <si>
    <t>5.) Felhalmozási célra átvett pénzeszközökből előirányzat módosítás összesen:</t>
  </si>
  <si>
    <t>Településeinkért EFOP-1.5.3-16 pályázat</t>
  </si>
  <si>
    <t>6.) Önkormányzati és állami támogatásból intézmények támogatására előirányzat módosítás intézményeknek összesen:</t>
  </si>
  <si>
    <t>7.) Likviditási célú hitelek felvételéből előirányzat módosítás összesen:</t>
  </si>
  <si>
    <t>8.) Fejlesztési hitel felvételéből előirányzat módosítás összesen:</t>
  </si>
  <si>
    <t>9.) Kiemelt kiadási előirányzatok közötti átcsoportosítás összesen:</t>
  </si>
  <si>
    <t>finaszírozási kiadásokra</t>
  </si>
  <si>
    <t xml:space="preserve">B </t>
  </si>
  <si>
    <t xml:space="preserve">Rohu 14 pályázat </t>
  </si>
  <si>
    <t>beruházás, felújításokból</t>
  </si>
  <si>
    <t>beruházás, felőjításokból</t>
  </si>
  <si>
    <t xml:space="preserve">A 2019.évi költségvetés IV. negyedévi  módosítása </t>
  </si>
  <si>
    <t>2019. III. negyedévi módosított előirányzat mindösszesen (Önkormányzat):</t>
  </si>
  <si>
    <t>2019. IV. negyedévi módosított előirányzat mindösszesen:</t>
  </si>
  <si>
    <t>2019. évi októberi lemondás (Óvi, BVSZSZK, Önk. gyermekétkeztetés)</t>
  </si>
  <si>
    <t>Működési bevétel emelés dologi, beruházási kiadásokra (Start program, biztosítás, Rohu 14 pályázat árfolyam nyereség)</t>
  </si>
  <si>
    <t>BVSZSZK Fejlesztési folglalkoztatás kiegészítő támogatás</t>
  </si>
  <si>
    <t>Járásszékhelyi Múzeumok támogatása</t>
  </si>
  <si>
    <t>III. Intézmények költségvetésének módosítása</t>
  </si>
  <si>
    <t>e.) Polgármesteri Hivatal</t>
  </si>
  <si>
    <t>IV. Intézmények változás összesen:</t>
  </si>
  <si>
    <t>Mindösszesen előirányzat változás: I. + IV.</t>
  </si>
  <si>
    <t>1. melléklet a 2/2020. (II. 28.)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</si>
</sst>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#,##0\ _F_t"/>
    <numFmt numFmtId="168" formatCode="_-* #,##0.0\ _F_t_-;\-* #,##0.0\ _F_t_-;_-* &quot;-&quot;?\ _F_t_-;_-@_-"/>
    <numFmt numFmtId="169" formatCode="_-* #,##0.0\ _F_t_-;\-* #,##0.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0.0000"/>
    <numFmt numFmtId="175" formatCode="0.000"/>
    <numFmt numFmtId="176" formatCode="0.0"/>
    <numFmt numFmtId="177" formatCode="[$-40E]yyyy\.\ mmmm\ d\."/>
    <numFmt numFmtId="178" formatCode="0.0%"/>
    <numFmt numFmtId="179" formatCode="###\ ###\ ###\ ###\ ##0.00"/>
  </numFmts>
  <fonts count="4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3" fillId="0" borderId="10" xfId="46" applyNumberFormat="1" applyFont="1" applyBorder="1" applyAlignment="1">
      <alignment vertical="center"/>
    </xf>
    <xf numFmtId="3" fontId="3" fillId="0" borderId="11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horizontal="right" vertical="center"/>
    </xf>
    <xf numFmtId="3" fontId="4" fillId="0" borderId="10" xfId="46" applyNumberFormat="1" applyFont="1" applyBorder="1" applyAlignment="1">
      <alignment horizontal="right" vertical="center"/>
    </xf>
    <xf numFmtId="3" fontId="3" fillId="0" borderId="10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57" applyFont="1">
      <alignment/>
      <protection/>
    </xf>
    <xf numFmtId="3" fontId="2" fillId="0" borderId="0" xfId="46" applyNumberFormat="1" applyFont="1" applyAlignment="1">
      <alignment horizontal="right"/>
    </xf>
    <xf numFmtId="3" fontId="3" fillId="0" borderId="0" xfId="46" applyNumberFormat="1" applyFont="1" applyAlignment="1">
      <alignment horizontal="right"/>
    </xf>
    <xf numFmtId="0" fontId="2" fillId="0" borderId="12" xfId="57" applyFont="1" applyFill="1" applyBorder="1" applyAlignment="1">
      <alignment horizontal="center" vertical="center"/>
      <protection/>
    </xf>
    <xf numFmtId="0" fontId="3" fillId="32" borderId="13" xfId="57" applyFont="1" applyFill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/>
      <protection/>
    </xf>
    <xf numFmtId="3" fontId="2" fillId="32" borderId="10" xfId="46" applyNumberFormat="1" applyFont="1" applyFill="1" applyBorder="1" applyAlignment="1">
      <alignment horizontal="center" vertical="center"/>
    </xf>
    <xf numFmtId="0" fontId="3" fillId="32" borderId="10" xfId="57" applyFont="1" applyFill="1" applyBorder="1" applyAlignment="1">
      <alignment horizontal="center" vertical="center"/>
      <protection/>
    </xf>
    <xf numFmtId="3" fontId="47" fillId="0" borderId="10" xfId="46" applyNumberFormat="1" applyFont="1" applyBorder="1" applyAlignment="1">
      <alignment horizontal="right"/>
    </xf>
    <xf numFmtId="3" fontId="4" fillId="0" borderId="10" xfId="46" applyNumberFormat="1" applyFont="1" applyBorder="1" applyAlignment="1">
      <alignment horizontal="right"/>
    </xf>
    <xf numFmtId="0" fontId="4" fillId="0" borderId="10" xfId="57" applyFont="1" applyBorder="1" applyAlignment="1">
      <alignment horizontal="center" vertical="center"/>
      <protection/>
    </xf>
    <xf numFmtId="3" fontId="3" fillId="0" borderId="0" xfId="57" applyNumberFormat="1" applyFont="1">
      <alignment/>
      <protection/>
    </xf>
    <xf numFmtId="0" fontId="4" fillId="0" borderId="14" xfId="57" applyFont="1" applyBorder="1">
      <alignment/>
      <protection/>
    </xf>
    <xf numFmtId="167" fontId="4" fillId="0" borderId="10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3" fillId="0" borderId="14" xfId="57" applyFont="1" applyBorder="1">
      <alignment/>
      <protection/>
    </xf>
    <xf numFmtId="0" fontId="3" fillId="0" borderId="15" xfId="57" applyFont="1" applyBorder="1" applyAlignment="1" quotePrefix="1">
      <alignment horizontal="right" vertical="top"/>
      <protection/>
    </xf>
    <xf numFmtId="3" fontId="4" fillId="0" borderId="10" xfId="46" applyNumberFormat="1" applyFont="1" applyFill="1" applyBorder="1" applyAlignment="1">
      <alignment vertical="center"/>
    </xf>
    <xf numFmtId="3" fontId="4" fillId="0" borderId="10" xfId="46" applyNumberFormat="1" applyFont="1" applyFill="1" applyBorder="1" applyAlignment="1">
      <alignment horizontal="right" vertical="center"/>
    </xf>
    <xf numFmtId="3" fontId="4" fillId="0" borderId="11" xfId="46" applyNumberFormat="1" applyFont="1" applyBorder="1" applyAlignment="1">
      <alignment vertical="center"/>
    </xf>
    <xf numFmtId="3" fontId="4" fillId="0" borderId="11" xfId="46" applyNumberFormat="1" applyFont="1" applyBorder="1" applyAlignment="1">
      <alignment horizontal="right" vertical="center"/>
    </xf>
    <xf numFmtId="0" fontId="3" fillId="0" borderId="15" xfId="57" applyFont="1" applyBorder="1" applyAlignment="1" quotePrefix="1">
      <alignment horizontal="right" vertical="center"/>
      <protection/>
    </xf>
    <xf numFmtId="0" fontId="3" fillId="0" borderId="12" xfId="57" applyFont="1" applyBorder="1" applyAlignment="1">
      <alignment vertical="center"/>
      <protection/>
    </xf>
    <xf numFmtId="0" fontId="3" fillId="0" borderId="10" xfId="57" applyFont="1" applyBorder="1" applyAlignment="1" quotePrefix="1">
      <alignment horizontal="right" vertical="center"/>
      <protection/>
    </xf>
    <xf numFmtId="3" fontId="3" fillId="0" borderId="13" xfId="46" applyNumberFormat="1" applyFont="1" applyBorder="1" applyAlignment="1">
      <alignment horizontal="right" vertical="center"/>
    </xf>
    <xf numFmtId="0" fontId="3" fillId="0" borderId="10" xfId="57" applyFont="1" applyBorder="1">
      <alignment/>
      <protection/>
    </xf>
    <xf numFmtId="0" fontId="3" fillId="0" borderId="16" xfId="57" applyFont="1" applyBorder="1">
      <alignment/>
      <protection/>
    </xf>
    <xf numFmtId="3" fontId="3" fillId="0" borderId="10" xfId="57" applyNumberFormat="1" applyFont="1" applyBorder="1">
      <alignment/>
      <protection/>
    </xf>
    <xf numFmtId="0" fontId="4" fillId="33" borderId="10" xfId="57" applyFont="1" applyFill="1" applyBorder="1" applyAlignment="1">
      <alignment horizontal="center" vertical="center"/>
      <protection/>
    </xf>
    <xf numFmtId="3" fontId="4" fillId="33" borderId="10" xfId="46" applyNumberFormat="1" applyFont="1" applyFill="1" applyBorder="1" applyAlignment="1">
      <alignment horizontal="right" vertical="center"/>
    </xf>
    <xf numFmtId="3" fontId="4" fillId="33" borderId="10" xfId="57" applyNumberFormat="1" applyFont="1" applyFill="1" applyBorder="1" applyAlignment="1">
      <alignment horizontal="right" vertical="center"/>
      <protection/>
    </xf>
    <xf numFmtId="0" fontId="4" fillId="0" borderId="0" xfId="57" applyFont="1" applyBorder="1">
      <alignment/>
      <protection/>
    </xf>
    <xf numFmtId="0" fontId="4" fillId="0" borderId="10" xfId="57" applyFont="1" applyBorder="1" applyAlignment="1">
      <alignment horizontal="right" vertical="center"/>
      <protection/>
    </xf>
    <xf numFmtId="3" fontId="3" fillId="0" borderId="10" xfId="46" applyNumberFormat="1" applyFont="1" applyBorder="1" applyAlignment="1">
      <alignment horizontal="right"/>
    </xf>
    <xf numFmtId="0" fontId="3" fillId="0" borderId="17" xfId="57" applyFont="1" applyBorder="1" quotePrefix="1">
      <alignment/>
      <protection/>
    </xf>
    <xf numFmtId="0" fontId="3" fillId="0" borderId="12" xfId="57" applyFont="1" applyBorder="1" applyAlignment="1" quotePrefix="1">
      <alignment horizontal="right" vertical="center"/>
      <protection/>
    </xf>
    <xf numFmtId="0" fontId="3" fillId="0" borderId="12" xfId="57" applyFont="1" applyBorder="1" applyAlignment="1">
      <alignment vertical="center" wrapText="1"/>
      <protection/>
    </xf>
    <xf numFmtId="0" fontId="3" fillId="0" borderId="18" xfId="57" applyFont="1" applyBorder="1">
      <alignment/>
      <protection/>
    </xf>
    <xf numFmtId="0" fontId="4" fillId="0" borderId="19" xfId="57" applyFont="1" applyBorder="1" applyAlignment="1">
      <alignment vertical="center"/>
      <protection/>
    </xf>
    <xf numFmtId="0" fontId="4" fillId="0" borderId="10" xfId="57" applyFont="1" applyBorder="1">
      <alignment/>
      <protection/>
    </xf>
    <xf numFmtId="3" fontId="4" fillId="0" borderId="13" xfId="46" applyNumberFormat="1" applyFont="1" applyBorder="1" applyAlignment="1">
      <alignment horizontal="right" vertical="center"/>
    </xf>
    <xf numFmtId="0" fontId="3" fillId="0" borderId="0" xfId="57" applyFont="1" applyBorder="1">
      <alignment/>
      <protection/>
    </xf>
    <xf numFmtId="0" fontId="3" fillId="0" borderId="19" xfId="57" applyFont="1" applyBorder="1">
      <alignment/>
      <protection/>
    </xf>
    <xf numFmtId="0" fontId="4" fillId="0" borderId="18" xfId="57" applyFont="1" applyBorder="1">
      <alignment/>
      <protection/>
    </xf>
    <xf numFmtId="3" fontId="4" fillId="0" borderId="13" xfId="46" applyNumberFormat="1" applyFont="1" applyBorder="1" applyAlignment="1">
      <alignment horizontal="right"/>
    </xf>
    <xf numFmtId="0" fontId="3" fillId="0" borderId="19" xfId="57" applyFont="1" applyBorder="1" applyAlignment="1" quotePrefix="1">
      <alignment horizontal="right" vertical="center"/>
      <protection/>
    </xf>
    <xf numFmtId="49" fontId="3" fillId="0" borderId="12" xfId="57" applyNumberFormat="1" applyFont="1" applyBorder="1" applyAlignment="1">
      <alignment horizontal="right" vertical="center"/>
      <protection/>
    </xf>
    <xf numFmtId="0" fontId="3" fillId="0" borderId="20" xfId="57" applyFont="1" applyBorder="1" applyAlignment="1" quotePrefix="1">
      <alignment horizontal="right" vertical="center"/>
      <protection/>
    </xf>
    <xf numFmtId="0" fontId="3" fillId="0" borderId="21" xfId="0" applyFont="1" applyBorder="1" applyAlignment="1">
      <alignment vertical="center"/>
    </xf>
    <xf numFmtId="3" fontId="4" fillId="0" borderId="22" xfId="46" applyNumberFormat="1" applyFont="1" applyBorder="1" applyAlignment="1">
      <alignment horizontal="right"/>
    </xf>
    <xf numFmtId="3" fontId="4" fillId="0" borderId="23" xfId="46" applyNumberFormat="1" applyFont="1" applyBorder="1" applyAlignment="1">
      <alignment horizontal="right"/>
    </xf>
    <xf numFmtId="0" fontId="3" fillId="0" borderId="15" xfId="57" applyFont="1" applyBorder="1" applyAlignment="1">
      <alignment horizontal="right" vertical="center"/>
      <protection/>
    </xf>
    <xf numFmtId="0" fontId="6" fillId="0" borderId="0" xfId="57" applyFont="1">
      <alignment/>
      <protection/>
    </xf>
    <xf numFmtId="0" fontId="4" fillId="0" borderId="19" xfId="57" applyFont="1" applyFill="1" applyBorder="1" applyAlignment="1">
      <alignment vertical="center"/>
      <protection/>
    </xf>
    <xf numFmtId="0" fontId="3" fillId="0" borderId="19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/>
      <protection/>
    </xf>
    <xf numFmtId="0" fontId="3" fillId="0" borderId="20" xfId="58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left" vertical="center"/>
      <protection/>
    </xf>
    <xf numFmtId="0" fontId="4" fillId="0" borderId="19" xfId="57" applyFont="1" applyBorder="1" applyAlignment="1">
      <alignment horizontal="left" vertical="center"/>
      <protection/>
    </xf>
    <xf numFmtId="0" fontId="3" fillId="0" borderId="16" xfId="57" applyFont="1" applyBorder="1" applyAlignment="1" quotePrefix="1">
      <alignment horizontal="right" vertical="center"/>
      <protection/>
    </xf>
    <xf numFmtId="0" fontId="3" fillId="0" borderId="23" xfId="57" applyFont="1" applyBorder="1" applyAlignment="1">
      <alignment vertical="center" wrapText="1"/>
      <protection/>
    </xf>
    <xf numFmtId="0" fontId="3" fillId="0" borderId="21" xfId="57" applyFont="1" applyBorder="1">
      <alignment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10" xfId="57" applyFont="1" applyFill="1" applyBorder="1">
      <alignment/>
      <protection/>
    </xf>
    <xf numFmtId="3" fontId="47" fillId="0" borderId="10" xfId="57" applyNumberFormat="1" applyFont="1" applyFill="1" applyBorder="1" applyAlignment="1">
      <alignment vertical="center"/>
      <protection/>
    </xf>
    <xf numFmtId="167" fontId="3" fillId="0" borderId="0" xfId="57" applyNumberFormat="1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7" fontId="47" fillId="0" borderId="0" xfId="57" applyNumberFormat="1" applyFont="1" applyBorder="1" applyAlignment="1">
      <alignment vertical="center"/>
      <protection/>
    </xf>
    <xf numFmtId="3" fontId="4" fillId="0" borderId="0" xfId="46" applyNumberFormat="1" applyFont="1" applyBorder="1" applyAlignment="1">
      <alignment horizontal="right" vertical="center"/>
    </xf>
    <xf numFmtId="3" fontId="2" fillId="0" borderId="0" xfId="46" applyNumberFormat="1" applyFont="1" applyBorder="1" applyAlignment="1">
      <alignment horizontal="right"/>
    </xf>
    <xf numFmtId="3" fontId="3" fillId="0" borderId="0" xfId="46" applyNumberFormat="1" applyFont="1" applyBorder="1" applyAlignment="1">
      <alignment horizontal="right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3" fontId="48" fillId="0" borderId="0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167" fontId="4" fillId="0" borderId="0" xfId="57" applyNumberFormat="1" applyFont="1">
      <alignment/>
      <protection/>
    </xf>
    <xf numFmtId="0" fontId="3" fillId="0" borderId="18" xfId="57" applyFont="1" applyFill="1" applyBorder="1">
      <alignment/>
      <protection/>
    </xf>
    <xf numFmtId="0" fontId="3" fillId="0" borderId="19" xfId="57" applyFont="1" applyFill="1" applyBorder="1">
      <alignment/>
      <protection/>
    </xf>
    <xf numFmtId="49" fontId="3" fillId="0" borderId="12" xfId="57" applyNumberFormat="1" applyFont="1" applyFill="1" applyBorder="1" applyAlignment="1">
      <alignment horizontal="right" vertical="center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3" fillId="0" borderId="15" xfId="57" applyFont="1" applyFill="1" applyBorder="1" applyAlignment="1" quotePrefix="1">
      <alignment horizontal="right" vertical="center"/>
      <protection/>
    </xf>
    <xf numFmtId="0" fontId="4" fillId="0" borderId="18" xfId="57" applyFont="1" applyFill="1" applyBorder="1">
      <alignment/>
      <protection/>
    </xf>
    <xf numFmtId="0" fontId="3" fillId="0" borderId="21" xfId="0" applyFont="1" applyFill="1" applyBorder="1" applyAlignment="1">
      <alignment vertical="center"/>
    </xf>
    <xf numFmtId="3" fontId="4" fillId="0" borderId="10" xfId="46" applyNumberFormat="1" applyFont="1" applyFill="1" applyBorder="1" applyAlignment="1">
      <alignment horizontal="right"/>
    </xf>
    <xf numFmtId="0" fontId="3" fillId="0" borderId="15" xfId="57" applyFont="1" applyFill="1" applyBorder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8" applyFont="1" applyAlignment="1">
      <alignment vertical="center"/>
      <protection/>
    </xf>
    <xf numFmtId="0" fontId="1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4" fillId="0" borderId="19" xfId="57" applyFont="1" applyBorder="1" applyAlignment="1">
      <alignment vertical="center" wrapText="1"/>
      <protection/>
    </xf>
    <xf numFmtId="0" fontId="4" fillId="0" borderId="15" xfId="57" applyFont="1" applyBorder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4" fillId="0" borderId="19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/>
      <protection/>
    </xf>
    <xf numFmtId="0" fontId="4" fillId="0" borderId="22" xfId="57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/>
    </xf>
    <xf numFmtId="0" fontId="4" fillId="0" borderId="10" xfId="57" applyFont="1" applyBorder="1" applyAlignment="1">
      <alignment vertical="center" wrapText="1"/>
      <protection/>
    </xf>
    <xf numFmtId="0" fontId="3" fillId="0" borderId="15" xfId="57" applyFont="1" applyBorder="1" applyAlignment="1">
      <alignment vertical="center" wrapText="1"/>
      <protection/>
    </xf>
    <xf numFmtId="0" fontId="4" fillId="0" borderId="20" xfId="57" applyFont="1" applyBorder="1" applyAlignment="1">
      <alignment vertical="center"/>
      <protection/>
    </xf>
    <xf numFmtId="0" fontId="3" fillId="0" borderId="20" xfId="57" applyFont="1" applyBorder="1" applyAlignment="1">
      <alignment vertical="center"/>
      <protection/>
    </xf>
    <xf numFmtId="0" fontId="3" fillId="0" borderId="12" xfId="57" applyFont="1" applyBorder="1" applyAlignment="1">
      <alignment vertical="center"/>
      <protection/>
    </xf>
    <xf numFmtId="0" fontId="4" fillId="0" borderId="19" xfId="57" applyFont="1" applyFill="1" applyBorder="1" applyAlignment="1">
      <alignment vertical="center" wrapText="1"/>
      <protection/>
    </xf>
    <xf numFmtId="0" fontId="4" fillId="0" borderId="15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10" xfId="57" applyFont="1" applyBorder="1" applyAlignment="1">
      <alignment vertical="center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4" fillId="33" borderId="22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9" xfId="57" applyFont="1" applyFill="1" applyBorder="1" applyAlignment="1">
      <alignment vertical="center" wrapText="1"/>
      <protection/>
    </xf>
    <xf numFmtId="0" fontId="4" fillId="0" borderId="17" xfId="57" applyFont="1" applyBorder="1" applyAlignment="1">
      <alignment vertical="center"/>
      <protection/>
    </xf>
    <xf numFmtId="0" fontId="4" fillId="0" borderId="24" xfId="57" applyFont="1" applyBorder="1" applyAlignment="1">
      <alignment vertical="center"/>
      <protection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57" applyFont="1" applyBorder="1" applyAlignment="1">
      <alignment vertical="center"/>
      <protection/>
    </xf>
    <xf numFmtId="0" fontId="3" fillId="0" borderId="20" xfId="0" applyFont="1" applyBorder="1" applyAlignment="1">
      <alignment vertical="center"/>
    </xf>
    <xf numFmtId="3" fontId="4" fillId="0" borderId="11" xfId="46" applyNumberFormat="1" applyFont="1" applyBorder="1" applyAlignment="1">
      <alignment horizontal="center" vertical="center"/>
    </xf>
    <xf numFmtId="3" fontId="4" fillId="0" borderId="13" xfId="46" applyNumberFormat="1" applyFont="1" applyBorder="1" applyAlignment="1">
      <alignment horizontal="center" vertical="center"/>
    </xf>
    <xf numFmtId="0" fontId="3" fillId="34" borderId="19" xfId="57" applyFont="1" applyFill="1" applyBorder="1" applyAlignment="1">
      <alignment horizontal="left" vertical="center" wrapText="1"/>
      <protection/>
    </xf>
    <xf numFmtId="0" fontId="3" fillId="34" borderId="22" xfId="57" applyFont="1" applyFill="1" applyBorder="1" applyAlignment="1">
      <alignment horizontal="left"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4" fillId="0" borderId="23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0" fontId="4" fillId="0" borderId="19" xfId="57" applyFont="1" applyBorder="1" applyAlignment="1">
      <alignment vertical="center"/>
      <protection/>
    </xf>
    <xf numFmtId="0" fontId="4" fillId="0" borderId="15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III.n.évi beszámoló" xfId="56"/>
    <cellStyle name="Normál_Táblázatminták üres" xfId="57"/>
    <cellStyle name="Normál_Testület 3.n.év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="90" zoomScaleSheetLayoutView="90" zoomScalePageLayoutView="0" workbookViewId="0" topLeftCell="A112">
      <selection activeCell="J124" sqref="J124"/>
    </sheetView>
  </sheetViews>
  <sheetFormatPr defaultColWidth="9.140625" defaultRowHeight="12.75"/>
  <cols>
    <col min="1" max="1" width="4.7109375" style="8" customWidth="1"/>
    <col min="2" max="2" width="3.140625" style="8" customWidth="1"/>
    <col min="3" max="3" width="3.421875" style="8" customWidth="1"/>
    <col min="4" max="4" width="3.140625" style="8" customWidth="1"/>
    <col min="5" max="5" width="94.140625" style="8" customWidth="1"/>
    <col min="6" max="6" width="12.8515625" style="9" customWidth="1"/>
    <col min="7" max="7" width="15.7109375" style="10" customWidth="1"/>
    <col min="8" max="8" width="17.00390625" style="8" hidden="1" customWidth="1"/>
    <col min="9" max="9" width="16.7109375" style="8" customWidth="1"/>
    <col min="10" max="10" width="15.140625" style="8" bestFit="1" customWidth="1"/>
    <col min="11" max="16384" width="9.140625" style="8" customWidth="1"/>
  </cols>
  <sheetData>
    <row r="1" spans="2:7" ht="17.25" customHeight="1">
      <c r="B1" s="100"/>
      <c r="C1" s="100"/>
      <c r="D1" s="100"/>
      <c r="E1" s="100"/>
      <c r="F1" s="100"/>
      <c r="G1" s="99" t="s">
        <v>73</v>
      </c>
    </row>
    <row r="2" spans="1:7" ht="18.75" customHeight="1">
      <c r="A2" s="101" t="s">
        <v>62</v>
      </c>
      <c r="B2" s="102"/>
      <c r="C2" s="102"/>
      <c r="D2" s="102"/>
      <c r="E2" s="102"/>
      <c r="F2" s="102"/>
      <c r="G2" s="102"/>
    </row>
    <row r="3" spans="1:7" ht="18.75" customHeight="1">
      <c r="A3" s="101" t="s">
        <v>5</v>
      </c>
      <c r="B3" s="102"/>
      <c r="C3" s="102"/>
      <c r="D3" s="102"/>
      <c r="E3" s="102"/>
      <c r="F3" s="102"/>
      <c r="G3" s="102"/>
    </row>
    <row r="4" spans="1:7" ht="15" customHeight="1">
      <c r="A4" s="11"/>
      <c r="G4" s="7" t="s">
        <v>6</v>
      </c>
    </row>
    <row r="5" spans="1:7" ht="17.25" customHeight="1">
      <c r="A5" s="12"/>
      <c r="B5" s="13" t="s">
        <v>0</v>
      </c>
      <c r="C5" s="13" t="s">
        <v>58</v>
      </c>
      <c r="D5" s="13" t="s">
        <v>1</v>
      </c>
      <c r="E5" s="13" t="s">
        <v>2</v>
      </c>
      <c r="F5" s="14" t="s">
        <v>3</v>
      </c>
      <c r="G5" s="14" t="s">
        <v>4</v>
      </c>
    </row>
    <row r="6" spans="1:7" ht="17.25" customHeight="1">
      <c r="A6" s="15">
        <v>1</v>
      </c>
      <c r="B6" s="103" t="s">
        <v>46</v>
      </c>
      <c r="C6" s="104"/>
      <c r="D6" s="104"/>
      <c r="E6" s="104"/>
      <c r="F6" s="16"/>
      <c r="G6" s="17">
        <v>6345223568</v>
      </c>
    </row>
    <row r="7" spans="1:10" ht="18" customHeight="1">
      <c r="A7" s="15">
        <v>2</v>
      </c>
      <c r="B7" s="108" t="s">
        <v>63</v>
      </c>
      <c r="C7" s="109"/>
      <c r="D7" s="109"/>
      <c r="E7" s="110"/>
      <c r="G7" s="5">
        <v>7355339026</v>
      </c>
      <c r="J7" s="19"/>
    </row>
    <row r="8" spans="1:8" ht="17.25" customHeight="1">
      <c r="A8" s="15">
        <v>3</v>
      </c>
      <c r="B8" s="18" t="s">
        <v>8</v>
      </c>
      <c r="C8" s="103" t="s">
        <v>9</v>
      </c>
      <c r="D8" s="103"/>
      <c r="E8" s="103"/>
      <c r="F8" s="17"/>
      <c r="G8" s="3"/>
      <c r="H8" s="19"/>
    </row>
    <row r="9" spans="1:8" s="23" customFormat="1" ht="17.25" customHeight="1">
      <c r="A9" s="15">
        <v>4</v>
      </c>
      <c r="B9" s="20"/>
      <c r="C9" s="105" t="s">
        <v>10</v>
      </c>
      <c r="D9" s="106"/>
      <c r="E9" s="106"/>
      <c r="F9" s="21"/>
      <c r="G9" s="3">
        <f>SUM(F10:F14)</f>
        <v>1516882</v>
      </c>
      <c r="H9" s="86"/>
    </row>
    <row r="10" spans="1:10" ht="17.25" customHeight="1">
      <c r="A10" s="15">
        <v>5</v>
      </c>
      <c r="B10" s="24"/>
      <c r="C10" s="25" t="s">
        <v>11</v>
      </c>
      <c r="D10" s="107" t="s">
        <v>47</v>
      </c>
      <c r="E10" s="107"/>
      <c r="F10" s="1">
        <v>8366823</v>
      </c>
      <c r="G10" s="1"/>
      <c r="H10" s="19"/>
      <c r="I10" s="19"/>
      <c r="J10" s="19"/>
    </row>
    <row r="11" spans="1:7" ht="17.25" customHeight="1">
      <c r="A11" s="15">
        <v>6</v>
      </c>
      <c r="B11" s="24"/>
      <c r="C11" s="25" t="s">
        <v>11</v>
      </c>
      <c r="D11" s="107" t="s">
        <v>12</v>
      </c>
      <c r="E11" s="107"/>
      <c r="F11" s="1">
        <v>2080069</v>
      </c>
      <c r="G11" s="1"/>
    </row>
    <row r="12" spans="1:7" ht="17.25" customHeight="1">
      <c r="A12" s="15">
        <v>7</v>
      </c>
      <c r="B12" s="24"/>
      <c r="C12" s="25" t="s">
        <v>11</v>
      </c>
      <c r="D12" s="107" t="s">
        <v>13</v>
      </c>
      <c r="E12" s="107"/>
      <c r="F12" s="1">
        <v>1233124</v>
      </c>
      <c r="G12" s="1"/>
    </row>
    <row r="13" spans="1:7" ht="17.25" customHeight="1">
      <c r="A13" s="15">
        <v>8</v>
      </c>
      <c r="B13" s="24"/>
      <c r="C13" s="25" t="s">
        <v>11</v>
      </c>
      <c r="D13" s="107" t="s">
        <v>14</v>
      </c>
      <c r="E13" s="107"/>
      <c r="F13" s="1">
        <v>2323473</v>
      </c>
      <c r="G13" s="1"/>
    </row>
    <row r="14" spans="1:7" ht="17.25" customHeight="1">
      <c r="A14" s="15"/>
      <c r="B14" s="24"/>
      <c r="C14" s="25" t="s">
        <v>11</v>
      </c>
      <c r="D14" s="107" t="s">
        <v>65</v>
      </c>
      <c r="E14" s="107"/>
      <c r="F14" s="1">
        <v>-12486607</v>
      </c>
      <c r="G14" s="1"/>
    </row>
    <row r="15" spans="1:7" ht="17.25" customHeight="1">
      <c r="A15" s="15">
        <v>12</v>
      </c>
      <c r="B15" s="24"/>
      <c r="C15" s="105" t="s">
        <v>15</v>
      </c>
      <c r="D15" s="106"/>
      <c r="E15" s="111"/>
      <c r="F15" s="3"/>
      <c r="G15" s="5">
        <f>SUM(F16:F16)</f>
        <v>4833914</v>
      </c>
    </row>
    <row r="16" spans="1:7" ht="33" customHeight="1">
      <c r="A16" s="15">
        <v>13</v>
      </c>
      <c r="B16" s="24"/>
      <c r="C16" s="25" t="s">
        <v>11</v>
      </c>
      <c r="D16" s="107" t="s">
        <v>66</v>
      </c>
      <c r="E16" s="107"/>
      <c r="F16" s="1">
        <v>4833914</v>
      </c>
      <c r="G16" s="5"/>
    </row>
    <row r="17" spans="1:7" ht="17.25" customHeight="1">
      <c r="A17" s="15">
        <v>14</v>
      </c>
      <c r="B17" s="24"/>
      <c r="C17" s="111" t="s">
        <v>48</v>
      </c>
      <c r="D17" s="113"/>
      <c r="E17" s="105"/>
      <c r="F17" s="1"/>
      <c r="G17" s="5">
        <f>SUM(F18:F19)</f>
        <v>0</v>
      </c>
    </row>
    <row r="18" spans="1:7" ht="18.75" customHeight="1">
      <c r="A18" s="15">
        <v>15</v>
      </c>
      <c r="B18" s="24"/>
      <c r="C18" s="25" t="s">
        <v>11</v>
      </c>
      <c r="D18" s="114" t="s">
        <v>49</v>
      </c>
      <c r="E18" s="114"/>
      <c r="F18" s="1">
        <v>0</v>
      </c>
      <c r="G18" s="5"/>
    </row>
    <row r="19" spans="1:7" ht="17.25" customHeight="1">
      <c r="A19" s="15">
        <v>16</v>
      </c>
      <c r="B19" s="24"/>
      <c r="C19" s="111" t="s">
        <v>50</v>
      </c>
      <c r="D19" s="113"/>
      <c r="E19" s="105"/>
      <c r="F19" s="1"/>
      <c r="G19" s="5">
        <f>SUM(F20:F20)</f>
        <v>1779290</v>
      </c>
    </row>
    <row r="20" spans="1:8" ht="17.25" customHeight="1">
      <c r="A20" s="15">
        <v>17</v>
      </c>
      <c r="B20" s="24"/>
      <c r="C20" s="25" t="s">
        <v>11</v>
      </c>
      <c r="D20" s="112" t="s">
        <v>67</v>
      </c>
      <c r="E20" s="112"/>
      <c r="F20" s="1">
        <v>1779290</v>
      </c>
      <c r="G20" s="5"/>
      <c r="H20" s="19"/>
    </row>
    <row r="21" spans="1:8" ht="17.25" customHeight="1">
      <c r="A21" s="15">
        <v>19</v>
      </c>
      <c r="B21" s="24"/>
      <c r="C21" s="111" t="s">
        <v>51</v>
      </c>
      <c r="D21" s="113"/>
      <c r="E21" s="105"/>
      <c r="F21" s="1"/>
      <c r="G21" s="5">
        <f>SUM(F22:F24)</f>
        <v>36906762</v>
      </c>
      <c r="H21" s="22"/>
    </row>
    <row r="22" spans="1:7" s="23" customFormat="1" ht="17.25" customHeight="1">
      <c r="A22" s="15">
        <v>21</v>
      </c>
      <c r="B22" s="20"/>
      <c r="C22" s="25" t="s">
        <v>11</v>
      </c>
      <c r="D22" s="112" t="s">
        <v>52</v>
      </c>
      <c r="E22" s="112"/>
      <c r="F22" s="1">
        <v>11057527</v>
      </c>
      <c r="G22" s="5"/>
    </row>
    <row r="23" spans="1:7" s="23" customFormat="1" ht="17.25" customHeight="1">
      <c r="A23" s="15">
        <v>22</v>
      </c>
      <c r="B23" s="20"/>
      <c r="C23" s="25" t="s">
        <v>11</v>
      </c>
      <c r="D23" s="112" t="s">
        <v>59</v>
      </c>
      <c r="E23" s="112"/>
      <c r="F23" s="1">
        <v>24049235</v>
      </c>
      <c r="G23" s="5"/>
    </row>
    <row r="24" spans="1:7" s="23" customFormat="1" ht="19.5" customHeight="1">
      <c r="A24" s="15">
        <v>23</v>
      </c>
      <c r="B24" s="20"/>
      <c r="C24" s="25" t="s">
        <v>11</v>
      </c>
      <c r="D24" s="112" t="s">
        <v>68</v>
      </c>
      <c r="E24" s="112"/>
      <c r="F24" s="1">
        <v>1800000</v>
      </c>
      <c r="G24" s="5"/>
    </row>
    <row r="25" spans="1:8" s="23" customFormat="1" ht="28.5" customHeight="1">
      <c r="A25" s="15">
        <v>25</v>
      </c>
      <c r="B25" s="20"/>
      <c r="C25" s="118" t="s">
        <v>53</v>
      </c>
      <c r="D25" s="119"/>
      <c r="E25" s="120"/>
      <c r="F25" s="26"/>
      <c r="G25" s="27">
        <v>3557861</v>
      </c>
      <c r="H25" s="19">
        <f>SUM(G9:G25)</f>
        <v>48594709</v>
      </c>
    </row>
    <row r="26" spans="1:8" s="23" customFormat="1" ht="21.75" customHeight="1">
      <c r="A26" s="15">
        <v>26</v>
      </c>
      <c r="B26" s="20"/>
      <c r="C26" s="111" t="s">
        <v>54</v>
      </c>
      <c r="D26" s="113"/>
      <c r="E26" s="105"/>
      <c r="F26" s="28"/>
      <c r="G26" s="29">
        <f>F27</f>
        <v>0</v>
      </c>
      <c r="H26" s="86"/>
    </row>
    <row r="27" spans="1:7" s="23" customFormat="1" ht="21.75" customHeight="1">
      <c r="A27" s="15">
        <v>27</v>
      </c>
      <c r="B27" s="20"/>
      <c r="C27" s="30" t="s">
        <v>11</v>
      </c>
      <c r="D27" s="114" t="s">
        <v>16</v>
      </c>
      <c r="E27" s="114"/>
      <c r="F27" s="2">
        <v>0</v>
      </c>
      <c r="G27" s="29"/>
    </row>
    <row r="28" spans="1:7" s="23" customFormat="1" ht="19.5" customHeight="1">
      <c r="A28" s="15">
        <v>28</v>
      </c>
      <c r="B28" s="20"/>
      <c r="C28" s="111" t="s">
        <v>55</v>
      </c>
      <c r="D28" s="113"/>
      <c r="E28" s="105"/>
      <c r="F28" s="2"/>
      <c r="G28" s="29">
        <f>F29</f>
        <v>0</v>
      </c>
    </row>
    <row r="29" spans="1:7" s="23" customFormat="1" ht="17.25" customHeight="1">
      <c r="A29" s="15">
        <v>29</v>
      </c>
      <c r="B29" s="20"/>
      <c r="C29" s="30" t="s">
        <v>11</v>
      </c>
      <c r="D29" s="114" t="s">
        <v>17</v>
      </c>
      <c r="E29" s="114"/>
      <c r="F29" s="2">
        <v>0</v>
      </c>
      <c r="G29" s="29"/>
    </row>
    <row r="30" spans="1:7" s="23" customFormat="1" ht="15.75" customHeight="1">
      <c r="A30" s="15">
        <v>30</v>
      </c>
      <c r="B30" s="20"/>
      <c r="C30" s="115" t="s">
        <v>56</v>
      </c>
      <c r="D30" s="116"/>
      <c r="E30" s="116"/>
      <c r="F30" s="135"/>
      <c r="G30" s="5">
        <f>F32+F33+F34+F35+F38+F39+F40</f>
        <v>556305646</v>
      </c>
    </row>
    <row r="31" spans="1:8" s="23" customFormat="1" ht="17.25" customHeight="1">
      <c r="A31" s="15">
        <v>31</v>
      </c>
      <c r="B31" s="20"/>
      <c r="C31" s="117"/>
      <c r="D31" s="117"/>
      <c r="E31" s="117"/>
      <c r="F31" s="136"/>
      <c r="G31" s="5">
        <f>F37+F36</f>
        <v>-556305646</v>
      </c>
      <c r="H31" s="22"/>
    </row>
    <row r="32" spans="1:7" s="23" customFormat="1" ht="17.25" customHeight="1">
      <c r="A32" s="15">
        <v>32</v>
      </c>
      <c r="B32" s="20"/>
      <c r="C32" s="32" t="s">
        <v>11</v>
      </c>
      <c r="D32" s="124" t="s">
        <v>18</v>
      </c>
      <c r="E32" s="124"/>
      <c r="F32" s="33">
        <v>5578117</v>
      </c>
      <c r="G32" s="34"/>
    </row>
    <row r="33" spans="1:7" s="23" customFormat="1" ht="17.25" customHeight="1">
      <c r="A33" s="15">
        <v>33</v>
      </c>
      <c r="B33" s="20"/>
      <c r="C33" s="32" t="s">
        <v>11</v>
      </c>
      <c r="D33" s="124" t="s">
        <v>19</v>
      </c>
      <c r="E33" s="124"/>
      <c r="F33" s="4">
        <v>694012</v>
      </c>
      <c r="G33" s="34"/>
    </row>
    <row r="34" spans="1:8" s="23" customFormat="1" ht="17.25" customHeight="1">
      <c r="A34" s="15">
        <v>34</v>
      </c>
      <c r="B34" s="20"/>
      <c r="C34" s="32" t="s">
        <v>11</v>
      </c>
      <c r="D34" s="124" t="s">
        <v>20</v>
      </c>
      <c r="E34" s="124"/>
      <c r="F34" s="4">
        <v>63998914</v>
      </c>
      <c r="G34" s="34"/>
      <c r="H34" s="22"/>
    </row>
    <row r="35" spans="1:7" s="23" customFormat="1" ht="17.25" customHeight="1">
      <c r="A35" s="15">
        <v>35</v>
      </c>
      <c r="B35" s="20"/>
      <c r="C35" s="32" t="s">
        <v>11</v>
      </c>
      <c r="D35" s="124" t="s">
        <v>26</v>
      </c>
      <c r="E35" s="124"/>
      <c r="F35" s="4">
        <v>0</v>
      </c>
      <c r="G35" s="34"/>
    </row>
    <row r="36" spans="1:7" s="23" customFormat="1" ht="17.25" customHeight="1">
      <c r="A36" s="15">
        <v>36</v>
      </c>
      <c r="B36" s="20"/>
      <c r="C36" s="32" t="s">
        <v>11</v>
      </c>
      <c r="D36" s="137" t="s">
        <v>21</v>
      </c>
      <c r="E36" s="138"/>
      <c r="F36" s="6">
        <v>-56587604</v>
      </c>
      <c r="G36" s="36"/>
    </row>
    <row r="37" spans="1:7" s="23" customFormat="1" ht="19.5" customHeight="1">
      <c r="A37" s="15">
        <v>37</v>
      </c>
      <c r="B37" s="20"/>
      <c r="C37" s="32" t="s">
        <v>11</v>
      </c>
      <c r="D37" s="137" t="s">
        <v>22</v>
      </c>
      <c r="E37" s="138"/>
      <c r="F37" s="6">
        <v>-499718042</v>
      </c>
      <c r="G37" s="36"/>
    </row>
    <row r="38" spans="1:7" s="23" customFormat="1" ht="16.5" customHeight="1">
      <c r="A38" s="15">
        <v>38</v>
      </c>
      <c r="B38" s="20"/>
      <c r="C38" s="32" t="s">
        <v>11</v>
      </c>
      <c r="D38" s="122" t="s">
        <v>23</v>
      </c>
      <c r="E38" s="123"/>
      <c r="F38" s="4">
        <v>46498808</v>
      </c>
      <c r="G38" s="34"/>
    </row>
    <row r="39" spans="1:7" s="23" customFormat="1" ht="18" customHeight="1">
      <c r="A39" s="15">
        <v>39</v>
      </c>
      <c r="B39" s="20"/>
      <c r="C39" s="32" t="s">
        <v>11</v>
      </c>
      <c r="D39" s="124" t="s">
        <v>24</v>
      </c>
      <c r="E39" s="124"/>
      <c r="F39" s="4">
        <v>439072795</v>
      </c>
      <c r="G39" s="36"/>
    </row>
    <row r="40" spans="1:7" s="23" customFormat="1" ht="17.25" customHeight="1">
      <c r="A40" s="15">
        <v>40</v>
      </c>
      <c r="C40" s="32" t="s">
        <v>11</v>
      </c>
      <c r="D40" s="124" t="s">
        <v>57</v>
      </c>
      <c r="E40" s="124"/>
      <c r="F40" s="4">
        <v>463000</v>
      </c>
      <c r="G40" s="34"/>
    </row>
    <row r="41" spans="1:10" s="23" customFormat="1" ht="22.5" customHeight="1">
      <c r="A41" s="15">
        <v>41</v>
      </c>
      <c r="B41" s="37" t="s">
        <v>7</v>
      </c>
      <c r="C41" s="125" t="s">
        <v>25</v>
      </c>
      <c r="D41" s="126"/>
      <c r="E41" s="127"/>
      <c r="F41" s="38"/>
      <c r="G41" s="39">
        <f>SUM(F42:F49)</f>
        <v>45036848</v>
      </c>
      <c r="H41" s="22"/>
      <c r="I41" s="22"/>
      <c r="J41" s="22"/>
    </row>
    <row r="42" spans="1:9" ht="15" customHeight="1">
      <c r="A42" s="15">
        <v>42</v>
      </c>
      <c r="B42" s="35"/>
      <c r="C42" s="32" t="s">
        <v>11</v>
      </c>
      <c r="D42" s="114" t="s">
        <v>18</v>
      </c>
      <c r="E42" s="114"/>
      <c r="F42" s="4">
        <f>313262188-306093271</f>
        <v>7168917</v>
      </c>
      <c r="G42" s="4"/>
      <c r="H42" s="19"/>
      <c r="I42" s="19"/>
    </row>
    <row r="43" spans="1:8" ht="16.5" customHeight="1">
      <c r="A43" s="15">
        <v>43</v>
      </c>
      <c r="B43" s="35"/>
      <c r="C43" s="32" t="s">
        <v>11</v>
      </c>
      <c r="D43" s="114" t="s">
        <v>19</v>
      </c>
      <c r="E43" s="114"/>
      <c r="F43" s="4">
        <f>42861440-41791797</f>
        <v>1069643</v>
      </c>
      <c r="G43" s="4"/>
      <c r="H43" s="19"/>
    </row>
    <row r="44" spans="1:8" ht="17.25" customHeight="1">
      <c r="A44" s="15">
        <v>44</v>
      </c>
      <c r="B44" s="35"/>
      <c r="C44" s="32" t="s">
        <v>11</v>
      </c>
      <c r="D44" s="114" t="s">
        <v>20</v>
      </c>
      <c r="E44" s="114"/>
      <c r="F44" s="4">
        <f>708392547-644113321</f>
        <v>64279226</v>
      </c>
      <c r="G44" s="4"/>
      <c r="H44" s="19"/>
    </row>
    <row r="45" spans="1:8" ht="17.25" customHeight="1">
      <c r="A45" s="15">
        <v>45</v>
      </c>
      <c r="B45" s="35"/>
      <c r="C45" s="32" t="s">
        <v>11</v>
      </c>
      <c r="D45" s="114" t="s">
        <v>26</v>
      </c>
      <c r="E45" s="114"/>
      <c r="F45" s="4">
        <f>142455000-141975000</f>
        <v>480000</v>
      </c>
      <c r="G45" s="4"/>
      <c r="H45" s="19"/>
    </row>
    <row r="46" spans="1:7" ht="17.25" customHeight="1">
      <c r="A46" s="15">
        <v>46</v>
      </c>
      <c r="B46" s="35"/>
      <c r="C46" s="32" t="s">
        <v>11</v>
      </c>
      <c r="D46" s="114" t="s">
        <v>27</v>
      </c>
      <c r="E46" s="114"/>
      <c r="F46" s="4">
        <f>652886760-1183499647</f>
        <v>-530612887</v>
      </c>
      <c r="G46" s="4"/>
    </row>
    <row r="47" spans="1:8" ht="17.25" customHeight="1">
      <c r="A47" s="15">
        <v>47</v>
      </c>
      <c r="B47" s="35"/>
      <c r="C47" s="32" t="s">
        <v>11</v>
      </c>
      <c r="D47" s="114" t="s">
        <v>23</v>
      </c>
      <c r="E47" s="114"/>
      <c r="F47" s="4">
        <f>1059527105-999822502</f>
        <v>59704603</v>
      </c>
      <c r="G47" s="4"/>
      <c r="H47" s="19"/>
    </row>
    <row r="48" spans="1:8" ht="17.25" customHeight="1">
      <c r="A48" s="15">
        <v>48</v>
      </c>
      <c r="B48" s="35"/>
      <c r="C48" s="32" t="s">
        <v>11</v>
      </c>
      <c r="D48" s="114" t="s">
        <v>24</v>
      </c>
      <c r="E48" s="139"/>
      <c r="F48" s="4">
        <f>2783585069-2344195584</f>
        <v>439389485</v>
      </c>
      <c r="G48" s="4"/>
      <c r="H48" s="19"/>
    </row>
    <row r="49" spans="1:8" ht="17.25" customHeight="1">
      <c r="A49" s="15">
        <v>49</v>
      </c>
      <c r="B49" s="35"/>
      <c r="C49" s="32" t="s">
        <v>11</v>
      </c>
      <c r="D49" s="124" t="s">
        <v>57</v>
      </c>
      <c r="E49" s="124"/>
      <c r="F49" s="4">
        <v>3557861</v>
      </c>
      <c r="G49" s="4"/>
      <c r="H49" s="19"/>
    </row>
    <row r="50" spans="1:7" ht="17.25" customHeight="1">
      <c r="A50" s="15">
        <v>50</v>
      </c>
      <c r="B50" s="62" t="s">
        <v>69</v>
      </c>
      <c r="C50" s="64"/>
      <c r="D50" s="64"/>
      <c r="E50" s="65"/>
      <c r="F50" s="5"/>
      <c r="G50" s="17"/>
    </row>
    <row r="51" spans="1:7" ht="17.25" customHeight="1">
      <c r="A51" s="15">
        <v>51</v>
      </c>
      <c r="B51" s="35"/>
      <c r="C51" s="121" t="s">
        <v>28</v>
      </c>
      <c r="D51" s="121"/>
      <c r="E51" s="121"/>
      <c r="F51" s="41"/>
      <c r="G51" s="42"/>
    </row>
    <row r="52" spans="1:8" ht="26.25" customHeight="1">
      <c r="A52" s="15">
        <v>52</v>
      </c>
      <c r="B52" s="35"/>
      <c r="C52" s="69" t="s">
        <v>11</v>
      </c>
      <c r="D52" s="114" t="s">
        <v>29</v>
      </c>
      <c r="E52" s="139"/>
      <c r="F52" s="42"/>
      <c r="G52" s="5">
        <f>SUM(F53:F57)</f>
        <v>59216048</v>
      </c>
      <c r="H52" s="19"/>
    </row>
    <row r="53" spans="1:7" ht="17.25" customHeight="1">
      <c r="A53" s="15">
        <v>53</v>
      </c>
      <c r="B53" s="35"/>
      <c r="C53" s="43"/>
      <c r="D53" s="44" t="s">
        <v>11</v>
      </c>
      <c r="E53" s="70" t="s">
        <v>18</v>
      </c>
      <c r="F53" s="42">
        <f>69470+287940+299920+75460+31205810+88664+177328</f>
        <v>32204592</v>
      </c>
      <c r="G53" s="5"/>
    </row>
    <row r="54" spans="1:7" ht="17.25" customHeight="1">
      <c r="A54" s="15">
        <v>54</v>
      </c>
      <c r="B54" s="35"/>
      <c r="C54" s="43"/>
      <c r="D54" s="44" t="s">
        <v>11</v>
      </c>
      <c r="E54" s="70" t="s">
        <v>19</v>
      </c>
      <c r="F54" s="42">
        <f>12157+50389+52483+13204</f>
        <v>128233</v>
      </c>
      <c r="G54" s="4"/>
    </row>
    <row r="55" spans="1:7" ht="17.25" customHeight="1">
      <c r="A55" s="15">
        <v>55</v>
      </c>
      <c r="B55" s="35"/>
      <c r="C55" s="43"/>
      <c r="D55" s="44" t="s">
        <v>11</v>
      </c>
      <c r="E55" s="70" t="s">
        <v>20</v>
      </c>
      <c r="F55" s="4">
        <f>1500000+2000000+13200000+187801+1059023+2967356+994750+4566563</f>
        <v>26475493</v>
      </c>
      <c r="G55" s="4"/>
    </row>
    <row r="56" spans="1:7" ht="17.25" customHeight="1">
      <c r="A56" s="15">
        <v>56</v>
      </c>
      <c r="B56" s="35"/>
      <c r="C56" s="43"/>
      <c r="D56" s="44" t="s">
        <v>11</v>
      </c>
      <c r="E56" s="31" t="s">
        <v>23</v>
      </c>
      <c r="F56" s="4">
        <v>0</v>
      </c>
      <c r="G56" s="33"/>
    </row>
    <row r="57" spans="1:7" ht="17.25" customHeight="1">
      <c r="A57" s="15">
        <v>57</v>
      </c>
      <c r="B57" s="35"/>
      <c r="C57" s="43"/>
      <c r="D57" s="44" t="s">
        <v>11</v>
      </c>
      <c r="E57" s="70" t="s">
        <v>24</v>
      </c>
      <c r="F57" s="4">
        <v>407730</v>
      </c>
      <c r="G57" s="49"/>
    </row>
    <row r="58" spans="1:7" ht="17.25" customHeight="1">
      <c r="A58" s="15">
        <v>58</v>
      </c>
      <c r="B58" s="35"/>
      <c r="C58" s="142" t="s">
        <v>30</v>
      </c>
      <c r="D58" s="143"/>
      <c r="E58" s="144"/>
      <c r="F58" s="48"/>
      <c r="G58" s="49"/>
    </row>
    <row r="59" spans="1:8" ht="20.25" customHeight="1">
      <c r="A59" s="15">
        <v>59</v>
      </c>
      <c r="B59" s="35"/>
      <c r="C59" s="69" t="s">
        <v>11</v>
      </c>
      <c r="D59" s="114" t="s">
        <v>29</v>
      </c>
      <c r="E59" s="139"/>
      <c r="F59" s="5"/>
      <c r="G59" s="5">
        <f>SUM(F60:F63)</f>
        <v>24198630</v>
      </c>
      <c r="H59" s="19"/>
    </row>
    <row r="60" spans="1:7" ht="17.25" customHeight="1">
      <c r="A60" s="15">
        <v>60</v>
      </c>
      <c r="B60" s="35"/>
      <c r="C60" s="51"/>
      <c r="D60" s="30" t="s">
        <v>11</v>
      </c>
      <c r="E60" s="70" t="s">
        <v>18</v>
      </c>
      <c r="F60" s="4">
        <f>840440+1009862+949237</f>
        <v>2799539</v>
      </c>
      <c r="G60" s="4"/>
    </row>
    <row r="61" spans="1:7" ht="17.25" customHeight="1">
      <c r="A61" s="15">
        <v>61</v>
      </c>
      <c r="B61" s="63"/>
      <c r="C61" s="51"/>
      <c r="D61" s="30" t="s">
        <v>11</v>
      </c>
      <c r="E61" s="70" t="s">
        <v>19</v>
      </c>
      <c r="F61" s="4">
        <f>147074</f>
        <v>147074</v>
      </c>
      <c r="G61" s="33"/>
    </row>
    <row r="62" spans="1:7" ht="17.25" customHeight="1">
      <c r="A62" s="15">
        <v>62</v>
      </c>
      <c r="B62" s="63"/>
      <c r="C62" s="71"/>
      <c r="D62" s="30" t="s">
        <v>11</v>
      </c>
      <c r="E62" s="70" t="s">
        <v>20</v>
      </c>
      <c r="F62" s="4">
        <f>3861340+7800000+2804974+6785703</f>
        <v>21252017</v>
      </c>
      <c r="G62" s="33"/>
    </row>
    <row r="63" spans="1:7" ht="17.25" customHeight="1">
      <c r="A63" s="15">
        <v>63</v>
      </c>
      <c r="B63" s="63"/>
      <c r="C63" s="71"/>
      <c r="D63" s="30" t="s">
        <v>11</v>
      </c>
      <c r="E63" s="70" t="s">
        <v>24</v>
      </c>
      <c r="F63" s="4">
        <v>0</v>
      </c>
      <c r="G63" s="53"/>
    </row>
    <row r="64" spans="1:7" ht="17.25" customHeight="1">
      <c r="A64" s="15">
        <v>64</v>
      </c>
      <c r="B64" s="40"/>
      <c r="C64" s="140" t="s">
        <v>31</v>
      </c>
      <c r="D64" s="141"/>
      <c r="E64" s="141"/>
      <c r="F64" s="5"/>
      <c r="G64" s="53"/>
    </row>
    <row r="65" spans="1:8" ht="19.5" customHeight="1">
      <c r="A65" s="15">
        <v>65</v>
      </c>
      <c r="B65" s="66"/>
      <c r="C65" s="54" t="s">
        <v>11</v>
      </c>
      <c r="D65" s="114" t="s">
        <v>29</v>
      </c>
      <c r="E65" s="114"/>
      <c r="F65" s="42"/>
      <c r="G65" s="5">
        <f>SUM(F66:F69)</f>
        <v>1699848</v>
      </c>
      <c r="H65" s="19"/>
    </row>
    <row r="66" spans="1:8" s="23" customFormat="1" ht="19.5" customHeight="1">
      <c r="A66" s="15">
        <v>66</v>
      </c>
      <c r="B66" s="8"/>
      <c r="C66" s="51"/>
      <c r="D66" s="55" t="s">
        <v>11</v>
      </c>
      <c r="E66" s="45" t="s">
        <v>18</v>
      </c>
      <c r="F66" s="42">
        <f>171839+500000+121735+143551</f>
        <v>937125</v>
      </c>
      <c r="G66" s="5"/>
      <c r="H66" s="22"/>
    </row>
    <row r="67" spans="1:7" ht="19.5" customHeight="1">
      <c r="A67" s="15">
        <v>67</v>
      </c>
      <c r="C67" s="51"/>
      <c r="D67" s="55" t="s">
        <v>11</v>
      </c>
      <c r="E67" s="45" t="s">
        <v>19</v>
      </c>
      <c r="F67" s="42">
        <f>21303</f>
        <v>21303</v>
      </c>
      <c r="G67" s="49"/>
    </row>
    <row r="68" spans="1:7" ht="19.5" customHeight="1">
      <c r="A68" s="15">
        <v>68</v>
      </c>
      <c r="B68" s="67"/>
      <c r="C68" s="51"/>
      <c r="D68" s="55" t="s">
        <v>11</v>
      </c>
      <c r="E68" s="45" t="s">
        <v>20</v>
      </c>
      <c r="F68" s="4">
        <f>741420</f>
        <v>741420</v>
      </c>
      <c r="G68" s="49"/>
    </row>
    <row r="69" spans="1:7" ht="19.5" customHeight="1">
      <c r="A69" s="15">
        <v>69</v>
      </c>
      <c r="B69" s="68"/>
      <c r="C69" s="51"/>
      <c r="D69" s="30" t="s">
        <v>11</v>
      </c>
      <c r="E69" s="45" t="s">
        <v>24</v>
      </c>
      <c r="F69" s="4">
        <v>0</v>
      </c>
      <c r="G69" s="49"/>
    </row>
    <row r="70" spans="1:7" ht="17.25" customHeight="1">
      <c r="A70" s="15">
        <v>70</v>
      </c>
      <c r="C70" s="121" t="s">
        <v>32</v>
      </c>
      <c r="D70" s="121"/>
      <c r="E70" s="121"/>
      <c r="F70" s="5"/>
      <c r="G70" s="49"/>
    </row>
    <row r="71" spans="1:8" ht="20.25" customHeight="1">
      <c r="A71" s="15">
        <v>71</v>
      </c>
      <c r="B71" s="24"/>
      <c r="C71" s="56" t="s">
        <v>11</v>
      </c>
      <c r="D71" s="114" t="s">
        <v>29</v>
      </c>
      <c r="E71" s="114"/>
      <c r="F71" s="4"/>
      <c r="G71" s="5">
        <f>SUM(F72:F75)</f>
        <v>494131</v>
      </c>
      <c r="H71" s="19"/>
    </row>
    <row r="72" spans="1:7" ht="17.25" customHeight="1">
      <c r="A72" s="15">
        <v>72</v>
      </c>
      <c r="B72" s="24"/>
      <c r="C72" s="51"/>
      <c r="D72" s="30" t="s">
        <v>11</v>
      </c>
      <c r="E72" s="45" t="s">
        <v>18</v>
      </c>
      <c r="F72" s="4">
        <f>113997+108265+132996</f>
        <v>355258</v>
      </c>
      <c r="G72" s="4"/>
    </row>
    <row r="73" spans="1:7" ht="17.25" customHeight="1">
      <c r="A73" s="15">
        <v>73</v>
      </c>
      <c r="B73" s="24"/>
      <c r="C73" s="51"/>
      <c r="D73" s="30" t="s">
        <v>11</v>
      </c>
      <c r="E73" s="45" t="s">
        <v>19</v>
      </c>
      <c r="F73" s="4">
        <v>18949</v>
      </c>
      <c r="G73" s="4"/>
    </row>
    <row r="74" spans="1:8" ht="19.5" customHeight="1">
      <c r="A74" s="15">
        <v>74</v>
      </c>
      <c r="B74" s="24"/>
      <c r="C74" s="51"/>
      <c r="D74" s="30" t="s">
        <v>11</v>
      </c>
      <c r="E74" s="45" t="s">
        <v>20</v>
      </c>
      <c r="F74" s="4">
        <v>119924</v>
      </c>
      <c r="G74" s="4"/>
      <c r="H74" s="19"/>
    </row>
    <row r="75" spans="1:7" ht="17.25" customHeight="1">
      <c r="A75" s="15">
        <v>75</v>
      </c>
      <c r="B75" s="24"/>
      <c r="C75" s="51"/>
      <c r="D75" s="30" t="s">
        <v>11</v>
      </c>
      <c r="E75" s="45" t="s">
        <v>24</v>
      </c>
      <c r="F75" s="4">
        <v>0</v>
      </c>
      <c r="G75" s="4"/>
    </row>
    <row r="76" spans="1:7" ht="17.25" customHeight="1">
      <c r="A76" s="15">
        <v>76</v>
      </c>
      <c r="B76" s="35"/>
      <c r="C76" s="140" t="s">
        <v>33</v>
      </c>
      <c r="D76" s="141"/>
      <c r="E76" s="141"/>
      <c r="F76" s="4"/>
      <c r="G76" s="4"/>
    </row>
    <row r="77" spans="1:8" ht="21.75" customHeight="1">
      <c r="A77" s="15">
        <v>77</v>
      </c>
      <c r="B77" s="46"/>
      <c r="C77" s="54" t="s">
        <v>11</v>
      </c>
      <c r="D77" s="114" t="s">
        <v>29</v>
      </c>
      <c r="E77" s="114"/>
      <c r="F77" s="6"/>
      <c r="G77" s="27">
        <f>SUM(F78:F82)</f>
        <v>5568900</v>
      </c>
      <c r="H77" s="19"/>
    </row>
    <row r="78" spans="1:7" s="91" customFormat="1" ht="17.25" customHeight="1">
      <c r="A78" s="15">
        <v>78</v>
      </c>
      <c r="B78" s="87"/>
      <c r="C78" s="88"/>
      <c r="D78" s="89" t="s">
        <v>11</v>
      </c>
      <c r="E78" s="90" t="s">
        <v>18</v>
      </c>
      <c r="F78" s="6">
        <v>5568900</v>
      </c>
      <c r="G78" s="6"/>
    </row>
    <row r="79" spans="1:7" s="93" customFormat="1" ht="17.25" customHeight="1">
      <c r="A79" s="15">
        <v>79</v>
      </c>
      <c r="B79" s="92"/>
      <c r="C79" s="88"/>
      <c r="D79" s="89" t="s">
        <v>11</v>
      </c>
      <c r="E79" s="90" t="s">
        <v>19</v>
      </c>
      <c r="F79" s="6">
        <v>0</v>
      </c>
      <c r="G79" s="6"/>
    </row>
    <row r="80" spans="1:7" s="91" customFormat="1" ht="21.75" customHeight="1">
      <c r="A80" s="15">
        <v>80</v>
      </c>
      <c r="B80" s="92"/>
      <c r="C80" s="88"/>
      <c r="D80" s="94" t="s">
        <v>11</v>
      </c>
      <c r="E80" s="90" t="s">
        <v>20</v>
      </c>
      <c r="F80" s="6">
        <v>0</v>
      </c>
      <c r="G80" s="6"/>
    </row>
    <row r="81" spans="1:7" ht="17.25" customHeight="1">
      <c r="A81" s="15">
        <v>81</v>
      </c>
      <c r="B81" s="24"/>
      <c r="C81" s="51"/>
      <c r="D81" s="30" t="s">
        <v>11</v>
      </c>
      <c r="E81" s="45" t="s">
        <v>24</v>
      </c>
      <c r="F81" s="4">
        <v>0</v>
      </c>
      <c r="G81" s="4"/>
    </row>
    <row r="82" spans="1:7" ht="17.25" customHeight="1">
      <c r="A82" s="15">
        <v>82</v>
      </c>
      <c r="B82" s="52"/>
      <c r="C82" s="51"/>
      <c r="D82" s="30" t="s">
        <v>11</v>
      </c>
      <c r="E82" s="45" t="s">
        <v>34</v>
      </c>
      <c r="F82" s="4">
        <v>0</v>
      </c>
      <c r="G82" s="4"/>
    </row>
    <row r="83" spans="1:7" ht="17.25" customHeight="1">
      <c r="A83" s="15">
        <v>83</v>
      </c>
      <c r="B83" s="46"/>
      <c r="C83" s="121" t="s">
        <v>35</v>
      </c>
      <c r="D83" s="133"/>
      <c r="E83" s="133"/>
      <c r="F83" s="4"/>
      <c r="G83" s="5">
        <f>SUM(G84:G115)</f>
        <v>0</v>
      </c>
    </row>
    <row r="84" spans="1:7" ht="17.25" customHeight="1">
      <c r="A84" s="15">
        <v>84</v>
      </c>
      <c r="B84" s="50"/>
      <c r="C84" s="128" t="s">
        <v>36</v>
      </c>
      <c r="D84" s="134"/>
      <c r="E84" s="134"/>
      <c r="F84" s="4"/>
      <c r="G84" s="5">
        <f>F90</f>
        <v>372679</v>
      </c>
    </row>
    <row r="85" spans="1:7" ht="18" customHeight="1">
      <c r="A85" s="15">
        <v>85</v>
      </c>
      <c r="B85" s="50"/>
      <c r="C85" s="130"/>
      <c r="D85" s="131"/>
      <c r="E85" s="131"/>
      <c r="F85" s="29"/>
      <c r="G85" s="29">
        <f>F88</f>
        <v>-372679</v>
      </c>
    </row>
    <row r="86" spans="1:7" ht="17.25" customHeight="1">
      <c r="A86" s="15">
        <v>86</v>
      </c>
      <c r="B86" s="50"/>
      <c r="C86" s="47"/>
      <c r="D86" s="30" t="s">
        <v>11</v>
      </c>
      <c r="E86" s="31" t="s">
        <v>37</v>
      </c>
      <c r="F86" s="4">
        <v>0</v>
      </c>
      <c r="G86" s="58"/>
    </row>
    <row r="87" spans="1:7" ht="17.25" customHeight="1">
      <c r="A87" s="15">
        <v>87</v>
      </c>
      <c r="B87" s="50"/>
      <c r="C87" s="47"/>
      <c r="D87" s="30" t="s">
        <v>11</v>
      </c>
      <c r="E87" s="31" t="s">
        <v>38</v>
      </c>
      <c r="F87" s="33">
        <v>0</v>
      </c>
      <c r="G87" s="59"/>
    </row>
    <row r="88" spans="1:7" ht="17.25" customHeight="1">
      <c r="A88" s="15">
        <v>88</v>
      </c>
      <c r="B88" s="52"/>
      <c r="C88" s="47"/>
      <c r="D88" s="30" t="s">
        <v>11</v>
      </c>
      <c r="E88" s="31" t="s">
        <v>42</v>
      </c>
      <c r="F88" s="4">
        <v>-372679</v>
      </c>
      <c r="G88" s="17"/>
    </row>
    <row r="89" spans="1:7" ht="17.25" customHeight="1">
      <c r="A89" s="15">
        <v>89</v>
      </c>
      <c r="B89" s="46"/>
      <c r="C89" s="47"/>
      <c r="D89" s="30" t="s">
        <v>11</v>
      </c>
      <c r="E89" s="31" t="s">
        <v>23</v>
      </c>
      <c r="F89" s="33">
        <v>0</v>
      </c>
      <c r="G89" s="53"/>
    </row>
    <row r="90" spans="1:7" s="23" customFormat="1" ht="17.25" customHeight="1">
      <c r="A90" s="15">
        <v>90</v>
      </c>
      <c r="B90" s="50"/>
      <c r="C90" s="47"/>
      <c r="D90" s="30" t="s">
        <v>11</v>
      </c>
      <c r="E90" s="31" t="s">
        <v>24</v>
      </c>
      <c r="F90" s="4">
        <f>37752+726440+-391513</f>
        <v>372679</v>
      </c>
      <c r="G90" s="17"/>
    </row>
    <row r="91" spans="1:7" ht="19.5" customHeight="1">
      <c r="A91" s="15">
        <v>91</v>
      </c>
      <c r="B91" s="50"/>
      <c r="C91" s="128" t="s">
        <v>39</v>
      </c>
      <c r="D91" s="115"/>
      <c r="E91" s="129"/>
      <c r="F91" s="4"/>
      <c r="G91" s="17"/>
    </row>
    <row r="92" spans="1:7" ht="17.25" customHeight="1">
      <c r="A92" s="15">
        <v>92</v>
      </c>
      <c r="B92" s="50"/>
      <c r="C92" s="130"/>
      <c r="D92" s="131"/>
      <c r="E92" s="132"/>
      <c r="F92" s="4"/>
      <c r="G92" s="17">
        <f>F94</f>
        <v>131961</v>
      </c>
    </row>
    <row r="93" spans="1:7" ht="17.25" customHeight="1">
      <c r="A93" s="15">
        <v>93</v>
      </c>
      <c r="B93" s="50"/>
      <c r="C93" s="51"/>
      <c r="D93" s="30" t="s">
        <v>11</v>
      </c>
      <c r="E93" s="45" t="s">
        <v>40</v>
      </c>
      <c r="F93" s="4">
        <v>0</v>
      </c>
      <c r="G93" s="58">
        <f>F96</f>
        <v>-131961</v>
      </c>
    </row>
    <row r="94" spans="1:7" ht="17.25" customHeight="1">
      <c r="A94" s="15">
        <v>94</v>
      </c>
      <c r="B94" s="24"/>
      <c r="C94" s="47"/>
      <c r="D94" s="30" t="s">
        <v>11</v>
      </c>
      <c r="E94" s="45" t="s">
        <v>20</v>
      </c>
      <c r="F94" s="4">
        <v>131961</v>
      </c>
      <c r="G94" s="58"/>
    </row>
    <row r="95" spans="1:7" ht="17.25" customHeight="1">
      <c r="A95" s="15">
        <v>95</v>
      </c>
      <c r="B95" s="24"/>
      <c r="C95" s="51"/>
      <c r="D95" s="30" t="s">
        <v>11</v>
      </c>
      <c r="E95" s="45" t="s">
        <v>42</v>
      </c>
      <c r="F95" s="4">
        <v>0</v>
      </c>
      <c r="G95" s="58"/>
    </row>
    <row r="96" spans="1:7" ht="17.25" customHeight="1">
      <c r="A96" s="15">
        <v>96</v>
      </c>
      <c r="B96" s="24"/>
      <c r="C96" s="51"/>
      <c r="D96" s="30" t="s">
        <v>11</v>
      </c>
      <c r="E96" s="31" t="s">
        <v>60</v>
      </c>
      <c r="F96" s="4">
        <f>9200+-141161</f>
        <v>-131961</v>
      </c>
      <c r="G96" s="58"/>
    </row>
    <row r="97" spans="1:7" ht="18.75" customHeight="1">
      <c r="A97" s="15">
        <v>97</v>
      </c>
      <c r="B97" s="24"/>
      <c r="C97" s="128" t="s">
        <v>41</v>
      </c>
      <c r="D97" s="115"/>
      <c r="E97" s="129"/>
      <c r="F97" s="4"/>
      <c r="G97" s="58">
        <v>0</v>
      </c>
    </row>
    <row r="98" spans="1:7" ht="17.25" customHeight="1">
      <c r="A98" s="15">
        <v>98</v>
      </c>
      <c r="B98" s="50"/>
      <c r="C98" s="130"/>
      <c r="D98" s="131"/>
      <c r="E98" s="132"/>
      <c r="F98" s="4"/>
      <c r="G98" s="58">
        <f>SUM(F99:F102)</f>
        <v>0</v>
      </c>
    </row>
    <row r="99" spans="1:7" ht="17.25" customHeight="1">
      <c r="A99" s="15">
        <v>99</v>
      </c>
      <c r="B99" s="50"/>
      <c r="C99" s="57"/>
      <c r="D99" s="30" t="s">
        <v>11</v>
      </c>
      <c r="E99" s="45" t="s">
        <v>40</v>
      </c>
      <c r="F99" s="4">
        <v>0</v>
      </c>
      <c r="G99" s="58"/>
    </row>
    <row r="100" spans="1:7" ht="17.25" customHeight="1">
      <c r="A100" s="15">
        <v>100</v>
      </c>
      <c r="B100" s="50"/>
      <c r="C100" s="57"/>
      <c r="D100" s="30" t="s">
        <v>11</v>
      </c>
      <c r="E100" s="31" t="s">
        <v>38</v>
      </c>
      <c r="F100" s="4">
        <v>0</v>
      </c>
      <c r="G100" s="58"/>
    </row>
    <row r="101" spans="1:7" ht="17.25" customHeight="1">
      <c r="A101" s="15">
        <v>101</v>
      </c>
      <c r="B101" s="50"/>
      <c r="C101" s="51"/>
      <c r="D101" s="30" t="s">
        <v>11</v>
      </c>
      <c r="E101" s="45" t="s">
        <v>42</v>
      </c>
      <c r="F101" s="4">
        <v>0</v>
      </c>
      <c r="G101" s="58"/>
    </row>
    <row r="102" spans="1:7" ht="17.25" customHeight="1">
      <c r="A102" s="15">
        <v>102</v>
      </c>
      <c r="B102" s="50"/>
      <c r="C102" s="51"/>
      <c r="D102" s="30" t="s">
        <v>11</v>
      </c>
      <c r="E102" s="31" t="s">
        <v>24</v>
      </c>
      <c r="F102" s="4">
        <v>0</v>
      </c>
      <c r="G102" s="58"/>
    </row>
    <row r="103" spans="1:7" ht="17.25" customHeight="1">
      <c r="A103" s="15">
        <v>103</v>
      </c>
      <c r="B103" s="46"/>
      <c r="C103" s="128" t="s">
        <v>43</v>
      </c>
      <c r="D103" s="115"/>
      <c r="E103" s="129"/>
      <c r="F103" s="4"/>
      <c r="G103" s="58">
        <f>F108</f>
        <v>-153499</v>
      </c>
    </row>
    <row r="104" spans="1:7" ht="16.5" customHeight="1">
      <c r="A104" s="15">
        <v>104</v>
      </c>
      <c r="B104" s="52"/>
      <c r="C104" s="130"/>
      <c r="D104" s="131"/>
      <c r="E104" s="132"/>
      <c r="F104" s="4"/>
      <c r="G104" s="58">
        <f>F107</f>
        <v>153499</v>
      </c>
    </row>
    <row r="105" spans="1:7" ht="14.25" customHeight="1">
      <c r="A105" s="15">
        <v>105</v>
      </c>
      <c r="B105" s="52"/>
      <c r="C105" s="51"/>
      <c r="D105" s="30" t="s">
        <v>11</v>
      </c>
      <c r="E105" s="45" t="s">
        <v>40</v>
      </c>
      <c r="F105" s="4">
        <v>0</v>
      </c>
      <c r="G105" s="58"/>
    </row>
    <row r="106" spans="1:7" ht="15.75" customHeight="1">
      <c r="A106" s="15">
        <v>106</v>
      </c>
      <c r="B106" s="52"/>
      <c r="C106" s="51"/>
      <c r="D106" s="30" t="s">
        <v>11</v>
      </c>
      <c r="E106" s="45" t="s">
        <v>38</v>
      </c>
      <c r="F106" s="4">
        <v>0</v>
      </c>
      <c r="G106" s="58"/>
    </row>
    <row r="107" spans="1:7" ht="16.5" customHeight="1">
      <c r="A107" s="15">
        <v>107</v>
      </c>
      <c r="B107" s="52"/>
      <c r="C107" s="51"/>
      <c r="D107" s="30" t="s">
        <v>11</v>
      </c>
      <c r="E107" s="45" t="s">
        <v>20</v>
      </c>
      <c r="F107" s="4">
        <v>153499</v>
      </c>
      <c r="G107" s="58"/>
    </row>
    <row r="108" spans="1:7" ht="17.25" customHeight="1">
      <c r="A108" s="15">
        <v>108</v>
      </c>
      <c r="B108" s="52"/>
      <c r="C108" s="51"/>
      <c r="D108" s="30" t="s">
        <v>11</v>
      </c>
      <c r="E108" s="45" t="s">
        <v>61</v>
      </c>
      <c r="F108" s="4">
        <v>-153499</v>
      </c>
      <c r="G108" s="58"/>
    </row>
    <row r="109" spans="1:7" ht="17.25" customHeight="1">
      <c r="A109" s="15">
        <v>109</v>
      </c>
      <c r="B109" s="52"/>
      <c r="C109" s="128" t="s">
        <v>70</v>
      </c>
      <c r="D109" s="115"/>
      <c r="E109" s="129"/>
      <c r="F109" s="4"/>
      <c r="G109" s="17">
        <f>F114+F113</f>
        <v>10228331</v>
      </c>
    </row>
    <row r="110" spans="1:7" ht="17.25" customHeight="1">
      <c r="A110" s="15">
        <v>110</v>
      </c>
      <c r="B110" s="52"/>
      <c r="C110" s="130"/>
      <c r="D110" s="131"/>
      <c r="E110" s="132"/>
      <c r="F110" s="4"/>
      <c r="G110" s="17">
        <f>F112+F111</f>
        <v>-10228331</v>
      </c>
    </row>
    <row r="111" spans="1:7" s="91" customFormat="1" ht="14.25" customHeight="1">
      <c r="A111" s="15">
        <v>111</v>
      </c>
      <c r="B111" s="95"/>
      <c r="C111" s="96"/>
      <c r="D111" s="94" t="s">
        <v>11</v>
      </c>
      <c r="E111" s="90" t="s">
        <v>40</v>
      </c>
      <c r="F111" s="6">
        <v>-9417949</v>
      </c>
      <c r="G111" s="97"/>
    </row>
    <row r="112" spans="1:7" s="91" customFormat="1" ht="13.5" customHeight="1">
      <c r="A112" s="15">
        <v>112</v>
      </c>
      <c r="B112" s="95"/>
      <c r="C112" s="96"/>
      <c r="D112" s="94" t="s">
        <v>11</v>
      </c>
      <c r="E112" s="90" t="s">
        <v>38</v>
      </c>
      <c r="F112" s="6">
        <v>-810382</v>
      </c>
      <c r="G112" s="97"/>
    </row>
    <row r="113" spans="1:7" s="91" customFormat="1" ht="13.5" customHeight="1">
      <c r="A113" s="15">
        <v>113</v>
      </c>
      <c r="B113" s="95"/>
      <c r="C113" s="88"/>
      <c r="D113" s="94" t="s">
        <v>11</v>
      </c>
      <c r="E113" s="90" t="s">
        <v>20</v>
      </c>
      <c r="F113" s="6">
        <v>5643474</v>
      </c>
      <c r="G113" s="97"/>
    </row>
    <row r="114" spans="1:7" s="91" customFormat="1" ht="13.5" customHeight="1">
      <c r="A114" s="15">
        <v>114</v>
      </c>
      <c r="B114" s="95"/>
      <c r="C114" s="88"/>
      <c r="D114" s="98" t="s">
        <v>11</v>
      </c>
      <c r="E114" s="90" t="s">
        <v>24</v>
      </c>
      <c r="F114" s="6">
        <v>4584857</v>
      </c>
      <c r="G114" s="97"/>
    </row>
    <row r="115" spans="1:7" ht="13.5" customHeight="1">
      <c r="A115" s="15">
        <v>115</v>
      </c>
      <c r="B115" s="52"/>
      <c r="C115" s="51"/>
      <c r="D115" s="60" t="s">
        <v>11</v>
      </c>
      <c r="E115" s="45" t="s">
        <v>34</v>
      </c>
      <c r="F115" s="4">
        <v>0</v>
      </c>
      <c r="G115" s="17"/>
    </row>
    <row r="116" spans="1:7" ht="13.5" customHeight="1">
      <c r="A116" s="15">
        <v>116</v>
      </c>
      <c r="B116" s="52"/>
      <c r="C116" s="121" t="s">
        <v>44</v>
      </c>
      <c r="D116" s="133"/>
      <c r="E116" s="133"/>
      <c r="F116" s="4"/>
      <c r="G116" s="3">
        <f>F120+F121</f>
        <v>10228331</v>
      </c>
    </row>
    <row r="117" spans="1:7" ht="14.25" customHeight="1">
      <c r="A117" s="15">
        <v>117</v>
      </c>
      <c r="B117" s="52"/>
      <c r="C117" s="133"/>
      <c r="D117" s="133"/>
      <c r="E117" s="133"/>
      <c r="F117" s="4"/>
      <c r="G117" s="3">
        <f>F118+F119</f>
        <v>-10228331</v>
      </c>
    </row>
    <row r="118" spans="1:7" ht="14.25" customHeight="1">
      <c r="A118" s="15">
        <v>118</v>
      </c>
      <c r="B118" s="52"/>
      <c r="C118" s="51"/>
      <c r="D118" s="44" t="s">
        <v>11</v>
      </c>
      <c r="E118" s="45" t="s">
        <v>37</v>
      </c>
      <c r="F118" s="4">
        <f>F93+F99+F105+F111</f>
        <v>-9417949</v>
      </c>
      <c r="G118" s="17"/>
    </row>
    <row r="119" spans="1:7" ht="14.25" customHeight="1">
      <c r="A119" s="15">
        <v>119</v>
      </c>
      <c r="B119" s="52"/>
      <c r="C119" s="51"/>
      <c r="D119" s="44" t="s">
        <v>11</v>
      </c>
      <c r="E119" s="45" t="s">
        <v>38</v>
      </c>
      <c r="F119" s="4">
        <f>F87+F100+F112</f>
        <v>-810382</v>
      </c>
      <c r="G119" s="42"/>
    </row>
    <row r="120" spans="1:7" ht="14.25" customHeight="1">
      <c r="A120" s="15">
        <v>120</v>
      </c>
      <c r="B120" s="52"/>
      <c r="C120" s="51"/>
      <c r="D120" s="44" t="s">
        <v>11</v>
      </c>
      <c r="E120" s="45" t="s">
        <v>42</v>
      </c>
      <c r="F120" s="4">
        <f>F88+F94+F101+F107+F113+F95</f>
        <v>5556255</v>
      </c>
      <c r="G120" s="42"/>
    </row>
    <row r="121" spans="1:7" ht="14.25" customHeight="1">
      <c r="A121" s="15">
        <v>121</v>
      </c>
      <c r="B121" s="52"/>
      <c r="C121" s="51"/>
      <c r="D121" s="30" t="s">
        <v>11</v>
      </c>
      <c r="E121" s="45" t="s">
        <v>24</v>
      </c>
      <c r="F121" s="4">
        <f>F90+F96+F108+F114</f>
        <v>4672076</v>
      </c>
      <c r="G121" s="42"/>
    </row>
    <row r="122" spans="1:7" ht="14.25" customHeight="1">
      <c r="A122" s="15">
        <v>122</v>
      </c>
      <c r="B122" s="52"/>
      <c r="C122" s="51"/>
      <c r="D122" s="60" t="s">
        <v>11</v>
      </c>
      <c r="E122" s="45" t="s">
        <v>34</v>
      </c>
      <c r="F122" s="4"/>
      <c r="G122" s="42"/>
    </row>
    <row r="123" spans="1:7" ht="14.25" customHeight="1">
      <c r="A123" s="15">
        <v>123</v>
      </c>
      <c r="B123" s="52"/>
      <c r="C123" s="121" t="s">
        <v>45</v>
      </c>
      <c r="D123" s="121"/>
      <c r="E123" s="121"/>
      <c r="F123" s="5"/>
      <c r="G123" s="5">
        <f>G52+G59+G65+G71+G77</f>
        <v>91177557</v>
      </c>
    </row>
    <row r="124" spans="1:7" ht="18" customHeight="1">
      <c r="A124" s="15">
        <v>124</v>
      </c>
      <c r="B124" s="72" t="s">
        <v>71</v>
      </c>
      <c r="C124" s="72"/>
      <c r="D124" s="72"/>
      <c r="E124" s="72"/>
      <c r="F124" s="72"/>
      <c r="G124" s="27">
        <f>G123</f>
        <v>91177557</v>
      </c>
    </row>
    <row r="125" spans="1:9" ht="18" customHeight="1">
      <c r="A125" s="15">
        <v>125</v>
      </c>
      <c r="B125" s="72" t="s">
        <v>72</v>
      </c>
      <c r="C125" s="72"/>
      <c r="D125" s="72"/>
      <c r="E125" s="72"/>
      <c r="F125" s="72"/>
      <c r="G125" s="27">
        <f>G124+G41</f>
        <v>136214405</v>
      </c>
      <c r="H125" s="19"/>
      <c r="I125" s="19"/>
    </row>
    <row r="126" spans="1:9" ht="18" customHeight="1">
      <c r="A126" s="15">
        <v>126</v>
      </c>
      <c r="B126" s="72" t="s">
        <v>64</v>
      </c>
      <c r="C126" s="73"/>
      <c r="D126" s="73"/>
      <c r="E126" s="73"/>
      <c r="F126" s="74"/>
      <c r="G126" s="27">
        <f>G41+G7+G123</f>
        <v>7491553431</v>
      </c>
      <c r="H126" s="75" t="e">
        <f>#REF!</f>
        <v>#REF!</v>
      </c>
      <c r="I126" s="75" t="e">
        <f>H126-G126</f>
        <v>#REF!</v>
      </c>
    </row>
    <row r="127" spans="1:7" ht="21.75" customHeight="1" hidden="1">
      <c r="A127" s="15">
        <v>127</v>
      </c>
      <c r="B127" s="50"/>
      <c r="C127" s="77"/>
      <c r="D127" s="77"/>
      <c r="E127" s="77"/>
      <c r="F127" s="78"/>
      <c r="G127" s="79" t="e">
        <f>#REF!</f>
        <v>#REF!</v>
      </c>
    </row>
    <row r="128" spans="1:7" ht="13.5" customHeight="1" hidden="1">
      <c r="A128" s="15">
        <v>128</v>
      </c>
      <c r="B128" s="50"/>
      <c r="C128" s="40"/>
      <c r="D128" s="40"/>
      <c r="E128" s="40"/>
      <c r="F128" s="50"/>
      <c r="G128" s="84" t="e">
        <f>G126-G127</f>
        <v>#REF!</v>
      </c>
    </row>
    <row r="129" spans="1:7" ht="13.5" customHeight="1" hidden="1">
      <c r="A129" s="15">
        <v>129</v>
      </c>
      <c r="B129" s="50"/>
      <c r="C129" s="40"/>
      <c r="D129" s="40"/>
      <c r="E129" s="40"/>
      <c r="F129" s="50"/>
      <c r="G129" s="50"/>
    </row>
    <row r="130" spans="1:7" ht="13.5" customHeight="1" hidden="1">
      <c r="A130" s="15">
        <v>130</v>
      </c>
      <c r="B130" s="50"/>
      <c r="C130" s="40"/>
      <c r="D130" s="40"/>
      <c r="E130" s="40"/>
      <c r="F130" s="40"/>
      <c r="G130" s="40"/>
    </row>
    <row r="131" spans="1:7" ht="13.5" customHeight="1">
      <c r="A131" s="76"/>
      <c r="B131" s="50"/>
      <c r="C131" s="40"/>
      <c r="D131" s="40"/>
      <c r="E131" s="40"/>
      <c r="F131" s="40"/>
      <c r="G131" s="85"/>
    </row>
    <row r="132" spans="1:8" ht="15.75" customHeight="1">
      <c r="A132" s="76"/>
      <c r="B132" s="50"/>
      <c r="C132" s="40"/>
      <c r="D132" s="40"/>
      <c r="E132" s="40"/>
      <c r="F132" s="40"/>
      <c r="G132" s="40"/>
      <c r="H132" s="19"/>
    </row>
    <row r="133" spans="1:7" ht="15.75" customHeight="1">
      <c r="A133" s="76"/>
      <c r="B133" s="50"/>
      <c r="C133" s="50"/>
      <c r="D133" s="50"/>
      <c r="E133" s="50"/>
      <c r="F133" s="40"/>
      <c r="G133" s="40"/>
    </row>
    <row r="134" spans="1:7" ht="15.75" customHeight="1">
      <c r="A134" s="76"/>
      <c r="B134" s="50"/>
      <c r="C134" s="50"/>
      <c r="D134" s="50"/>
      <c r="E134" s="50"/>
      <c r="F134" s="40"/>
      <c r="G134" s="40"/>
    </row>
    <row r="135" spans="1:7" ht="17.25" customHeight="1">
      <c r="A135" s="76"/>
      <c r="B135" s="50"/>
      <c r="C135" s="50"/>
      <c r="D135" s="50"/>
      <c r="E135" s="50"/>
      <c r="F135" s="80"/>
      <c r="G135" s="81"/>
    </row>
    <row r="136" spans="1:7" ht="17.25" customHeight="1">
      <c r="A136" s="76"/>
      <c r="B136" s="50"/>
      <c r="C136" s="50"/>
      <c r="D136" s="50"/>
      <c r="E136" s="50"/>
      <c r="F136" s="80"/>
      <c r="G136" s="81"/>
    </row>
    <row r="137" spans="1:7" ht="15" customHeight="1">
      <c r="A137" s="76"/>
      <c r="B137" s="50"/>
      <c r="C137" s="50"/>
      <c r="D137" s="50"/>
      <c r="E137" s="50"/>
      <c r="F137" s="80"/>
      <c r="G137" s="81"/>
    </row>
    <row r="138" spans="1:7" ht="17.25" customHeight="1">
      <c r="A138" s="76"/>
      <c r="B138" s="50"/>
      <c r="C138" s="50"/>
      <c r="D138" s="50"/>
      <c r="E138" s="50"/>
      <c r="F138" s="80"/>
      <c r="G138" s="81"/>
    </row>
    <row r="139" spans="1:7" ht="17.25" customHeight="1">
      <c r="A139" s="76"/>
      <c r="B139" s="50"/>
      <c r="C139" s="50"/>
      <c r="D139" s="50"/>
      <c r="E139" s="50"/>
      <c r="F139" s="80"/>
      <c r="G139" s="81"/>
    </row>
    <row r="140" spans="1:7" ht="17.25" customHeight="1">
      <c r="A140" s="76"/>
      <c r="B140" s="82"/>
      <c r="C140" s="50"/>
      <c r="D140" s="50"/>
      <c r="E140" s="50"/>
      <c r="F140" s="80"/>
      <c r="G140" s="81"/>
    </row>
    <row r="141" spans="1:7" ht="17.25" customHeight="1">
      <c r="A141" s="76"/>
      <c r="B141" s="82"/>
      <c r="C141" s="50"/>
      <c r="D141" s="50"/>
      <c r="E141" s="50"/>
      <c r="F141" s="80"/>
      <c r="G141" s="81"/>
    </row>
    <row r="142" spans="1:7" ht="17.25" customHeight="1">
      <c r="A142" s="76"/>
      <c r="B142" s="50"/>
      <c r="C142" s="50"/>
      <c r="D142" s="50"/>
      <c r="E142" s="50"/>
      <c r="F142" s="80"/>
      <c r="G142" s="81"/>
    </row>
    <row r="143" spans="1:7" ht="30" customHeight="1">
      <c r="A143" s="76"/>
      <c r="B143" s="83"/>
      <c r="C143" s="50"/>
      <c r="D143" s="50"/>
      <c r="E143" s="50"/>
      <c r="F143" s="80"/>
      <c r="G143" s="81"/>
    </row>
    <row r="144" spans="1:8" ht="22.5" customHeight="1">
      <c r="A144" s="76"/>
      <c r="B144" s="50"/>
      <c r="C144" s="50"/>
      <c r="D144" s="50"/>
      <c r="E144" s="50"/>
      <c r="F144" s="80"/>
      <c r="G144" s="81"/>
      <c r="H144" s="19"/>
    </row>
    <row r="145" spans="1:8" ht="24" customHeight="1">
      <c r="A145" s="76"/>
      <c r="B145" s="50"/>
      <c r="C145" s="50"/>
      <c r="D145" s="50"/>
      <c r="E145" s="50"/>
      <c r="F145" s="80"/>
      <c r="G145" s="81"/>
      <c r="H145" s="19"/>
    </row>
    <row r="146" spans="1:7" ht="21.75" customHeight="1">
      <c r="A146" s="76"/>
      <c r="B146" s="50"/>
      <c r="C146" s="50"/>
      <c r="D146" s="50"/>
      <c r="E146" s="50"/>
      <c r="F146" s="80"/>
      <c r="G146" s="81"/>
    </row>
    <row r="147" spans="1:7" ht="26.25" customHeight="1">
      <c r="A147" s="76"/>
      <c r="B147" s="50"/>
      <c r="C147" s="50"/>
      <c r="D147" s="50"/>
      <c r="E147" s="50"/>
      <c r="F147" s="80"/>
      <c r="G147" s="81"/>
    </row>
    <row r="148" ht="17.25" customHeight="1">
      <c r="B148" s="23"/>
    </row>
    <row r="149" ht="17.25" customHeight="1">
      <c r="B149" s="23"/>
    </row>
    <row r="150" spans="3:7" s="23" customFormat="1" ht="17.25" customHeight="1">
      <c r="C150" s="8"/>
      <c r="D150" s="8"/>
      <c r="E150" s="8"/>
      <c r="F150" s="9"/>
      <c r="G150" s="10"/>
    </row>
    <row r="151" spans="3:7" s="23" customFormat="1" ht="17.25" customHeight="1">
      <c r="C151" s="8"/>
      <c r="D151" s="8"/>
      <c r="E151" s="8"/>
      <c r="F151" s="9"/>
      <c r="G151" s="10"/>
    </row>
    <row r="152" spans="3:7" s="23" customFormat="1" ht="17.25" customHeight="1">
      <c r="C152" s="8"/>
      <c r="D152" s="8"/>
      <c r="E152" s="8"/>
      <c r="F152" s="9"/>
      <c r="G152" s="10"/>
    </row>
    <row r="153" spans="2:7" s="23" customFormat="1" ht="17.25" customHeight="1">
      <c r="B153" s="8"/>
      <c r="C153" s="8"/>
      <c r="D153" s="8"/>
      <c r="E153" s="8"/>
      <c r="F153" s="9"/>
      <c r="G153" s="10"/>
    </row>
    <row r="154" spans="2:7" s="23" customFormat="1" ht="17.25" customHeight="1">
      <c r="B154" s="8"/>
      <c r="C154" s="8"/>
      <c r="D154" s="8"/>
      <c r="E154" s="8"/>
      <c r="F154" s="9"/>
      <c r="G154" s="10"/>
    </row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spans="2:7" s="61" customFormat="1" ht="17.25" customHeight="1">
      <c r="B171" s="8"/>
      <c r="C171" s="8"/>
      <c r="D171" s="8"/>
      <c r="E171" s="8"/>
      <c r="F171" s="9"/>
      <c r="G171" s="10"/>
    </row>
    <row r="172" spans="2:7" s="61" customFormat="1" ht="17.25" customHeight="1">
      <c r="B172" s="8"/>
      <c r="C172" s="8"/>
      <c r="D172" s="8"/>
      <c r="E172" s="8"/>
      <c r="F172" s="9"/>
      <c r="G172" s="10"/>
    </row>
    <row r="173" spans="2:7" s="61" customFormat="1" ht="17.25" customHeight="1">
      <c r="B173" s="8"/>
      <c r="C173" s="8"/>
      <c r="D173" s="8"/>
      <c r="E173" s="8"/>
      <c r="F173" s="9"/>
      <c r="G173" s="10"/>
    </row>
    <row r="174" ht="17.25" customHeight="1"/>
    <row r="175" ht="17.25" customHeight="1"/>
    <row r="176" ht="17.25" customHeight="1"/>
    <row r="177" spans="2:7" s="50" customFormat="1" ht="17.25" customHeight="1">
      <c r="B177" s="8"/>
      <c r="C177" s="8"/>
      <c r="D177" s="8"/>
      <c r="E177" s="8"/>
      <c r="F177" s="9"/>
      <c r="G177" s="10"/>
    </row>
    <row r="178" ht="17.25" customHeight="1"/>
    <row r="179" ht="17.25" customHeight="1"/>
    <row r="180" ht="17.25" customHeight="1"/>
    <row r="181" ht="17.25" customHeight="1"/>
    <row r="182" ht="17.25" customHeight="1"/>
    <row r="183" spans="2:7" s="61" customFormat="1" ht="17.25" customHeight="1">
      <c r="B183" s="8"/>
      <c r="C183" s="8"/>
      <c r="D183" s="8"/>
      <c r="E183" s="8"/>
      <c r="F183" s="9"/>
      <c r="G183" s="10"/>
    </row>
    <row r="184" spans="2:7" s="61" customFormat="1" ht="17.25" customHeight="1">
      <c r="B184" s="8"/>
      <c r="C184" s="8"/>
      <c r="D184" s="8"/>
      <c r="E184" s="8"/>
      <c r="F184" s="9"/>
      <c r="G184" s="10"/>
    </row>
  </sheetData>
  <sheetProtection/>
  <mergeCells count="64">
    <mergeCell ref="D33:E33"/>
    <mergeCell ref="D35:E35"/>
    <mergeCell ref="D27:E27"/>
    <mergeCell ref="C70:E70"/>
    <mergeCell ref="D71:E71"/>
    <mergeCell ref="C76:E76"/>
    <mergeCell ref="D47:E47"/>
    <mergeCell ref="D48:E48"/>
    <mergeCell ref="C58:E58"/>
    <mergeCell ref="D49:E49"/>
    <mergeCell ref="D77:E77"/>
    <mergeCell ref="F30:F31"/>
    <mergeCell ref="D32:E32"/>
    <mergeCell ref="D34:E34"/>
    <mergeCell ref="D36:E36"/>
    <mergeCell ref="D37:E37"/>
    <mergeCell ref="D59:E59"/>
    <mergeCell ref="C64:E64"/>
    <mergeCell ref="D65:E65"/>
    <mergeCell ref="D52:E52"/>
    <mergeCell ref="C109:E110"/>
    <mergeCell ref="C116:E117"/>
    <mergeCell ref="C123:E123"/>
    <mergeCell ref="C83:E83"/>
    <mergeCell ref="C84:E85"/>
    <mergeCell ref="C91:E92"/>
    <mergeCell ref="C97:E98"/>
    <mergeCell ref="C103:E104"/>
    <mergeCell ref="C51:E51"/>
    <mergeCell ref="D46:E46"/>
    <mergeCell ref="D38:E38"/>
    <mergeCell ref="D39:E39"/>
    <mergeCell ref="D40:E40"/>
    <mergeCell ref="D43:E43"/>
    <mergeCell ref="D42:E42"/>
    <mergeCell ref="C41:E41"/>
    <mergeCell ref="D44:E44"/>
    <mergeCell ref="D45:E45"/>
    <mergeCell ref="C30:E31"/>
    <mergeCell ref="C21:E21"/>
    <mergeCell ref="D22:E22"/>
    <mergeCell ref="D24:E24"/>
    <mergeCell ref="D23:E23"/>
    <mergeCell ref="C25:E25"/>
    <mergeCell ref="D20:E20"/>
    <mergeCell ref="C17:E17"/>
    <mergeCell ref="D18:E18"/>
    <mergeCell ref="C19:E19"/>
    <mergeCell ref="D29:E29"/>
    <mergeCell ref="C26:E26"/>
    <mergeCell ref="C28:E28"/>
    <mergeCell ref="D12:E12"/>
    <mergeCell ref="B7:E7"/>
    <mergeCell ref="C8:E8"/>
    <mergeCell ref="D13:E13"/>
    <mergeCell ref="D14:E14"/>
    <mergeCell ref="D16:E16"/>
    <mergeCell ref="C15:E15"/>
    <mergeCell ref="A2:G2"/>
    <mergeCell ref="A3:G3"/>
    <mergeCell ref="B6:E6"/>
    <mergeCell ref="C9:E9"/>
    <mergeCell ref="D10:E10"/>
    <mergeCell ref="D11:E11"/>
  </mergeCells>
  <printOptions/>
  <pageMargins left="0.5118110236220472" right="0.31496062992125984" top="0.15748031496062992" bottom="0.15748031496062992" header="0" footer="0"/>
  <pageSetup horizontalDpi="600" verticalDpi="600" orientation="portrait" paperSize="9" scale="70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2020-02-27T13:22:30Z</cp:lastPrinted>
  <dcterms:created xsi:type="dcterms:W3CDTF">2014-02-02T08:05:39Z</dcterms:created>
  <dcterms:modified xsi:type="dcterms:W3CDTF">2020-02-27T13:25:36Z</dcterms:modified>
  <cp:category/>
  <cp:version/>
  <cp:contentType/>
  <cp:contentStatus/>
</cp:coreProperties>
</file>