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activeTab="1"/>
  </bookViews>
  <sheets>
    <sheet name="ÖSSZEFÜGGÉSEK" sheetId="75" r:id="rId1"/>
    <sheet name="1.1.sz.mell." sheetId="1" r:id="rId2"/>
    <sheet name="2.1.sz.mell  " sheetId="73" r:id="rId3"/>
    <sheet name="2.2.sz.mell  " sheetId="61" r:id="rId4"/>
    <sheet name="ELLENŐRZÉS-1.sz.2.a.sz.2.b.sz." sheetId="76" r:id="rId5"/>
    <sheet name="4.sz.mell." sheetId="77" r:id="rId6"/>
    <sheet name="6.sz.mell." sheetId="63" r:id="rId7"/>
    <sheet name="7.sz.mell." sheetId="64" r:id="rId8"/>
    <sheet name="9.1. sz. mell" sheetId="3" r:id="rId9"/>
    <sheet name="9.1.1. sz. mell " sheetId="119" r:id="rId10"/>
    <sheet name="9.1.2. sz. mell " sheetId="120" r:id="rId11"/>
    <sheet name="9.2. sz. mell" sheetId="79" r:id="rId12"/>
    <sheet name="9.3. sz. mell" sheetId="105" r:id="rId13"/>
  </sheets>
  <definedNames>
    <definedName name="_xlnm.Print_Titles" localSheetId="8">'9.1. sz. mell'!$1:$6</definedName>
    <definedName name="_xlnm.Print_Titles" localSheetId="9">'9.1.1. sz. mell '!$1:$6</definedName>
    <definedName name="_xlnm.Print_Titles" localSheetId="10">'9.1.2. sz. mell '!$1:$6</definedName>
    <definedName name="_xlnm.Print_Titles" localSheetId="11">'9.2. sz. mell'!$1:$6</definedName>
    <definedName name="_xlnm.Print_Titles" localSheetId="12">'9.3. sz. mell'!$1:$6</definedName>
    <definedName name="_xlnm.Print_Area" localSheetId="1">'1.1.sz.mell.'!$A$1:$E$159</definedName>
  </definedNames>
  <calcPr calcId="114210" fullCalcOnLoad="1"/>
</workbook>
</file>

<file path=xl/calcChain.xml><?xml version="1.0" encoding="utf-8"?>
<calcChain xmlns="http://schemas.openxmlformats.org/spreadsheetml/2006/main">
  <c r="D159" i="1"/>
  <c r="D158"/>
  <c r="D98"/>
  <c r="D111"/>
  <c r="D93"/>
  <c r="D114"/>
  <c r="D128"/>
  <c r="D129"/>
  <c r="D133"/>
  <c r="D140"/>
  <c r="D145"/>
  <c r="D153"/>
  <c r="D154"/>
  <c r="D5"/>
  <c r="D12"/>
  <c r="D19"/>
  <c r="D27"/>
  <c r="D26"/>
  <c r="D34"/>
  <c r="D46"/>
  <c r="D52"/>
  <c r="D57"/>
  <c r="D62"/>
  <c r="D63"/>
  <c r="D67"/>
  <c r="D72"/>
  <c r="D75"/>
  <c r="D79"/>
  <c r="D86"/>
  <c r="D87"/>
  <c r="G18" i="73"/>
  <c r="G29"/>
  <c r="G30"/>
  <c r="F17" i="61"/>
  <c r="F30"/>
  <c r="F31"/>
  <c r="C18"/>
  <c r="C24"/>
  <c r="C30"/>
  <c r="C17"/>
  <c r="F32"/>
  <c r="C31"/>
  <c r="C33"/>
  <c r="C32"/>
  <c r="C32" i="73"/>
  <c r="C31"/>
  <c r="F18"/>
  <c r="F29"/>
  <c r="F30"/>
  <c r="F32"/>
  <c r="F31"/>
  <c r="C18"/>
  <c r="C19"/>
  <c r="C24"/>
  <c r="C29"/>
  <c r="C30"/>
  <c r="C159" i="1"/>
  <c r="C158"/>
  <c r="E98"/>
  <c r="C98"/>
  <c r="C111"/>
  <c r="C93"/>
  <c r="C114"/>
  <c r="C128"/>
  <c r="C129"/>
  <c r="C133"/>
  <c r="C140"/>
  <c r="C145"/>
  <c r="C153"/>
  <c r="C154"/>
  <c r="C5"/>
  <c r="C12"/>
  <c r="C19"/>
  <c r="C27"/>
  <c r="C26"/>
  <c r="C34"/>
  <c r="C46"/>
  <c r="C52"/>
  <c r="C57"/>
  <c r="C62"/>
  <c r="C63"/>
  <c r="C67"/>
  <c r="C72"/>
  <c r="C75"/>
  <c r="C79"/>
  <c r="C86"/>
  <c r="C87"/>
  <c r="C45" i="105"/>
  <c r="C51"/>
  <c r="C57"/>
  <c r="C8"/>
  <c r="C20"/>
  <c r="C26"/>
  <c r="C30"/>
  <c r="C36"/>
  <c r="C37"/>
  <c r="C41"/>
  <c r="C46" i="79"/>
  <c r="C52"/>
  <c r="C58"/>
  <c r="C8"/>
  <c r="C20"/>
  <c r="C26"/>
  <c r="C31"/>
  <c r="C37"/>
  <c r="C38"/>
  <c r="C42"/>
  <c r="C93" i="120"/>
  <c r="C114"/>
  <c r="C128"/>
  <c r="C129"/>
  <c r="C133"/>
  <c r="C140"/>
  <c r="C146"/>
  <c r="C154"/>
  <c r="C155"/>
  <c r="C30"/>
  <c r="C29"/>
  <c r="C37"/>
  <c r="C49"/>
  <c r="C55"/>
  <c r="C60"/>
  <c r="C65"/>
  <c r="C66"/>
  <c r="C70"/>
  <c r="C75"/>
  <c r="C78"/>
  <c r="C82"/>
  <c r="C89"/>
  <c r="C90"/>
  <c r="D98" i="119"/>
  <c r="C98"/>
  <c r="C111"/>
  <c r="C93"/>
  <c r="C114"/>
  <c r="C128"/>
  <c r="C129"/>
  <c r="C133"/>
  <c r="C140"/>
  <c r="C146"/>
  <c r="C154"/>
  <c r="C155"/>
  <c r="C8"/>
  <c r="C15"/>
  <c r="C22"/>
  <c r="C30"/>
  <c r="C29"/>
  <c r="C37"/>
  <c r="C49"/>
  <c r="C55"/>
  <c r="C60"/>
  <c r="C65"/>
  <c r="C66"/>
  <c r="C70"/>
  <c r="C75"/>
  <c r="C78"/>
  <c r="C82"/>
  <c r="C89"/>
  <c r="C90"/>
  <c r="D98" i="3"/>
  <c r="C98"/>
  <c r="C111"/>
  <c r="C93"/>
  <c r="C114"/>
  <c r="C128"/>
  <c r="C129"/>
  <c r="C133"/>
  <c r="C140"/>
  <c r="C146"/>
  <c r="C153"/>
  <c r="C154"/>
  <c r="C8"/>
  <c r="C15"/>
  <c r="C22"/>
  <c r="C30"/>
  <c r="C29"/>
  <c r="C37"/>
  <c r="C49"/>
  <c r="C55"/>
  <c r="C60"/>
  <c r="C65"/>
  <c r="C66"/>
  <c r="C70"/>
  <c r="C75"/>
  <c r="C78"/>
  <c r="C82"/>
  <c r="C89"/>
  <c r="C90"/>
  <c r="D17" i="61"/>
  <c r="D24"/>
  <c r="D30"/>
  <c r="D31"/>
  <c r="G30"/>
  <c r="G17"/>
  <c r="G31"/>
  <c r="D33"/>
  <c r="D146" i="3"/>
  <c r="D18" i="73"/>
  <c r="D146" i="120"/>
  <c r="D140"/>
  <c r="D146" i="119"/>
  <c r="D140"/>
  <c r="D140" i="3"/>
  <c r="D51" i="105"/>
  <c r="D45"/>
  <c r="D133" i="120"/>
  <c r="D129"/>
  <c r="D154"/>
  <c r="D114"/>
  <c r="D93"/>
  <c r="D128"/>
  <c r="D155"/>
  <c r="D82"/>
  <c r="D78"/>
  <c r="D75"/>
  <c r="D70"/>
  <c r="D66"/>
  <c r="D89"/>
  <c r="D60"/>
  <c r="D55"/>
  <c r="D49"/>
  <c r="D37"/>
  <c r="D30"/>
  <c r="D29"/>
  <c r="D22"/>
  <c r="D15"/>
  <c r="D8"/>
  <c r="D65"/>
  <c r="D90"/>
  <c r="D133" i="119"/>
  <c r="D129"/>
  <c r="D154"/>
  <c r="D114"/>
  <c r="D93"/>
  <c r="D128"/>
  <c r="D155"/>
  <c r="D82"/>
  <c r="D78"/>
  <c r="D75"/>
  <c r="D70"/>
  <c r="D66"/>
  <c r="D60"/>
  <c r="D55"/>
  <c r="D49"/>
  <c r="D37"/>
  <c r="D30"/>
  <c r="D29"/>
  <c r="D22"/>
  <c r="D15"/>
  <c r="D8"/>
  <c r="D26" i="79"/>
  <c r="D133" i="3"/>
  <c r="D93"/>
  <c r="D30"/>
  <c r="F3" i="64"/>
  <c r="E145" i="1"/>
  <c r="E133"/>
  <c r="E93"/>
  <c r="E27"/>
  <c r="F3" i="63"/>
  <c r="D3"/>
  <c r="D3" i="64"/>
  <c r="A12" i="75"/>
  <c r="A11" i="76"/>
  <c r="E3" i="63"/>
  <c r="E3" i="64"/>
  <c r="A4" i="76"/>
  <c r="D37" i="105"/>
  <c r="D30"/>
  <c r="D26"/>
  <c r="D20"/>
  <c r="D8"/>
  <c r="D36"/>
  <c r="D52" i="79"/>
  <c r="D38"/>
  <c r="D31"/>
  <c r="D20"/>
  <c r="D129" i="3"/>
  <c r="D153"/>
  <c r="D114"/>
  <c r="D82"/>
  <c r="D78"/>
  <c r="D75"/>
  <c r="D70"/>
  <c r="D66"/>
  <c r="D60"/>
  <c r="D55"/>
  <c r="D49"/>
  <c r="D37"/>
  <c r="D29"/>
  <c r="D22"/>
  <c r="D15"/>
  <c r="D8"/>
  <c r="D6" i="76"/>
  <c r="E140" i="1"/>
  <c r="E129"/>
  <c r="E114"/>
  <c r="E79"/>
  <c r="E75"/>
  <c r="E72"/>
  <c r="E67"/>
  <c r="E63"/>
  <c r="E57"/>
  <c r="E52"/>
  <c r="E46"/>
  <c r="E34"/>
  <c r="E26"/>
  <c r="E19"/>
  <c r="E12"/>
  <c r="E5"/>
  <c r="D18" i="61"/>
  <c r="D13" i="76"/>
  <c r="D19" i="73"/>
  <c r="D24"/>
  <c r="D29"/>
  <c r="D46" i="79"/>
  <c r="D58"/>
  <c r="D8"/>
  <c r="D37"/>
  <c r="D42"/>
  <c r="C11" i="77"/>
  <c r="F5" i="64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8"/>
  <c r="F9"/>
  <c r="F10"/>
  <c r="F11"/>
  <c r="F12"/>
  <c r="F13"/>
  <c r="F14"/>
  <c r="F15"/>
  <c r="F16"/>
  <c r="F17"/>
  <c r="F18"/>
  <c r="F19"/>
  <c r="B20"/>
  <c r="D20"/>
  <c r="E20"/>
  <c r="D32" i="61"/>
  <c r="G31" i="73"/>
  <c r="C3" i="77"/>
  <c r="D31" i="73"/>
  <c r="D89" i="3"/>
  <c r="D57" i="105"/>
  <c r="D65" i="3"/>
  <c r="D14" i="76"/>
  <c r="D15"/>
  <c r="G32" i="61"/>
  <c r="E128" i="1"/>
  <c r="B13" i="76"/>
  <c r="E13"/>
  <c r="E86" i="1"/>
  <c r="B7" i="76"/>
  <c r="E62" i="1"/>
  <c r="B6" i="76"/>
  <c r="E6"/>
  <c r="E153" i="1"/>
  <c r="B14" i="76"/>
  <c r="F20" i="63"/>
  <c r="D41" i="105"/>
  <c r="D128" i="3"/>
  <c r="D90"/>
  <c r="F24" i="64"/>
  <c r="D65" i="119"/>
  <c r="D89"/>
  <c r="D90"/>
  <c r="E14" i="76"/>
  <c r="D32" i="73"/>
  <c r="G32"/>
  <c r="D30"/>
  <c r="D8" i="76"/>
  <c r="D7"/>
  <c r="G4" i="61"/>
  <c r="G4" i="73"/>
  <c r="E7" i="76"/>
  <c r="D154" i="3"/>
  <c r="E154" i="1"/>
  <c r="B15" i="76"/>
  <c r="E15"/>
  <c r="E87" i="1"/>
  <c r="B8" i="76"/>
  <c r="E158" i="1"/>
  <c r="E159"/>
  <c r="E8" i="76"/>
</calcChain>
</file>

<file path=xl/sharedStrings.xml><?xml version="1.0" encoding="utf-8"?>
<sst xmlns="http://schemas.openxmlformats.org/spreadsheetml/2006/main" count="1754" uniqueCount="482">
  <si>
    <t>Beruházási (felhalmozási) kiadások előirányzata beruházásonként</t>
  </si>
  <si>
    <t>Felújítási kiadások előirányzata felújításonként</t>
  </si>
  <si>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</si>
  <si>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</si>
  <si>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</si>
  <si>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</si>
  <si>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</si>
  <si>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</si>
  <si>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</si>
  <si>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</si>
  <si>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</si>
  <si>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</si>
  <si>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</si>
  <si>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</si>
  <si>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</si>
  <si>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</si>
  <si>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</si>
  <si>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</si>
  <si>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</si>
  <si>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</si>
  <si>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</si>
  <si>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</si>
  <si>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</si>
  <si>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</si>
  <si>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</si>
  <si>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</si>
  <si>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</si>
  <si>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</si>
  <si>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</si>
  <si>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</si>
  <si>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</si>
  <si>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</si>
  <si>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</si>
  <si>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</si>
  <si>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</si>
  <si>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</si>
  <si>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</si>
  <si>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</si>
  <si>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</si>
  <si>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</si>
  <si>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</si>
  <si>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</si>
  <si>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</si>
  <si>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</si>
  <si>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</si>
  <si>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</si>
  <si>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</si>
  <si>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</si>
  <si>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</si>
  <si>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</si>
  <si>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</si>
  <si>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</si>
  <si>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</si>
  <si>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</si>
  <si>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</si>
  <si>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</si>
  <si>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</si>
  <si>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</si>
  <si>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</si>
  <si>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</si>
  <si>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</si>
  <si>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</si>
  <si>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</si>
  <si>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</si>
  <si>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</si>
  <si>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</si>
  <si>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</si>
  <si>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</si>
  <si>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</si>
  <si>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</si>
  <si>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</si>
  <si>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</si>
  <si>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</si>
  <si>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</si>
  <si>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</si>
  <si>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</si>
  <si>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</si>
  <si>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</si>
  <si>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</si>
  <si>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</si>
  <si>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</si>
  <si>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</si>
  <si>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</si>
  <si>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</si>
  <si>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</si>
  <si>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</si>
  <si>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</si>
  <si>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</si>
  <si>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</si>
  <si>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</si>
  <si>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</si>
  <si>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</si>
  <si>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</si>
  <si>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</si>
  <si>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</si>
  <si>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</si>
  <si>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</si>
  <si>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</si>
  <si>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</si>
  <si>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</si>
  <si>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</si>
  <si>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</si>
  <si>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</si>
  <si>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</si>
  <si>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</si>
  <si>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</si>
  <si>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</si>
  <si>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</si>
  <si>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</si>
  <si>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</si>
  <si>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</si>
  <si>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</si>
  <si>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</si>
  <si>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</si>
  <si>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</si>
  <si>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</si>
  <si>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</si>
  <si>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</si>
  <si>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</si>
  <si>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</si>
  <si>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</si>
  <si>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</si>
  <si>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</si>
  <si>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</si>
  <si>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</si>
  <si>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</si>
  <si>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</si>
  <si>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</si>
  <si>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SAJÁT BEVÉTELEK ÖSSZESEN*</t>
  </si>
  <si>
    <t>Feladat megnevezése</t>
  </si>
  <si>
    <t>Költségvetési szerv megnevezése</t>
  </si>
  <si>
    <t>Száma</t>
  </si>
  <si>
    <t>Közfoglalkoztatottak létszáma (fő)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</si>
  <si>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</si>
  <si>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</si>
  <si>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</si>
  <si>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</si>
  <si>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</si>
  <si>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</si>
  <si>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</si>
  <si>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</si>
  <si>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</si>
  <si>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</si>
  <si>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</si>
  <si>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</si>
  <si>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</si>
  <si>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</si>
  <si>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</si>
  <si>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</si>
  <si>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</si>
  <si>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</si>
  <si>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</si>
  <si>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</si>
  <si>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</si>
  <si>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</si>
  <si>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</si>
  <si>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</si>
  <si>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</si>
  <si>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</si>
  <si>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</si>
  <si>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</si>
  <si>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</si>
  <si>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</si>
  <si>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</si>
  <si>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</si>
  <si>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</si>
  <si>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</si>
  <si>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</si>
  <si>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</si>
  <si>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</si>
  <si>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</si>
  <si>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</si>
  <si>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</si>
  <si>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</si>
  <si>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</si>
  <si>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</si>
  <si>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</si>
  <si>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</si>
  <si>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</si>
  <si>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</si>
  <si>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</si>
  <si>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</si>
  <si>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</si>
  <si>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</si>
  <si>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</si>
  <si>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</si>
  <si>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</si>
  <si>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</si>
  <si>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</si>
  <si>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</si>
  <si>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</si>
  <si>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</si>
  <si>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</si>
  <si>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</si>
  <si>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</si>
  <si>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</si>
  <si>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</si>
  <si>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</si>
  <si>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</si>
  <si>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</si>
  <si>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</si>
  <si>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</si>
  <si>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</si>
  <si>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</si>
  <si>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</si>
  <si>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</si>
  <si>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</si>
  <si>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</si>
  <si>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</si>
  <si>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</si>
  <si>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</si>
  <si>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</si>
  <si>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</si>
  <si>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</si>
  <si>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</si>
  <si>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</si>
  <si>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</si>
  <si>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</si>
  <si>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</si>
  <si>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</si>
  <si>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</si>
  <si>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</si>
  <si>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</si>
  <si>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</si>
  <si>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</si>
  <si>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</si>
  <si>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</si>
  <si>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</si>
  <si>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</si>
  <si>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</si>
  <si>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</si>
  <si>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</si>
  <si>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</si>
  <si>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</si>
  <si>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</si>
  <si>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</si>
  <si>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</si>
  <si>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</si>
  <si>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</si>
  <si>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</si>
  <si>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</si>
  <si>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</si>
  <si>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</si>
  <si>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</si>
  <si>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</si>
  <si>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</si>
  <si>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</si>
  <si>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</si>
  <si>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</si>
  <si>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</si>
  <si>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</si>
  <si>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</si>
  <si>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</si>
  <si>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</si>
  <si>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</si>
  <si>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</si>
  <si>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</si>
  <si>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</si>
  <si>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</si>
  <si>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</si>
  <si>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</si>
  <si>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</si>
  <si>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</si>
  <si>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</si>
  <si>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</si>
  <si>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</si>
  <si>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</si>
  <si>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</si>
  <si>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</si>
  <si>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</si>
  <si>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</si>
  <si>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</si>
  <si>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</si>
  <si>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</si>
  <si>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</si>
  <si>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</si>
  <si>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</si>
  <si>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</si>
  <si>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</si>
  <si>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</si>
  <si>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</si>
  <si>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</si>
  <si>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</si>
  <si>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</si>
  <si>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</si>
  <si>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</si>
  <si>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</si>
  <si>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</si>
  <si>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</si>
  <si>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</si>
  <si>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</si>
  <si>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</si>
  <si>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</si>
  <si>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</si>
  <si>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</si>
  <si>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</si>
  <si>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</si>
  <si>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</si>
  <si>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</si>
  <si>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</si>
  <si>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</si>
  <si>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</si>
  <si>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</si>
  <si>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</si>
  <si>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</si>
  <si>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</si>
  <si>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</si>
  <si>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</si>
  <si>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</si>
  <si>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</si>
  <si>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</si>
  <si>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</si>
  <si>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</si>
  <si>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</si>
  <si>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</si>
  <si>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</si>
  <si>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</si>
  <si>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</si>
  <si>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</si>
  <si>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</si>
  <si>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</si>
  <si>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</si>
  <si>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</si>
  <si>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</si>
  <si>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</si>
  <si>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</si>
  <si>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</si>
  <si>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</si>
  <si>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</si>
  <si>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</si>
  <si>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</si>
  <si>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</si>
  <si>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</si>
  <si>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</si>
  <si>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</si>
  <si>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</si>
  <si>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</si>
  <si>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</si>
  <si>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</si>
  <si>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</si>
  <si>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</si>
  <si>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</si>
  <si>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</si>
  <si>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</si>
  <si>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</si>
  <si>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2015. évi előirányzat BEVÉTELEK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</si>
  <si>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</si>
  <si>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</si>
  <si>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</si>
  <si>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</si>
  <si>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</si>
  <si>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</si>
  <si>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</si>
  <si>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</si>
  <si>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</si>
  <si>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</si>
  <si>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</si>
  <si>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</si>
  <si>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</si>
  <si>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</si>
  <si>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</si>
  <si>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</si>
  <si>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</si>
  <si>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</si>
  <si>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</si>
  <si>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</si>
  <si>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</si>
  <si>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</si>
  <si>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</si>
  <si>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</si>
  <si>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</si>
  <si>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</si>
  <si>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</si>
  <si>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</si>
  <si>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</si>
  <si>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</si>
  <si>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</si>
  <si>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</si>
  <si>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</si>
  <si>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</si>
  <si>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</si>
  <si>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</si>
  <si>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</si>
  <si>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</si>
  <si>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</si>
  <si>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</si>
  <si>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</si>
  <si>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</si>
  <si>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</si>
  <si>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</si>
  <si>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</si>
  <si>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</si>
  <si>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</si>
  <si>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</si>
  <si>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</si>
  <si>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</si>
  <si>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</si>
  <si>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</si>
  <si>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</si>
  <si>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</si>
  <si>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</si>
  <si>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</si>
  <si>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</si>
  <si>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</si>
  <si>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</si>
  <si>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</si>
  <si>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</si>
  <si>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</si>
  <si>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</si>
  <si>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</si>
  <si>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</si>
  <si>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</si>
  <si>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</si>
  <si>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</si>
  <si>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</si>
  <si>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</si>
  <si>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</si>
  <si>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</si>
  <si>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</si>
  <si>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</si>
  <si>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</si>
  <si>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</si>
  <si>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</si>
  <si>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</si>
  <si>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</si>
  <si>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</si>
  <si>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</si>
  <si>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</si>
  <si>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</si>
  <si>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</si>
  <si>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</si>
  <si>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</si>
  <si>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</si>
  <si>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</si>
  <si>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</si>
  <si>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</si>
  <si>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</si>
  <si>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</si>
  <si>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</si>
  <si>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</si>
  <si>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</si>
  <si>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</si>
  <si>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</si>
  <si>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</si>
  <si>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</si>
  <si>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</si>
  <si>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</si>
  <si>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</si>
  <si>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</si>
  <si>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</si>
  <si>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</si>
  <si>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</si>
  <si>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Murakeresztúri Közös Önkormányzati Hivatal</t>
  </si>
  <si>
    <t>Murakeresztúri Óvoda</t>
  </si>
  <si>
    <t>Kis értékű tárgyi eszköz (fűnyíró) beszerzés</t>
  </si>
  <si>
    <t>2015</t>
  </si>
  <si>
    <t>Önkormányzati lakás felújítása</t>
  </si>
  <si>
    <t>310 hrsz-ú ingatlan megvásárlása</t>
  </si>
  <si>
    <t>Térköves járda építése</t>
  </si>
  <si>
    <t>Kis értékű informatikai eszköz (laptop) vásárlás</t>
  </si>
  <si>
    <t>Murakeresztúr Község Önkormányzat saját bevételeinek részletezése az adósságot keletkeztető ügyletből származó tárgyévi fizetési kötelezettség megállapításához</t>
  </si>
  <si>
    <t>Kis értékű tárgyi eszköz (porszívó) beszerzés (Óvoda)</t>
  </si>
  <si>
    <t>Kis értékű tárgyi eszköz (csőtisztító) beszerzés</t>
  </si>
  <si>
    <t>2015. évi eredeti előirányzat</t>
  </si>
  <si>
    <t>2015. évi módosított előirányzat</t>
  </si>
  <si>
    <t>2015. évi eredeti eldőirányzat</t>
  </si>
  <si>
    <t>2015. évi módosított eldőirányzat (2015.06.26.)</t>
  </si>
  <si>
    <t>G</t>
  </si>
  <si>
    <t>2015.évi eredeti előirányzat</t>
  </si>
  <si>
    <t xml:space="preserve">E </t>
  </si>
  <si>
    <t>Művelődési ház színpad felújítása</t>
  </si>
  <si>
    <t>Gépjármű beszerzés</t>
  </si>
  <si>
    <t xml:space="preserve">Kis értékű tárgyi eszközök beszerzése közfoglalkoztatáshoz ( betonkeverő, fűnyíró, kompresszor, fúró-csavarozó gép, kapálógép, szerszámok, stb.) </t>
  </si>
  <si>
    <t>2015. évi módosított eldőirányzat (2015. 09. 29.)</t>
  </si>
  <si>
    <t>2015. évi módosított eldőirányzat (2015.09.29.)</t>
  </si>
  <si>
    <t>2.1. melléklet a 6/2015. (IX.29.) önkormányzati rendelethez</t>
  </si>
  <si>
    <t>2.2. melléklet a 6/2015.(IX.29.) önkormányzati rendelethez</t>
  </si>
  <si>
    <t>6.1. melléklet a 6/2015. (IX.29.) önkormányzati rendelethez</t>
  </si>
  <si>
    <t>6.1.1. melléklet a 6/2015.(IX.29.) önkormányzati rendelethez</t>
  </si>
  <si>
    <t>6.1.2. melléklet a 6/2015. (IX.29.) önkormányzati rendelethez</t>
  </si>
  <si>
    <t>6.2. melléklet a 6/2015. (IX.29.) önkormányzati rendelethez</t>
  </si>
  <si>
    <t>6.3. melléklet a 6/2015. (IX.29.)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</si>
</sst>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0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4"/>
      <color indexed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410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0" fillId="0" borderId="1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vertical="center" wrapText="1" indent="1"/>
    </xf>
    <xf numFmtId="0" fontId="20" fillId="0" borderId="3" xfId="4" applyFont="1" applyFill="1" applyBorder="1" applyAlignment="1" applyProtection="1">
      <alignment horizontal="left" vertical="center" wrapText="1" indent="1"/>
    </xf>
    <xf numFmtId="0" fontId="20" fillId="0" borderId="4" xfId="4" applyFont="1" applyFill="1" applyBorder="1" applyAlignment="1" applyProtection="1">
      <alignment horizontal="left" vertical="center" wrapText="1" indent="1"/>
    </xf>
    <xf numFmtId="0" fontId="20" fillId="0" borderId="5" xfId="4" applyFont="1" applyFill="1" applyBorder="1" applyAlignment="1" applyProtection="1">
      <alignment horizontal="left" vertical="center" wrapText="1" indent="1"/>
    </xf>
    <xf numFmtId="0" fontId="20" fillId="0" borderId="6" xfId="4" applyFont="1" applyFill="1" applyBorder="1" applyAlignment="1" applyProtection="1">
      <alignment horizontal="left" vertical="center" wrapText="1" indent="1"/>
    </xf>
    <xf numFmtId="49" fontId="20" fillId="0" borderId="7" xfId="4" applyNumberFormat="1" applyFont="1" applyFill="1" applyBorder="1" applyAlignment="1" applyProtection="1">
      <alignment horizontal="left" vertical="center" wrapText="1" indent="1"/>
    </xf>
    <xf numFmtId="49" fontId="20" fillId="0" borderId="8" xfId="4" applyNumberFormat="1" applyFont="1" applyFill="1" applyBorder="1" applyAlignment="1" applyProtection="1">
      <alignment horizontal="left" vertical="center" wrapText="1" indent="1"/>
    </xf>
    <xf numFmtId="49" fontId="20" fillId="0" borderId="9" xfId="4" applyNumberFormat="1" applyFont="1" applyFill="1" applyBorder="1" applyAlignment="1" applyProtection="1">
      <alignment horizontal="left" vertical="center" wrapText="1" indent="1"/>
    </xf>
    <xf numFmtId="49" fontId="20" fillId="0" borderId="10" xfId="4" applyNumberFormat="1" applyFont="1" applyFill="1" applyBorder="1" applyAlignment="1" applyProtection="1">
      <alignment horizontal="left" vertical="center" wrapText="1" indent="1"/>
    </xf>
    <xf numFmtId="49" fontId="20" fillId="0" borderId="11" xfId="4" applyNumberFormat="1" applyFont="1" applyFill="1" applyBorder="1" applyAlignment="1" applyProtection="1">
      <alignment horizontal="left" vertical="center" wrapText="1" indent="1"/>
    </xf>
    <xf numFmtId="49" fontId="20" fillId="0" borderId="12" xfId="4" applyNumberFormat="1" applyFont="1" applyFill="1" applyBorder="1" applyAlignment="1" applyProtection="1">
      <alignment horizontal="left" vertical="center" wrapText="1" indent="1"/>
    </xf>
    <xf numFmtId="0" fontId="20" fillId="0" borderId="0" xfId="4" applyFont="1" applyFill="1" applyBorder="1" applyAlignment="1" applyProtection="1">
      <alignment horizontal="left" vertical="center" wrapText="1" indent="1"/>
    </xf>
    <xf numFmtId="0" fontId="19" fillId="0" borderId="13" xfId="4" applyFont="1" applyFill="1" applyBorder="1" applyAlignment="1" applyProtection="1">
      <alignment horizontal="left" vertical="center" wrapText="1" indent="1"/>
    </xf>
    <xf numFmtId="0" fontId="19" fillId="0" borderId="14" xfId="4" applyFont="1" applyFill="1" applyBorder="1" applyAlignment="1" applyProtection="1">
      <alignment horizontal="left" vertical="center" wrapText="1" indent="1"/>
    </xf>
    <xf numFmtId="0" fontId="19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0" fillId="0" borderId="2" xfId="0" applyNumberFormat="1" applyFont="1" applyFill="1" applyBorder="1" applyAlignment="1" applyProtection="1">
      <alignment vertical="center" wrapText="1"/>
      <protection locked="0"/>
    </xf>
    <xf numFmtId="164" fontId="20" fillId="0" borderId="6" xfId="0" applyNumberFormat="1" applyFont="1" applyFill="1" applyBorder="1" applyAlignment="1" applyProtection="1">
      <alignment vertical="center" wrapText="1"/>
      <protection locked="0"/>
    </xf>
    <xf numFmtId="0" fontId="19" fillId="0" borderId="14" xfId="4" applyFont="1" applyFill="1" applyBorder="1" applyAlignment="1" applyProtection="1">
      <alignment vertical="center" wrapText="1"/>
    </xf>
    <xf numFmtId="0" fontId="19" fillId="0" borderId="16" xfId="4" applyFont="1" applyFill="1" applyBorder="1" applyAlignment="1" applyProtection="1">
      <alignment vertical="center" wrapText="1"/>
    </xf>
    <xf numFmtId="0" fontId="19" fillId="0" borderId="13" xfId="4" applyFont="1" applyFill="1" applyBorder="1" applyAlignment="1" applyProtection="1">
      <alignment horizontal="center" vertical="center" wrapText="1"/>
    </xf>
    <xf numFmtId="0" fontId="19" fillId="0" borderId="14" xfId="4" applyFont="1" applyFill="1" applyBorder="1" applyAlignment="1" applyProtection="1">
      <alignment horizontal="center" vertical="center" wrapText="1"/>
    </xf>
    <xf numFmtId="0" fontId="19" fillId="0" borderId="17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19" fillId="0" borderId="18" xfId="0" applyNumberFormat="1" applyFont="1" applyFill="1" applyBorder="1" applyAlignment="1" applyProtection="1">
      <alignment horizontal="center" vertical="center" wrapText="1"/>
    </xf>
    <xf numFmtId="164" fontId="19" fillId="0" borderId="19" xfId="0" applyNumberFormat="1" applyFont="1" applyFill="1" applyBorder="1" applyAlignment="1" applyProtection="1">
      <alignment horizontal="center" vertical="center" wrapText="1"/>
    </xf>
    <xf numFmtId="164" fontId="19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22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vertical="center" wrapText="1"/>
    </xf>
    <xf numFmtId="164" fontId="19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22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19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7" fillId="0" borderId="14" xfId="4" applyFont="1" applyFill="1" applyBorder="1" applyAlignment="1" applyProtection="1">
      <alignment horizontal="lef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0" fontId="33" fillId="0" borderId="0" xfId="0" applyFont="1"/>
    <xf numFmtId="0" fontId="34" fillId="0" borderId="0" xfId="0" applyFont="1"/>
    <xf numFmtId="0" fontId="34" fillId="0" borderId="0" xfId="0" applyFont="1" applyAlignment="1">
      <alignment horizontal="right" indent="1"/>
    </xf>
    <xf numFmtId="0" fontId="23" fillId="0" borderId="0" xfId="0" applyFont="1" applyAlignment="1">
      <alignment horizontal="center"/>
    </xf>
    <xf numFmtId="0" fontId="34" fillId="0" borderId="0" xfId="0" applyFont="1" applyFill="1"/>
    <xf numFmtId="3" fontId="34" fillId="0" borderId="0" xfId="0" applyNumberFormat="1" applyFont="1" applyFill="1" applyAlignment="1">
      <alignment horizontal="right" indent="1"/>
    </xf>
    <xf numFmtId="3" fontId="29" fillId="0" borderId="0" xfId="0" applyNumberFormat="1" applyFont="1" applyFill="1" applyAlignment="1">
      <alignment horizontal="right" indent="1"/>
    </xf>
    <xf numFmtId="0" fontId="34" fillId="0" borderId="0" xfId="0" applyFont="1" applyFill="1" applyAlignment="1">
      <alignment horizontal="right" indent="1"/>
    </xf>
    <xf numFmtId="0" fontId="6" fillId="0" borderId="26" xfId="0" applyFont="1" applyFill="1" applyBorder="1" applyAlignment="1" applyProtection="1">
      <alignment horizontal="right"/>
    </xf>
    <xf numFmtId="164" fontId="32" fillId="0" borderId="26" xfId="4" applyNumberFormat="1" applyFont="1" applyFill="1" applyBorder="1" applyAlignment="1" applyProtection="1">
      <alignment horizontal="left" vertical="center"/>
    </xf>
    <xf numFmtId="0" fontId="28" fillId="0" borderId="19" xfId="4" applyFont="1" applyFill="1" applyBorder="1" applyAlignment="1" applyProtection="1">
      <alignment horizontal="left" vertical="center" wrapText="1" indent="1"/>
    </xf>
    <xf numFmtId="0" fontId="20" fillId="0" borderId="2" xfId="4" applyFont="1" applyFill="1" applyBorder="1" applyAlignment="1" applyProtection="1">
      <alignment horizontal="left" indent="6"/>
    </xf>
    <xf numFmtId="0" fontId="20" fillId="0" borderId="2" xfId="4" applyFont="1" applyFill="1" applyBorder="1" applyAlignment="1" applyProtection="1">
      <alignment horizontal="left" vertical="center" wrapText="1" indent="6"/>
    </xf>
    <xf numFmtId="0" fontId="20" fillId="0" borderId="6" xfId="4" applyFont="1" applyFill="1" applyBorder="1" applyAlignment="1" applyProtection="1">
      <alignment horizontal="left" vertical="center" wrapText="1" indent="6"/>
    </xf>
    <xf numFmtId="0" fontId="20" fillId="0" borderId="24" xfId="4" applyFont="1" applyFill="1" applyBorder="1" applyAlignment="1" applyProtection="1">
      <alignment horizontal="left" vertical="center" wrapText="1" indent="6"/>
    </xf>
    <xf numFmtId="0" fontId="37" fillId="0" borderId="0" xfId="0" applyFont="1" applyFill="1"/>
    <xf numFmtId="0" fontId="38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1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horizontal="right"/>
    </xf>
    <xf numFmtId="0" fontId="27" fillId="0" borderId="11" xfId="4" applyFont="1" applyFill="1" applyBorder="1" applyAlignment="1" applyProtection="1">
      <alignment horizontal="center" vertical="center" wrapText="1"/>
    </xf>
    <xf numFmtId="0" fontId="27" fillId="0" borderId="4" xfId="4" applyFont="1" applyFill="1" applyBorder="1" applyAlignment="1" applyProtection="1">
      <alignment horizontal="center" vertical="center" wrapText="1"/>
    </xf>
    <xf numFmtId="0" fontId="27" fillId="0" borderId="27" xfId="4" applyFont="1" applyFill="1" applyBorder="1" applyAlignment="1" applyProtection="1">
      <alignment horizontal="center" vertical="center" wrapText="1"/>
    </xf>
    <xf numFmtId="0" fontId="28" fillId="0" borderId="13" xfId="4" applyFont="1" applyFill="1" applyBorder="1" applyAlignment="1" applyProtection="1">
      <alignment horizontal="center" vertical="center"/>
    </xf>
    <xf numFmtId="0" fontId="28" fillId="0" borderId="14" xfId="4" applyFont="1" applyFill="1" applyBorder="1" applyAlignment="1" applyProtection="1">
      <alignment horizontal="center" vertical="center"/>
    </xf>
    <xf numFmtId="0" fontId="28" fillId="0" borderId="17" xfId="4" applyFont="1" applyFill="1" applyBorder="1" applyAlignment="1" applyProtection="1">
      <alignment horizontal="center" vertical="center"/>
    </xf>
    <xf numFmtId="0" fontId="28" fillId="0" borderId="11" xfId="4" applyFont="1" applyFill="1" applyBorder="1" applyAlignment="1" applyProtection="1">
      <alignment horizontal="center" vertical="center"/>
    </xf>
    <xf numFmtId="0" fontId="28" fillId="0" borderId="8" xfId="4" applyFont="1" applyFill="1" applyBorder="1" applyAlignment="1" applyProtection="1">
      <alignment horizontal="center" vertical="center"/>
    </xf>
    <xf numFmtId="0" fontId="28" fillId="0" borderId="10" xfId="4" applyFont="1" applyFill="1" applyBorder="1" applyAlignment="1" applyProtection="1">
      <alignment horizontal="center" vertical="center"/>
    </xf>
    <xf numFmtId="165" fontId="27" fillId="0" borderId="17" xfId="1" applyNumberFormat="1" applyFont="1" applyFill="1" applyBorder="1" applyProtection="1"/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19" fillId="0" borderId="13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7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2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0" fontId="27" fillId="0" borderId="14" xfId="0" applyFont="1" applyFill="1" applyBorder="1" applyAlignment="1" applyProtection="1">
      <alignment horizontal="left" vertical="center" wrapText="1" indent="1"/>
    </xf>
    <xf numFmtId="0" fontId="26" fillId="0" borderId="13" xfId="0" applyFont="1" applyBorder="1" applyAlignment="1" applyProtection="1">
      <alignment horizontal="center" vertical="center" wrapText="1"/>
    </xf>
    <xf numFmtId="0" fontId="35" fillId="0" borderId="33" xfId="0" applyFont="1" applyBorder="1" applyAlignment="1" applyProtection="1">
      <alignment horizontal="left" wrapText="1" indent="1"/>
    </xf>
    <xf numFmtId="0" fontId="20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19" fillId="0" borderId="34" xfId="0" applyFont="1" applyFill="1" applyBorder="1" applyAlignment="1" applyProtection="1">
      <alignment horizontal="center" vertical="center" wrapText="1"/>
    </xf>
    <xf numFmtId="0" fontId="8" fillId="0" borderId="35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6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26" fillId="0" borderId="14" xfId="0" applyFont="1" applyBorder="1" applyAlignment="1" applyProtection="1">
      <alignment horizontal="left" vertical="center" wrapText="1" indent="1"/>
    </xf>
    <xf numFmtId="0" fontId="25" fillId="0" borderId="2" xfId="0" applyFont="1" applyBorder="1" applyAlignment="1" applyProtection="1">
      <alignment horizontal="left" vertical="center" wrapText="1" indent="1"/>
    </xf>
    <xf numFmtId="0" fontId="25" fillId="0" borderId="6" xfId="0" applyFont="1" applyBorder="1" applyAlignment="1" applyProtection="1">
      <alignment horizontal="left" vertical="center" wrapText="1" indent="1"/>
    </xf>
    <xf numFmtId="0" fontId="26" fillId="0" borderId="18" xfId="0" applyFont="1" applyBorder="1" applyAlignment="1" applyProtection="1">
      <alignment horizontal="left" vertical="center" wrapText="1" indent="1"/>
    </xf>
    <xf numFmtId="164" fontId="19" fillId="0" borderId="29" xfId="4" applyNumberFormat="1" applyFont="1" applyFill="1" applyBorder="1" applyAlignment="1" applyProtection="1">
      <alignment horizontal="right" vertical="center" wrapText="1" indent="1"/>
    </xf>
    <xf numFmtId="164" fontId="19" fillId="0" borderId="17" xfId="4" applyNumberFormat="1" applyFont="1" applyFill="1" applyBorder="1" applyAlignment="1" applyProtection="1">
      <alignment horizontal="right" vertical="center" wrapText="1" indent="1"/>
    </xf>
    <xf numFmtId="164" fontId="20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0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7" xfId="0" applyNumberFormat="1" applyFont="1" applyBorder="1" applyAlignment="1" applyProtection="1">
      <alignment horizontal="right" vertical="center" wrapText="1" indent="1"/>
    </xf>
    <xf numFmtId="0" fontId="6" fillId="0" borderId="26" xfId="0" applyFont="1" applyFill="1" applyBorder="1" applyAlignment="1" applyProtection="1">
      <alignment horizontal="right" vertical="center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2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7" xfId="0" applyNumberFormat="1" applyFont="1" applyFill="1" applyBorder="1" applyAlignment="1" applyProtection="1">
      <alignment horizontal="right" vertical="center" wrapText="1" indent="1"/>
    </xf>
    <xf numFmtId="164" fontId="2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7" fillId="0" borderId="38" xfId="0" applyNumberFormat="1" applyFont="1" applyFill="1" applyBorder="1" applyAlignment="1" applyProtection="1">
      <alignment horizontal="center" vertical="center" wrapText="1"/>
    </xf>
    <xf numFmtId="164" fontId="27" fillId="0" borderId="13" xfId="0" applyNumberFormat="1" applyFont="1" applyFill="1" applyBorder="1" applyAlignment="1" applyProtection="1">
      <alignment horizontal="center" vertical="center" wrapText="1"/>
    </xf>
    <xf numFmtId="164" fontId="27" fillId="0" borderId="14" xfId="0" applyNumberFormat="1" applyFont="1" applyFill="1" applyBorder="1" applyAlignment="1" applyProtection="1">
      <alignment horizontal="center" vertical="center" wrapText="1"/>
    </xf>
    <xf numFmtId="164" fontId="27" fillId="0" borderId="17" xfId="0" applyNumberFormat="1" applyFont="1" applyFill="1" applyBorder="1" applyAlignment="1" applyProtection="1">
      <alignment horizontal="center" vertical="center" wrapText="1"/>
    </xf>
    <xf numFmtId="164" fontId="27" fillId="0" borderId="0" xfId="0" applyNumberFormat="1" applyFont="1" applyFill="1" applyAlignment="1" applyProtection="1">
      <alignment horizontal="center" vertical="center" wrapTex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left" vertical="center" wrapText="1" indent="1"/>
    </xf>
    <xf numFmtId="164" fontId="20" fillId="0" borderId="41" xfId="0" applyNumberFormat="1" applyFont="1" applyFill="1" applyBorder="1" applyAlignment="1" applyProtection="1">
      <alignment horizontal="left" vertical="center" wrapText="1" indent="1"/>
    </xf>
    <xf numFmtId="164" fontId="30" fillId="0" borderId="38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40" xfId="0" applyNumberFormat="1" applyFont="1" applyFill="1" applyBorder="1" applyAlignment="1" applyProtection="1">
      <alignment horizontal="left" vertical="center" wrapText="1" indent="1"/>
    </xf>
    <xf numFmtId="164" fontId="31" fillId="0" borderId="2" xfId="0" applyNumberFormat="1" applyFont="1" applyFill="1" applyBorder="1" applyAlignment="1" applyProtection="1">
      <alignment horizontal="right" vertical="center" wrapText="1" indent="1"/>
    </xf>
    <xf numFmtId="164" fontId="30" fillId="0" borderId="13" xfId="0" applyNumberFormat="1" applyFont="1" applyFill="1" applyBorder="1" applyAlignment="1" applyProtection="1">
      <alignment horizontal="left" vertical="center" wrapText="1" indent="1"/>
    </xf>
    <xf numFmtId="164" fontId="30" fillId="0" borderId="43" xfId="0" applyNumberFormat="1" applyFont="1" applyFill="1" applyBorder="1" applyAlignment="1" applyProtection="1">
      <alignment horizontal="right" vertical="center" wrapText="1" indent="1"/>
    </xf>
    <xf numFmtId="164" fontId="2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1" fillId="0" borderId="7" xfId="0" applyNumberFormat="1" applyFont="1" applyFill="1" applyBorder="1" applyAlignment="1" applyProtection="1">
      <alignment horizontal="lef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2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64" fontId="28" fillId="0" borderId="9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left" vertical="center" wrapText="1" indent="2"/>
    </xf>
    <xf numFmtId="164" fontId="20" fillId="0" borderId="10" xfId="0" applyNumberFormat="1" applyFont="1" applyFill="1" applyBorder="1" applyAlignment="1" applyProtection="1">
      <alignment horizontal="left" vertical="center" wrapText="1" indent="2"/>
    </xf>
    <xf numFmtId="164" fontId="31" fillId="0" borderId="3" xfId="0" applyNumberFormat="1" applyFont="1" applyFill="1" applyBorder="1" applyAlignment="1" applyProtection="1">
      <alignment horizontal="right" vertical="center" wrapText="1" indent="1"/>
    </xf>
    <xf numFmtId="165" fontId="28" fillId="0" borderId="44" xfId="1" applyNumberFormat="1" applyFont="1" applyFill="1" applyBorder="1" applyProtection="1">
      <protection locked="0"/>
    </xf>
    <xf numFmtId="165" fontId="28" fillId="0" borderId="45" xfId="1" applyNumberFormat="1" applyFont="1" applyFill="1" applyBorder="1" applyProtection="1">
      <protection locked="0"/>
    </xf>
    <xf numFmtId="165" fontId="28" fillId="0" borderId="32" xfId="1" applyNumberFormat="1" applyFont="1" applyFill="1" applyBorder="1" applyProtection="1">
      <protection locked="0"/>
    </xf>
    <xf numFmtId="0" fontId="28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27" xfId="0" quotePrefix="1" applyFont="1" applyFill="1" applyBorder="1" applyAlignment="1" applyProtection="1">
      <alignment horizontal="right" vertical="center" indent="1"/>
    </xf>
    <xf numFmtId="164" fontId="8" fillId="0" borderId="32" xfId="0" applyNumberFormat="1" applyFont="1" applyFill="1" applyBorder="1" applyAlignment="1" applyProtection="1">
      <alignment horizontal="righ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horizontal="right" vertical="center" wrapText="1" indent="1"/>
    </xf>
    <xf numFmtId="164" fontId="19" fillId="0" borderId="43" xfId="0" applyNumberFormat="1" applyFont="1" applyFill="1" applyBorder="1" applyAlignment="1" applyProtection="1">
      <alignment horizontal="right" vertical="center" wrapText="1" indent="1"/>
    </xf>
    <xf numFmtId="164" fontId="19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7" xfId="0" applyNumberFormat="1" applyFont="1" applyFill="1" applyBorder="1" applyAlignment="1" applyProtection="1">
      <alignment horizontal="right" vertical="center"/>
    </xf>
    <xf numFmtId="49" fontId="8" fillId="0" borderId="4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4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36" fillId="0" borderId="2" xfId="0" applyFont="1" applyBorder="1" applyAlignment="1">
      <alignment horizontal="justify" wrapText="1"/>
    </xf>
    <xf numFmtId="0" fontId="36" fillId="0" borderId="2" xfId="0" applyFont="1" applyBorder="1" applyAlignment="1">
      <alignment wrapText="1"/>
    </xf>
    <xf numFmtId="0" fontId="36" fillId="0" borderId="24" xfId="0" applyFont="1" applyBorder="1" applyAlignment="1">
      <alignment wrapTex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Alignment="1" applyProtection="1">
      <alignment horizontal="righ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left" vertical="center" wrapText="1" indent="1"/>
    </xf>
    <xf numFmtId="164" fontId="20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4" applyNumberFormat="1" applyFont="1" applyFill="1" applyBorder="1" applyAlignment="1" applyProtection="1">
      <alignment horizontal="right" vertical="center" wrapText="1" indent="1"/>
    </xf>
    <xf numFmtId="164" fontId="19" fillId="0" borderId="14" xfId="4" applyNumberFormat="1" applyFont="1" applyFill="1" applyBorder="1" applyAlignment="1" applyProtection="1">
      <alignment horizontal="right" vertical="center" wrapText="1" indent="1"/>
    </xf>
    <xf numFmtId="164" fontId="2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19" fillId="0" borderId="15" xfId="4" applyFont="1" applyFill="1" applyBorder="1" applyAlignment="1" applyProtection="1">
      <alignment horizontal="center" vertical="center" wrapText="1"/>
    </xf>
    <xf numFmtId="0" fontId="19" fillId="0" borderId="16" xfId="4" applyFont="1" applyFill="1" applyBorder="1" applyAlignment="1" applyProtection="1">
      <alignment horizontal="center" vertical="center" wrapText="1"/>
    </xf>
    <xf numFmtId="0" fontId="19" fillId="0" borderId="29" xfId="4" applyFont="1" applyFill="1" applyBorder="1" applyAlignment="1" applyProtection="1">
      <alignment horizontal="center" vertical="center" wrapText="1"/>
    </xf>
    <xf numFmtId="164" fontId="20" fillId="0" borderId="23" xfId="4" applyNumberFormat="1" applyFont="1" applyFill="1" applyBorder="1" applyAlignment="1" applyProtection="1">
      <alignment horizontal="right" vertical="center" wrapText="1" indent="1"/>
    </xf>
    <xf numFmtId="0" fontId="20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0" fillId="0" borderId="0" xfId="4" applyFont="1" applyFill="1" applyProtection="1"/>
    <xf numFmtId="0" fontId="15" fillId="0" borderId="0" xfId="4" applyFont="1" applyFill="1" applyProtection="1"/>
    <xf numFmtId="0" fontId="25" fillId="0" borderId="3" xfId="0" applyFont="1" applyBorder="1" applyAlignment="1" applyProtection="1">
      <alignment horizontal="left" wrapText="1" indent="1"/>
    </xf>
    <xf numFmtId="0" fontId="25" fillId="0" borderId="2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wrapText="1"/>
    </xf>
    <xf numFmtId="0" fontId="25" fillId="0" borderId="9" xfId="0" applyFont="1" applyBorder="1" applyAlignment="1" applyProtection="1">
      <alignment wrapText="1"/>
    </xf>
    <xf numFmtId="0" fontId="25" fillId="0" borderId="8" xfId="0" applyFont="1" applyBorder="1" applyAlignment="1" applyProtection="1">
      <alignment wrapText="1"/>
    </xf>
    <xf numFmtId="0" fontId="25" fillId="0" borderId="10" xfId="0" applyFont="1" applyBorder="1" applyAlignment="1" applyProtection="1">
      <alignment wrapText="1"/>
    </xf>
    <xf numFmtId="0" fontId="26" fillId="0" borderId="14" xfId="0" applyFont="1" applyBorder="1" applyAlignment="1" applyProtection="1">
      <alignment wrapText="1"/>
    </xf>
    <xf numFmtId="0" fontId="26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4" fillId="0" borderId="17" xfId="0" quotePrefix="1" applyNumberFormat="1" applyFont="1" applyBorder="1" applyAlignment="1" applyProtection="1">
      <alignment horizontal="right" vertical="center" wrapText="1" indent="1"/>
    </xf>
    <xf numFmtId="0" fontId="23" fillId="0" borderId="0" xfId="4" applyFont="1" applyFill="1" applyProtection="1"/>
    <xf numFmtId="0" fontId="22" fillId="0" borderId="0" xfId="4" applyFont="1" applyFill="1" applyProtection="1"/>
    <xf numFmtId="0" fontId="12" fillId="0" borderId="0" xfId="4" applyFill="1" applyBorder="1" applyProtection="1"/>
    <xf numFmtId="164" fontId="28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0" fillId="0" borderId="9" xfId="4" applyNumberFormat="1" applyFont="1" applyFill="1" applyBorder="1" applyAlignment="1" applyProtection="1">
      <alignment horizontal="center" vertical="center" wrapText="1"/>
    </xf>
    <xf numFmtId="49" fontId="20" fillId="0" borderId="8" xfId="4" applyNumberFormat="1" applyFont="1" applyFill="1" applyBorder="1" applyAlignment="1" applyProtection="1">
      <alignment horizontal="center" vertical="center" wrapText="1"/>
    </xf>
    <xf numFmtId="49" fontId="20" fillId="0" borderId="10" xfId="4" applyNumberFormat="1" applyFont="1" applyFill="1" applyBorder="1" applyAlignment="1" applyProtection="1">
      <alignment horizontal="center" vertical="center" wrapText="1"/>
    </xf>
    <xf numFmtId="0" fontId="26" fillId="0" borderId="13" xfId="0" applyFont="1" applyBorder="1" applyAlignment="1" applyProtection="1">
      <alignment horizontal="center" wrapText="1"/>
    </xf>
    <xf numFmtId="0" fontId="25" fillId="0" borderId="9" xfId="0" applyFont="1" applyBorder="1" applyAlignment="1" applyProtection="1">
      <alignment horizontal="center" wrapText="1"/>
    </xf>
    <xf numFmtId="0" fontId="25" fillId="0" borderId="8" xfId="0" applyFont="1" applyBorder="1" applyAlignment="1" applyProtection="1">
      <alignment horizontal="center" wrapText="1"/>
    </xf>
    <xf numFmtId="0" fontId="25" fillId="0" borderId="10" xfId="0" applyFont="1" applyBorder="1" applyAlignment="1" applyProtection="1">
      <alignment horizontal="center" wrapText="1"/>
    </xf>
    <xf numFmtId="0" fontId="26" fillId="0" borderId="18" xfId="0" applyFont="1" applyBorder="1" applyAlignment="1" applyProtection="1">
      <alignment horizontal="center" wrapText="1"/>
    </xf>
    <xf numFmtId="49" fontId="20" fillId="0" borderId="11" xfId="4" applyNumberFormat="1" applyFont="1" applyFill="1" applyBorder="1" applyAlignment="1" applyProtection="1">
      <alignment horizontal="center" vertical="center" wrapText="1"/>
    </xf>
    <xf numFmtId="49" fontId="20" fillId="0" borderId="7" xfId="4" applyNumberFormat="1" applyFont="1" applyFill="1" applyBorder="1" applyAlignment="1" applyProtection="1">
      <alignment horizontal="center" vertical="center" wrapText="1"/>
    </xf>
    <xf numFmtId="49" fontId="20" fillId="0" borderId="12" xfId="4" applyNumberFormat="1" applyFont="1" applyFill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49" fontId="28" fillId="0" borderId="11" xfId="0" applyNumberFormat="1" applyFont="1" applyFill="1" applyBorder="1" applyAlignment="1" applyProtection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 wrapText="1"/>
    </xf>
    <xf numFmtId="49" fontId="28" fillId="0" borderId="9" xfId="0" applyNumberFormat="1" applyFont="1" applyFill="1" applyBorder="1" applyAlignment="1" applyProtection="1">
      <alignment horizontal="center" vertical="center" wrapText="1"/>
    </xf>
    <xf numFmtId="0" fontId="28" fillId="0" borderId="3" xfId="4" applyFont="1" applyFill="1" applyBorder="1" applyAlignment="1" applyProtection="1">
      <alignment horizontal="left" vertical="center" wrapText="1" indent="1"/>
    </xf>
    <xf numFmtId="0" fontId="28" fillId="0" borderId="2" xfId="4" applyFont="1" applyFill="1" applyBorder="1" applyAlignment="1" applyProtection="1">
      <alignment horizontal="left" vertical="center" wrapText="1" indent="1"/>
    </xf>
    <xf numFmtId="0" fontId="36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8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3" xfId="0" applyFont="1" applyBorder="1" applyAlignment="1" applyProtection="1">
      <alignment vertical="center" wrapText="1"/>
    </xf>
    <xf numFmtId="0" fontId="26" fillId="0" borderId="18" xfId="0" applyFont="1" applyBorder="1" applyAlignment="1" applyProtection="1">
      <alignment vertical="center" wrapText="1"/>
    </xf>
    <xf numFmtId="164" fontId="20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0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" xfId="0" quotePrefix="1" applyFont="1" applyBorder="1" applyAlignment="1" applyProtection="1">
      <alignment horizontal="left" wrapText="1" indent="1"/>
    </xf>
    <xf numFmtId="0" fontId="25" fillId="0" borderId="6" xfId="0" applyFont="1" applyBorder="1" applyAlignment="1" applyProtection="1">
      <alignment vertical="center" wrapText="1"/>
    </xf>
    <xf numFmtId="0" fontId="19" fillId="0" borderId="18" xfId="4" applyFont="1" applyFill="1" applyBorder="1" applyAlignment="1" applyProtection="1">
      <alignment horizontal="left" vertical="center" wrapText="1" indent="1"/>
    </xf>
    <xf numFmtId="0" fontId="19" fillId="0" borderId="19" xfId="4" applyFont="1" applyFill="1" applyBorder="1" applyAlignment="1" applyProtection="1">
      <alignment vertical="center" wrapText="1"/>
    </xf>
    <xf numFmtId="0" fontId="20" fillId="0" borderId="24" xfId="4" applyFont="1" applyFill="1" applyBorder="1" applyAlignment="1" applyProtection="1">
      <alignment horizontal="left" vertical="center" wrapText="1" indent="7"/>
    </xf>
    <xf numFmtId="0" fontId="19" fillId="0" borderId="13" xfId="4" applyFont="1" applyFill="1" applyBorder="1" applyAlignment="1" applyProtection="1">
      <alignment horizontal="left" vertical="center" wrapText="1"/>
    </xf>
    <xf numFmtId="164" fontId="31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46" xfId="0" applyNumberFormat="1" applyFont="1" applyFill="1" applyBorder="1" applyAlignment="1" applyProtection="1">
      <alignment horizontal="right" vertical="center" indent="1"/>
    </xf>
    <xf numFmtId="49" fontId="27" fillId="0" borderId="13" xfId="4" applyNumberFormat="1" applyFont="1" applyFill="1" applyBorder="1" applyAlignment="1" applyProtection="1">
      <alignment horizontal="center" vertical="center" wrapText="1"/>
    </xf>
    <xf numFmtId="164" fontId="20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4" applyNumberFormat="1" applyFont="1" applyFill="1" applyBorder="1" applyAlignment="1" applyProtection="1">
      <alignment horizontal="right" vertical="center" wrapText="1" indent="1"/>
    </xf>
    <xf numFmtId="164" fontId="26" fillId="0" borderId="14" xfId="0" applyNumberFormat="1" applyFont="1" applyBorder="1" applyAlignment="1" applyProtection="1">
      <alignment horizontal="right" vertical="center" wrapText="1" indent="1"/>
    </xf>
    <xf numFmtId="164" fontId="26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4" fillId="0" borderId="14" xfId="0" quotePrefix="1" applyNumberFormat="1" applyFont="1" applyBorder="1" applyAlignment="1" applyProtection="1">
      <alignment horizontal="right" vertical="center" wrapText="1" indent="1"/>
    </xf>
    <xf numFmtId="164" fontId="32" fillId="0" borderId="26" xfId="4" applyNumberFormat="1" applyFont="1" applyFill="1" applyBorder="1" applyAlignment="1" applyProtection="1">
      <alignment horizontal="left"/>
    </xf>
    <xf numFmtId="0" fontId="8" fillId="0" borderId="49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center" vertical="center" wrapText="1"/>
    </xf>
    <xf numFmtId="0" fontId="19" fillId="0" borderId="51" xfId="0" applyFont="1" applyFill="1" applyBorder="1" applyAlignment="1" applyProtection="1">
      <alignment horizontal="center" vertical="center" wrapText="1"/>
    </xf>
    <xf numFmtId="0" fontId="19" fillId="0" borderId="51" xfId="4" applyFont="1" applyFill="1" applyBorder="1" applyAlignment="1" applyProtection="1">
      <alignment horizontal="left" vertical="center" wrapText="1" indent="1"/>
    </xf>
    <xf numFmtId="0" fontId="25" fillId="0" borderId="52" xfId="0" applyFont="1" applyBorder="1" applyAlignment="1" applyProtection="1">
      <alignment horizontal="left" wrapText="1" indent="1"/>
    </xf>
    <xf numFmtId="0" fontId="25" fillId="0" borderId="36" xfId="0" applyFont="1" applyBorder="1" applyAlignment="1" applyProtection="1">
      <alignment horizontal="left" wrapText="1" indent="1"/>
    </xf>
    <xf numFmtId="0" fontId="25" fillId="0" borderId="53" xfId="0" applyFont="1" applyBorder="1" applyAlignment="1" applyProtection="1">
      <alignment horizontal="left" wrapText="1" indent="1"/>
    </xf>
    <xf numFmtId="0" fontId="26" fillId="0" borderId="51" xfId="0" applyFont="1" applyBorder="1" applyAlignment="1" applyProtection="1">
      <alignment horizontal="left" vertical="center" wrapText="1" indent="1"/>
    </xf>
    <xf numFmtId="0" fontId="4" fillId="0" borderId="35" xfId="0" applyFont="1" applyFill="1" applyBorder="1" applyAlignment="1" applyProtection="1">
      <alignment vertical="center" wrapText="1"/>
    </xf>
    <xf numFmtId="164" fontId="19" fillId="0" borderId="51" xfId="4" applyNumberFormat="1" applyFont="1" applyFill="1" applyBorder="1" applyAlignment="1" applyProtection="1">
      <alignment horizontal="right" vertical="center" wrapText="1" indent="1"/>
    </xf>
    <xf numFmtId="164" fontId="20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1" xfId="4" applyNumberFormat="1" applyFont="1" applyFill="1" applyBorder="1" applyAlignment="1" applyProtection="1">
      <alignment horizontal="right" vertical="center" wrapText="1" indent="1"/>
    </xf>
    <xf numFmtId="164" fontId="20" fillId="0" borderId="52" xfId="4" applyNumberFormat="1" applyFont="1" applyFill="1" applyBorder="1" applyAlignment="1" applyProtection="1">
      <alignment horizontal="right" vertical="center" wrapText="1" indent="1"/>
    </xf>
    <xf numFmtId="164" fontId="28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50" xfId="4" applyNumberFormat="1" applyFont="1" applyFill="1" applyBorder="1" applyAlignment="1" applyProtection="1">
      <alignment horizontal="right" vertical="center" wrapText="1" indent="1"/>
    </xf>
    <xf numFmtId="164" fontId="20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1" xfId="0" applyNumberFormat="1" applyFont="1" applyBorder="1" applyAlignment="1" applyProtection="1">
      <alignment horizontal="right" vertical="center" wrapText="1" indent="1"/>
    </xf>
    <xf numFmtId="164" fontId="24" fillId="0" borderId="51" xfId="0" quotePrefix="1" applyNumberFormat="1" applyFont="1" applyBorder="1" applyAlignment="1" applyProtection="1">
      <alignment horizontal="right" vertical="center" wrapText="1" indent="1"/>
    </xf>
    <xf numFmtId="3" fontId="4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3" xfId="0" applyNumberFormat="1" applyFont="1" applyFill="1" applyBorder="1" applyAlignment="1" applyProtection="1">
      <alignment horizontal="right" vertical="center" wrapText="1" indent="1"/>
    </xf>
    <xf numFmtId="164" fontId="2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4" xfId="0" applyNumberFormat="1" applyFont="1" applyFill="1" applyBorder="1" applyAlignment="1" applyProtection="1">
      <alignment horizontal="right" vertical="center" wrapText="1" indent="1"/>
    </xf>
    <xf numFmtId="164" fontId="2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9" xfId="0" applyFill="1" applyBorder="1" applyAlignment="1" applyProtection="1">
      <alignment horizontal="right" vertical="center" wrapText="1" indent="1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1" xfId="0" applyNumberFormat="1" applyFont="1" applyFill="1" applyBorder="1" applyAlignment="1" applyProtection="1">
      <alignment horizontal="right" vertical="center" wrapText="1" indent="1"/>
    </xf>
    <xf numFmtId="164" fontId="2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35" xfId="0" applyNumberFormat="1" applyFont="1" applyFill="1" applyBorder="1" applyAlignment="1" applyProtection="1">
      <alignment horizontal="right" vertical="center" wrapText="1" indent="1"/>
    </xf>
    <xf numFmtId="164" fontId="19" fillId="0" borderId="35" xfId="0" applyNumberFormat="1" applyFont="1" applyFill="1" applyBorder="1" applyAlignment="1" applyProtection="1">
      <alignment horizontal="right" vertical="center" wrapText="1" indent="1"/>
    </xf>
    <xf numFmtId="0" fontId="19" fillId="0" borderId="50" xfId="4" applyFont="1" applyFill="1" applyBorder="1" applyAlignment="1" applyProtection="1">
      <alignment horizontal="center" vertical="center" wrapText="1"/>
    </xf>
    <xf numFmtId="0" fontId="19" fillId="0" borderId="51" xfId="4" applyFont="1" applyFill="1" applyBorder="1" applyAlignment="1" applyProtection="1">
      <alignment horizontal="center" vertical="center" wrapText="1"/>
    </xf>
    <xf numFmtId="164" fontId="8" fillId="0" borderId="33" xfId="0" applyNumberFormat="1" applyFont="1" applyFill="1" applyBorder="1" applyAlignment="1" applyProtection="1">
      <alignment horizontal="centerContinuous" vertical="center" wrapText="1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8" fillId="0" borderId="35" xfId="0" applyNumberFormat="1" applyFont="1" applyFill="1" applyBorder="1" applyAlignment="1" applyProtection="1">
      <alignment horizontal="centerContinuous" vertical="center" wrapText="1"/>
    </xf>
    <xf numFmtId="164" fontId="8" fillId="0" borderId="35" xfId="0" applyNumberFormat="1" applyFont="1" applyFill="1" applyBorder="1" applyAlignment="1" applyProtection="1">
      <alignment horizontal="center" vertical="center" wrapText="1"/>
    </xf>
    <xf numFmtId="164" fontId="27" fillId="0" borderId="35" xfId="0" applyNumberFormat="1" applyFont="1" applyFill="1" applyBorder="1" applyAlignment="1" applyProtection="1">
      <alignment horizontal="center" vertical="center" wrapText="1"/>
    </xf>
    <xf numFmtId="164" fontId="39" fillId="0" borderId="0" xfId="0" applyNumberFormat="1" applyFont="1" applyFill="1" applyBorder="1" applyAlignment="1" applyProtection="1">
      <alignment horizontal="center" vertical="center" wrapText="1"/>
    </xf>
    <xf numFmtId="164" fontId="20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5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</xf>
    <xf numFmtId="164" fontId="30" fillId="0" borderId="51" xfId="0" applyNumberFormat="1" applyFont="1" applyFill="1" applyBorder="1" applyAlignment="1" applyProtection="1">
      <alignment horizontal="right" vertical="center" wrapText="1" indent="1"/>
    </xf>
    <xf numFmtId="164" fontId="19" fillId="0" borderId="60" xfId="4" applyNumberFormat="1" applyFont="1" applyFill="1" applyBorder="1" applyAlignment="1" applyProtection="1">
      <alignment horizontal="right" vertical="center" wrapText="1" indent="1"/>
    </xf>
    <xf numFmtId="164" fontId="20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6" xfId="4" applyNumberFormat="1" applyFont="1" applyFill="1" applyBorder="1" applyAlignment="1" applyProtection="1">
      <alignment horizontal="right" vertical="center" wrapText="1" indent="1"/>
    </xf>
    <xf numFmtId="164" fontId="20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35" xfId="4" applyNumberFormat="1" applyFont="1" applyFill="1" applyBorder="1" applyAlignment="1" applyProtection="1">
      <alignment horizontal="right" vertical="center" wrapText="1" indent="1"/>
    </xf>
    <xf numFmtId="164" fontId="27" fillId="0" borderId="35" xfId="4" applyNumberFormat="1" applyFont="1" applyFill="1" applyBorder="1" applyAlignment="1" applyProtection="1">
      <alignment horizontal="right" vertical="center" wrapText="1" indent="1"/>
    </xf>
    <xf numFmtId="164" fontId="26" fillId="0" borderId="35" xfId="0" applyNumberFormat="1" applyFont="1" applyBorder="1" applyAlignment="1" applyProtection="1">
      <alignment horizontal="right" vertical="center" wrapText="1" indent="1"/>
    </xf>
    <xf numFmtId="164" fontId="26" fillId="0" borderId="35" xfId="0" applyNumberFormat="1" applyFont="1" applyBorder="1" applyAlignment="1" applyProtection="1">
      <alignment horizontal="right" vertical="center" wrapText="1" indent="1"/>
      <protection locked="0"/>
    </xf>
    <xf numFmtId="164" fontId="24" fillId="0" borderId="35" xfId="0" quotePrefix="1" applyNumberFormat="1" applyFont="1" applyBorder="1" applyAlignment="1" applyProtection="1">
      <alignment horizontal="right" vertical="center" wrapText="1" indent="1"/>
    </xf>
    <xf numFmtId="164" fontId="19" fillId="0" borderId="20" xfId="4" applyNumberFormat="1" applyFont="1" applyFill="1" applyBorder="1" applyAlignment="1" applyProtection="1">
      <alignment horizontal="right" vertical="center" wrapText="1" indent="1"/>
    </xf>
    <xf numFmtId="164" fontId="26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32" fillId="0" borderId="26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2" fillId="0" borderId="26" xfId="4" applyNumberFormat="1" applyFont="1" applyFill="1" applyBorder="1" applyAlignment="1" applyProtection="1">
      <alignment horizontal="left"/>
    </xf>
    <xf numFmtId="0" fontId="22" fillId="0" borderId="0" xfId="4" applyFont="1" applyFill="1" applyAlignment="1" applyProtection="1">
      <alignment horizontal="center"/>
    </xf>
    <xf numFmtId="164" fontId="29" fillId="0" borderId="64" xfId="0" applyNumberFormat="1" applyFont="1" applyFill="1" applyBorder="1" applyAlignment="1" applyProtection="1">
      <alignment horizontal="center" vertical="center" wrapText="1"/>
    </xf>
    <xf numFmtId="164" fontId="29" fillId="0" borderId="65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39" fillId="0" borderId="60" xfId="0" applyNumberFormat="1" applyFont="1" applyFill="1" applyBorder="1" applyAlignment="1" applyProtection="1">
      <alignment horizontal="center" vertical="center" wrapText="1"/>
    </xf>
    <xf numFmtId="164" fontId="29" fillId="0" borderId="66" xfId="0" applyNumberFormat="1" applyFont="1" applyFill="1" applyBorder="1" applyAlignment="1" applyProtection="1">
      <alignment horizontal="center" vertical="center" wrapText="1"/>
    </xf>
    <xf numFmtId="164" fontId="29" fillId="0" borderId="67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29" fillId="0" borderId="13" xfId="4" applyFont="1" applyFill="1" applyBorder="1" applyAlignment="1" applyProtection="1">
      <alignment horizontal="left"/>
    </xf>
    <xf numFmtId="0" fontId="29" fillId="0" borderId="14" xfId="4" applyFont="1" applyFill="1" applyBorder="1" applyAlignment="1" applyProtection="1">
      <alignment horizontal="left"/>
    </xf>
    <xf numFmtId="0" fontId="20" fillId="0" borderId="60" xfId="4" applyFont="1" applyFill="1" applyBorder="1" applyAlignment="1">
      <alignment horizontal="justify" vertical="center" wrapText="1"/>
    </xf>
    <xf numFmtId="164" fontId="22" fillId="0" borderId="0" xfId="0" applyNumberFormat="1" applyFont="1" applyFill="1" applyAlignment="1">
      <alignment horizontal="center" vertic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B14" sqref="B14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91</v>
      </c>
    </row>
    <row r="4" spans="1:2">
      <c r="A4" s="75"/>
      <c r="B4" s="75"/>
    </row>
    <row r="5" spans="1:2" s="87" customFormat="1" ht="15.75">
      <c r="A5" s="59" t="s">
        <v>345</v>
      </c>
      <c r="B5" s="86"/>
    </row>
    <row r="6" spans="1:2">
      <c r="A6" s="75"/>
      <c r="B6" s="75"/>
    </row>
    <row r="7" spans="1:2">
      <c r="A7" s="75" t="s">
        <v>446</v>
      </c>
      <c r="B7" s="75" t="s">
        <v>404</v>
      </c>
    </row>
    <row r="8" spans="1:2">
      <c r="A8" s="75" t="s">
        <v>447</v>
      </c>
      <c r="B8" s="75" t="s">
        <v>405</v>
      </c>
    </row>
    <row r="9" spans="1:2">
      <c r="A9" s="75" t="s">
        <v>448</v>
      </c>
      <c r="B9" s="75" t="s">
        <v>406</v>
      </c>
    </row>
    <row r="10" spans="1:2">
      <c r="A10" s="75"/>
      <c r="B10" s="75"/>
    </row>
    <row r="11" spans="1:2">
      <c r="A11" s="75"/>
      <c r="B11" s="75"/>
    </row>
    <row r="12" spans="1:2" s="87" customFormat="1" ht="15.75">
      <c r="A12" s="59" t="str">
        <f>+CONCATENATE(LEFT(A5,4),". évi előirányzat KIADÁSOK")</f>
        <v>2015. évi előirányzat KIADÁSOK</v>
      </c>
      <c r="B12" s="86"/>
    </row>
    <row r="13" spans="1:2">
      <c r="A13" s="75"/>
      <c r="B13" s="75"/>
    </row>
    <row r="14" spans="1:2">
      <c r="A14" s="75" t="s">
        <v>449</v>
      </c>
      <c r="B14" s="75" t="s">
        <v>407</v>
      </c>
    </row>
    <row r="15" spans="1:2">
      <c r="A15" s="75" t="s">
        <v>450</v>
      </c>
      <c r="B15" s="75" t="s">
        <v>408</v>
      </c>
    </row>
    <row r="16" spans="1:2">
      <c r="A16" s="75" t="s">
        <v>451</v>
      </c>
      <c r="B16" s="75" t="s">
        <v>409</v>
      </c>
    </row>
  </sheetData>
  <sheetProtection sheet="1"/>
  <phoneticPr fontId="28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L157"/>
  <sheetViews>
    <sheetView zoomScale="130" zoomScaleNormal="130" zoomScaleSheetLayoutView="85" workbookViewId="0">
      <selection activeCell="C4" sqref="C4"/>
    </sheetView>
  </sheetViews>
  <sheetFormatPr defaultRowHeight="12.75"/>
  <cols>
    <col min="1" max="1" width="8.1640625" style="223" customWidth="1"/>
    <col min="2" max="2" width="66.6640625" style="224" customWidth="1"/>
    <col min="3" max="3" width="17.5" style="224" customWidth="1"/>
    <col min="4" max="4" width="19.6640625" style="225" customWidth="1"/>
    <col min="5" max="16384" width="9.33203125" style="2"/>
  </cols>
  <sheetData>
    <row r="1" spans="1:4" s="1" customFormat="1" ht="16.5" customHeight="1" thickBot="1">
      <c r="A1" s="111"/>
      <c r="B1" s="113"/>
      <c r="C1" s="113"/>
      <c r="D1" s="136" t="s">
        <v>478</v>
      </c>
    </row>
    <row r="2" spans="1:4" s="60" customFormat="1" ht="21" customHeight="1">
      <c r="A2" s="236" t="s">
        <v>49</v>
      </c>
      <c r="B2" s="203" t="s">
        <v>133</v>
      </c>
      <c r="C2" s="314"/>
      <c r="D2" s="205" t="s">
        <v>40</v>
      </c>
    </row>
    <row r="3" spans="1:4" s="60" customFormat="1" ht="16.5" thickBot="1">
      <c r="A3" s="114" t="s">
        <v>129</v>
      </c>
      <c r="B3" s="204" t="s">
        <v>343</v>
      </c>
      <c r="C3" s="315"/>
      <c r="D3" s="305" t="s">
        <v>46</v>
      </c>
    </row>
    <row r="4" spans="1:4" s="61" customFormat="1" ht="15.95" customHeight="1" thickBot="1">
      <c r="A4" s="115"/>
      <c r="B4" s="115"/>
      <c r="C4" s="115"/>
      <c r="D4" s="116" t="s">
        <v>41</v>
      </c>
    </row>
    <row r="5" spans="1:4" ht="24.75" thickBot="1">
      <c r="A5" s="237" t="s">
        <v>131</v>
      </c>
      <c r="B5" s="117" t="s">
        <v>42</v>
      </c>
      <c r="C5" s="316" t="s">
        <v>463</v>
      </c>
      <c r="D5" s="118" t="s">
        <v>464</v>
      </c>
    </row>
    <row r="6" spans="1:4" s="53" customFormat="1" ht="12.95" customHeight="1" thickBot="1">
      <c r="A6" s="107" t="s">
        <v>410</v>
      </c>
      <c r="B6" s="108" t="s">
        <v>411</v>
      </c>
      <c r="C6" s="317" t="s">
        <v>412</v>
      </c>
      <c r="D6" s="109" t="s">
        <v>414</v>
      </c>
    </row>
    <row r="7" spans="1:4" s="53" customFormat="1" ht="15.95" customHeight="1" thickBot="1">
      <c r="A7" s="119"/>
      <c r="B7" s="120" t="s">
        <v>43</v>
      </c>
      <c r="C7" s="120"/>
      <c r="D7" s="206"/>
    </row>
    <row r="8" spans="1:4" s="53" customFormat="1" ht="12" customHeight="1" thickBot="1">
      <c r="A8" s="27" t="s">
        <v>8</v>
      </c>
      <c r="B8" s="19" t="s">
        <v>162</v>
      </c>
      <c r="C8" s="324">
        <f>+C9+C10+C11+C12+C13+C14</f>
        <v>112113</v>
      </c>
      <c r="D8" s="143">
        <f>+D9+D10+D11+D12+D13+D14</f>
        <v>115133</v>
      </c>
    </row>
    <row r="9" spans="1:4" s="62" customFormat="1" ht="12" customHeight="1">
      <c r="A9" s="265" t="s">
        <v>68</v>
      </c>
      <c r="B9" s="246" t="s">
        <v>163</v>
      </c>
      <c r="C9" s="325">
        <v>52579</v>
      </c>
      <c r="D9" s="146">
        <v>52847</v>
      </c>
    </row>
    <row r="10" spans="1:4" s="63" customFormat="1" ht="12" customHeight="1">
      <c r="A10" s="266" t="s">
        <v>69</v>
      </c>
      <c r="B10" s="247" t="s">
        <v>164</v>
      </c>
      <c r="C10" s="326">
        <v>23610</v>
      </c>
      <c r="D10" s="145">
        <v>23610</v>
      </c>
    </row>
    <row r="11" spans="1:4" s="63" customFormat="1" ht="12" customHeight="1">
      <c r="A11" s="266" t="s">
        <v>70</v>
      </c>
      <c r="B11" s="247" t="s">
        <v>165</v>
      </c>
      <c r="C11" s="326">
        <v>33887</v>
      </c>
      <c r="D11" s="145">
        <v>33907</v>
      </c>
    </row>
    <row r="12" spans="1:4" s="63" customFormat="1" ht="12" customHeight="1">
      <c r="A12" s="266" t="s">
        <v>71</v>
      </c>
      <c r="B12" s="247" t="s">
        <v>166</v>
      </c>
      <c r="C12" s="326">
        <v>2037</v>
      </c>
      <c r="D12" s="145">
        <v>2096</v>
      </c>
    </row>
    <row r="13" spans="1:4" s="63" customFormat="1" ht="12" customHeight="1">
      <c r="A13" s="266" t="s">
        <v>88</v>
      </c>
      <c r="B13" s="247" t="s">
        <v>420</v>
      </c>
      <c r="C13" s="326"/>
      <c r="D13" s="145">
        <v>2673</v>
      </c>
    </row>
    <row r="14" spans="1:4" s="62" customFormat="1" ht="12" customHeight="1" thickBot="1">
      <c r="A14" s="267" t="s">
        <v>72</v>
      </c>
      <c r="B14" s="248" t="s">
        <v>347</v>
      </c>
      <c r="C14" s="326"/>
      <c r="D14" s="145"/>
    </row>
    <row r="15" spans="1:4" s="62" customFormat="1" ht="12" customHeight="1" thickBot="1">
      <c r="A15" s="27" t="s">
        <v>9</v>
      </c>
      <c r="B15" s="138" t="s">
        <v>167</v>
      </c>
      <c r="C15" s="324">
        <f>+C16+C17+C18+C19+C20</f>
        <v>20548</v>
      </c>
      <c r="D15" s="143">
        <f>+D16+D17+D18+D19+D20</f>
        <v>26699</v>
      </c>
    </row>
    <row r="16" spans="1:4" s="62" customFormat="1" ht="12" customHeight="1">
      <c r="A16" s="265" t="s">
        <v>74</v>
      </c>
      <c r="B16" s="246" t="s">
        <v>168</v>
      </c>
      <c r="C16" s="325"/>
      <c r="D16" s="146"/>
    </row>
    <row r="17" spans="1:4" s="62" customFormat="1" ht="12" customHeight="1">
      <c r="A17" s="266" t="s">
        <v>75</v>
      </c>
      <c r="B17" s="247" t="s">
        <v>169</v>
      </c>
      <c r="C17" s="326"/>
      <c r="D17" s="145"/>
    </row>
    <row r="18" spans="1:4" s="62" customFormat="1" ht="12" customHeight="1">
      <c r="A18" s="266" t="s">
        <v>76</v>
      </c>
      <c r="B18" s="247" t="s">
        <v>336</v>
      </c>
      <c r="C18" s="326"/>
      <c r="D18" s="145"/>
    </row>
    <row r="19" spans="1:4" s="62" customFormat="1" ht="12" customHeight="1">
      <c r="A19" s="266" t="s">
        <v>77</v>
      </c>
      <c r="B19" s="247" t="s">
        <v>337</v>
      </c>
      <c r="C19" s="326"/>
      <c r="D19" s="145"/>
    </row>
    <row r="20" spans="1:4" s="62" customFormat="1" ht="12" customHeight="1">
      <c r="A20" s="266" t="s">
        <v>78</v>
      </c>
      <c r="B20" s="247" t="s">
        <v>170</v>
      </c>
      <c r="C20" s="326">
        <v>20548</v>
      </c>
      <c r="D20" s="145">
        <v>26699</v>
      </c>
    </row>
    <row r="21" spans="1:4" s="63" customFormat="1" ht="12" customHeight="1" thickBot="1">
      <c r="A21" s="267" t="s">
        <v>84</v>
      </c>
      <c r="B21" s="248" t="s">
        <v>171</v>
      </c>
      <c r="C21" s="327"/>
      <c r="D21" s="147"/>
    </row>
    <row r="22" spans="1:4" s="63" customFormat="1" ht="12" customHeight="1" thickBot="1">
      <c r="A22" s="27" t="s">
        <v>10</v>
      </c>
      <c r="B22" s="19" t="s">
        <v>172</v>
      </c>
      <c r="C22" s="324">
        <f>+C23+C24+C25+C26+C27</f>
        <v>0</v>
      </c>
      <c r="D22" s="143">
        <f>+D23+D24+D25+D26+D27</f>
        <v>16168</v>
      </c>
    </row>
    <row r="23" spans="1:4" s="63" customFormat="1" ht="12" customHeight="1">
      <c r="A23" s="265" t="s">
        <v>57</v>
      </c>
      <c r="B23" s="246" t="s">
        <v>173</v>
      </c>
      <c r="C23" s="325"/>
      <c r="D23" s="146">
        <v>5150</v>
      </c>
    </row>
    <row r="24" spans="1:4" s="62" customFormat="1" ht="12" customHeight="1">
      <c r="A24" s="266" t="s">
        <v>58</v>
      </c>
      <c r="B24" s="247" t="s">
        <v>174</v>
      </c>
      <c r="C24" s="326"/>
      <c r="D24" s="145"/>
    </row>
    <row r="25" spans="1:4" s="63" customFormat="1" ht="12" customHeight="1">
      <c r="A25" s="266" t="s">
        <v>59</v>
      </c>
      <c r="B25" s="247" t="s">
        <v>338</v>
      </c>
      <c r="C25" s="326"/>
      <c r="D25" s="145"/>
    </row>
    <row r="26" spans="1:4" s="63" customFormat="1" ht="12" customHeight="1">
      <c r="A26" s="266" t="s">
        <v>60</v>
      </c>
      <c r="B26" s="247" t="s">
        <v>339</v>
      </c>
      <c r="C26" s="326"/>
      <c r="D26" s="145">
        <v>1067</v>
      </c>
    </row>
    <row r="27" spans="1:4" s="63" customFormat="1" ht="12" customHeight="1">
      <c r="A27" s="266" t="s">
        <v>102</v>
      </c>
      <c r="B27" s="247" t="s">
        <v>175</v>
      </c>
      <c r="C27" s="326"/>
      <c r="D27" s="145">
        <v>9951</v>
      </c>
    </row>
    <row r="28" spans="1:4" s="63" customFormat="1" ht="12" customHeight="1" thickBot="1">
      <c r="A28" s="267" t="s">
        <v>103</v>
      </c>
      <c r="B28" s="248" t="s">
        <v>176</v>
      </c>
      <c r="C28" s="327"/>
      <c r="D28" s="147">
        <v>7929</v>
      </c>
    </row>
    <row r="29" spans="1:4" s="63" customFormat="1" ht="12" customHeight="1" thickBot="1">
      <c r="A29" s="27" t="s">
        <v>104</v>
      </c>
      <c r="B29" s="19" t="s">
        <v>177</v>
      </c>
      <c r="C29" s="328">
        <f>+C30+C34+C35+C36</f>
        <v>34804</v>
      </c>
      <c r="D29" s="149">
        <f>+D30+D34+D35+D36</f>
        <v>38408</v>
      </c>
    </row>
    <row r="30" spans="1:4" s="63" customFormat="1" ht="12" customHeight="1">
      <c r="A30" s="265" t="s">
        <v>178</v>
      </c>
      <c r="B30" s="246" t="s">
        <v>421</v>
      </c>
      <c r="C30" s="329">
        <f>+C31+C32+C33</f>
        <v>30384</v>
      </c>
      <c r="D30" s="241">
        <f>+D31+D32+D33</f>
        <v>33140</v>
      </c>
    </row>
    <row r="31" spans="1:4" s="63" customFormat="1" ht="12" customHeight="1">
      <c r="A31" s="266" t="s">
        <v>179</v>
      </c>
      <c r="B31" s="247" t="s">
        <v>184</v>
      </c>
      <c r="C31" s="326">
        <v>3384</v>
      </c>
      <c r="D31" s="145">
        <v>4457</v>
      </c>
    </row>
    <row r="32" spans="1:4" s="63" customFormat="1" ht="12" customHeight="1">
      <c r="A32" s="266" t="s">
        <v>180</v>
      </c>
      <c r="B32" s="247" t="s">
        <v>185</v>
      </c>
      <c r="C32" s="326"/>
      <c r="D32" s="145"/>
    </row>
    <row r="33" spans="1:4" s="63" customFormat="1" ht="12" customHeight="1">
      <c r="A33" s="266" t="s">
        <v>351</v>
      </c>
      <c r="B33" s="298" t="s">
        <v>352</v>
      </c>
      <c r="C33" s="326">
        <v>27000</v>
      </c>
      <c r="D33" s="145">
        <v>28683</v>
      </c>
    </row>
    <row r="34" spans="1:4" s="63" customFormat="1" ht="12" customHeight="1">
      <c r="A34" s="266" t="s">
        <v>181</v>
      </c>
      <c r="B34" s="247" t="s">
        <v>186</v>
      </c>
      <c r="C34" s="326">
        <v>3500</v>
      </c>
      <c r="D34" s="145">
        <v>3992</v>
      </c>
    </row>
    <row r="35" spans="1:4" s="63" customFormat="1" ht="12" customHeight="1">
      <c r="A35" s="266" t="s">
        <v>182</v>
      </c>
      <c r="B35" s="247" t="s">
        <v>187</v>
      </c>
      <c r="C35" s="326">
        <v>500</v>
      </c>
      <c r="D35" s="145">
        <v>500</v>
      </c>
    </row>
    <row r="36" spans="1:4" s="63" customFormat="1" ht="12" customHeight="1" thickBot="1">
      <c r="A36" s="267" t="s">
        <v>183</v>
      </c>
      <c r="B36" s="248" t="s">
        <v>188</v>
      </c>
      <c r="C36" s="327">
        <v>420</v>
      </c>
      <c r="D36" s="147">
        <v>776</v>
      </c>
    </row>
    <row r="37" spans="1:4" s="63" customFormat="1" ht="12" customHeight="1" thickBot="1">
      <c r="A37" s="27" t="s">
        <v>12</v>
      </c>
      <c r="B37" s="19" t="s">
        <v>348</v>
      </c>
      <c r="C37" s="324">
        <f>SUM(C38:C48)</f>
        <v>23452</v>
      </c>
      <c r="D37" s="143">
        <f>SUM(D38:D48)</f>
        <v>23612</v>
      </c>
    </row>
    <row r="38" spans="1:4" s="63" customFormat="1" ht="12" customHeight="1">
      <c r="A38" s="265" t="s">
        <v>61</v>
      </c>
      <c r="B38" s="246" t="s">
        <v>191</v>
      </c>
      <c r="C38" s="325"/>
      <c r="D38" s="146"/>
    </row>
    <row r="39" spans="1:4" s="63" customFormat="1" ht="12" customHeight="1">
      <c r="A39" s="266" t="s">
        <v>62</v>
      </c>
      <c r="B39" s="247" t="s">
        <v>192</v>
      </c>
      <c r="C39" s="326">
        <v>3055</v>
      </c>
      <c r="D39" s="145">
        <v>3215</v>
      </c>
    </row>
    <row r="40" spans="1:4" s="63" customFormat="1" ht="12" customHeight="1">
      <c r="A40" s="266" t="s">
        <v>63</v>
      </c>
      <c r="B40" s="247" t="s">
        <v>193</v>
      </c>
      <c r="C40" s="326">
        <v>100</v>
      </c>
      <c r="D40" s="145">
        <v>100</v>
      </c>
    </row>
    <row r="41" spans="1:4" s="63" customFormat="1" ht="12" customHeight="1">
      <c r="A41" s="266" t="s">
        <v>106</v>
      </c>
      <c r="B41" s="247" t="s">
        <v>194</v>
      </c>
      <c r="C41" s="326">
        <v>5338</v>
      </c>
      <c r="D41" s="145">
        <v>5338</v>
      </c>
    </row>
    <row r="42" spans="1:4" s="63" customFormat="1" ht="12" customHeight="1">
      <c r="A42" s="266" t="s">
        <v>107</v>
      </c>
      <c r="B42" s="247" t="s">
        <v>195</v>
      </c>
      <c r="C42" s="326">
        <v>11241</v>
      </c>
      <c r="D42" s="145">
        <v>11241</v>
      </c>
    </row>
    <row r="43" spans="1:4" s="63" customFormat="1" ht="12" customHeight="1">
      <c r="A43" s="266" t="s">
        <v>108</v>
      </c>
      <c r="B43" s="247" t="s">
        <v>196</v>
      </c>
      <c r="C43" s="326">
        <v>3618</v>
      </c>
      <c r="D43" s="145">
        <v>3618</v>
      </c>
    </row>
    <row r="44" spans="1:4" s="63" customFormat="1" ht="12" customHeight="1">
      <c r="A44" s="266" t="s">
        <v>109</v>
      </c>
      <c r="B44" s="247" t="s">
        <v>197</v>
      </c>
      <c r="C44" s="326"/>
      <c r="D44" s="145"/>
    </row>
    <row r="45" spans="1:4" s="63" customFormat="1" ht="12" customHeight="1">
      <c r="A45" s="266" t="s">
        <v>110</v>
      </c>
      <c r="B45" s="247" t="s">
        <v>198</v>
      </c>
      <c r="C45" s="326">
        <v>100</v>
      </c>
      <c r="D45" s="145">
        <v>100</v>
      </c>
    </row>
    <row r="46" spans="1:4" s="63" customFormat="1" ht="12" customHeight="1">
      <c r="A46" s="266" t="s">
        <v>189</v>
      </c>
      <c r="B46" s="247" t="s">
        <v>199</v>
      </c>
      <c r="C46" s="330"/>
      <c r="D46" s="148"/>
    </row>
    <row r="47" spans="1:4" s="63" customFormat="1" ht="12" customHeight="1">
      <c r="A47" s="267" t="s">
        <v>190</v>
      </c>
      <c r="B47" s="248" t="s">
        <v>350</v>
      </c>
      <c r="C47" s="331"/>
      <c r="D47" s="234"/>
    </row>
    <row r="48" spans="1:4" s="63" customFormat="1" ht="12" customHeight="1" thickBot="1">
      <c r="A48" s="267" t="s">
        <v>349</v>
      </c>
      <c r="B48" s="248" t="s">
        <v>200</v>
      </c>
      <c r="C48" s="331"/>
      <c r="D48" s="234"/>
    </row>
    <row r="49" spans="1:4" s="63" customFormat="1" ht="12" customHeight="1" thickBot="1">
      <c r="A49" s="27" t="s">
        <v>13</v>
      </c>
      <c r="B49" s="19" t="s">
        <v>201</v>
      </c>
      <c r="C49" s="324">
        <f>SUM(C50:C54)</f>
        <v>0</v>
      </c>
      <c r="D49" s="143">
        <f>SUM(D50:D54)</f>
        <v>0</v>
      </c>
    </row>
    <row r="50" spans="1:4" s="63" customFormat="1" ht="12" customHeight="1">
      <c r="A50" s="265" t="s">
        <v>64</v>
      </c>
      <c r="B50" s="246" t="s">
        <v>205</v>
      </c>
      <c r="C50" s="332"/>
      <c r="D50" s="289"/>
    </row>
    <row r="51" spans="1:4" s="63" customFormat="1" ht="12" customHeight="1">
      <c r="A51" s="266" t="s">
        <v>65</v>
      </c>
      <c r="B51" s="247" t="s">
        <v>206</v>
      </c>
      <c r="C51" s="330"/>
      <c r="D51" s="148"/>
    </row>
    <row r="52" spans="1:4" s="63" customFormat="1" ht="12" customHeight="1">
      <c r="A52" s="266" t="s">
        <v>202</v>
      </c>
      <c r="B52" s="247" t="s">
        <v>207</v>
      </c>
      <c r="C52" s="330"/>
      <c r="D52" s="148"/>
    </row>
    <row r="53" spans="1:4" s="63" customFormat="1" ht="12" customHeight="1">
      <c r="A53" s="266" t="s">
        <v>203</v>
      </c>
      <c r="B53" s="247" t="s">
        <v>208</v>
      </c>
      <c r="C53" s="330"/>
      <c r="D53" s="148"/>
    </row>
    <row r="54" spans="1:4" s="63" customFormat="1" ht="12" customHeight="1" thickBot="1">
      <c r="A54" s="267" t="s">
        <v>204</v>
      </c>
      <c r="B54" s="248" t="s">
        <v>209</v>
      </c>
      <c r="C54" s="331"/>
      <c r="D54" s="234"/>
    </row>
    <row r="55" spans="1:4" s="63" customFormat="1" ht="12" customHeight="1" thickBot="1">
      <c r="A55" s="27" t="s">
        <v>111</v>
      </c>
      <c r="B55" s="19" t="s">
        <v>210</v>
      </c>
      <c r="C55" s="324">
        <f>SUM(C56:C58)</f>
        <v>1157</v>
      </c>
      <c r="D55" s="143">
        <f>SUM(D56:D58)</f>
        <v>1157</v>
      </c>
    </row>
    <row r="56" spans="1:4" s="63" customFormat="1" ht="12" customHeight="1">
      <c r="A56" s="265" t="s">
        <v>66</v>
      </c>
      <c r="B56" s="246" t="s">
        <v>211</v>
      </c>
      <c r="C56" s="325"/>
      <c r="D56" s="146"/>
    </row>
    <row r="57" spans="1:4" s="63" customFormat="1" ht="12" customHeight="1">
      <c r="A57" s="266" t="s">
        <v>67</v>
      </c>
      <c r="B57" s="247" t="s">
        <v>340</v>
      </c>
      <c r="C57" s="326"/>
      <c r="D57" s="145"/>
    </row>
    <row r="58" spans="1:4" s="63" customFormat="1" ht="12" customHeight="1">
      <c r="A58" s="266" t="s">
        <v>214</v>
      </c>
      <c r="B58" s="247" t="s">
        <v>212</v>
      </c>
      <c r="C58" s="326">
        <v>1157</v>
      </c>
      <c r="D58" s="145">
        <v>1157</v>
      </c>
    </row>
    <row r="59" spans="1:4" s="63" customFormat="1" ht="12" customHeight="1" thickBot="1">
      <c r="A59" s="267" t="s">
        <v>215</v>
      </c>
      <c r="B59" s="248" t="s">
        <v>213</v>
      </c>
      <c r="C59" s="327"/>
      <c r="D59" s="147"/>
    </row>
    <row r="60" spans="1:4" s="63" customFormat="1" ht="12" customHeight="1" thickBot="1">
      <c r="A60" s="27" t="s">
        <v>15</v>
      </c>
      <c r="B60" s="138" t="s">
        <v>216</v>
      </c>
      <c r="C60" s="324">
        <f>SUM(C61:C63)</f>
        <v>398</v>
      </c>
      <c r="D60" s="143">
        <f>SUM(D61:D63)</f>
        <v>398</v>
      </c>
    </row>
    <row r="61" spans="1:4" s="63" customFormat="1" ht="12" customHeight="1">
      <c r="A61" s="265" t="s">
        <v>112</v>
      </c>
      <c r="B61" s="246" t="s">
        <v>218</v>
      </c>
      <c r="C61" s="330"/>
      <c r="D61" s="148"/>
    </row>
    <row r="62" spans="1:4" s="63" customFormat="1" ht="12" customHeight="1">
      <c r="A62" s="266" t="s">
        <v>113</v>
      </c>
      <c r="B62" s="247" t="s">
        <v>341</v>
      </c>
      <c r="C62" s="330">
        <v>398</v>
      </c>
      <c r="D62" s="148">
        <v>398</v>
      </c>
    </row>
    <row r="63" spans="1:4" s="63" customFormat="1" ht="12" customHeight="1">
      <c r="A63" s="266" t="s">
        <v>139</v>
      </c>
      <c r="B63" s="247" t="s">
        <v>219</v>
      </c>
      <c r="C63" s="330"/>
      <c r="D63" s="148"/>
    </row>
    <row r="64" spans="1:4" s="63" customFormat="1" ht="12" customHeight="1" thickBot="1">
      <c r="A64" s="267" t="s">
        <v>217</v>
      </c>
      <c r="B64" s="248" t="s">
        <v>220</v>
      </c>
      <c r="C64" s="330"/>
      <c r="D64" s="148"/>
    </row>
    <row r="65" spans="1:4" s="63" customFormat="1" ht="12" customHeight="1" thickBot="1">
      <c r="A65" s="27" t="s">
        <v>16</v>
      </c>
      <c r="B65" s="19" t="s">
        <v>221</v>
      </c>
      <c r="C65" s="328">
        <f>+C8+C15+C22+C29+C37+C49+C55+C60</f>
        <v>192472</v>
      </c>
      <c r="D65" s="149">
        <f>+D8+D15+D22+D29+D37+D49+D55+D60</f>
        <v>221575</v>
      </c>
    </row>
    <row r="66" spans="1:4" s="63" customFormat="1" ht="12" customHeight="1" thickBot="1">
      <c r="A66" s="268" t="s">
        <v>312</v>
      </c>
      <c r="B66" s="138" t="s">
        <v>223</v>
      </c>
      <c r="C66" s="324">
        <f>SUM(C67:C69)</f>
        <v>0</v>
      </c>
      <c r="D66" s="143">
        <f>SUM(D67:D69)</f>
        <v>7929</v>
      </c>
    </row>
    <row r="67" spans="1:4" s="63" customFormat="1" ht="12" customHeight="1">
      <c r="A67" s="265" t="s">
        <v>254</v>
      </c>
      <c r="B67" s="246" t="s">
        <v>224</v>
      </c>
      <c r="C67" s="330"/>
      <c r="D67" s="148"/>
    </row>
    <row r="68" spans="1:4" s="63" customFormat="1" ht="12" customHeight="1">
      <c r="A68" s="266" t="s">
        <v>263</v>
      </c>
      <c r="B68" s="247" t="s">
        <v>225</v>
      </c>
      <c r="C68" s="330"/>
      <c r="D68" s="148"/>
    </row>
    <row r="69" spans="1:4" s="63" customFormat="1" ht="12" customHeight="1" thickBot="1">
      <c r="A69" s="267" t="s">
        <v>264</v>
      </c>
      <c r="B69" s="249" t="s">
        <v>226</v>
      </c>
      <c r="C69" s="330"/>
      <c r="D69" s="148">
        <v>7929</v>
      </c>
    </row>
    <row r="70" spans="1:4" s="63" customFormat="1" ht="12" customHeight="1" thickBot="1">
      <c r="A70" s="268" t="s">
        <v>227</v>
      </c>
      <c r="B70" s="138" t="s">
        <v>228</v>
      </c>
      <c r="C70" s="324">
        <f>SUM(C71:C74)</f>
        <v>0</v>
      </c>
      <c r="D70" s="143">
        <f>SUM(D71:D74)</f>
        <v>0</v>
      </c>
    </row>
    <row r="71" spans="1:4" s="63" customFormat="1" ht="12" customHeight="1">
      <c r="A71" s="265" t="s">
        <v>89</v>
      </c>
      <c r="B71" s="246" t="s">
        <v>229</v>
      </c>
      <c r="C71" s="330"/>
      <c r="D71" s="148"/>
    </row>
    <row r="72" spans="1:4" s="63" customFormat="1" ht="12" customHeight="1">
      <c r="A72" s="266" t="s">
        <v>90</v>
      </c>
      <c r="B72" s="247" t="s">
        <v>230</v>
      </c>
      <c r="C72" s="330"/>
      <c r="D72" s="148"/>
    </row>
    <row r="73" spans="1:4" s="63" customFormat="1" ht="12" customHeight="1">
      <c r="A73" s="266" t="s">
        <v>255</v>
      </c>
      <c r="B73" s="247" t="s">
        <v>231</v>
      </c>
      <c r="C73" s="330"/>
      <c r="D73" s="148"/>
    </row>
    <row r="74" spans="1:4" s="63" customFormat="1" ht="12" customHeight="1" thickBot="1">
      <c r="A74" s="267" t="s">
        <v>256</v>
      </c>
      <c r="B74" s="248" t="s">
        <v>232</v>
      </c>
      <c r="C74" s="330"/>
      <c r="D74" s="148"/>
    </row>
    <row r="75" spans="1:4" s="63" customFormat="1" ht="12" customHeight="1" thickBot="1">
      <c r="A75" s="268" t="s">
        <v>233</v>
      </c>
      <c r="B75" s="138" t="s">
        <v>234</v>
      </c>
      <c r="C75" s="324">
        <f>SUM(C76:C77)</f>
        <v>15734</v>
      </c>
      <c r="D75" s="143">
        <f>SUM(D76:D77)</f>
        <v>15734</v>
      </c>
    </row>
    <row r="76" spans="1:4" s="63" customFormat="1" ht="12" customHeight="1">
      <c r="A76" s="265" t="s">
        <v>257</v>
      </c>
      <c r="B76" s="246" t="s">
        <v>235</v>
      </c>
      <c r="C76" s="330">
        <v>15734</v>
      </c>
      <c r="D76" s="148">
        <v>15734</v>
      </c>
    </row>
    <row r="77" spans="1:4" s="63" customFormat="1" ht="12" customHeight="1" thickBot="1">
      <c r="A77" s="267" t="s">
        <v>258</v>
      </c>
      <c r="B77" s="248" t="s">
        <v>236</v>
      </c>
      <c r="C77" s="330"/>
      <c r="D77" s="148"/>
    </row>
    <row r="78" spans="1:4" s="62" customFormat="1" ht="12" customHeight="1" thickBot="1">
      <c r="A78" s="268" t="s">
        <v>237</v>
      </c>
      <c r="B78" s="138" t="s">
        <v>238</v>
      </c>
      <c r="C78" s="324">
        <f>SUM(C79:C81)</f>
        <v>0</v>
      </c>
      <c r="D78" s="143">
        <f>SUM(D79:D81)</f>
        <v>0</v>
      </c>
    </row>
    <row r="79" spans="1:4" s="63" customFormat="1" ht="12" customHeight="1">
      <c r="A79" s="265" t="s">
        <v>259</v>
      </c>
      <c r="B79" s="246" t="s">
        <v>239</v>
      </c>
      <c r="C79" s="330"/>
      <c r="D79" s="148"/>
    </row>
    <row r="80" spans="1:4" s="63" customFormat="1" ht="12" customHeight="1">
      <c r="A80" s="266" t="s">
        <v>260</v>
      </c>
      <c r="B80" s="247" t="s">
        <v>240</v>
      </c>
      <c r="C80" s="330"/>
      <c r="D80" s="148"/>
    </row>
    <row r="81" spans="1:4" s="63" customFormat="1" ht="12" customHeight="1" thickBot="1">
      <c r="A81" s="267" t="s">
        <v>261</v>
      </c>
      <c r="B81" s="248" t="s">
        <v>241</v>
      </c>
      <c r="C81" s="330"/>
      <c r="D81" s="148"/>
    </row>
    <row r="82" spans="1:4" s="63" customFormat="1" ht="12" customHeight="1" thickBot="1">
      <c r="A82" s="268" t="s">
        <v>242</v>
      </c>
      <c r="B82" s="138" t="s">
        <v>262</v>
      </c>
      <c r="C82" s="324">
        <f>SUM(C83:C86)</f>
        <v>0</v>
      </c>
      <c r="D82" s="143">
        <f>SUM(D83:D86)</f>
        <v>0</v>
      </c>
    </row>
    <row r="83" spans="1:4" s="63" customFormat="1" ht="12" customHeight="1">
      <c r="A83" s="269" t="s">
        <v>243</v>
      </c>
      <c r="B83" s="246" t="s">
        <v>244</v>
      </c>
      <c r="C83" s="330"/>
      <c r="D83" s="148"/>
    </row>
    <row r="84" spans="1:4" s="63" customFormat="1" ht="12" customHeight="1">
      <c r="A84" s="270" t="s">
        <v>245</v>
      </c>
      <c r="B84" s="247" t="s">
        <v>246</v>
      </c>
      <c r="C84" s="330"/>
      <c r="D84" s="148"/>
    </row>
    <row r="85" spans="1:4" s="63" customFormat="1" ht="12" customHeight="1">
      <c r="A85" s="270" t="s">
        <v>247</v>
      </c>
      <c r="B85" s="247" t="s">
        <v>248</v>
      </c>
      <c r="C85" s="330"/>
      <c r="D85" s="148"/>
    </row>
    <row r="86" spans="1:4" s="62" customFormat="1" ht="12" customHeight="1" thickBot="1">
      <c r="A86" s="271" t="s">
        <v>249</v>
      </c>
      <c r="B86" s="248" t="s">
        <v>250</v>
      </c>
      <c r="C86" s="330"/>
      <c r="D86" s="148"/>
    </row>
    <row r="87" spans="1:4" s="62" customFormat="1" ht="12" customHeight="1" thickBot="1">
      <c r="A87" s="268" t="s">
        <v>251</v>
      </c>
      <c r="B87" s="138" t="s">
        <v>392</v>
      </c>
      <c r="C87" s="333"/>
      <c r="D87" s="290"/>
    </row>
    <row r="88" spans="1:4" s="62" customFormat="1" ht="12" customHeight="1" thickBot="1">
      <c r="A88" s="268" t="s">
        <v>422</v>
      </c>
      <c r="B88" s="138" t="s">
        <v>252</v>
      </c>
      <c r="C88" s="333"/>
      <c r="D88" s="290"/>
    </row>
    <row r="89" spans="1:4" s="62" customFormat="1" ht="12" customHeight="1" thickBot="1">
      <c r="A89" s="268" t="s">
        <v>423</v>
      </c>
      <c r="B89" s="253" t="s">
        <v>395</v>
      </c>
      <c r="C89" s="328">
        <f>+C66+C70+C75+C78+C82+C88+C87</f>
        <v>15734</v>
      </c>
      <c r="D89" s="149">
        <f>+D66+D70+D75+D78+D82+D88+D87</f>
        <v>23663</v>
      </c>
    </row>
    <row r="90" spans="1:4" s="62" customFormat="1" ht="12" customHeight="1" thickBot="1">
      <c r="A90" s="272" t="s">
        <v>424</v>
      </c>
      <c r="B90" s="254" t="s">
        <v>425</v>
      </c>
      <c r="C90" s="328">
        <f>+C65+C89</f>
        <v>208206</v>
      </c>
      <c r="D90" s="149">
        <f>+D65+D89</f>
        <v>245238</v>
      </c>
    </row>
    <row r="91" spans="1:4" s="63" customFormat="1" ht="15" customHeight="1" thickBot="1">
      <c r="A91" s="125"/>
      <c r="B91" s="126"/>
      <c r="C91" s="126"/>
      <c r="D91" s="209"/>
    </row>
    <row r="92" spans="1:4" s="53" customFormat="1" ht="16.5" customHeight="1" thickBot="1">
      <c r="A92" s="129"/>
      <c r="B92" s="130" t="s">
        <v>44</v>
      </c>
      <c r="C92" s="130"/>
      <c r="D92" s="211"/>
    </row>
    <row r="93" spans="1:4" s="64" customFormat="1" ht="12" customHeight="1" thickBot="1">
      <c r="A93" s="238" t="s">
        <v>8</v>
      </c>
      <c r="B93" s="26" t="s">
        <v>429</v>
      </c>
      <c r="C93" s="334">
        <f>+C94+C95+C96+C97+C98+C111</f>
        <v>134008</v>
      </c>
      <c r="D93" s="142">
        <f>+D94+D95+D96+D97+D98+D111</f>
        <v>142475</v>
      </c>
    </row>
    <row r="94" spans="1:4" ht="12" customHeight="1">
      <c r="A94" s="273" t="s">
        <v>68</v>
      </c>
      <c r="B94" s="8" t="s">
        <v>38</v>
      </c>
      <c r="C94" s="335">
        <v>49762</v>
      </c>
      <c r="D94" s="144">
        <v>55967</v>
      </c>
    </row>
    <row r="95" spans="1:4" ht="12" customHeight="1">
      <c r="A95" s="266" t="s">
        <v>69</v>
      </c>
      <c r="B95" s="6" t="s">
        <v>114</v>
      </c>
      <c r="C95" s="326">
        <v>10864</v>
      </c>
      <c r="D95" s="145">
        <v>11898</v>
      </c>
    </row>
    <row r="96" spans="1:4" ht="12" customHeight="1">
      <c r="A96" s="266" t="s">
        <v>70</v>
      </c>
      <c r="B96" s="6" t="s">
        <v>87</v>
      </c>
      <c r="C96" s="327">
        <v>52915</v>
      </c>
      <c r="D96" s="147">
        <v>56552</v>
      </c>
    </row>
    <row r="97" spans="1:4" ht="12" customHeight="1">
      <c r="A97" s="266" t="s">
        <v>71</v>
      </c>
      <c r="B97" s="9" t="s">
        <v>115</v>
      </c>
      <c r="C97" s="327">
        <v>7099</v>
      </c>
      <c r="D97" s="147">
        <v>7502</v>
      </c>
    </row>
    <row r="98" spans="1:4" ht="12" customHeight="1">
      <c r="A98" s="266" t="s">
        <v>79</v>
      </c>
      <c r="B98" s="17" t="s">
        <v>116</v>
      </c>
      <c r="C98" s="327">
        <f>C105+C110</f>
        <v>3104</v>
      </c>
      <c r="D98" s="147">
        <f>D105+D110+D101</f>
        <v>3072</v>
      </c>
    </row>
    <row r="99" spans="1:4" ht="12" customHeight="1">
      <c r="A99" s="266" t="s">
        <v>72</v>
      </c>
      <c r="B99" s="6" t="s">
        <v>426</v>
      </c>
      <c r="C99" s="327"/>
      <c r="D99" s="147"/>
    </row>
    <row r="100" spans="1:4" ht="12" customHeight="1">
      <c r="A100" s="266" t="s">
        <v>73</v>
      </c>
      <c r="B100" s="82" t="s">
        <v>358</v>
      </c>
      <c r="C100" s="327"/>
      <c r="D100" s="147"/>
    </row>
    <row r="101" spans="1:4" ht="12" customHeight="1">
      <c r="A101" s="266" t="s">
        <v>80</v>
      </c>
      <c r="B101" s="82" t="s">
        <v>357</v>
      </c>
      <c r="C101" s="327"/>
      <c r="D101" s="147">
        <v>397</v>
      </c>
    </row>
    <row r="102" spans="1:4" ht="12" customHeight="1">
      <c r="A102" s="266" t="s">
        <v>81</v>
      </c>
      <c r="B102" s="82" t="s">
        <v>268</v>
      </c>
      <c r="C102" s="327"/>
      <c r="D102" s="147"/>
    </row>
    <row r="103" spans="1:4" ht="12" customHeight="1">
      <c r="A103" s="266" t="s">
        <v>82</v>
      </c>
      <c r="B103" s="83" t="s">
        <v>269</v>
      </c>
      <c r="C103" s="327"/>
      <c r="D103" s="147"/>
    </row>
    <row r="104" spans="1:4" ht="12" customHeight="1">
      <c r="A104" s="266" t="s">
        <v>83</v>
      </c>
      <c r="B104" s="83" t="s">
        <v>270</v>
      </c>
      <c r="C104" s="327"/>
      <c r="D104" s="147"/>
    </row>
    <row r="105" spans="1:4" ht="12" customHeight="1">
      <c r="A105" s="266" t="s">
        <v>85</v>
      </c>
      <c r="B105" s="82" t="s">
        <v>271</v>
      </c>
      <c r="C105" s="327">
        <v>1919</v>
      </c>
      <c r="D105" s="147">
        <v>1490</v>
      </c>
    </row>
    <row r="106" spans="1:4" ht="12" customHeight="1">
      <c r="A106" s="266" t="s">
        <v>117</v>
      </c>
      <c r="B106" s="82" t="s">
        <v>272</v>
      </c>
      <c r="C106" s="327"/>
      <c r="D106" s="147"/>
    </row>
    <row r="107" spans="1:4" ht="12" customHeight="1">
      <c r="A107" s="266" t="s">
        <v>266</v>
      </c>
      <c r="B107" s="83" t="s">
        <v>273</v>
      </c>
      <c r="C107" s="327"/>
      <c r="D107" s="147"/>
    </row>
    <row r="108" spans="1:4" ht="12" customHeight="1">
      <c r="A108" s="274" t="s">
        <v>267</v>
      </c>
      <c r="B108" s="84" t="s">
        <v>274</v>
      </c>
      <c r="C108" s="327"/>
      <c r="D108" s="147"/>
    </row>
    <row r="109" spans="1:4" ht="12" customHeight="1">
      <c r="A109" s="266" t="s">
        <v>355</v>
      </c>
      <c r="B109" s="84" t="s">
        <v>275</v>
      </c>
      <c r="C109" s="327"/>
      <c r="D109" s="147"/>
    </row>
    <row r="110" spans="1:4" ht="12" customHeight="1">
      <c r="A110" s="266" t="s">
        <v>356</v>
      </c>
      <c r="B110" s="83" t="s">
        <v>276</v>
      </c>
      <c r="C110" s="326">
        <v>1185</v>
      </c>
      <c r="D110" s="145">
        <v>1185</v>
      </c>
    </row>
    <row r="111" spans="1:4" ht="12" customHeight="1">
      <c r="A111" s="266" t="s">
        <v>360</v>
      </c>
      <c r="B111" s="9" t="s">
        <v>39</v>
      </c>
      <c r="C111" s="326">
        <f>C112</f>
        <v>10264</v>
      </c>
      <c r="D111" s="145">
        <v>7484</v>
      </c>
    </row>
    <row r="112" spans="1:4" ht="12" customHeight="1">
      <c r="A112" s="267" t="s">
        <v>361</v>
      </c>
      <c r="B112" s="6" t="s">
        <v>427</v>
      </c>
      <c r="C112" s="327">
        <v>10264</v>
      </c>
      <c r="D112" s="147">
        <v>3028</v>
      </c>
    </row>
    <row r="113" spans="1:4" ht="12" customHeight="1" thickBot="1">
      <c r="A113" s="275" t="s">
        <v>362</v>
      </c>
      <c r="B113" s="85" t="s">
        <v>428</v>
      </c>
      <c r="C113" s="336"/>
      <c r="D113" s="151">
        <v>4456</v>
      </c>
    </row>
    <row r="114" spans="1:4" ht="12" customHeight="1" thickBot="1">
      <c r="A114" s="27" t="s">
        <v>9</v>
      </c>
      <c r="B114" s="25" t="s">
        <v>277</v>
      </c>
      <c r="C114" s="324">
        <f>+C115+C117+C119</f>
        <v>6026</v>
      </c>
      <c r="D114" s="143">
        <f>+D115+D117+D119</f>
        <v>19268</v>
      </c>
    </row>
    <row r="115" spans="1:4" ht="12" customHeight="1">
      <c r="A115" s="265" t="s">
        <v>74</v>
      </c>
      <c r="B115" s="6" t="s">
        <v>137</v>
      </c>
      <c r="C115" s="325">
        <v>3476</v>
      </c>
      <c r="D115" s="146">
        <v>15518</v>
      </c>
    </row>
    <row r="116" spans="1:4" ht="12" customHeight="1">
      <c r="A116" s="265" t="s">
        <v>75</v>
      </c>
      <c r="B116" s="10" t="s">
        <v>281</v>
      </c>
      <c r="C116" s="325"/>
      <c r="D116" s="146">
        <v>7929</v>
      </c>
    </row>
    <row r="117" spans="1:4" ht="12" customHeight="1">
      <c r="A117" s="265" t="s">
        <v>76</v>
      </c>
      <c r="B117" s="10" t="s">
        <v>118</v>
      </c>
      <c r="C117" s="326">
        <v>2500</v>
      </c>
      <c r="D117" s="145">
        <v>3700</v>
      </c>
    </row>
    <row r="118" spans="1:4" ht="12" customHeight="1">
      <c r="A118" s="265" t="s">
        <v>77</v>
      </c>
      <c r="B118" s="10" t="s">
        <v>282</v>
      </c>
      <c r="C118" s="337"/>
      <c r="D118" s="145"/>
    </row>
    <row r="119" spans="1:4" ht="12" customHeight="1">
      <c r="A119" s="265" t="s">
        <v>78</v>
      </c>
      <c r="B119" s="140" t="s">
        <v>140</v>
      </c>
      <c r="C119" s="337">
        <v>50</v>
      </c>
      <c r="D119" s="145">
        <v>50</v>
      </c>
    </row>
    <row r="120" spans="1:4" ht="12" customHeight="1">
      <c r="A120" s="265" t="s">
        <v>84</v>
      </c>
      <c r="B120" s="139" t="s">
        <v>342</v>
      </c>
      <c r="C120" s="337"/>
      <c r="D120" s="145"/>
    </row>
    <row r="121" spans="1:4" ht="12" customHeight="1">
      <c r="A121" s="265" t="s">
        <v>86</v>
      </c>
      <c r="B121" s="242" t="s">
        <v>287</v>
      </c>
      <c r="C121" s="337"/>
      <c r="D121" s="145"/>
    </row>
    <row r="122" spans="1:4" ht="12" customHeight="1">
      <c r="A122" s="265" t="s">
        <v>119</v>
      </c>
      <c r="B122" s="83" t="s">
        <v>270</v>
      </c>
      <c r="C122" s="337"/>
      <c r="D122" s="145"/>
    </row>
    <row r="123" spans="1:4" ht="12" customHeight="1">
      <c r="A123" s="265" t="s">
        <v>120</v>
      </c>
      <c r="B123" s="83" t="s">
        <v>286</v>
      </c>
      <c r="C123" s="337">
        <v>50</v>
      </c>
      <c r="D123" s="145">
        <v>50</v>
      </c>
    </row>
    <row r="124" spans="1:4" ht="12" customHeight="1">
      <c r="A124" s="265" t="s">
        <v>121</v>
      </c>
      <c r="B124" s="83" t="s">
        <v>285</v>
      </c>
      <c r="C124" s="337"/>
      <c r="D124" s="145"/>
    </row>
    <row r="125" spans="1:4" ht="12" customHeight="1">
      <c r="A125" s="265" t="s">
        <v>278</v>
      </c>
      <c r="B125" s="83" t="s">
        <v>273</v>
      </c>
      <c r="C125" s="337"/>
      <c r="D125" s="145"/>
    </row>
    <row r="126" spans="1:4" ht="12" customHeight="1">
      <c r="A126" s="265" t="s">
        <v>279</v>
      </c>
      <c r="B126" s="83" t="s">
        <v>284</v>
      </c>
      <c r="C126" s="337"/>
      <c r="D126" s="145"/>
    </row>
    <row r="127" spans="1:4" ht="12" customHeight="1" thickBot="1">
      <c r="A127" s="274" t="s">
        <v>280</v>
      </c>
      <c r="B127" s="83" t="s">
        <v>283</v>
      </c>
      <c r="C127" s="338"/>
      <c r="D127" s="147"/>
    </row>
    <row r="128" spans="1:4" ht="12" customHeight="1" thickBot="1">
      <c r="A128" s="27" t="s">
        <v>10</v>
      </c>
      <c r="B128" s="69" t="s">
        <v>365</v>
      </c>
      <c r="C128" s="324">
        <f>+C93+C114</f>
        <v>140034</v>
      </c>
      <c r="D128" s="143">
        <f>+D93+D114</f>
        <v>161743</v>
      </c>
    </row>
    <row r="129" spans="1:12" ht="12" customHeight="1" thickBot="1">
      <c r="A129" s="27" t="s">
        <v>11</v>
      </c>
      <c r="B129" s="69" t="s">
        <v>366</v>
      </c>
      <c r="C129" s="324">
        <f>+C130+C131+C132</f>
        <v>0</v>
      </c>
      <c r="D129" s="143">
        <f>+D130+D131+D132</f>
        <v>7929</v>
      </c>
    </row>
    <row r="130" spans="1:12" s="64" customFormat="1" ht="12" customHeight="1">
      <c r="A130" s="265" t="s">
        <v>178</v>
      </c>
      <c r="B130" s="7" t="s">
        <v>432</v>
      </c>
      <c r="C130" s="337"/>
      <c r="D130" s="145"/>
    </row>
    <row r="131" spans="1:12" ht="12" customHeight="1">
      <c r="A131" s="265" t="s">
        <v>181</v>
      </c>
      <c r="B131" s="7" t="s">
        <v>374</v>
      </c>
      <c r="C131" s="337"/>
      <c r="D131" s="145"/>
    </row>
    <row r="132" spans="1:12" ht="12" customHeight="1" thickBot="1">
      <c r="A132" s="274" t="s">
        <v>182</v>
      </c>
      <c r="B132" s="5" t="s">
        <v>431</v>
      </c>
      <c r="C132" s="337"/>
      <c r="D132" s="145">
        <v>7929</v>
      </c>
    </row>
    <row r="133" spans="1:12" ht="12" customHeight="1" thickBot="1">
      <c r="A133" s="27" t="s">
        <v>12</v>
      </c>
      <c r="B133" s="69" t="s">
        <v>367</v>
      </c>
      <c r="C133" s="324">
        <f>+C134+C135+C136+C137+C138+C139</f>
        <v>0</v>
      </c>
      <c r="D133" s="143">
        <f>+D134+D135+D136+D137+D138+D139</f>
        <v>0</v>
      </c>
    </row>
    <row r="134" spans="1:12" ht="12" customHeight="1">
      <c r="A134" s="265" t="s">
        <v>61</v>
      </c>
      <c r="B134" s="7" t="s">
        <v>376</v>
      </c>
      <c r="C134" s="337"/>
      <c r="D134" s="145"/>
    </row>
    <row r="135" spans="1:12" ht="12" customHeight="1">
      <c r="A135" s="265" t="s">
        <v>62</v>
      </c>
      <c r="B135" s="7" t="s">
        <v>368</v>
      </c>
      <c r="C135" s="337"/>
      <c r="D135" s="145"/>
    </row>
    <row r="136" spans="1:12" ht="12" customHeight="1">
      <c r="A136" s="265" t="s">
        <v>63</v>
      </c>
      <c r="B136" s="7" t="s">
        <v>369</v>
      </c>
      <c r="C136" s="337"/>
      <c r="D136" s="145"/>
    </row>
    <row r="137" spans="1:12" ht="12" customHeight="1">
      <c r="A137" s="265" t="s">
        <v>106</v>
      </c>
      <c r="B137" s="7" t="s">
        <v>430</v>
      </c>
      <c r="C137" s="337"/>
      <c r="D137" s="145"/>
    </row>
    <row r="138" spans="1:12" ht="12" customHeight="1">
      <c r="A138" s="265" t="s">
        <v>107</v>
      </c>
      <c r="B138" s="7" t="s">
        <v>371</v>
      </c>
      <c r="C138" s="337"/>
      <c r="D138" s="145"/>
    </row>
    <row r="139" spans="1:12" s="64" customFormat="1" ht="12" customHeight="1" thickBot="1">
      <c r="A139" s="274" t="s">
        <v>108</v>
      </c>
      <c r="B139" s="5" t="s">
        <v>372</v>
      </c>
      <c r="C139" s="337"/>
      <c r="D139" s="145"/>
    </row>
    <row r="140" spans="1:12" ht="12" customHeight="1" thickBot="1">
      <c r="A140" s="27" t="s">
        <v>13</v>
      </c>
      <c r="B140" s="69" t="s">
        <v>445</v>
      </c>
      <c r="C140" s="328">
        <f>+C141+C142+C144+C145+C143</f>
        <v>68172</v>
      </c>
      <c r="D140" s="149">
        <f>+D141+D142+D144+D145+D143</f>
        <v>75566</v>
      </c>
      <c r="L140" s="137"/>
    </row>
    <row r="141" spans="1:12">
      <c r="A141" s="265" t="s">
        <v>64</v>
      </c>
      <c r="B141" s="7" t="s">
        <v>288</v>
      </c>
      <c r="C141" s="337"/>
      <c r="D141" s="145"/>
    </row>
    <row r="142" spans="1:12" ht="12" customHeight="1">
      <c r="A142" s="265" t="s">
        <v>65</v>
      </c>
      <c r="B142" s="7" t="s">
        <v>289</v>
      </c>
      <c r="C142" s="337"/>
      <c r="D142" s="145">
        <v>3654</v>
      </c>
    </row>
    <row r="143" spans="1:12" s="64" customFormat="1" ht="12" customHeight="1">
      <c r="A143" s="265" t="s">
        <v>202</v>
      </c>
      <c r="B143" s="7" t="s">
        <v>444</v>
      </c>
      <c r="C143" s="337">
        <v>68172</v>
      </c>
      <c r="D143" s="145">
        <v>71912</v>
      </c>
    </row>
    <row r="144" spans="1:12" s="64" customFormat="1" ht="12" customHeight="1">
      <c r="A144" s="265" t="s">
        <v>203</v>
      </c>
      <c r="B144" s="7" t="s">
        <v>381</v>
      </c>
      <c r="C144" s="337"/>
      <c r="D144" s="145"/>
    </row>
    <row r="145" spans="1:4" s="64" customFormat="1" ht="12" customHeight="1" thickBot="1">
      <c r="A145" s="274" t="s">
        <v>204</v>
      </c>
      <c r="B145" s="5" t="s">
        <v>308</v>
      </c>
      <c r="C145" s="337"/>
      <c r="D145" s="145"/>
    </row>
    <row r="146" spans="1:4" s="64" customFormat="1" ht="12" customHeight="1" thickBot="1">
      <c r="A146" s="27" t="s">
        <v>14</v>
      </c>
      <c r="B146" s="69" t="s">
        <v>382</v>
      </c>
      <c r="C146" s="339">
        <f>+C147+C148+C149+C150+C151</f>
        <v>0</v>
      </c>
      <c r="D146" s="152">
        <f>+D147+D148+D149+D150+D151</f>
        <v>0</v>
      </c>
    </row>
    <row r="147" spans="1:4" s="64" customFormat="1" ht="12" customHeight="1">
      <c r="A147" s="265" t="s">
        <v>66</v>
      </c>
      <c r="B147" s="7" t="s">
        <v>377</v>
      </c>
      <c r="C147" s="337"/>
      <c r="D147" s="145"/>
    </row>
    <row r="148" spans="1:4" s="64" customFormat="1" ht="12" customHeight="1">
      <c r="A148" s="265" t="s">
        <v>67</v>
      </c>
      <c r="B148" s="7" t="s">
        <v>384</v>
      </c>
      <c r="C148" s="337"/>
      <c r="D148" s="145"/>
    </row>
    <row r="149" spans="1:4" s="64" customFormat="1" ht="12" customHeight="1">
      <c r="A149" s="265" t="s">
        <v>214</v>
      </c>
      <c r="B149" s="7" t="s">
        <v>379</v>
      </c>
      <c r="C149" s="337"/>
      <c r="D149" s="145"/>
    </row>
    <row r="150" spans="1:4" ht="12.75" customHeight="1">
      <c r="A150" s="265" t="s">
        <v>215</v>
      </c>
      <c r="B150" s="7" t="s">
        <v>433</v>
      </c>
      <c r="C150" s="337"/>
      <c r="D150" s="145"/>
    </row>
    <row r="151" spans="1:4" ht="12.75" customHeight="1" thickBot="1">
      <c r="A151" s="274" t="s">
        <v>383</v>
      </c>
      <c r="B151" s="5" t="s">
        <v>386</v>
      </c>
      <c r="C151" s="338"/>
      <c r="D151" s="147"/>
    </row>
    <row r="152" spans="1:4" ht="12.75" customHeight="1" thickBot="1">
      <c r="A152" s="306" t="s">
        <v>15</v>
      </c>
      <c r="B152" s="69" t="s">
        <v>387</v>
      </c>
      <c r="C152" s="339"/>
      <c r="D152" s="152"/>
    </row>
    <row r="153" spans="1:4" ht="12" customHeight="1" thickBot="1">
      <c r="A153" s="306" t="s">
        <v>16</v>
      </c>
      <c r="B153" s="69" t="s">
        <v>388</v>
      </c>
      <c r="C153" s="339"/>
      <c r="D153" s="152"/>
    </row>
    <row r="154" spans="1:4" ht="15" customHeight="1" thickBot="1">
      <c r="A154" s="27" t="s">
        <v>17</v>
      </c>
      <c r="B154" s="69" t="s">
        <v>390</v>
      </c>
      <c r="C154" s="340">
        <f>+C129+C133+C140+C146+C152+C153</f>
        <v>68172</v>
      </c>
      <c r="D154" s="256">
        <f>+D129+D133+D140+D146+D152+D153</f>
        <v>83495</v>
      </c>
    </row>
    <row r="155" spans="1:4" ht="13.5" thickBot="1">
      <c r="A155" s="276" t="s">
        <v>18</v>
      </c>
      <c r="B155" s="217" t="s">
        <v>389</v>
      </c>
      <c r="C155" s="340">
        <f>+C128+C154</f>
        <v>208206</v>
      </c>
      <c r="D155" s="256">
        <f>+D128+D154</f>
        <v>245238</v>
      </c>
    </row>
    <row r="156" spans="1:4" ht="14.25" customHeight="1" thickBot="1">
      <c r="A156" s="134" t="s">
        <v>434</v>
      </c>
      <c r="B156" s="135"/>
      <c r="C156" s="323">
        <v>16</v>
      </c>
      <c r="D156" s="67">
        <v>16</v>
      </c>
    </row>
    <row r="157" spans="1:4" ht="13.5" thickBot="1">
      <c r="A157" s="134" t="s">
        <v>132</v>
      </c>
      <c r="B157" s="135"/>
      <c r="C157" s="323">
        <v>15</v>
      </c>
      <c r="D157" s="67">
        <v>20</v>
      </c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L157"/>
  <sheetViews>
    <sheetView topLeftCell="B1" zoomScale="130" zoomScaleNormal="130" zoomScaleSheetLayoutView="85" workbookViewId="0">
      <selection activeCell="D17" sqref="D17"/>
    </sheetView>
  </sheetViews>
  <sheetFormatPr defaultRowHeight="12.75"/>
  <cols>
    <col min="1" max="1" width="11" style="223" customWidth="1"/>
    <col min="2" max="2" width="60.83203125" style="224" customWidth="1"/>
    <col min="3" max="3" width="22.6640625" style="224" customWidth="1"/>
    <col min="4" max="4" width="25" style="225" customWidth="1"/>
    <col min="5" max="16384" width="9.33203125" style="2"/>
  </cols>
  <sheetData>
    <row r="1" spans="1:4" s="1" customFormat="1" ht="16.5" customHeight="1" thickBot="1">
      <c r="A1" s="111"/>
      <c r="B1" s="113"/>
      <c r="C1" s="113"/>
      <c r="D1" s="136" t="s">
        <v>479</v>
      </c>
    </row>
    <row r="2" spans="1:4" s="60" customFormat="1" ht="21" customHeight="1">
      <c r="A2" s="236" t="s">
        <v>49</v>
      </c>
      <c r="B2" s="203" t="s">
        <v>133</v>
      </c>
      <c r="C2" s="314"/>
      <c r="D2" s="205" t="s">
        <v>40</v>
      </c>
    </row>
    <row r="3" spans="1:4" s="60" customFormat="1" ht="16.5" thickBot="1">
      <c r="A3" s="114" t="s">
        <v>129</v>
      </c>
      <c r="B3" s="204" t="s">
        <v>344</v>
      </c>
      <c r="C3" s="315"/>
      <c r="D3" s="305" t="s">
        <v>47</v>
      </c>
    </row>
    <row r="4" spans="1:4" s="61" customFormat="1" ht="15.95" customHeight="1" thickBot="1">
      <c r="A4" s="115"/>
      <c r="B4" s="115"/>
      <c r="C4" s="115"/>
      <c r="D4" s="116" t="s">
        <v>41</v>
      </c>
    </row>
    <row r="5" spans="1:4" ht="24.75" thickBot="1">
      <c r="A5" s="237" t="s">
        <v>131</v>
      </c>
      <c r="B5" s="117" t="s">
        <v>42</v>
      </c>
      <c r="C5" s="316" t="s">
        <v>463</v>
      </c>
      <c r="D5" s="118" t="s">
        <v>464</v>
      </c>
    </row>
    <row r="6" spans="1:4" s="53" customFormat="1" ht="12.95" customHeight="1" thickBot="1">
      <c r="A6" s="107" t="s">
        <v>410</v>
      </c>
      <c r="B6" s="108" t="s">
        <v>411</v>
      </c>
      <c r="C6" s="317" t="s">
        <v>412</v>
      </c>
      <c r="D6" s="109" t="s">
        <v>414</v>
      </c>
    </row>
    <row r="7" spans="1:4" s="53" customFormat="1" ht="15.95" customHeight="1" thickBot="1">
      <c r="A7" s="119"/>
      <c r="B7" s="120" t="s">
        <v>43</v>
      </c>
      <c r="C7" s="120"/>
      <c r="D7" s="206"/>
    </row>
    <row r="8" spans="1:4" s="53" customFormat="1" ht="12" customHeight="1" thickBot="1">
      <c r="A8" s="27" t="s">
        <v>8</v>
      </c>
      <c r="B8" s="19" t="s">
        <v>162</v>
      </c>
      <c r="C8" s="318"/>
      <c r="D8" s="143">
        <f>+D9+D10+D11+D12+D13+D14</f>
        <v>0</v>
      </c>
    </row>
    <row r="9" spans="1:4" s="62" customFormat="1" ht="12" customHeight="1">
      <c r="A9" s="265" t="s">
        <v>68</v>
      </c>
      <c r="B9" s="246" t="s">
        <v>163</v>
      </c>
      <c r="C9" s="319"/>
      <c r="D9" s="146"/>
    </row>
    <row r="10" spans="1:4" s="63" customFormat="1" ht="12" customHeight="1">
      <c r="A10" s="266" t="s">
        <v>69</v>
      </c>
      <c r="B10" s="247" t="s">
        <v>164</v>
      </c>
      <c r="C10" s="320"/>
      <c r="D10" s="145"/>
    </row>
    <row r="11" spans="1:4" s="63" customFormat="1" ht="12" customHeight="1">
      <c r="A11" s="266" t="s">
        <v>70</v>
      </c>
      <c r="B11" s="247" t="s">
        <v>165</v>
      </c>
      <c r="C11" s="320"/>
      <c r="D11" s="145"/>
    </row>
    <row r="12" spans="1:4" s="63" customFormat="1" ht="12" customHeight="1">
      <c r="A12" s="266" t="s">
        <v>71</v>
      </c>
      <c r="B12" s="247" t="s">
        <v>166</v>
      </c>
      <c r="C12" s="320"/>
      <c r="D12" s="145"/>
    </row>
    <row r="13" spans="1:4" s="63" customFormat="1" ht="12" customHeight="1">
      <c r="A13" s="266" t="s">
        <v>88</v>
      </c>
      <c r="B13" s="247" t="s">
        <v>420</v>
      </c>
      <c r="C13" s="320"/>
      <c r="D13" s="145"/>
    </row>
    <row r="14" spans="1:4" s="62" customFormat="1" ht="12" customHeight="1" thickBot="1">
      <c r="A14" s="267" t="s">
        <v>72</v>
      </c>
      <c r="B14" s="248" t="s">
        <v>347</v>
      </c>
      <c r="C14" s="321"/>
      <c r="D14" s="145"/>
    </row>
    <row r="15" spans="1:4" s="62" customFormat="1" ht="12" customHeight="1" thickBot="1">
      <c r="A15" s="27" t="s">
        <v>9</v>
      </c>
      <c r="B15" s="138" t="s">
        <v>167</v>
      </c>
      <c r="C15" s="322"/>
      <c r="D15" s="143">
        <f>+D16+D17+D18+D19+D20</f>
        <v>0</v>
      </c>
    </row>
    <row r="16" spans="1:4" s="62" customFormat="1" ht="12" customHeight="1">
      <c r="A16" s="265" t="s">
        <v>74</v>
      </c>
      <c r="B16" s="246" t="s">
        <v>168</v>
      </c>
      <c r="C16" s="319"/>
      <c r="D16" s="146"/>
    </row>
    <row r="17" spans="1:4" s="62" customFormat="1" ht="12" customHeight="1">
      <c r="A17" s="266" t="s">
        <v>75</v>
      </c>
      <c r="B17" s="247" t="s">
        <v>169</v>
      </c>
      <c r="C17" s="320"/>
      <c r="D17" s="145"/>
    </row>
    <row r="18" spans="1:4" s="62" customFormat="1" ht="12" customHeight="1">
      <c r="A18" s="266" t="s">
        <v>76</v>
      </c>
      <c r="B18" s="247" t="s">
        <v>336</v>
      </c>
      <c r="C18" s="320"/>
      <c r="D18" s="145"/>
    </row>
    <row r="19" spans="1:4" s="62" customFormat="1" ht="12" customHeight="1">
      <c r="A19" s="266" t="s">
        <v>77</v>
      </c>
      <c r="B19" s="247" t="s">
        <v>337</v>
      </c>
      <c r="C19" s="320"/>
      <c r="D19" s="145"/>
    </row>
    <row r="20" spans="1:4" s="62" customFormat="1" ht="12" customHeight="1">
      <c r="A20" s="266" t="s">
        <v>78</v>
      </c>
      <c r="B20" s="247" t="s">
        <v>170</v>
      </c>
      <c r="C20" s="320"/>
      <c r="D20" s="145"/>
    </row>
    <row r="21" spans="1:4" s="63" customFormat="1" ht="12" customHeight="1" thickBot="1">
      <c r="A21" s="267" t="s">
        <v>84</v>
      </c>
      <c r="B21" s="248" t="s">
        <v>171</v>
      </c>
      <c r="C21" s="321"/>
      <c r="D21" s="147"/>
    </row>
    <row r="22" spans="1:4" s="63" customFormat="1" ht="12" customHeight="1" thickBot="1">
      <c r="A22" s="27" t="s">
        <v>10</v>
      </c>
      <c r="B22" s="19" t="s">
        <v>172</v>
      </c>
      <c r="C22" s="318"/>
      <c r="D22" s="143">
        <f>+D23+D24+D25+D26+D27</f>
        <v>0</v>
      </c>
    </row>
    <row r="23" spans="1:4" s="63" customFormat="1" ht="12" customHeight="1">
      <c r="A23" s="265" t="s">
        <v>57</v>
      </c>
      <c r="B23" s="246" t="s">
        <v>173</v>
      </c>
      <c r="C23" s="319"/>
      <c r="D23" s="146"/>
    </row>
    <row r="24" spans="1:4" s="62" customFormat="1" ht="12" customHeight="1">
      <c r="A24" s="266" t="s">
        <v>58</v>
      </c>
      <c r="B24" s="247" t="s">
        <v>174</v>
      </c>
      <c r="C24" s="320"/>
      <c r="D24" s="145"/>
    </row>
    <row r="25" spans="1:4" s="63" customFormat="1" ht="12" customHeight="1">
      <c r="A25" s="266" t="s">
        <v>59</v>
      </c>
      <c r="B25" s="247" t="s">
        <v>338</v>
      </c>
      <c r="C25" s="320"/>
      <c r="D25" s="145"/>
    </row>
    <row r="26" spans="1:4" s="63" customFormat="1" ht="12" customHeight="1">
      <c r="A26" s="266" t="s">
        <v>60</v>
      </c>
      <c r="B26" s="247" t="s">
        <v>339</v>
      </c>
      <c r="C26" s="320"/>
      <c r="D26" s="145"/>
    </row>
    <row r="27" spans="1:4" s="63" customFormat="1" ht="12" customHeight="1">
      <c r="A27" s="266" t="s">
        <v>102</v>
      </c>
      <c r="B27" s="247" t="s">
        <v>175</v>
      </c>
      <c r="C27" s="320"/>
      <c r="D27" s="145"/>
    </row>
    <row r="28" spans="1:4" s="63" customFormat="1" ht="12" customHeight="1" thickBot="1">
      <c r="A28" s="267" t="s">
        <v>103</v>
      </c>
      <c r="B28" s="248" t="s">
        <v>176</v>
      </c>
      <c r="C28" s="321"/>
      <c r="D28" s="147"/>
    </row>
    <row r="29" spans="1:4" s="63" customFormat="1" ht="12" customHeight="1" thickBot="1">
      <c r="A29" s="27" t="s">
        <v>104</v>
      </c>
      <c r="B29" s="19" t="s">
        <v>177</v>
      </c>
      <c r="C29" s="328">
        <f>+C30+C34+C35+C36</f>
        <v>1816</v>
      </c>
      <c r="D29" s="149">
        <f>+D30+D34+D35+D36</f>
        <v>1866</v>
      </c>
    </row>
    <row r="30" spans="1:4" s="63" customFormat="1" ht="12" customHeight="1">
      <c r="A30" s="265" t="s">
        <v>178</v>
      </c>
      <c r="B30" s="246" t="s">
        <v>421</v>
      </c>
      <c r="C30" s="329">
        <f>+C31+C32+C33</f>
        <v>1816</v>
      </c>
      <c r="D30" s="241">
        <f>+D31+D32+D33</f>
        <v>1866</v>
      </c>
    </row>
    <row r="31" spans="1:4" s="63" customFormat="1" ht="12" customHeight="1">
      <c r="A31" s="266" t="s">
        <v>179</v>
      </c>
      <c r="B31" s="247" t="s">
        <v>184</v>
      </c>
      <c r="C31" s="326">
        <v>1816</v>
      </c>
      <c r="D31" s="145">
        <v>1866</v>
      </c>
    </row>
    <row r="32" spans="1:4" s="63" customFormat="1" ht="12" customHeight="1">
      <c r="A32" s="266" t="s">
        <v>180</v>
      </c>
      <c r="B32" s="247" t="s">
        <v>185</v>
      </c>
      <c r="C32" s="326"/>
      <c r="D32" s="145"/>
    </row>
    <row r="33" spans="1:4" s="63" customFormat="1" ht="12" customHeight="1">
      <c r="A33" s="266" t="s">
        <v>351</v>
      </c>
      <c r="B33" s="298" t="s">
        <v>352</v>
      </c>
      <c r="C33" s="326"/>
      <c r="D33" s="145"/>
    </row>
    <row r="34" spans="1:4" s="63" customFormat="1" ht="12" customHeight="1">
      <c r="A34" s="266" t="s">
        <v>181</v>
      </c>
      <c r="B34" s="247" t="s">
        <v>186</v>
      </c>
      <c r="C34" s="326"/>
      <c r="D34" s="145"/>
    </row>
    <row r="35" spans="1:4" s="63" customFormat="1" ht="12" customHeight="1">
      <c r="A35" s="266" t="s">
        <v>182</v>
      </c>
      <c r="B35" s="247" t="s">
        <v>187</v>
      </c>
      <c r="C35" s="326"/>
      <c r="D35" s="145"/>
    </row>
    <row r="36" spans="1:4" s="63" customFormat="1" ht="12" customHeight="1" thickBot="1">
      <c r="A36" s="267" t="s">
        <v>183</v>
      </c>
      <c r="B36" s="248" t="s">
        <v>188</v>
      </c>
      <c r="C36" s="327"/>
      <c r="D36" s="147"/>
    </row>
    <row r="37" spans="1:4" s="63" customFormat="1" ht="12" customHeight="1" thickBot="1">
      <c r="A37" s="27" t="s">
        <v>12</v>
      </c>
      <c r="B37" s="19" t="s">
        <v>348</v>
      </c>
      <c r="C37" s="324">
        <f>SUM(C38:C48)</f>
        <v>8762</v>
      </c>
      <c r="D37" s="143">
        <f>SUM(D38:D48)</f>
        <v>8762</v>
      </c>
    </row>
    <row r="38" spans="1:4" s="63" customFormat="1" ht="12" customHeight="1">
      <c r="A38" s="265" t="s">
        <v>61</v>
      </c>
      <c r="B38" s="246" t="s">
        <v>191</v>
      </c>
      <c r="C38" s="325"/>
      <c r="D38" s="146"/>
    </row>
    <row r="39" spans="1:4" s="63" customFormat="1" ht="12" customHeight="1">
      <c r="A39" s="266" t="s">
        <v>62</v>
      </c>
      <c r="B39" s="247" t="s">
        <v>192</v>
      </c>
      <c r="C39" s="326">
        <v>6899</v>
      </c>
      <c r="D39" s="145">
        <v>6899</v>
      </c>
    </row>
    <row r="40" spans="1:4" s="63" customFormat="1" ht="12" customHeight="1">
      <c r="A40" s="266" t="s">
        <v>63</v>
      </c>
      <c r="B40" s="247" t="s">
        <v>193</v>
      </c>
      <c r="C40" s="326"/>
      <c r="D40" s="145"/>
    </row>
    <row r="41" spans="1:4" s="63" customFormat="1" ht="12" customHeight="1">
      <c r="A41" s="266" t="s">
        <v>106</v>
      </c>
      <c r="B41" s="247" t="s">
        <v>194</v>
      </c>
      <c r="C41" s="326"/>
      <c r="D41" s="145"/>
    </row>
    <row r="42" spans="1:4" s="63" customFormat="1" ht="12" customHeight="1">
      <c r="A42" s="266" t="s">
        <v>107</v>
      </c>
      <c r="B42" s="247" t="s">
        <v>195</v>
      </c>
      <c r="C42" s="326"/>
      <c r="D42" s="145"/>
    </row>
    <row r="43" spans="1:4" s="63" customFormat="1" ht="12" customHeight="1">
      <c r="A43" s="266" t="s">
        <v>108</v>
      </c>
      <c r="B43" s="247" t="s">
        <v>196</v>
      </c>
      <c r="C43" s="326"/>
      <c r="D43" s="145"/>
    </row>
    <row r="44" spans="1:4" s="63" customFormat="1" ht="12" customHeight="1">
      <c r="A44" s="266" t="s">
        <v>109</v>
      </c>
      <c r="B44" s="247" t="s">
        <v>197</v>
      </c>
      <c r="C44" s="326">
        <v>1863</v>
      </c>
      <c r="D44" s="145">
        <v>1863</v>
      </c>
    </row>
    <row r="45" spans="1:4" s="63" customFormat="1" ht="12" customHeight="1">
      <c r="A45" s="266" t="s">
        <v>110</v>
      </c>
      <c r="B45" s="247" t="s">
        <v>198</v>
      </c>
      <c r="C45" s="326"/>
      <c r="D45" s="145"/>
    </row>
    <row r="46" spans="1:4" s="63" customFormat="1" ht="12" customHeight="1">
      <c r="A46" s="266" t="s">
        <v>189</v>
      </c>
      <c r="B46" s="247" t="s">
        <v>199</v>
      </c>
      <c r="C46" s="330"/>
      <c r="D46" s="148"/>
    </row>
    <row r="47" spans="1:4" s="63" customFormat="1" ht="12" customHeight="1">
      <c r="A47" s="267" t="s">
        <v>190</v>
      </c>
      <c r="B47" s="248" t="s">
        <v>350</v>
      </c>
      <c r="C47" s="331"/>
      <c r="D47" s="234"/>
    </row>
    <row r="48" spans="1:4" s="63" customFormat="1" ht="12" customHeight="1" thickBot="1">
      <c r="A48" s="267" t="s">
        <v>349</v>
      </c>
      <c r="B48" s="248" t="s">
        <v>200</v>
      </c>
      <c r="C48" s="331"/>
      <c r="D48" s="234"/>
    </row>
    <row r="49" spans="1:4" s="63" customFormat="1" ht="12" customHeight="1" thickBot="1">
      <c r="A49" s="27" t="s">
        <v>13</v>
      </c>
      <c r="B49" s="19" t="s">
        <v>201</v>
      </c>
      <c r="C49" s="324">
        <f>SUM(C50:C54)</f>
        <v>0</v>
      </c>
      <c r="D49" s="143">
        <f>SUM(D50:D54)</f>
        <v>0</v>
      </c>
    </row>
    <row r="50" spans="1:4" s="63" customFormat="1" ht="12" customHeight="1">
      <c r="A50" s="265" t="s">
        <v>64</v>
      </c>
      <c r="B50" s="246" t="s">
        <v>205</v>
      </c>
      <c r="C50" s="332"/>
      <c r="D50" s="289"/>
    </row>
    <row r="51" spans="1:4" s="63" customFormat="1" ht="12" customHeight="1">
      <c r="A51" s="266" t="s">
        <v>65</v>
      </c>
      <c r="B51" s="247" t="s">
        <v>206</v>
      </c>
      <c r="C51" s="330"/>
      <c r="D51" s="148"/>
    </row>
    <row r="52" spans="1:4" s="63" customFormat="1" ht="12" customHeight="1">
      <c r="A52" s="266" t="s">
        <v>202</v>
      </c>
      <c r="B52" s="247" t="s">
        <v>207</v>
      </c>
      <c r="C52" s="330"/>
      <c r="D52" s="148"/>
    </row>
    <row r="53" spans="1:4" s="63" customFormat="1" ht="12" customHeight="1">
      <c r="A53" s="266" t="s">
        <v>203</v>
      </c>
      <c r="B53" s="247" t="s">
        <v>208</v>
      </c>
      <c r="C53" s="330"/>
      <c r="D53" s="148"/>
    </row>
    <row r="54" spans="1:4" s="63" customFormat="1" ht="12" customHeight="1" thickBot="1">
      <c r="A54" s="267" t="s">
        <v>204</v>
      </c>
      <c r="B54" s="248" t="s">
        <v>209</v>
      </c>
      <c r="C54" s="331"/>
      <c r="D54" s="234"/>
    </row>
    <row r="55" spans="1:4" s="63" customFormat="1" ht="12" customHeight="1" thickBot="1">
      <c r="A55" s="27" t="s">
        <v>111</v>
      </c>
      <c r="B55" s="19" t="s">
        <v>210</v>
      </c>
      <c r="C55" s="324">
        <f>SUM(C56:C58)</f>
        <v>0</v>
      </c>
      <c r="D55" s="143">
        <f>SUM(D56:D58)</f>
        <v>0</v>
      </c>
    </row>
    <row r="56" spans="1:4" s="63" customFormat="1" ht="12" customHeight="1">
      <c r="A56" s="265" t="s">
        <v>66</v>
      </c>
      <c r="B56" s="246" t="s">
        <v>211</v>
      </c>
      <c r="C56" s="325"/>
      <c r="D56" s="146"/>
    </row>
    <row r="57" spans="1:4" s="63" customFormat="1" ht="12" customHeight="1">
      <c r="A57" s="266" t="s">
        <v>67</v>
      </c>
      <c r="B57" s="247" t="s">
        <v>340</v>
      </c>
      <c r="C57" s="326"/>
      <c r="D57" s="145"/>
    </row>
    <row r="58" spans="1:4" s="63" customFormat="1" ht="12" customHeight="1">
      <c r="A58" s="266" t="s">
        <v>214</v>
      </c>
      <c r="B58" s="247" t="s">
        <v>212</v>
      </c>
      <c r="C58" s="326"/>
      <c r="D58" s="145"/>
    </row>
    <row r="59" spans="1:4" s="63" customFormat="1" ht="12" customHeight="1" thickBot="1">
      <c r="A59" s="267" t="s">
        <v>215</v>
      </c>
      <c r="B59" s="248" t="s">
        <v>213</v>
      </c>
      <c r="C59" s="327"/>
      <c r="D59" s="147"/>
    </row>
    <row r="60" spans="1:4" s="63" customFormat="1" ht="12" customHeight="1" thickBot="1">
      <c r="A60" s="27" t="s">
        <v>15</v>
      </c>
      <c r="B60" s="138" t="s">
        <v>216</v>
      </c>
      <c r="C60" s="324">
        <f>SUM(C61:C63)</f>
        <v>0</v>
      </c>
      <c r="D60" s="143">
        <f>SUM(D61:D63)</f>
        <v>0</v>
      </c>
    </row>
    <row r="61" spans="1:4" s="63" customFormat="1" ht="12" customHeight="1">
      <c r="A61" s="265" t="s">
        <v>112</v>
      </c>
      <c r="B61" s="246" t="s">
        <v>218</v>
      </c>
      <c r="C61" s="330"/>
      <c r="D61" s="148"/>
    </row>
    <row r="62" spans="1:4" s="63" customFormat="1" ht="12" customHeight="1">
      <c r="A62" s="266" t="s">
        <v>113</v>
      </c>
      <c r="B62" s="247" t="s">
        <v>341</v>
      </c>
      <c r="C62" s="330"/>
      <c r="D62" s="148"/>
    </row>
    <row r="63" spans="1:4" s="63" customFormat="1" ht="12" customHeight="1">
      <c r="A63" s="266" t="s">
        <v>139</v>
      </c>
      <c r="B63" s="247" t="s">
        <v>219</v>
      </c>
      <c r="C63" s="330"/>
      <c r="D63" s="148"/>
    </row>
    <row r="64" spans="1:4" s="63" customFormat="1" ht="12" customHeight="1" thickBot="1">
      <c r="A64" s="267" t="s">
        <v>217</v>
      </c>
      <c r="B64" s="248" t="s">
        <v>220</v>
      </c>
      <c r="C64" s="330"/>
      <c r="D64" s="148"/>
    </row>
    <row r="65" spans="1:4" s="63" customFormat="1" ht="12" customHeight="1" thickBot="1">
      <c r="A65" s="27" t="s">
        <v>16</v>
      </c>
      <c r="B65" s="19" t="s">
        <v>221</v>
      </c>
      <c r="C65" s="328">
        <f>+C8+C15+C22+C29+C37+C49+C55+C60</f>
        <v>10578</v>
      </c>
      <c r="D65" s="149">
        <f>+D8+D15+D22+D29+D37+D49+D55+D60</f>
        <v>10628</v>
      </c>
    </row>
    <row r="66" spans="1:4" s="63" customFormat="1" ht="12" customHeight="1" thickBot="1">
      <c r="A66" s="268" t="s">
        <v>312</v>
      </c>
      <c r="B66" s="138" t="s">
        <v>223</v>
      </c>
      <c r="C66" s="324">
        <f>SUM(C67:C69)</f>
        <v>0</v>
      </c>
      <c r="D66" s="143">
        <f>SUM(D67:D69)</f>
        <v>0</v>
      </c>
    </row>
    <row r="67" spans="1:4" s="63" customFormat="1" ht="12" customHeight="1">
      <c r="A67" s="265" t="s">
        <v>254</v>
      </c>
      <c r="B67" s="246" t="s">
        <v>224</v>
      </c>
      <c r="C67" s="330"/>
      <c r="D67" s="148"/>
    </row>
    <row r="68" spans="1:4" s="63" customFormat="1" ht="12" customHeight="1">
      <c r="A68" s="266" t="s">
        <v>263</v>
      </c>
      <c r="B68" s="247" t="s">
        <v>225</v>
      </c>
      <c r="C68" s="330"/>
      <c r="D68" s="148"/>
    </row>
    <row r="69" spans="1:4" s="63" customFormat="1" ht="12" customHeight="1" thickBot="1">
      <c r="A69" s="267" t="s">
        <v>264</v>
      </c>
      <c r="B69" s="249" t="s">
        <v>226</v>
      </c>
      <c r="C69" s="330"/>
      <c r="D69" s="148"/>
    </row>
    <row r="70" spans="1:4" s="63" customFormat="1" ht="12" customHeight="1" thickBot="1">
      <c r="A70" s="268" t="s">
        <v>227</v>
      </c>
      <c r="B70" s="138" t="s">
        <v>228</v>
      </c>
      <c r="C70" s="324">
        <f>SUM(C71:C74)</f>
        <v>0</v>
      </c>
      <c r="D70" s="143">
        <f>SUM(D71:D74)</f>
        <v>0</v>
      </c>
    </row>
    <row r="71" spans="1:4" s="63" customFormat="1" ht="12" customHeight="1">
      <c r="A71" s="265" t="s">
        <v>89</v>
      </c>
      <c r="B71" s="246" t="s">
        <v>229</v>
      </c>
      <c r="C71" s="330"/>
      <c r="D71" s="148"/>
    </row>
    <row r="72" spans="1:4" s="63" customFormat="1" ht="12" customHeight="1">
      <c r="A72" s="266" t="s">
        <v>90</v>
      </c>
      <c r="B72" s="247" t="s">
        <v>230</v>
      </c>
      <c r="C72" s="330"/>
      <c r="D72" s="148"/>
    </row>
    <row r="73" spans="1:4" s="63" customFormat="1" ht="12" customHeight="1">
      <c r="A73" s="266" t="s">
        <v>255</v>
      </c>
      <c r="B73" s="247" t="s">
        <v>231</v>
      </c>
      <c r="C73" s="330"/>
      <c r="D73" s="148"/>
    </row>
    <row r="74" spans="1:4" s="63" customFormat="1" ht="12" customHeight="1" thickBot="1">
      <c r="A74" s="267" t="s">
        <v>256</v>
      </c>
      <c r="B74" s="248" t="s">
        <v>232</v>
      </c>
      <c r="C74" s="330"/>
      <c r="D74" s="148"/>
    </row>
    <row r="75" spans="1:4" s="63" customFormat="1" ht="12" customHeight="1" thickBot="1">
      <c r="A75" s="268" t="s">
        <v>233</v>
      </c>
      <c r="B75" s="138" t="s">
        <v>234</v>
      </c>
      <c r="C75" s="324">
        <f>SUM(C76:C77)</f>
        <v>0</v>
      </c>
      <c r="D75" s="143">
        <f>SUM(D76:D77)</f>
        <v>0</v>
      </c>
    </row>
    <row r="76" spans="1:4" s="63" customFormat="1" ht="12" customHeight="1">
      <c r="A76" s="265" t="s">
        <v>257</v>
      </c>
      <c r="B76" s="246" t="s">
        <v>235</v>
      </c>
      <c r="C76" s="330"/>
      <c r="D76" s="148"/>
    </row>
    <row r="77" spans="1:4" s="63" customFormat="1" ht="12" customHeight="1" thickBot="1">
      <c r="A77" s="267" t="s">
        <v>258</v>
      </c>
      <c r="B77" s="248" t="s">
        <v>236</v>
      </c>
      <c r="C77" s="330"/>
      <c r="D77" s="148"/>
    </row>
    <row r="78" spans="1:4" s="62" customFormat="1" ht="12" customHeight="1" thickBot="1">
      <c r="A78" s="268" t="s">
        <v>237</v>
      </c>
      <c r="B78" s="138" t="s">
        <v>238</v>
      </c>
      <c r="C78" s="324">
        <f>SUM(C79:C81)</f>
        <v>0</v>
      </c>
      <c r="D78" s="143">
        <f>SUM(D79:D81)</f>
        <v>0</v>
      </c>
    </row>
    <row r="79" spans="1:4" s="63" customFormat="1" ht="12" customHeight="1">
      <c r="A79" s="265" t="s">
        <v>259</v>
      </c>
      <c r="B79" s="246" t="s">
        <v>239</v>
      </c>
      <c r="C79" s="330"/>
      <c r="D79" s="148"/>
    </row>
    <row r="80" spans="1:4" s="63" customFormat="1" ht="12" customHeight="1">
      <c r="A80" s="266" t="s">
        <v>260</v>
      </c>
      <c r="B80" s="247" t="s">
        <v>240</v>
      </c>
      <c r="C80" s="330"/>
      <c r="D80" s="148"/>
    </row>
    <row r="81" spans="1:4" s="63" customFormat="1" ht="12" customHeight="1" thickBot="1">
      <c r="A81" s="267" t="s">
        <v>261</v>
      </c>
      <c r="B81" s="248" t="s">
        <v>241</v>
      </c>
      <c r="C81" s="330"/>
      <c r="D81" s="148"/>
    </row>
    <row r="82" spans="1:4" s="63" customFormat="1" ht="12" customHeight="1" thickBot="1">
      <c r="A82" s="268" t="s">
        <v>242</v>
      </c>
      <c r="B82" s="138" t="s">
        <v>262</v>
      </c>
      <c r="C82" s="324">
        <f>SUM(C83:C86)</f>
        <v>0</v>
      </c>
      <c r="D82" s="143">
        <f>SUM(D83:D86)</f>
        <v>0</v>
      </c>
    </row>
    <row r="83" spans="1:4" s="63" customFormat="1" ht="12" customHeight="1">
      <c r="A83" s="269" t="s">
        <v>243</v>
      </c>
      <c r="B83" s="246" t="s">
        <v>244</v>
      </c>
      <c r="C83" s="330"/>
      <c r="D83" s="148"/>
    </row>
    <row r="84" spans="1:4" s="63" customFormat="1" ht="12" customHeight="1">
      <c r="A84" s="270" t="s">
        <v>245</v>
      </c>
      <c r="B84" s="247" t="s">
        <v>246</v>
      </c>
      <c r="C84" s="330"/>
      <c r="D84" s="148"/>
    </row>
    <row r="85" spans="1:4" s="63" customFormat="1" ht="12" customHeight="1">
      <c r="A85" s="270" t="s">
        <v>247</v>
      </c>
      <c r="B85" s="247" t="s">
        <v>248</v>
      </c>
      <c r="C85" s="330"/>
      <c r="D85" s="148"/>
    </row>
    <row r="86" spans="1:4" s="62" customFormat="1" ht="12" customHeight="1" thickBot="1">
      <c r="A86" s="271" t="s">
        <v>249</v>
      </c>
      <c r="B86" s="248" t="s">
        <v>250</v>
      </c>
      <c r="C86" s="330"/>
      <c r="D86" s="148"/>
    </row>
    <row r="87" spans="1:4" s="62" customFormat="1" ht="12" customHeight="1" thickBot="1">
      <c r="A87" s="268" t="s">
        <v>251</v>
      </c>
      <c r="B87" s="138" t="s">
        <v>392</v>
      </c>
      <c r="C87" s="333"/>
      <c r="D87" s="290"/>
    </row>
    <row r="88" spans="1:4" s="62" customFormat="1" ht="12" customHeight="1" thickBot="1">
      <c r="A88" s="268" t="s">
        <v>422</v>
      </c>
      <c r="B88" s="138" t="s">
        <v>252</v>
      </c>
      <c r="C88" s="333"/>
      <c r="D88" s="290"/>
    </row>
    <row r="89" spans="1:4" s="62" customFormat="1" ht="12" customHeight="1" thickBot="1">
      <c r="A89" s="268" t="s">
        <v>423</v>
      </c>
      <c r="B89" s="253" t="s">
        <v>395</v>
      </c>
      <c r="C89" s="328">
        <f>+C66+C70+C75+C78+C82+C88+C87</f>
        <v>0</v>
      </c>
      <c r="D89" s="149">
        <f>+D66+D70+D75+D78+D82+D88+D87</f>
        <v>0</v>
      </c>
    </row>
    <row r="90" spans="1:4" s="62" customFormat="1" ht="12" customHeight="1" thickBot="1">
      <c r="A90" s="272" t="s">
        <v>424</v>
      </c>
      <c r="B90" s="254" t="s">
        <v>425</v>
      </c>
      <c r="C90" s="328">
        <f>+C65+C89</f>
        <v>10578</v>
      </c>
      <c r="D90" s="149">
        <f>+D65+D89</f>
        <v>10628</v>
      </c>
    </row>
    <row r="91" spans="1:4" s="63" customFormat="1" ht="15" customHeight="1" thickBot="1">
      <c r="A91" s="125"/>
      <c r="B91" s="126"/>
      <c r="C91" s="126"/>
      <c r="D91" s="209"/>
    </row>
    <row r="92" spans="1:4" s="53" customFormat="1" ht="16.5" customHeight="1" thickBot="1">
      <c r="A92" s="129"/>
      <c r="B92" s="130" t="s">
        <v>44</v>
      </c>
      <c r="C92" s="130"/>
      <c r="D92" s="211"/>
    </row>
    <row r="93" spans="1:4" s="64" customFormat="1" ht="12" customHeight="1" thickBot="1">
      <c r="A93" s="238" t="s">
        <v>8</v>
      </c>
      <c r="B93" s="26" t="s">
        <v>429</v>
      </c>
      <c r="C93" s="334">
        <f>+C94+C95+C96+C97+C98+C111</f>
        <v>10578</v>
      </c>
      <c r="D93" s="142">
        <f>+D94+D95+D96+D97+D98+D111</f>
        <v>10628</v>
      </c>
    </row>
    <row r="94" spans="1:4" ht="12" customHeight="1">
      <c r="A94" s="273" t="s">
        <v>68</v>
      </c>
      <c r="B94" s="8" t="s">
        <v>38</v>
      </c>
      <c r="C94" s="335">
        <v>1463</v>
      </c>
      <c r="D94" s="144">
        <v>1463</v>
      </c>
    </row>
    <row r="95" spans="1:4" ht="12" customHeight="1">
      <c r="A95" s="266" t="s">
        <v>69</v>
      </c>
      <c r="B95" s="6" t="s">
        <v>114</v>
      </c>
      <c r="C95" s="326">
        <v>395</v>
      </c>
      <c r="D95" s="145">
        <v>395</v>
      </c>
    </row>
    <row r="96" spans="1:4" ht="12" customHeight="1">
      <c r="A96" s="266" t="s">
        <v>70</v>
      </c>
      <c r="B96" s="6" t="s">
        <v>87</v>
      </c>
      <c r="C96" s="327">
        <v>5780</v>
      </c>
      <c r="D96" s="147">
        <v>5780</v>
      </c>
    </row>
    <row r="97" spans="1:4" ht="12" customHeight="1">
      <c r="A97" s="266" t="s">
        <v>71</v>
      </c>
      <c r="B97" s="9" t="s">
        <v>115</v>
      </c>
      <c r="C97" s="327"/>
      <c r="D97" s="147"/>
    </row>
    <row r="98" spans="1:4" ht="12" customHeight="1">
      <c r="A98" s="266" t="s">
        <v>79</v>
      </c>
      <c r="B98" s="17" t="s">
        <v>116</v>
      </c>
      <c r="C98" s="327">
        <v>2940</v>
      </c>
      <c r="D98" s="147">
        <v>2990</v>
      </c>
    </row>
    <row r="99" spans="1:4" ht="12" customHeight="1">
      <c r="A99" s="266" t="s">
        <v>72</v>
      </c>
      <c r="B99" s="6" t="s">
        <v>426</v>
      </c>
      <c r="C99" s="327"/>
      <c r="D99" s="147"/>
    </row>
    <row r="100" spans="1:4" ht="12" customHeight="1">
      <c r="A100" s="266" t="s">
        <v>73</v>
      </c>
      <c r="B100" s="82" t="s">
        <v>358</v>
      </c>
      <c r="C100" s="327"/>
      <c r="D100" s="147"/>
    </row>
    <row r="101" spans="1:4" ht="12" customHeight="1">
      <c r="A101" s="266" t="s">
        <v>80</v>
      </c>
      <c r="B101" s="82" t="s">
        <v>357</v>
      </c>
      <c r="C101" s="327"/>
      <c r="D101" s="147"/>
    </row>
    <row r="102" spans="1:4" ht="12" customHeight="1">
      <c r="A102" s="266" t="s">
        <v>81</v>
      </c>
      <c r="B102" s="82" t="s">
        <v>268</v>
      </c>
      <c r="C102" s="327"/>
      <c r="D102" s="147"/>
    </row>
    <row r="103" spans="1:4" ht="12" customHeight="1">
      <c r="A103" s="266" t="s">
        <v>82</v>
      </c>
      <c r="B103" s="83" t="s">
        <v>269</v>
      </c>
      <c r="C103" s="327"/>
      <c r="D103" s="147"/>
    </row>
    <row r="104" spans="1:4" ht="12" customHeight="1">
      <c r="A104" s="266" t="s">
        <v>83</v>
      </c>
      <c r="B104" s="83" t="s">
        <v>270</v>
      </c>
      <c r="C104" s="327"/>
      <c r="D104" s="147"/>
    </row>
    <row r="105" spans="1:4" ht="12" customHeight="1">
      <c r="A105" s="266" t="s">
        <v>85</v>
      </c>
      <c r="B105" s="82" t="s">
        <v>271</v>
      </c>
      <c r="C105" s="327">
        <v>740</v>
      </c>
      <c r="D105" s="147">
        <v>740</v>
      </c>
    </row>
    <row r="106" spans="1:4" ht="12" customHeight="1">
      <c r="A106" s="266" t="s">
        <v>117</v>
      </c>
      <c r="B106" s="82" t="s">
        <v>272</v>
      </c>
      <c r="C106" s="327"/>
      <c r="D106" s="147"/>
    </row>
    <row r="107" spans="1:4" ht="12" customHeight="1">
      <c r="A107" s="266" t="s">
        <v>266</v>
      </c>
      <c r="B107" s="83" t="s">
        <v>273</v>
      </c>
      <c r="C107" s="327"/>
      <c r="D107" s="147"/>
    </row>
    <row r="108" spans="1:4" ht="12" customHeight="1">
      <c r="A108" s="274" t="s">
        <v>267</v>
      </c>
      <c r="B108" s="84" t="s">
        <v>274</v>
      </c>
      <c r="C108" s="327"/>
      <c r="D108" s="147"/>
    </row>
    <row r="109" spans="1:4" ht="12" customHeight="1">
      <c r="A109" s="266" t="s">
        <v>355</v>
      </c>
      <c r="B109" s="84" t="s">
        <v>275</v>
      </c>
      <c r="C109" s="327"/>
      <c r="D109" s="147"/>
    </row>
    <row r="110" spans="1:4" ht="12" customHeight="1">
      <c r="A110" s="266" t="s">
        <v>356</v>
      </c>
      <c r="B110" s="83" t="s">
        <v>276</v>
      </c>
      <c r="C110" s="326">
        <v>2200</v>
      </c>
      <c r="D110" s="145">
        <v>2250</v>
      </c>
    </row>
    <row r="111" spans="1:4" ht="12" customHeight="1">
      <c r="A111" s="266" t="s">
        <v>360</v>
      </c>
      <c r="B111" s="9" t="s">
        <v>39</v>
      </c>
      <c r="C111" s="326"/>
      <c r="D111" s="145"/>
    </row>
    <row r="112" spans="1:4" ht="12" customHeight="1">
      <c r="A112" s="267" t="s">
        <v>361</v>
      </c>
      <c r="B112" s="6" t="s">
        <v>427</v>
      </c>
      <c r="C112" s="327"/>
      <c r="D112" s="147"/>
    </row>
    <row r="113" spans="1:4" ht="12" customHeight="1" thickBot="1">
      <c r="A113" s="275" t="s">
        <v>362</v>
      </c>
      <c r="B113" s="85" t="s">
        <v>428</v>
      </c>
      <c r="C113" s="336"/>
      <c r="D113" s="151"/>
    </row>
    <row r="114" spans="1:4" ht="12" customHeight="1" thickBot="1">
      <c r="A114" s="27" t="s">
        <v>9</v>
      </c>
      <c r="B114" s="25" t="s">
        <v>277</v>
      </c>
      <c r="C114" s="324">
        <f>+C115+C117+C119</f>
        <v>0</v>
      </c>
      <c r="D114" s="143">
        <f>+D115+D117+D119</f>
        <v>0</v>
      </c>
    </row>
    <row r="115" spans="1:4" ht="12" customHeight="1">
      <c r="A115" s="265" t="s">
        <v>74</v>
      </c>
      <c r="B115" s="6" t="s">
        <v>137</v>
      </c>
      <c r="C115" s="325"/>
      <c r="D115" s="146"/>
    </row>
    <row r="116" spans="1:4" ht="12" customHeight="1">
      <c r="A116" s="265" t="s">
        <v>75</v>
      </c>
      <c r="B116" s="10" t="s">
        <v>281</v>
      </c>
      <c r="C116" s="325"/>
      <c r="D116" s="146"/>
    </row>
    <row r="117" spans="1:4" ht="12" customHeight="1">
      <c r="A117" s="265" t="s">
        <v>76</v>
      </c>
      <c r="B117" s="10" t="s">
        <v>118</v>
      </c>
      <c r="C117" s="326"/>
      <c r="D117" s="145"/>
    </row>
    <row r="118" spans="1:4" ht="12" customHeight="1">
      <c r="A118" s="265" t="s">
        <v>77</v>
      </c>
      <c r="B118" s="10" t="s">
        <v>282</v>
      </c>
      <c r="C118" s="337"/>
      <c r="D118" s="145"/>
    </row>
    <row r="119" spans="1:4" ht="12" customHeight="1">
      <c r="A119" s="265" t="s">
        <v>78</v>
      </c>
      <c r="B119" s="140" t="s">
        <v>140</v>
      </c>
      <c r="C119" s="337"/>
      <c r="D119" s="145"/>
    </row>
    <row r="120" spans="1:4" ht="12" customHeight="1">
      <c r="A120" s="265" t="s">
        <v>84</v>
      </c>
      <c r="B120" s="139" t="s">
        <v>342</v>
      </c>
      <c r="C120" s="337"/>
      <c r="D120" s="145"/>
    </row>
    <row r="121" spans="1:4" ht="12" customHeight="1">
      <c r="A121" s="265" t="s">
        <v>86</v>
      </c>
      <c r="B121" s="242" t="s">
        <v>287</v>
      </c>
      <c r="C121" s="337"/>
      <c r="D121" s="145"/>
    </row>
    <row r="122" spans="1:4" ht="12" customHeight="1">
      <c r="A122" s="265" t="s">
        <v>119</v>
      </c>
      <c r="B122" s="83" t="s">
        <v>270</v>
      </c>
      <c r="C122" s="337"/>
      <c r="D122" s="145"/>
    </row>
    <row r="123" spans="1:4" ht="12" customHeight="1">
      <c r="A123" s="265" t="s">
        <v>120</v>
      </c>
      <c r="B123" s="83" t="s">
        <v>286</v>
      </c>
      <c r="C123" s="337"/>
      <c r="D123" s="145"/>
    </row>
    <row r="124" spans="1:4" ht="12" customHeight="1">
      <c r="A124" s="265" t="s">
        <v>121</v>
      </c>
      <c r="B124" s="83" t="s">
        <v>285</v>
      </c>
      <c r="C124" s="337"/>
      <c r="D124" s="145"/>
    </row>
    <row r="125" spans="1:4" ht="12" customHeight="1">
      <c r="A125" s="265" t="s">
        <v>278</v>
      </c>
      <c r="B125" s="83" t="s">
        <v>273</v>
      </c>
      <c r="C125" s="337"/>
      <c r="D125" s="145"/>
    </row>
    <row r="126" spans="1:4" ht="12" customHeight="1">
      <c r="A126" s="265" t="s">
        <v>279</v>
      </c>
      <c r="B126" s="83" t="s">
        <v>284</v>
      </c>
      <c r="C126" s="337"/>
      <c r="D126" s="145"/>
    </row>
    <row r="127" spans="1:4" ht="12" customHeight="1" thickBot="1">
      <c r="A127" s="274" t="s">
        <v>280</v>
      </c>
      <c r="B127" s="83" t="s">
        <v>283</v>
      </c>
      <c r="C127" s="338"/>
      <c r="D127" s="147"/>
    </row>
    <row r="128" spans="1:4" ht="12" customHeight="1" thickBot="1">
      <c r="A128" s="27" t="s">
        <v>10</v>
      </c>
      <c r="B128" s="69" t="s">
        <v>365</v>
      </c>
      <c r="C128" s="324">
        <f>+C93+C114</f>
        <v>10578</v>
      </c>
      <c r="D128" s="143">
        <f>+D93+D114</f>
        <v>10628</v>
      </c>
    </row>
    <row r="129" spans="1:12" ht="12" customHeight="1" thickBot="1">
      <c r="A129" s="27" t="s">
        <v>11</v>
      </c>
      <c r="B129" s="69" t="s">
        <v>366</v>
      </c>
      <c r="C129" s="324">
        <f>+C130+C131+C132</f>
        <v>0</v>
      </c>
      <c r="D129" s="143">
        <f>+D130+D131+D132</f>
        <v>0</v>
      </c>
    </row>
    <row r="130" spans="1:12" s="64" customFormat="1" ht="12" customHeight="1">
      <c r="A130" s="265" t="s">
        <v>178</v>
      </c>
      <c r="B130" s="7" t="s">
        <v>432</v>
      </c>
      <c r="C130" s="337"/>
      <c r="D130" s="145"/>
    </row>
    <row r="131" spans="1:12" ht="12" customHeight="1">
      <c r="A131" s="265" t="s">
        <v>181</v>
      </c>
      <c r="B131" s="7" t="s">
        <v>374</v>
      </c>
      <c r="C131" s="337"/>
      <c r="D131" s="145"/>
    </row>
    <row r="132" spans="1:12" ht="12" customHeight="1" thickBot="1">
      <c r="A132" s="274" t="s">
        <v>182</v>
      </c>
      <c r="B132" s="5" t="s">
        <v>431</v>
      </c>
      <c r="C132" s="337"/>
      <c r="D132" s="145"/>
    </row>
    <row r="133" spans="1:12" ht="12" customHeight="1" thickBot="1">
      <c r="A133" s="27" t="s">
        <v>12</v>
      </c>
      <c r="B133" s="69" t="s">
        <v>367</v>
      </c>
      <c r="C133" s="324">
        <f>+C134+C135+C136+C137+C138+C139</f>
        <v>0</v>
      </c>
      <c r="D133" s="143">
        <f>+D134+D135+D136+D137+D138+D139</f>
        <v>0</v>
      </c>
    </row>
    <row r="134" spans="1:12" ht="12" customHeight="1">
      <c r="A134" s="265" t="s">
        <v>61</v>
      </c>
      <c r="B134" s="7" t="s">
        <v>376</v>
      </c>
      <c r="C134" s="337"/>
      <c r="D134" s="145"/>
    </row>
    <row r="135" spans="1:12" ht="12" customHeight="1">
      <c r="A135" s="265" t="s">
        <v>62</v>
      </c>
      <c r="B135" s="7" t="s">
        <v>368</v>
      </c>
      <c r="C135" s="337"/>
      <c r="D135" s="145"/>
    </row>
    <row r="136" spans="1:12" ht="12" customHeight="1">
      <c r="A136" s="265" t="s">
        <v>63</v>
      </c>
      <c r="B136" s="7" t="s">
        <v>369</v>
      </c>
      <c r="C136" s="337"/>
      <c r="D136" s="145"/>
    </row>
    <row r="137" spans="1:12" ht="12" customHeight="1">
      <c r="A137" s="265" t="s">
        <v>106</v>
      </c>
      <c r="B137" s="7" t="s">
        <v>430</v>
      </c>
      <c r="C137" s="337"/>
      <c r="D137" s="145"/>
    </row>
    <row r="138" spans="1:12" ht="12" customHeight="1">
      <c r="A138" s="265" t="s">
        <v>107</v>
      </c>
      <c r="B138" s="7" t="s">
        <v>371</v>
      </c>
      <c r="C138" s="337"/>
      <c r="D138" s="145"/>
    </row>
    <row r="139" spans="1:12" s="64" customFormat="1" ht="12" customHeight="1" thickBot="1">
      <c r="A139" s="274" t="s">
        <v>108</v>
      </c>
      <c r="B139" s="5" t="s">
        <v>372</v>
      </c>
      <c r="C139" s="337"/>
      <c r="D139" s="145"/>
    </row>
    <row r="140" spans="1:12" ht="12" customHeight="1" thickBot="1">
      <c r="A140" s="27" t="s">
        <v>13</v>
      </c>
      <c r="B140" s="69" t="s">
        <v>445</v>
      </c>
      <c r="C140" s="328">
        <f>+C141+C142+C144+C145+C143</f>
        <v>0</v>
      </c>
      <c r="D140" s="149">
        <f>+D141+D142+D144+D145+D143</f>
        <v>0</v>
      </c>
      <c r="L140" s="137"/>
    </row>
    <row r="141" spans="1:12">
      <c r="A141" s="265" t="s">
        <v>64</v>
      </c>
      <c r="B141" s="7" t="s">
        <v>288</v>
      </c>
      <c r="C141" s="337"/>
      <c r="D141" s="145"/>
    </row>
    <row r="142" spans="1:12" ht="12" customHeight="1">
      <c r="A142" s="265" t="s">
        <v>65</v>
      </c>
      <c r="B142" s="7" t="s">
        <v>289</v>
      </c>
      <c r="C142" s="337"/>
      <c r="D142" s="145"/>
    </row>
    <row r="143" spans="1:12" s="64" customFormat="1" ht="12" customHeight="1">
      <c r="A143" s="265" t="s">
        <v>202</v>
      </c>
      <c r="B143" s="7" t="s">
        <v>444</v>
      </c>
      <c r="C143" s="337"/>
      <c r="D143" s="145"/>
    </row>
    <row r="144" spans="1:12" s="64" customFormat="1" ht="12" customHeight="1">
      <c r="A144" s="265" t="s">
        <v>203</v>
      </c>
      <c r="B144" s="7" t="s">
        <v>381</v>
      </c>
      <c r="C144" s="337"/>
      <c r="D144" s="145"/>
    </row>
    <row r="145" spans="1:4" s="64" customFormat="1" ht="12" customHeight="1" thickBot="1">
      <c r="A145" s="274" t="s">
        <v>204</v>
      </c>
      <c r="B145" s="5" t="s">
        <v>308</v>
      </c>
      <c r="C145" s="337"/>
      <c r="D145" s="145"/>
    </row>
    <row r="146" spans="1:4" s="64" customFormat="1" ht="12" customHeight="1" thickBot="1">
      <c r="A146" s="27" t="s">
        <v>14</v>
      </c>
      <c r="B146" s="69" t="s">
        <v>382</v>
      </c>
      <c r="C146" s="339">
        <f>+C147+C148+C149+C150+C151</f>
        <v>0</v>
      </c>
      <c r="D146" s="152">
        <f>+D147+D148+D149+D150+D151</f>
        <v>0</v>
      </c>
    </row>
    <row r="147" spans="1:4" s="64" customFormat="1" ht="12" customHeight="1">
      <c r="A147" s="265" t="s">
        <v>66</v>
      </c>
      <c r="B147" s="7" t="s">
        <v>377</v>
      </c>
      <c r="C147" s="337"/>
      <c r="D147" s="145"/>
    </row>
    <row r="148" spans="1:4" s="64" customFormat="1" ht="12" customHeight="1">
      <c r="A148" s="265" t="s">
        <v>67</v>
      </c>
      <c r="B148" s="7" t="s">
        <v>384</v>
      </c>
      <c r="C148" s="337"/>
      <c r="D148" s="145"/>
    </row>
    <row r="149" spans="1:4" s="64" customFormat="1" ht="12" customHeight="1">
      <c r="A149" s="265" t="s">
        <v>214</v>
      </c>
      <c r="B149" s="7" t="s">
        <v>379</v>
      </c>
      <c r="C149" s="337"/>
      <c r="D149" s="145"/>
    </row>
    <row r="150" spans="1:4" ht="12.75" customHeight="1">
      <c r="A150" s="265" t="s">
        <v>215</v>
      </c>
      <c r="B150" s="7" t="s">
        <v>433</v>
      </c>
      <c r="C150" s="337"/>
      <c r="D150" s="145"/>
    </row>
    <row r="151" spans="1:4" ht="12.75" customHeight="1" thickBot="1">
      <c r="A151" s="274" t="s">
        <v>383</v>
      </c>
      <c r="B151" s="5" t="s">
        <v>386</v>
      </c>
      <c r="C151" s="338"/>
      <c r="D151" s="147"/>
    </row>
    <row r="152" spans="1:4" ht="12.75" customHeight="1" thickBot="1">
      <c r="A152" s="306" t="s">
        <v>15</v>
      </c>
      <c r="B152" s="69" t="s">
        <v>387</v>
      </c>
      <c r="C152" s="339"/>
      <c r="D152" s="152"/>
    </row>
    <row r="153" spans="1:4" ht="12" customHeight="1" thickBot="1">
      <c r="A153" s="306" t="s">
        <v>16</v>
      </c>
      <c r="B153" s="69" t="s">
        <v>388</v>
      </c>
      <c r="C153" s="339"/>
      <c r="D153" s="152"/>
    </row>
    <row r="154" spans="1:4" ht="15" customHeight="1" thickBot="1">
      <c r="A154" s="27" t="s">
        <v>17</v>
      </c>
      <c r="B154" s="69" t="s">
        <v>390</v>
      </c>
      <c r="C154" s="340">
        <f>+C129+C133+C140+C146+C152+C153</f>
        <v>0</v>
      </c>
      <c r="D154" s="256">
        <f>+D129+D133+D140+D146+D152+D153</f>
        <v>0</v>
      </c>
    </row>
    <row r="155" spans="1:4" ht="13.5" thickBot="1">
      <c r="A155" s="276" t="s">
        <v>18</v>
      </c>
      <c r="B155" s="217" t="s">
        <v>389</v>
      </c>
      <c r="C155" s="340">
        <f>+C128+C154</f>
        <v>10578</v>
      </c>
      <c r="D155" s="256">
        <f>+D128+D154</f>
        <v>10628</v>
      </c>
    </row>
    <row r="156" spans="1:4" ht="14.25" customHeight="1" thickBot="1">
      <c r="A156" s="134" t="s">
        <v>434</v>
      </c>
      <c r="B156" s="135"/>
      <c r="C156" s="341">
        <v>1</v>
      </c>
      <c r="D156" s="67">
        <v>1</v>
      </c>
    </row>
    <row r="157" spans="1:4" ht="13.5" thickBot="1">
      <c r="A157" s="134" t="s">
        <v>132</v>
      </c>
      <c r="B157" s="135"/>
      <c r="C157" s="341">
        <v>0</v>
      </c>
      <c r="D157" s="67">
        <v>0</v>
      </c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D61"/>
  <sheetViews>
    <sheetView zoomScale="130" zoomScaleNormal="130" workbookViewId="0">
      <selection activeCell="C9" sqref="C9"/>
    </sheetView>
  </sheetViews>
  <sheetFormatPr defaultRowHeight="12.75"/>
  <cols>
    <col min="1" max="1" width="7.33203125" style="132" customWidth="1"/>
    <col min="2" max="2" width="56.83203125" style="133" customWidth="1"/>
    <col min="3" max="3" width="23.6640625" style="133" customWidth="1"/>
    <col min="4" max="4" width="25" style="133" customWidth="1"/>
    <col min="5" max="16384" width="9.33203125" style="133"/>
  </cols>
  <sheetData>
    <row r="1" spans="1:4" s="112" customFormat="1" ht="21" customHeight="1" thickBot="1">
      <c r="A1" s="111"/>
      <c r="B1" s="113"/>
      <c r="C1" s="113"/>
      <c r="D1" s="283" t="s">
        <v>480</v>
      </c>
    </row>
    <row r="2" spans="1:4" s="284" customFormat="1" ht="25.5" customHeight="1">
      <c r="A2" s="236" t="s">
        <v>130</v>
      </c>
      <c r="B2" s="203" t="s">
        <v>452</v>
      </c>
      <c r="C2" s="314"/>
      <c r="D2" s="214" t="s">
        <v>46</v>
      </c>
    </row>
    <row r="3" spans="1:4" s="284" customFormat="1" ht="48.75" thickBot="1">
      <c r="A3" s="277" t="s">
        <v>129</v>
      </c>
      <c r="B3" s="204" t="s">
        <v>316</v>
      </c>
      <c r="C3" s="315"/>
      <c r="D3" s="215" t="s">
        <v>40</v>
      </c>
    </row>
    <row r="4" spans="1:4" s="285" customFormat="1" ht="15.95" customHeight="1" thickBot="1">
      <c r="A4" s="115"/>
      <c r="B4" s="115"/>
      <c r="C4" s="115"/>
      <c r="D4" s="116" t="s">
        <v>41</v>
      </c>
    </row>
    <row r="5" spans="1:4" ht="24.75" thickBot="1">
      <c r="A5" s="237" t="s">
        <v>131</v>
      </c>
      <c r="B5" s="117" t="s">
        <v>42</v>
      </c>
      <c r="C5" s="316" t="s">
        <v>463</v>
      </c>
      <c r="D5" s="118" t="s">
        <v>464</v>
      </c>
    </row>
    <row r="6" spans="1:4" s="286" customFormat="1" ht="12.95" customHeight="1" thickBot="1">
      <c r="A6" s="107" t="s">
        <v>410</v>
      </c>
      <c r="B6" s="108" t="s">
        <v>411</v>
      </c>
      <c r="C6" s="317" t="s">
        <v>412</v>
      </c>
      <c r="D6" s="109" t="s">
        <v>414</v>
      </c>
    </row>
    <row r="7" spans="1:4" s="286" customFormat="1" ht="15.95" customHeight="1" thickBot="1">
      <c r="A7" s="119"/>
      <c r="B7" s="120" t="s">
        <v>43</v>
      </c>
      <c r="C7" s="120"/>
      <c r="D7" s="121"/>
    </row>
    <row r="8" spans="1:4" s="216" customFormat="1" ht="12" customHeight="1" thickBot="1">
      <c r="A8" s="107" t="s">
        <v>8</v>
      </c>
      <c r="B8" s="122" t="s">
        <v>435</v>
      </c>
      <c r="C8" s="158">
        <f>SUM(C9:C19)</f>
        <v>0</v>
      </c>
      <c r="D8" s="342">
        <f>SUM(D9:D19)</f>
        <v>0</v>
      </c>
    </row>
    <row r="9" spans="1:4" s="216" customFormat="1" ht="12" customHeight="1">
      <c r="A9" s="278" t="s">
        <v>68</v>
      </c>
      <c r="B9" s="8" t="s">
        <v>191</v>
      </c>
      <c r="C9" s="351"/>
      <c r="D9" s="343"/>
    </row>
    <row r="10" spans="1:4" s="216" customFormat="1" ht="12" customHeight="1">
      <c r="A10" s="279" t="s">
        <v>69</v>
      </c>
      <c r="B10" s="6" t="s">
        <v>192</v>
      </c>
      <c r="C10" s="155"/>
      <c r="D10" s="344"/>
    </row>
    <row r="11" spans="1:4" s="216" customFormat="1" ht="12" customHeight="1">
      <c r="A11" s="279" t="s">
        <v>70</v>
      </c>
      <c r="B11" s="6" t="s">
        <v>193</v>
      </c>
      <c r="C11" s="155"/>
      <c r="D11" s="344"/>
    </row>
    <row r="12" spans="1:4" s="216" customFormat="1" ht="12" customHeight="1">
      <c r="A12" s="279" t="s">
        <v>71</v>
      </c>
      <c r="B12" s="6" t="s">
        <v>194</v>
      </c>
      <c r="C12" s="155"/>
      <c r="D12" s="344"/>
    </row>
    <row r="13" spans="1:4" s="216" customFormat="1" ht="12" customHeight="1">
      <c r="A13" s="279" t="s">
        <v>88</v>
      </c>
      <c r="B13" s="6" t="s">
        <v>195</v>
      </c>
      <c r="C13" s="155"/>
      <c r="D13" s="344"/>
    </row>
    <row r="14" spans="1:4" s="216" customFormat="1" ht="12" customHeight="1">
      <c r="A14" s="279" t="s">
        <v>72</v>
      </c>
      <c r="B14" s="6" t="s">
        <v>317</v>
      </c>
      <c r="C14" s="155"/>
      <c r="D14" s="344"/>
    </row>
    <row r="15" spans="1:4" s="216" customFormat="1" ht="12" customHeight="1">
      <c r="A15" s="279" t="s">
        <v>73</v>
      </c>
      <c r="B15" s="5" t="s">
        <v>318</v>
      </c>
      <c r="C15" s="155"/>
      <c r="D15" s="344"/>
    </row>
    <row r="16" spans="1:4" s="216" customFormat="1" ht="12" customHeight="1">
      <c r="A16" s="279" t="s">
        <v>80</v>
      </c>
      <c r="B16" s="6" t="s">
        <v>198</v>
      </c>
      <c r="C16" s="352"/>
      <c r="D16" s="345"/>
    </row>
    <row r="17" spans="1:4" s="287" customFormat="1" ht="12" customHeight="1">
      <c r="A17" s="279" t="s">
        <v>81</v>
      </c>
      <c r="B17" s="6" t="s">
        <v>199</v>
      </c>
      <c r="C17" s="155"/>
      <c r="D17" s="344"/>
    </row>
    <row r="18" spans="1:4" s="287" customFormat="1" ht="12" customHeight="1">
      <c r="A18" s="279" t="s">
        <v>82</v>
      </c>
      <c r="B18" s="6" t="s">
        <v>350</v>
      </c>
      <c r="C18" s="157"/>
      <c r="D18" s="346"/>
    </row>
    <row r="19" spans="1:4" s="287" customFormat="1" ht="12" customHeight="1" thickBot="1">
      <c r="A19" s="279" t="s">
        <v>83</v>
      </c>
      <c r="B19" s="5" t="s">
        <v>200</v>
      </c>
      <c r="C19" s="157"/>
      <c r="D19" s="346"/>
    </row>
    <row r="20" spans="1:4" s="216" customFormat="1" ht="12" customHeight="1" thickBot="1">
      <c r="A20" s="107" t="s">
        <v>9</v>
      </c>
      <c r="B20" s="122" t="s">
        <v>319</v>
      </c>
      <c r="C20" s="158">
        <f>SUM(C21:C23)</f>
        <v>24</v>
      </c>
      <c r="D20" s="342">
        <f>SUM(D21:D23)</f>
        <v>24</v>
      </c>
    </row>
    <row r="21" spans="1:4" s="287" customFormat="1" ht="12" customHeight="1">
      <c r="A21" s="279" t="s">
        <v>74</v>
      </c>
      <c r="B21" s="7" t="s">
        <v>168</v>
      </c>
      <c r="C21" s="155"/>
      <c r="D21" s="344"/>
    </row>
    <row r="22" spans="1:4" s="287" customFormat="1" ht="12" customHeight="1">
      <c r="A22" s="279" t="s">
        <v>75</v>
      </c>
      <c r="B22" s="6" t="s">
        <v>320</v>
      </c>
      <c r="C22" s="155"/>
      <c r="D22" s="344"/>
    </row>
    <row r="23" spans="1:4" s="287" customFormat="1" ht="12" customHeight="1">
      <c r="A23" s="279" t="s">
        <v>76</v>
      </c>
      <c r="B23" s="6" t="s">
        <v>321</v>
      </c>
      <c r="C23" s="155">
        <v>24</v>
      </c>
      <c r="D23" s="344">
        <v>24</v>
      </c>
    </row>
    <row r="24" spans="1:4" s="287" customFormat="1" ht="12" customHeight="1" thickBot="1">
      <c r="A24" s="279" t="s">
        <v>77</v>
      </c>
      <c r="B24" s="6" t="s">
        <v>436</v>
      </c>
      <c r="C24" s="155"/>
      <c r="D24" s="344"/>
    </row>
    <row r="25" spans="1:4" s="287" customFormat="1" ht="12" customHeight="1" thickBot="1">
      <c r="A25" s="110" t="s">
        <v>10</v>
      </c>
      <c r="B25" s="69" t="s">
        <v>105</v>
      </c>
      <c r="C25" s="353"/>
      <c r="D25" s="347"/>
    </row>
    <row r="26" spans="1:4" s="287" customFormat="1" ht="12" customHeight="1" thickBot="1">
      <c r="A26" s="110" t="s">
        <v>11</v>
      </c>
      <c r="B26" s="69" t="s">
        <v>437</v>
      </c>
      <c r="C26" s="158">
        <f>+C27+C28+C29</f>
        <v>0</v>
      </c>
      <c r="D26" s="342">
        <f>+D27+D28+D29</f>
        <v>0</v>
      </c>
    </row>
    <row r="27" spans="1:4" s="287" customFormat="1" ht="12" customHeight="1">
      <c r="A27" s="280" t="s">
        <v>178</v>
      </c>
      <c r="B27" s="281" t="s">
        <v>173</v>
      </c>
      <c r="C27" s="354"/>
      <c r="D27" s="348"/>
    </row>
    <row r="28" spans="1:4" s="287" customFormat="1" ht="12" customHeight="1">
      <c r="A28" s="280" t="s">
        <v>181</v>
      </c>
      <c r="B28" s="281" t="s">
        <v>320</v>
      </c>
      <c r="C28" s="155"/>
      <c r="D28" s="344"/>
    </row>
    <row r="29" spans="1:4" s="287" customFormat="1" ht="12" customHeight="1">
      <c r="A29" s="280" t="s">
        <v>182</v>
      </c>
      <c r="B29" s="282" t="s">
        <v>323</v>
      </c>
      <c r="C29" s="155"/>
      <c r="D29" s="344"/>
    </row>
    <row r="30" spans="1:4" s="287" customFormat="1" ht="12" customHeight="1" thickBot="1">
      <c r="A30" s="279" t="s">
        <v>183</v>
      </c>
      <c r="B30" s="81" t="s">
        <v>438</v>
      </c>
      <c r="C30" s="57"/>
      <c r="D30" s="349"/>
    </row>
    <row r="31" spans="1:4" s="287" customFormat="1" ht="12" customHeight="1" thickBot="1">
      <c r="A31" s="110" t="s">
        <v>12</v>
      </c>
      <c r="B31" s="69" t="s">
        <v>324</v>
      </c>
      <c r="C31" s="158">
        <f>+C32+C33+C34</f>
        <v>0</v>
      </c>
      <c r="D31" s="342">
        <f>+D32+D33+D34</f>
        <v>0</v>
      </c>
    </row>
    <row r="32" spans="1:4" s="287" customFormat="1" ht="12" customHeight="1">
      <c r="A32" s="280" t="s">
        <v>61</v>
      </c>
      <c r="B32" s="281" t="s">
        <v>205</v>
      </c>
      <c r="C32" s="354"/>
      <c r="D32" s="348"/>
    </row>
    <row r="33" spans="1:4" s="287" customFormat="1" ht="12" customHeight="1">
      <c r="A33" s="280" t="s">
        <v>62</v>
      </c>
      <c r="B33" s="282" t="s">
        <v>206</v>
      </c>
      <c r="C33" s="159"/>
      <c r="D33" s="350"/>
    </row>
    <row r="34" spans="1:4" s="287" customFormat="1" ht="12" customHeight="1" thickBot="1">
      <c r="A34" s="279" t="s">
        <v>63</v>
      </c>
      <c r="B34" s="81" t="s">
        <v>207</v>
      </c>
      <c r="C34" s="57"/>
      <c r="D34" s="349"/>
    </row>
    <row r="35" spans="1:4" s="216" customFormat="1" ht="12" customHeight="1" thickBot="1">
      <c r="A35" s="110" t="s">
        <v>13</v>
      </c>
      <c r="B35" s="69" t="s">
        <v>293</v>
      </c>
      <c r="C35" s="353"/>
      <c r="D35" s="347"/>
    </row>
    <row r="36" spans="1:4" s="216" customFormat="1" ht="12" customHeight="1" thickBot="1">
      <c r="A36" s="110" t="s">
        <v>14</v>
      </c>
      <c r="B36" s="69" t="s">
        <v>325</v>
      </c>
      <c r="C36" s="353"/>
      <c r="D36" s="347"/>
    </row>
    <row r="37" spans="1:4" s="216" customFormat="1" ht="12" customHeight="1" thickBot="1">
      <c r="A37" s="107" t="s">
        <v>15</v>
      </c>
      <c r="B37" s="69" t="s">
        <v>326</v>
      </c>
      <c r="C37" s="158">
        <f>+C8+C20+C25+C26+C31+C35+C36</f>
        <v>24</v>
      </c>
      <c r="D37" s="342">
        <f>+D8+D20+D25+D26+D31+D35+D36</f>
        <v>24</v>
      </c>
    </row>
    <row r="38" spans="1:4" s="216" customFormat="1" ht="12" customHeight="1" thickBot="1">
      <c r="A38" s="123" t="s">
        <v>16</v>
      </c>
      <c r="B38" s="69" t="s">
        <v>327</v>
      </c>
      <c r="C38" s="158">
        <f>+C39+C40+C41</f>
        <v>38689</v>
      </c>
      <c r="D38" s="342">
        <f>+D39+D40+D41</f>
        <v>40832</v>
      </c>
    </row>
    <row r="39" spans="1:4" s="216" customFormat="1" ht="12" customHeight="1">
      <c r="A39" s="280" t="s">
        <v>328</v>
      </c>
      <c r="B39" s="281" t="s">
        <v>147</v>
      </c>
      <c r="C39" s="354">
        <v>1728</v>
      </c>
      <c r="D39" s="348">
        <v>1728</v>
      </c>
    </row>
    <row r="40" spans="1:4" s="216" customFormat="1" ht="12" customHeight="1">
      <c r="A40" s="280" t="s">
        <v>329</v>
      </c>
      <c r="B40" s="282" t="s">
        <v>2</v>
      </c>
      <c r="C40" s="159"/>
      <c r="D40" s="350"/>
    </row>
    <row r="41" spans="1:4" s="287" customFormat="1" ht="12" customHeight="1" thickBot="1">
      <c r="A41" s="279" t="s">
        <v>330</v>
      </c>
      <c r="B41" s="81" t="s">
        <v>331</v>
      </c>
      <c r="C41" s="57">
        <v>36961</v>
      </c>
      <c r="D41" s="349">
        <v>39104</v>
      </c>
    </row>
    <row r="42" spans="1:4" s="287" customFormat="1" ht="15" customHeight="1" thickBot="1">
      <c r="A42" s="123" t="s">
        <v>17</v>
      </c>
      <c r="B42" s="124" t="s">
        <v>332</v>
      </c>
      <c r="C42" s="355">
        <f>+C37+C38</f>
        <v>38713</v>
      </c>
      <c r="D42" s="211">
        <f>+D37+D38</f>
        <v>40856</v>
      </c>
    </row>
    <row r="43" spans="1:4" s="287" customFormat="1" ht="15" customHeight="1">
      <c r="A43" s="125"/>
      <c r="B43" s="126"/>
      <c r="C43" s="126"/>
      <c r="D43" s="209"/>
    </row>
    <row r="44" spans="1:4" ht="13.5" thickBot="1">
      <c r="A44" s="127"/>
      <c r="B44" s="128"/>
      <c r="C44" s="128"/>
      <c r="D44" s="210"/>
    </row>
    <row r="45" spans="1:4" s="286" customFormat="1" ht="16.5" customHeight="1" thickBot="1">
      <c r="A45" s="129"/>
      <c r="B45" s="130" t="s">
        <v>44</v>
      </c>
      <c r="C45" s="130"/>
      <c r="D45" s="211"/>
    </row>
    <row r="46" spans="1:4" s="288" customFormat="1" ht="12" customHeight="1" thickBot="1">
      <c r="A46" s="110" t="s">
        <v>8</v>
      </c>
      <c r="B46" s="69" t="s">
        <v>333</v>
      </c>
      <c r="C46" s="158">
        <f>SUM(C47:C51)</f>
        <v>38713</v>
      </c>
      <c r="D46" s="342">
        <f>SUM(D47:D51)</f>
        <v>40856</v>
      </c>
    </row>
    <row r="47" spans="1:4" ht="12" customHeight="1">
      <c r="A47" s="279" t="s">
        <v>68</v>
      </c>
      <c r="B47" s="7" t="s">
        <v>38</v>
      </c>
      <c r="C47" s="354">
        <v>21740</v>
      </c>
      <c r="D47" s="348">
        <v>23427</v>
      </c>
    </row>
    <row r="48" spans="1:4" ht="12" customHeight="1">
      <c r="A48" s="279" t="s">
        <v>69</v>
      </c>
      <c r="B48" s="6" t="s">
        <v>114</v>
      </c>
      <c r="C48" s="55">
        <v>5990</v>
      </c>
      <c r="D48" s="356">
        <v>6446</v>
      </c>
    </row>
    <row r="49" spans="1:4" ht="12" customHeight="1">
      <c r="A49" s="279" t="s">
        <v>70</v>
      </c>
      <c r="B49" s="6" t="s">
        <v>87</v>
      </c>
      <c r="C49" s="55">
        <v>10983</v>
      </c>
      <c r="D49" s="356">
        <v>10983</v>
      </c>
    </row>
    <row r="50" spans="1:4" ht="12" customHeight="1">
      <c r="A50" s="279" t="s">
        <v>71</v>
      </c>
      <c r="B50" s="6" t="s">
        <v>115</v>
      </c>
      <c r="C50" s="55"/>
      <c r="D50" s="356"/>
    </row>
    <row r="51" spans="1:4" ht="12" customHeight="1" thickBot="1">
      <c r="A51" s="279" t="s">
        <v>88</v>
      </c>
      <c r="B51" s="6" t="s">
        <v>116</v>
      </c>
      <c r="C51" s="55"/>
      <c r="D51" s="356"/>
    </row>
    <row r="52" spans="1:4" ht="12" customHeight="1" thickBot="1">
      <c r="A52" s="110" t="s">
        <v>9</v>
      </c>
      <c r="B52" s="69" t="s">
        <v>334</v>
      </c>
      <c r="C52" s="158">
        <f>SUM(C53:C55)</f>
        <v>0</v>
      </c>
      <c r="D52" s="342">
        <f>SUM(D53:D55)</f>
        <v>0</v>
      </c>
    </row>
    <row r="53" spans="1:4" s="288" customFormat="1" ht="12" customHeight="1">
      <c r="A53" s="279" t="s">
        <v>74</v>
      </c>
      <c r="B53" s="7" t="s">
        <v>137</v>
      </c>
      <c r="C53" s="354"/>
      <c r="D53" s="348"/>
    </row>
    <row r="54" spans="1:4" ht="12" customHeight="1">
      <c r="A54" s="279" t="s">
        <v>75</v>
      </c>
      <c r="B54" s="6" t="s">
        <v>118</v>
      </c>
      <c r="C54" s="55"/>
      <c r="D54" s="356"/>
    </row>
    <row r="55" spans="1:4" ht="12" customHeight="1">
      <c r="A55" s="279" t="s">
        <v>76</v>
      </c>
      <c r="B55" s="6" t="s">
        <v>45</v>
      </c>
      <c r="C55" s="55"/>
      <c r="D55" s="356"/>
    </row>
    <row r="56" spans="1:4" ht="12" customHeight="1" thickBot="1">
      <c r="A56" s="279" t="s">
        <v>77</v>
      </c>
      <c r="B56" s="6" t="s">
        <v>439</v>
      </c>
      <c r="C56" s="55"/>
      <c r="D56" s="356"/>
    </row>
    <row r="57" spans="1:4" ht="12" customHeight="1" thickBot="1">
      <c r="A57" s="110" t="s">
        <v>10</v>
      </c>
      <c r="B57" s="69" t="s">
        <v>4</v>
      </c>
      <c r="C57" s="353"/>
      <c r="D57" s="347"/>
    </row>
    <row r="58" spans="1:4" ht="15" customHeight="1" thickBot="1">
      <c r="A58" s="110" t="s">
        <v>11</v>
      </c>
      <c r="B58" s="131" t="s">
        <v>443</v>
      </c>
      <c r="C58" s="355">
        <f>+C46+C52+C57</f>
        <v>38713</v>
      </c>
      <c r="D58" s="211">
        <f>+D46+D52+D57</f>
        <v>40856</v>
      </c>
    </row>
    <row r="59" spans="1:4" ht="13.5" thickBot="1">
      <c r="C59" s="358"/>
      <c r="D59" s="213"/>
    </row>
    <row r="60" spans="1:4" ht="15" customHeight="1" thickBot="1">
      <c r="A60" s="134" t="s">
        <v>434</v>
      </c>
      <c r="B60" s="135"/>
      <c r="C60" s="359">
        <v>8</v>
      </c>
      <c r="D60" s="357">
        <v>8</v>
      </c>
    </row>
    <row r="61" spans="1:4" ht="14.25" customHeight="1" thickBot="1">
      <c r="A61" s="134" t="s">
        <v>132</v>
      </c>
      <c r="B61" s="135"/>
      <c r="C61" s="323">
        <v>0</v>
      </c>
      <c r="D61" s="67">
        <v>0</v>
      </c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D60"/>
  <sheetViews>
    <sheetView zoomScale="145" zoomScaleNormal="145" workbookViewId="0">
      <selection activeCell="C10" sqref="C10"/>
    </sheetView>
  </sheetViews>
  <sheetFormatPr defaultRowHeight="12.75"/>
  <cols>
    <col min="1" max="1" width="9.5" style="132" customWidth="1"/>
    <col min="2" max="2" width="59.33203125" style="133" customWidth="1"/>
    <col min="3" max="3" width="17.33203125" style="133" customWidth="1"/>
    <col min="4" max="4" width="20.83203125" style="133" customWidth="1"/>
    <col min="5" max="16384" width="9.33203125" style="133"/>
  </cols>
  <sheetData>
    <row r="1" spans="1:4" s="112" customFormat="1" ht="21" customHeight="1" thickBot="1">
      <c r="A1" s="111"/>
      <c r="B1" s="113"/>
      <c r="C1" s="113"/>
      <c r="D1" s="283" t="s">
        <v>481</v>
      </c>
    </row>
    <row r="2" spans="1:4" s="284" customFormat="1" ht="25.5" customHeight="1">
      <c r="A2" s="236" t="s">
        <v>130</v>
      </c>
      <c r="B2" s="203" t="s">
        <v>453</v>
      </c>
      <c r="C2" s="314"/>
      <c r="D2" s="214" t="s">
        <v>47</v>
      </c>
    </row>
    <row r="3" spans="1:4" s="284" customFormat="1" ht="36.75" thickBot="1">
      <c r="A3" s="277" t="s">
        <v>129</v>
      </c>
      <c r="B3" s="204" t="s">
        <v>316</v>
      </c>
      <c r="C3" s="315"/>
      <c r="D3" s="215" t="s">
        <v>40</v>
      </c>
    </row>
    <row r="4" spans="1:4" s="285" customFormat="1" ht="15.95" customHeight="1" thickBot="1">
      <c r="A4" s="115"/>
      <c r="B4" s="115"/>
      <c r="C4" s="115"/>
      <c r="D4" s="116" t="s">
        <v>41</v>
      </c>
    </row>
    <row r="5" spans="1:4" ht="24.75" thickBot="1">
      <c r="A5" s="237" t="s">
        <v>131</v>
      </c>
      <c r="B5" s="117" t="s">
        <v>42</v>
      </c>
      <c r="C5" s="316" t="s">
        <v>463</v>
      </c>
      <c r="D5" s="118" t="s">
        <v>464</v>
      </c>
    </row>
    <row r="6" spans="1:4" s="286" customFormat="1" ht="12.95" customHeight="1" thickBot="1">
      <c r="A6" s="107" t="s">
        <v>410</v>
      </c>
      <c r="B6" s="108" t="s">
        <v>411</v>
      </c>
      <c r="C6" s="317" t="s">
        <v>412</v>
      </c>
      <c r="D6" s="109" t="s">
        <v>414</v>
      </c>
    </row>
    <row r="7" spans="1:4" s="286" customFormat="1" ht="15.95" customHeight="1" thickBot="1">
      <c r="A7" s="119"/>
      <c r="B7" s="120" t="s">
        <v>43</v>
      </c>
      <c r="C7" s="120"/>
      <c r="D7" s="121"/>
    </row>
    <row r="8" spans="1:4" s="216" customFormat="1" ht="12" customHeight="1" thickBot="1">
      <c r="A8" s="107" t="s">
        <v>8</v>
      </c>
      <c r="B8" s="122" t="s">
        <v>435</v>
      </c>
      <c r="C8" s="360">
        <f>SUM(C9:C19)</f>
        <v>0</v>
      </c>
      <c r="D8" s="162">
        <f>SUM(D9:D19)</f>
        <v>0</v>
      </c>
    </row>
    <row r="9" spans="1:4" s="216" customFormat="1" ht="12" customHeight="1">
      <c r="A9" s="278" t="s">
        <v>68</v>
      </c>
      <c r="B9" s="8" t="s">
        <v>191</v>
      </c>
      <c r="C9" s="361"/>
      <c r="D9" s="207"/>
    </row>
    <row r="10" spans="1:4" s="216" customFormat="1" ht="12" customHeight="1">
      <c r="A10" s="279" t="s">
        <v>69</v>
      </c>
      <c r="B10" s="6" t="s">
        <v>192</v>
      </c>
      <c r="C10" s="156"/>
      <c r="D10" s="160"/>
    </row>
    <row r="11" spans="1:4" s="216" customFormat="1" ht="12" customHeight="1">
      <c r="A11" s="279" t="s">
        <v>70</v>
      </c>
      <c r="B11" s="6" t="s">
        <v>193</v>
      </c>
      <c r="C11" s="156"/>
      <c r="D11" s="160"/>
    </row>
    <row r="12" spans="1:4" s="216" customFormat="1" ht="12" customHeight="1">
      <c r="A12" s="279" t="s">
        <v>71</v>
      </c>
      <c r="B12" s="6" t="s">
        <v>194</v>
      </c>
      <c r="C12" s="156"/>
      <c r="D12" s="160"/>
    </row>
    <row r="13" spans="1:4" s="216" customFormat="1" ht="12" customHeight="1">
      <c r="A13" s="279" t="s">
        <v>88</v>
      </c>
      <c r="B13" s="6" t="s">
        <v>195</v>
      </c>
      <c r="C13" s="156"/>
      <c r="D13" s="160"/>
    </row>
    <row r="14" spans="1:4" s="216" customFormat="1" ht="12" customHeight="1">
      <c r="A14" s="279" t="s">
        <v>72</v>
      </c>
      <c r="B14" s="6" t="s">
        <v>317</v>
      </c>
      <c r="C14" s="156"/>
      <c r="D14" s="160"/>
    </row>
    <row r="15" spans="1:4" s="216" customFormat="1" ht="12" customHeight="1">
      <c r="A15" s="279" t="s">
        <v>73</v>
      </c>
      <c r="B15" s="5" t="s">
        <v>318</v>
      </c>
      <c r="C15" s="156"/>
      <c r="D15" s="160"/>
    </row>
    <row r="16" spans="1:4" s="216" customFormat="1" ht="12" customHeight="1">
      <c r="A16" s="279" t="s">
        <v>80</v>
      </c>
      <c r="B16" s="6" t="s">
        <v>198</v>
      </c>
      <c r="C16" s="228"/>
      <c r="D16" s="208"/>
    </row>
    <row r="17" spans="1:4" s="287" customFormat="1" ht="12" customHeight="1">
      <c r="A17" s="279" t="s">
        <v>81</v>
      </c>
      <c r="B17" s="6" t="s">
        <v>199</v>
      </c>
      <c r="C17" s="156"/>
      <c r="D17" s="160"/>
    </row>
    <row r="18" spans="1:4" s="287" customFormat="1" ht="12" customHeight="1">
      <c r="A18" s="279" t="s">
        <v>82</v>
      </c>
      <c r="B18" s="6" t="s">
        <v>350</v>
      </c>
      <c r="C18" s="362"/>
      <c r="D18" s="161"/>
    </row>
    <row r="19" spans="1:4" s="287" customFormat="1" ht="12" customHeight="1" thickBot="1">
      <c r="A19" s="279" t="s">
        <v>83</v>
      </c>
      <c r="B19" s="5" t="s">
        <v>200</v>
      </c>
      <c r="C19" s="362"/>
      <c r="D19" s="161"/>
    </row>
    <row r="20" spans="1:4" s="216" customFormat="1" ht="12" customHeight="1" thickBot="1">
      <c r="A20" s="107" t="s">
        <v>9</v>
      </c>
      <c r="B20" s="122" t="s">
        <v>319</v>
      </c>
      <c r="C20" s="360">
        <f>SUM(C21:C23)</f>
        <v>0</v>
      </c>
      <c r="D20" s="162">
        <f>SUM(D21:D23)</f>
        <v>0</v>
      </c>
    </row>
    <row r="21" spans="1:4" s="287" customFormat="1" ht="12" customHeight="1">
      <c r="A21" s="279" t="s">
        <v>74</v>
      </c>
      <c r="B21" s="7" t="s">
        <v>168</v>
      </c>
      <c r="C21" s="156"/>
      <c r="D21" s="160"/>
    </row>
    <row r="22" spans="1:4" s="287" customFormat="1" ht="12" customHeight="1">
      <c r="A22" s="279" t="s">
        <v>75</v>
      </c>
      <c r="B22" s="6" t="s">
        <v>320</v>
      </c>
      <c r="C22" s="156"/>
      <c r="D22" s="160"/>
    </row>
    <row r="23" spans="1:4" s="287" customFormat="1" ht="12" customHeight="1">
      <c r="A23" s="279" t="s">
        <v>76</v>
      </c>
      <c r="B23" s="6" t="s">
        <v>321</v>
      </c>
      <c r="C23" s="156"/>
      <c r="D23" s="160"/>
    </row>
    <row r="24" spans="1:4" s="287" customFormat="1" ht="12" customHeight="1" thickBot="1">
      <c r="A24" s="279" t="s">
        <v>77</v>
      </c>
      <c r="B24" s="6" t="s">
        <v>440</v>
      </c>
      <c r="C24" s="156"/>
      <c r="D24" s="160"/>
    </row>
    <row r="25" spans="1:4" s="287" customFormat="1" ht="12" customHeight="1" thickBot="1">
      <c r="A25" s="110" t="s">
        <v>10</v>
      </c>
      <c r="B25" s="69" t="s">
        <v>105</v>
      </c>
      <c r="C25" s="363"/>
      <c r="D25" s="189"/>
    </row>
    <row r="26" spans="1:4" s="287" customFormat="1" ht="12" customHeight="1" thickBot="1">
      <c r="A26" s="110" t="s">
        <v>11</v>
      </c>
      <c r="B26" s="69" t="s">
        <v>322</v>
      </c>
      <c r="C26" s="360">
        <f>+C27+C28</f>
        <v>0</v>
      </c>
      <c r="D26" s="162">
        <f>+D27+D28</f>
        <v>0</v>
      </c>
    </row>
    <row r="27" spans="1:4" s="287" customFormat="1" ht="12" customHeight="1">
      <c r="A27" s="280" t="s">
        <v>178</v>
      </c>
      <c r="B27" s="281" t="s">
        <v>320</v>
      </c>
      <c r="C27" s="364"/>
      <c r="D27" s="54"/>
    </row>
    <row r="28" spans="1:4" s="287" customFormat="1" ht="12" customHeight="1">
      <c r="A28" s="280" t="s">
        <v>181</v>
      </c>
      <c r="B28" s="282" t="s">
        <v>323</v>
      </c>
      <c r="C28" s="365"/>
      <c r="D28" s="163"/>
    </row>
    <row r="29" spans="1:4" s="287" customFormat="1" ht="12" customHeight="1" thickBot="1">
      <c r="A29" s="279" t="s">
        <v>182</v>
      </c>
      <c r="B29" s="81" t="s">
        <v>441</v>
      </c>
      <c r="C29" s="366"/>
      <c r="D29" s="58"/>
    </row>
    <row r="30" spans="1:4" s="287" customFormat="1" ht="12" customHeight="1" thickBot="1">
      <c r="A30" s="110" t="s">
        <v>12</v>
      </c>
      <c r="B30" s="69" t="s">
        <v>324</v>
      </c>
      <c r="C30" s="360">
        <f>+C31+C32+C33</f>
        <v>0</v>
      </c>
      <c r="D30" s="162">
        <f>+D31+D32+D33</f>
        <v>0</v>
      </c>
    </row>
    <row r="31" spans="1:4" s="287" customFormat="1" ht="12" customHeight="1">
      <c r="A31" s="280" t="s">
        <v>61</v>
      </c>
      <c r="B31" s="281" t="s">
        <v>205</v>
      </c>
      <c r="C31" s="364"/>
      <c r="D31" s="54"/>
    </row>
    <row r="32" spans="1:4" s="287" customFormat="1" ht="12" customHeight="1">
      <c r="A32" s="280" t="s">
        <v>62</v>
      </c>
      <c r="B32" s="282" t="s">
        <v>206</v>
      </c>
      <c r="C32" s="365"/>
      <c r="D32" s="163"/>
    </row>
    <row r="33" spans="1:4" s="287" customFormat="1" ht="12" customHeight="1" thickBot="1">
      <c r="A33" s="279" t="s">
        <v>63</v>
      </c>
      <c r="B33" s="81" t="s">
        <v>207</v>
      </c>
      <c r="C33" s="366"/>
      <c r="D33" s="58"/>
    </row>
    <row r="34" spans="1:4" s="216" customFormat="1" ht="12" customHeight="1" thickBot="1">
      <c r="A34" s="110" t="s">
        <v>13</v>
      </c>
      <c r="B34" s="69" t="s">
        <v>293</v>
      </c>
      <c r="C34" s="363"/>
      <c r="D34" s="189"/>
    </row>
    <row r="35" spans="1:4" s="216" customFormat="1" ht="12" customHeight="1" thickBot="1">
      <c r="A35" s="110" t="s">
        <v>14</v>
      </c>
      <c r="B35" s="69" t="s">
        <v>325</v>
      </c>
      <c r="C35" s="367"/>
      <c r="D35" s="189"/>
    </row>
    <row r="36" spans="1:4" s="216" customFormat="1" ht="12" customHeight="1" thickBot="1">
      <c r="A36" s="107" t="s">
        <v>15</v>
      </c>
      <c r="B36" s="69" t="s">
        <v>442</v>
      </c>
      <c r="C36" s="368">
        <f>+C8+C20+C25+C26+C30+C34+C35</f>
        <v>0</v>
      </c>
      <c r="D36" s="162">
        <f>+D8+D20+D25+D26+D30+D34+D35</f>
        <v>0</v>
      </c>
    </row>
    <row r="37" spans="1:4" s="216" customFormat="1" ht="12" customHeight="1" thickBot="1">
      <c r="A37" s="123" t="s">
        <v>16</v>
      </c>
      <c r="B37" s="69" t="s">
        <v>327</v>
      </c>
      <c r="C37" s="368">
        <f>+C38+C39+C40</f>
        <v>32153</v>
      </c>
      <c r="D37" s="162">
        <f>+D38+D39+D40</f>
        <v>33750</v>
      </c>
    </row>
    <row r="38" spans="1:4" s="216" customFormat="1" ht="12" customHeight="1">
      <c r="A38" s="280" t="s">
        <v>328</v>
      </c>
      <c r="B38" s="281" t="s">
        <v>147</v>
      </c>
      <c r="C38" s="364">
        <v>942</v>
      </c>
      <c r="D38" s="54">
        <v>942</v>
      </c>
    </row>
    <row r="39" spans="1:4" s="216" customFormat="1" ht="12" customHeight="1">
      <c r="A39" s="280" t="s">
        <v>329</v>
      </c>
      <c r="B39" s="282" t="s">
        <v>2</v>
      </c>
      <c r="C39" s="365">
        <v>31211</v>
      </c>
      <c r="D39" s="163">
        <v>32808</v>
      </c>
    </row>
    <row r="40" spans="1:4" s="287" customFormat="1" ht="12" customHeight="1" thickBot="1">
      <c r="A40" s="279" t="s">
        <v>330</v>
      </c>
      <c r="B40" s="81" t="s">
        <v>331</v>
      </c>
      <c r="C40" s="366"/>
      <c r="D40" s="58"/>
    </row>
    <row r="41" spans="1:4" s="287" customFormat="1" ht="15" customHeight="1" thickBot="1">
      <c r="A41" s="123" t="s">
        <v>17</v>
      </c>
      <c r="B41" s="124" t="s">
        <v>332</v>
      </c>
      <c r="C41" s="369">
        <f>+C36+C37</f>
        <v>32153</v>
      </c>
      <c r="D41" s="212">
        <f>+D36+D37</f>
        <v>33750</v>
      </c>
    </row>
    <row r="42" spans="1:4" s="287" customFormat="1" ht="15" customHeight="1">
      <c r="A42" s="125"/>
      <c r="B42" s="126"/>
      <c r="C42" s="126"/>
      <c r="D42" s="209"/>
    </row>
    <row r="43" spans="1:4" ht="13.5" thickBot="1">
      <c r="A43" s="127"/>
      <c r="B43" s="128"/>
      <c r="C43" s="128"/>
      <c r="D43" s="210"/>
    </row>
    <row r="44" spans="1:4" s="286" customFormat="1" ht="16.5" customHeight="1" thickBot="1">
      <c r="A44" s="129"/>
      <c r="B44" s="130" t="s">
        <v>44</v>
      </c>
      <c r="C44" s="130"/>
      <c r="D44" s="211"/>
    </row>
    <row r="45" spans="1:4" s="288" customFormat="1" ht="12" customHeight="1" thickBot="1">
      <c r="A45" s="110" t="s">
        <v>8</v>
      </c>
      <c r="B45" s="69" t="s">
        <v>333</v>
      </c>
      <c r="C45" s="158">
        <f>SUM(C46:C50)</f>
        <v>32128</v>
      </c>
      <c r="D45" s="342">
        <f>SUM(D46:D50)</f>
        <v>33725</v>
      </c>
    </row>
    <row r="46" spans="1:4" ht="12" customHeight="1">
      <c r="A46" s="279" t="s">
        <v>68</v>
      </c>
      <c r="B46" s="7" t="s">
        <v>38</v>
      </c>
      <c r="C46" s="354">
        <v>21355</v>
      </c>
      <c r="D46" s="348">
        <v>22612</v>
      </c>
    </row>
    <row r="47" spans="1:4" ht="12" customHeight="1">
      <c r="A47" s="279" t="s">
        <v>69</v>
      </c>
      <c r="B47" s="6" t="s">
        <v>114</v>
      </c>
      <c r="C47" s="55">
        <v>5722</v>
      </c>
      <c r="D47" s="356">
        <v>6062</v>
      </c>
    </row>
    <row r="48" spans="1:4" ht="12" customHeight="1">
      <c r="A48" s="279" t="s">
        <v>70</v>
      </c>
      <c r="B48" s="6" t="s">
        <v>87</v>
      </c>
      <c r="C48" s="55">
        <v>5051</v>
      </c>
      <c r="D48" s="356">
        <v>5051</v>
      </c>
    </row>
    <row r="49" spans="1:4" ht="12" customHeight="1">
      <c r="A49" s="279" t="s">
        <v>71</v>
      </c>
      <c r="B49" s="6" t="s">
        <v>115</v>
      </c>
      <c r="C49" s="55"/>
      <c r="D49" s="356"/>
    </row>
    <row r="50" spans="1:4" ht="12" customHeight="1" thickBot="1">
      <c r="A50" s="279" t="s">
        <v>88</v>
      </c>
      <c r="B50" s="6" t="s">
        <v>116</v>
      </c>
      <c r="C50" s="55"/>
      <c r="D50" s="356"/>
    </row>
    <row r="51" spans="1:4" ht="12" customHeight="1" thickBot="1">
      <c r="A51" s="110" t="s">
        <v>9</v>
      </c>
      <c r="B51" s="69" t="s">
        <v>334</v>
      </c>
      <c r="C51" s="158">
        <f>SUM(C52:C54)</f>
        <v>25</v>
      </c>
      <c r="D51" s="342">
        <f>SUM(D52:D54)</f>
        <v>25</v>
      </c>
    </row>
    <row r="52" spans="1:4" s="288" customFormat="1" ht="12" customHeight="1">
      <c r="A52" s="279" t="s">
        <v>74</v>
      </c>
      <c r="B52" s="7" t="s">
        <v>137</v>
      </c>
      <c r="C52" s="354">
        <v>25</v>
      </c>
      <c r="D52" s="348">
        <v>25</v>
      </c>
    </row>
    <row r="53" spans="1:4" ht="12" customHeight="1">
      <c r="A53" s="279" t="s">
        <v>75</v>
      </c>
      <c r="B53" s="6" t="s">
        <v>118</v>
      </c>
      <c r="C53" s="55"/>
      <c r="D53" s="356"/>
    </row>
    <row r="54" spans="1:4" ht="12" customHeight="1">
      <c r="A54" s="279" t="s">
        <v>76</v>
      </c>
      <c r="B54" s="6" t="s">
        <v>45</v>
      </c>
      <c r="C54" s="55"/>
      <c r="D54" s="356"/>
    </row>
    <row r="55" spans="1:4" ht="12" customHeight="1" thickBot="1">
      <c r="A55" s="279" t="s">
        <v>77</v>
      </c>
      <c r="B55" s="6" t="s">
        <v>439</v>
      </c>
      <c r="C55" s="55"/>
      <c r="D55" s="356"/>
    </row>
    <row r="56" spans="1:4" ht="15" customHeight="1" thickBot="1">
      <c r="A56" s="110" t="s">
        <v>10</v>
      </c>
      <c r="B56" s="69" t="s">
        <v>4</v>
      </c>
      <c r="C56" s="353"/>
      <c r="D56" s="347"/>
    </row>
    <row r="57" spans="1:4" ht="13.5" thickBot="1">
      <c r="A57" s="110" t="s">
        <v>11</v>
      </c>
      <c r="B57" s="131" t="s">
        <v>443</v>
      </c>
      <c r="C57" s="355">
        <f>+C45+C51+C56</f>
        <v>32153</v>
      </c>
      <c r="D57" s="211">
        <f>+D45+D51+D56</f>
        <v>33750</v>
      </c>
    </row>
    <row r="58" spans="1:4" ht="15" customHeight="1" thickBot="1">
      <c r="D58" s="213"/>
    </row>
    <row r="59" spans="1:4" ht="14.25" customHeight="1" thickBot="1">
      <c r="A59" s="134" t="s">
        <v>434</v>
      </c>
      <c r="B59" s="135"/>
      <c r="C59" s="323">
        <v>6</v>
      </c>
      <c r="D59" s="67">
        <v>6</v>
      </c>
    </row>
    <row r="60" spans="1:4" ht="13.5" thickBot="1">
      <c r="A60" s="134" t="s">
        <v>132</v>
      </c>
      <c r="B60" s="135"/>
      <c r="C60" s="323">
        <v>0</v>
      </c>
      <c r="D60" s="67">
        <v>0</v>
      </c>
    </row>
  </sheetData>
  <sheetProtection formatCells="0"/>
  <phoneticPr fontId="28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K159"/>
  <sheetViews>
    <sheetView tabSelected="1" topLeftCell="A79" zoomScale="130" zoomScaleNormal="130" zoomScaleSheetLayoutView="100" workbookViewId="0">
      <selection activeCell="D95" sqref="D95"/>
    </sheetView>
  </sheetViews>
  <sheetFormatPr defaultRowHeight="15.75"/>
  <cols>
    <col min="1" max="1" width="7.5" style="218" customWidth="1"/>
    <col min="2" max="2" width="59.5" style="218" customWidth="1"/>
    <col min="3" max="4" width="14.33203125" style="218" customWidth="1"/>
    <col min="5" max="5" width="16.83203125" style="219" customWidth="1"/>
    <col min="6" max="6" width="9" style="243" customWidth="1"/>
    <col min="7" max="16384" width="9.33203125" style="243"/>
  </cols>
  <sheetData>
    <row r="1" spans="1:5" ht="15.95" customHeight="1">
      <c r="A1" s="396" t="s">
        <v>5</v>
      </c>
      <c r="B1" s="396"/>
      <c r="C1" s="396"/>
      <c r="D1" s="396"/>
      <c r="E1" s="396"/>
    </row>
    <row r="2" spans="1:5" ht="15.95" customHeight="1" thickBot="1">
      <c r="A2" s="395" t="s">
        <v>92</v>
      </c>
      <c r="B2" s="395"/>
      <c r="C2" s="80"/>
      <c r="D2" s="80"/>
      <c r="E2" s="153" t="s">
        <v>138</v>
      </c>
    </row>
    <row r="3" spans="1:5" ht="38.1" customHeight="1" thickBot="1">
      <c r="A3" s="21" t="s">
        <v>56</v>
      </c>
      <c r="B3" s="22" t="s">
        <v>7</v>
      </c>
      <c r="C3" s="371" t="s">
        <v>463</v>
      </c>
      <c r="D3" s="371" t="s">
        <v>466</v>
      </c>
      <c r="E3" s="29" t="s">
        <v>473</v>
      </c>
    </row>
    <row r="4" spans="1:5" s="244" customFormat="1" ht="12" customHeight="1" thickBot="1">
      <c r="A4" s="238" t="s">
        <v>410</v>
      </c>
      <c r="B4" s="239" t="s">
        <v>411</v>
      </c>
      <c r="C4" s="370" t="s">
        <v>412</v>
      </c>
      <c r="D4" s="370" t="s">
        <v>414</v>
      </c>
      <c r="E4" s="240" t="s">
        <v>414</v>
      </c>
    </row>
    <row r="5" spans="1:5" s="245" customFormat="1" ht="12" customHeight="1" thickBot="1">
      <c r="A5" s="18" t="s">
        <v>8</v>
      </c>
      <c r="B5" s="19" t="s">
        <v>162</v>
      </c>
      <c r="C5" s="324">
        <f>+C6+C7+C8+C9+C10+C11</f>
        <v>112113</v>
      </c>
      <c r="D5" s="324">
        <f>+D6+D7+D8+D9+D10+D11</f>
        <v>115133</v>
      </c>
      <c r="E5" s="143">
        <f>+E6+E7+E8+E9+E10+E11</f>
        <v>115133</v>
      </c>
    </row>
    <row r="6" spans="1:5" s="245" customFormat="1" ht="12" customHeight="1">
      <c r="A6" s="13" t="s">
        <v>68</v>
      </c>
      <c r="B6" s="246" t="s">
        <v>163</v>
      </c>
      <c r="C6" s="325">
        <v>52579</v>
      </c>
      <c r="D6" s="325">
        <v>52847</v>
      </c>
      <c r="E6" s="146">
        <v>52847</v>
      </c>
    </row>
    <row r="7" spans="1:5" s="245" customFormat="1" ht="12" customHeight="1">
      <c r="A7" s="12" t="s">
        <v>69</v>
      </c>
      <c r="B7" s="247" t="s">
        <v>164</v>
      </c>
      <c r="C7" s="326">
        <v>23610</v>
      </c>
      <c r="D7" s="326">
        <v>23610</v>
      </c>
      <c r="E7" s="145">
        <v>23610</v>
      </c>
    </row>
    <row r="8" spans="1:5" s="245" customFormat="1" ht="12" customHeight="1">
      <c r="A8" s="12" t="s">
        <v>70</v>
      </c>
      <c r="B8" s="247" t="s">
        <v>165</v>
      </c>
      <c r="C8" s="326">
        <v>33887</v>
      </c>
      <c r="D8" s="326">
        <v>33907</v>
      </c>
      <c r="E8" s="145">
        <v>33907</v>
      </c>
    </row>
    <row r="9" spans="1:5" s="245" customFormat="1" ht="12" customHeight="1">
      <c r="A9" s="12" t="s">
        <v>71</v>
      </c>
      <c r="B9" s="247" t="s">
        <v>166</v>
      </c>
      <c r="C9" s="326">
        <v>2037</v>
      </c>
      <c r="D9" s="326">
        <v>2096</v>
      </c>
      <c r="E9" s="145">
        <v>2096</v>
      </c>
    </row>
    <row r="10" spans="1:5" s="245" customFormat="1" ht="12" customHeight="1">
      <c r="A10" s="12" t="s">
        <v>88</v>
      </c>
      <c r="B10" s="139" t="s">
        <v>346</v>
      </c>
      <c r="C10" s="326"/>
      <c r="D10" s="326">
        <v>2673</v>
      </c>
      <c r="E10" s="145">
        <v>2673</v>
      </c>
    </row>
    <row r="11" spans="1:5" s="245" customFormat="1" ht="12" customHeight="1" thickBot="1">
      <c r="A11" s="14" t="s">
        <v>72</v>
      </c>
      <c r="B11" s="140" t="s">
        <v>347</v>
      </c>
      <c r="C11" s="326"/>
      <c r="D11" s="326"/>
      <c r="E11" s="145"/>
    </row>
    <row r="12" spans="1:5" s="245" customFormat="1" ht="12" customHeight="1" thickBot="1">
      <c r="A12" s="18" t="s">
        <v>9</v>
      </c>
      <c r="B12" s="138" t="s">
        <v>167</v>
      </c>
      <c r="C12" s="324">
        <f>+C13+C14+C15+C16+C17</f>
        <v>20572</v>
      </c>
      <c r="D12" s="324">
        <f>+D13+D14+D15+D16+D17</f>
        <v>26062</v>
      </c>
      <c r="E12" s="143">
        <f>+E13+E14+E15+E16+E17</f>
        <v>26723</v>
      </c>
    </row>
    <row r="13" spans="1:5" s="245" customFormat="1" ht="12" customHeight="1">
      <c r="A13" s="13" t="s">
        <v>74</v>
      </c>
      <c r="B13" s="246" t="s">
        <v>168</v>
      </c>
      <c r="C13" s="325"/>
      <c r="D13" s="325"/>
      <c r="E13" s="146"/>
    </row>
    <row r="14" spans="1:5" s="245" customFormat="1" ht="12" customHeight="1">
      <c r="A14" s="12" t="s">
        <v>75</v>
      </c>
      <c r="B14" s="247" t="s">
        <v>169</v>
      </c>
      <c r="C14" s="326"/>
      <c r="D14" s="326"/>
      <c r="E14" s="145"/>
    </row>
    <row r="15" spans="1:5" s="245" customFormat="1" ht="12" customHeight="1">
      <c r="A15" s="12" t="s">
        <v>76</v>
      </c>
      <c r="B15" s="247" t="s">
        <v>336</v>
      </c>
      <c r="C15" s="326"/>
      <c r="D15" s="326"/>
      <c r="E15" s="145"/>
    </row>
    <row r="16" spans="1:5" s="245" customFormat="1" ht="12" customHeight="1">
      <c r="A16" s="12" t="s">
        <v>77</v>
      </c>
      <c r="B16" s="247" t="s">
        <v>337</v>
      </c>
      <c r="C16" s="326"/>
      <c r="D16" s="326"/>
      <c r="E16" s="145"/>
    </row>
    <row r="17" spans="1:5" s="245" customFormat="1" ht="12" customHeight="1">
      <c r="A17" s="12" t="s">
        <v>78</v>
      </c>
      <c r="B17" s="247" t="s">
        <v>170</v>
      </c>
      <c r="C17" s="326">
        <v>20572</v>
      </c>
      <c r="D17" s="326">
        <v>26062</v>
      </c>
      <c r="E17" s="145">
        <v>26723</v>
      </c>
    </row>
    <row r="18" spans="1:5" s="245" customFormat="1" ht="12" customHeight="1" thickBot="1">
      <c r="A18" s="14" t="s">
        <v>84</v>
      </c>
      <c r="B18" s="140" t="s">
        <v>171</v>
      </c>
      <c r="C18" s="327"/>
      <c r="D18" s="327"/>
      <c r="E18" s="147"/>
    </row>
    <row r="19" spans="1:5" s="245" customFormat="1" ht="12" customHeight="1" thickBot="1">
      <c r="A19" s="18" t="s">
        <v>10</v>
      </c>
      <c r="B19" s="19" t="s">
        <v>172</v>
      </c>
      <c r="C19" s="324">
        <f>+C20+C21+C22+C23+C24</f>
        <v>0</v>
      </c>
      <c r="D19" s="324">
        <f>+D20+D21+D22+D23+D24</f>
        <v>5150</v>
      </c>
      <c r="E19" s="143">
        <f>+E20+E21+E22+E23+E24</f>
        <v>16168</v>
      </c>
    </row>
    <row r="20" spans="1:5" s="245" customFormat="1" ht="12" customHeight="1">
      <c r="A20" s="13" t="s">
        <v>57</v>
      </c>
      <c r="B20" s="246" t="s">
        <v>173</v>
      </c>
      <c r="C20" s="325"/>
      <c r="D20" s="325">
        <v>5150</v>
      </c>
      <c r="E20" s="146">
        <v>5150</v>
      </c>
    </row>
    <row r="21" spans="1:5" s="245" customFormat="1" ht="12" customHeight="1">
      <c r="A21" s="12" t="s">
        <v>58</v>
      </c>
      <c r="B21" s="247" t="s">
        <v>174</v>
      </c>
      <c r="C21" s="326"/>
      <c r="D21" s="326"/>
      <c r="E21" s="145"/>
    </row>
    <row r="22" spans="1:5" s="245" customFormat="1" ht="12" customHeight="1">
      <c r="A22" s="12" t="s">
        <v>59</v>
      </c>
      <c r="B22" s="247" t="s">
        <v>338</v>
      </c>
      <c r="C22" s="326"/>
      <c r="D22" s="326"/>
      <c r="E22" s="145"/>
    </row>
    <row r="23" spans="1:5" s="245" customFormat="1" ht="12" customHeight="1">
      <c r="A23" s="12" t="s">
        <v>60</v>
      </c>
      <c r="B23" s="247" t="s">
        <v>339</v>
      </c>
      <c r="C23" s="326"/>
      <c r="D23" s="326"/>
      <c r="E23" s="145">
        <v>1067</v>
      </c>
    </row>
    <row r="24" spans="1:5" s="245" customFormat="1" ht="12" customHeight="1">
      <c r="A24" s="12" t="s">
        <v>102</v>
      </c>
      <c r="B24" s="247" t="s">
        <v>175</v>
      </c>
      <c r="C24" s="326"/>
      <c r="D24" s="326"/>
      <c r="E24" s="145">
        <v>9951</v>
      </c>
    </row>
    <row r="25" spans="1:5" s="245" customFormat="1" ht="12" customHeight="1" thickBot="1">
      <c r="A25" s="14" t="s">
        <v>103</v>
      </c>
      <c r="B25" s="248" t="s">
        <v>176</v>
      </c>
      <c r="C25" s="327"/>
      <c r="D25" s="327"/>
      <c r="E25" s="147">
        <v>7929</v>
      </c>
    </row>
    <row r="26" spans="1:5" s="245" customFormat="1" ht="12" customHeight="1" thickBot="1">
      <c r="A26" s="18" t="s">
        <v>104</v>
      </c>
      <c r="B26" s="19" t="s">
        <v>177</v>
      </c>
      <c r="C26" s="328">
        <f>+C27+C31+C32+C33</f>
        <v>36620</v>
      </c>
      <c r="D26" s="328">
        <f>+D27+D31+D32+D33</f>
        <v>40274</v>
      </c>
      <c r="E26" s="149">
        <f>+E27+E31+E32+E33</f>
        <v>40274</v>
      </c>
    </row>
    <row r="27" spans="1:5" s="245" customFormat="1" ht="12" customHeight="1">
      <c r="A27" s="13" t="s">
        <v>178</v>
      </c>
      <c r="B27" s="246" t="s">
        <v>353</v>
      </c>
      <c r="C27" s="329">
        <f>+C28+C29+C30</f>
        <v>32200</v>
      </c>
      <c r="D27" s="329">
        <f>+D28+D29+D30</f>
        <v>35006</v>
      </c>
      <c r="E27" s="241">
        <f>+E28+E29+E30</f>
        <v>35006</v>
      </c>
    </row>
    <row r="28" spans="1:5" s="245" customFormat="1" ht="12" customHeight="1">
      <c r="A28" s="12" t="s">
        <v>179</v>
      </c>
      <c r="B28" s="247" t="s">
        <v>184</v>
      </c>
      <c r="C28" s="326">
        <v>5200</v>
      </c>
      <c r="D28" s="326">
        <v>6323</v>
      </c>
      <c r="E28" s="145">
        <v>6323</v>
      </c>
    </row>
    <row r="29" spans="1:5" s="245" customFormat="1" ht="12" customHeight="1">
      <c r="A29" s="12" t="s">
        <v>180</v>
      </c>
      <c r="B29" s="247" t="s">
        <v>185</v>
      </c>
      <c r="C29" s="326"/>
      <c r="D29" s="326"/>
      <c r="E29" s="145"/>
    </row>
    <row r="30" spans="1:5" s="245" customFormat="1" ht="12" customHeight="1">
      <c r="A30" s="12" t="s">
        <v>351</v>
      </c>
      <c r="B30" s="298" t="s">
        <v>352</v>
      </c>
      <c r="C30" s="326">
        <v>27000</v>
      </c>
      <c r="D30" s="326">
        <v>28683</v>
      </c>
      <c r="E30" s="145">
        <v>28683</v>
      </c>
    </row>
    <row r="31" spans="1:5" s="245" customFormat="1" ht="12" customHeight="1">
      <c r="A31" s="12" t="s">
        <v>181</v>
      </c>
      <c r="B31" s="247" t="s">
        <v>186</v>
      </c>
      <c r="C31" s="326">
        <v>3500</v>
      </c>
      <c r="D31" s="326">
        <v>3992</v>
      </c>
      <c r="E31" s="145">
        <v>3992</v>
      </c>
    </row>
    <row r="32" spans="1:5" s="245" customFormat="1" ht="12" customHeight="1">
      <c r="A32" s="12" t="s">
        <v>182</v>
      </c>
      <c r="B32" s="247" t="s">
        <v>187</v>
      </c>
      <c r="C32" s="326">
        <v>500</v>
      </c>
      <c r="D32" s="326">
        <v>500</v>
      </c>
      <c r="E32" s="145">
        <v>500</v>
      </c>
    </row>
    <row r="33" spans="1:5" s="245" customFormat="1" ht="12" customHeight="1" thickBot="1">
      <c r="A33" s="14" t="s">
        <v>183</v>
      </c>
      <c r="B33" s="248" t="s">
        <v>188</v>
      </c>
      <c r="C33" s="327">
        <v>420</v>
      </c>
      <c r="D33" s="327">
        <v>776</v>
      </c>
      <c r="E33" s="147">
        <v>776</v>
      </c>
    </row>
    <row r="34" spans="1:5" s="245" customFormat="1" ht="12" customHeight="1" thickBot="1">
      <c r="A34" s="18" t="s">
        <v>12</v>
      </c>
      <c r="B34" s="19" t="s">
        <v>348</v>
      </c>
      <c r="C34" s="324">
        <f>SUM(C35:C45)</f>
        <v>32214</v>
      </c>
      <c r="D34" s="324">
        <f>SUM(D35:D45)</f>
        <v>32374</v>
      </c>
      <c r="E34" s="143">
        <f>SUM(E35:E45)</f>
        <v>32374</v>
      </c>
    </row>
    <row r="35" spans="1:5" s="245" customFormat="1" ht="12" customHeight="1">
      <c r="A35" s="13" t="s">
        <v>61</v>
      </c>
      <c r="B35" s="246" t="s">
        <v>191</v>
      </c>
      <c r="C35" s="325"/>
      <c r="D35" s="325"/>
      <c r="E35" s="146"/>
    </row>
    <row r="36" spans="1:5" s="245" customFormat="1" ht="12" customHeight="1">
      <c r="A36" s="12" t="s">
        <v>62</v>
      </c>
      <c r="B36" s="247" t="s">
        <v>192</v>
      </c>
      <c r="C36" s="326">
        <v>9954</v>
      </c>
      <c r="D36" s="326">
        <v>10114</v>
      </c>
      <c r="E36" s="145">
        <v>10114</v>
      </c>
    </row>
    <row r="37" spans="1:5" s="245" customFormat="1" ht="12" customHeight="1">
      <c r="A37" s="12" t="s">
        <v>63</v>
      </c>
      <c r="B37" s="247" t="s">
        <v>193</v>
      </c>
      <c r="C37" s="326">
        <v>100</v>
      </c>
      <c r="D37" s="326">
        <v>100</v>
      </c>
      <c r="E37" s="145">
        <v>100</v>
      </c>
    </row>
    <row r="38" spans="1:5" s="245" customFormat="1" ht="12" customHeight="1">
      <c r="A38" s="12" t="s">
        <v>106</v>
      </c>
      <c r="B38" s="247" t="s">
        <v>194</v>
      </c>
      <c r="C38" s="326">
        <v>5338</v>
      </c>
      <c r="D38" s="326">
        <v>5338</v>
      </c>
      <c r="E38" s="145">
        <v>5338</v>
      </c>
    </row>
    <row r="39" spans="1:5" s="245" customFormat="1" ht="12" customHeight="1">
      <c r="A39" s="12" t="s">
        <v>107</v>
      </c>
      <c r="B39" s="247" t="s">
        <v>195</v>
      </c>
      <c r="C39" s="326">
        <v>11241</v>
      </c>
      <c r="D39" s="326">
        <v>11241</v>
      </c>
      <c r="E39" s="145">
        <v>11241</v>
      </c>
    </row>
    <row r="40" spans="1:5" s="245" customFormat="1" ht="12" customHeight="1">
      <c r="A40" s="12" t="s">
        <v>108</v>
      </c>
      <c r="B40" s="247" t="s">
        <v>196</v>
      </c>
      <c r="C40" s="326">
        <v>5481</v>
      </c>
      <c r="D40" s="326">
        <v>5481</v>
      </c>
      <c r="E40" s="145">
        <v>5481</v>
      </c>
    </row>
    <row r="41" spans="1:5" s="245" customFormat="1" ht="12" customHeight="1">
      <c r="A41" s="12" t="s">
        <v>109</v>
      </c>
      <c r="B41" s="247" t="s">
        <v>197</v>
      </c>
      <c r="C41" s="326"/>
      <c r="D41" s="326"/>
      <c r="E41" s="145"/>
    </row>
    <row r="42" spans="1:5" s="245" customFormat="1" ht="12" customHeight="1">
      <c r="A42" s="12" t="s">
        <v>110</v>
      </c>
      <c r="B42" s="247" t="s">
        <v>198</v>
      </c>
      <c r="C42" s="326">
        <v>100</v>
      </c>
      <c r="D42" s="326">
        <v>100</v>
      </c>
      <c r="E42" s="145">
        <v>100</v>
      </c>
    </row>
    <row r="43" spans="1:5" s="245" customFormat="1" ht="12" customHeight="1">
      <c r="A43" s="12" t="s">
        <v>189</v>
      </c>
      <c r="B43" s="247" t="s">
        <v>199</v>
      </c>
      <c r="C43" s="330"/>
      <c r="D43" s="330"/>
      <c r="E43" s="148"/>
    </row>
    <row r="44" spans="1:5" s="245" customFormat="1" ht="12" customHeight="1">
      <c r="A44" s="14" t="s">
        <v>190</v>
      </c>
      <c r="B44" s="248" t="s">
        <v>350</v>
      </c>
      <c r="C44" s="331"/>
      <c r="D44" s="331"/>
      <c r="E44" s="234"/>
    </row>
    <row r="45" spans="1:5" s="245" customFormat="1" ht="12" customHeight="1" thickBot="1">
      <c r="A45" s="14" t="s">
        <v>349</v>
      </c>
      <c r="B45" s="140" t="s">
        <v>200</v>
      </c>
      <c r="C45" s="331"/>
      <c r="D45" s="331"/>
      <c r="E45" s="234"/>
    </row>
    <row r="46" spans="1:5" s="245" customFormat="1" ht="12" customHeight="1" thickBot="1">
      <c r="A46" s="18" t="s">
        <v>13</v>
      </c>
      <c r="B46" s="19" t="s">
        <v>201</v>
      </c>
      <c r="C46" s="324">
        <f>SUM(C47:C51)</f>
        <v>0</v>
      </c>
      <c r="D46" s="324">
        <f>SUM(D47:D51)</f>
        <v>0</v>
      </c>
      <c r="E46" s="143">
        <f>SUM(E47:E51)</f>
        <v>0</v>
      </c>
    </row>
    <row r="47" spans="1:5" s="245" customFormat="1" ht="12" customHeight="1">
      <c r="A47" s="13" t="s">
        <v>64</v>
      </c>
      <c r="B47" s="246" t="s">
        <v>205</v>
      </c>
      <c r="C47" s="332"/>
      <c r="D47" s="332"/>
      <c r="E47" s="289"/>
    </row>
    <row r="48" spans="1:5" s="245" customFormat="1" ht="12" customHeight="1">
      <c r="A48" s="12" t="s">
        <v>65</v>
      </c>
      <c r="B48" s="247" t="s">
        <v>206</v>
      </c>
      <c r="C48" s="330"/>
      <c r="D48" s="330"/>
      <c r="E48" s="148"/>
    </row>
    <row r="49" spans="1:5" s="245" customFormat="1" ht="12" customHeight="1">
      <c r="A49" s="12" t="s">
        <v>202</v>
      </c>
      <c r="B49" s="247" t="s">
        <v>207</v>
      </c>
      <c r="C49" s="330"/>
      <c r="D49" s="330"/>
      <c r="E49" s="148"/>
    </row>
    <row r="50" spans="1:5" s="245" customFormat="1" ht="12" customHeight="1">
      <c r="A50" s="12" t="s">
        <v>203</v>
      </c>
      <c r="B50" s="247" t="s">
        <v>208</v>
      </c>
      <c r="C50" s="330"/>
      <c r="D50" s="330"/>
      <c r="E50" s="148"/>
    </row>
    <row r="51" spans="1:5" s="245" customFormat="1" ht="12" customHeight="1" thickBot="1">
      <c r="A51" s="14" t="s">
        <v>204</v>
      </c>
      <c r="B51" s="140" t="s">
        <v>209</v>
      </c>
      <c r="C51" s="331"/>
      <c r="D51" s="331"/>
      <c r="E51" s="234"/>
    </row>
    <row r="52" spans="1:5" s="245" customFormat="1" ht="12" customHeight="1" thickBot="1">
      <c r="A52" s="18" t="s">
        <v>111</v>
      </c>
      <c r="B52" s="19" t="s">
        <v>210</v>
      </c>
      <c r="C52" s="324">
        <f>SUM(C53:C55)</f>
        <v>1157</v>
      </c>
      <c r="D52" s="324">
        <f>SUM(D53:D55)</f>
        <v>1157</v>
      </c>
      <c r="E52" s="143">
        <f>SUM(E53:E55)</f>
        <v>1157</v>
      </c>
    </row>
    <row r="53" spans="1:5" s="245" customFormat="1" ht="12" customHeight="1">
      <c r="A53" s="13" t="s">
        <v>66</v>
      </c>
      <c r="B53" s="246" t="s">
        <v>211</v>
      </c>
      <c r="C53" s="325"/>
      <c r="D53" s="325"/>
      <c r="E53" s="146"/>
    </row>
    <row r="54" spans="1:5" s="245" customFormat="1" ht="12" customHeight="1">
      <c r="A54" s="12" t="s">
        <v>67</v>
      </c>
      <c r="B54" s="247" t="s">
        <v>340</v>
      </c>
      <c r="C54" s="326"/>
      <c r="D54" s="326"/>
      <c r="E54" s="145"/>
    </row>
    <row r="55" spans="1:5" s="245" customFormat="1" ht="12" customHeight="1">
      <c r="A55" s="12" t="s">
        <v>214</v>
      </c>
      <c r="B55" s="247" t="s">
        <v>212</v>
      </c>
      <c r="C55" s="326">
        <v>1157</v>
      </c>
      <c r="D55" s="326">
        <v>1157</v>
      </c>
      <c r="E55" s="145">
        <v>1157</v>
      </c>
    </row>
    <row r="56" spans="1:5" s="245" customFormat="1" ht="12" customHeight="1" thickBot="1">
      <c r="A56" s="14" t="s">
        <v>215</v>
      </c>
      <c r="B56" s="140" t="s">
        <v>213</v>
      </c>
      <c r="C56" s="327"/>
      <c r="D56" s="327"/>
      <c r="E56" s="147"/>
    </row>
    <row r="57" spans="1:5" s="245" customFormat="1" ht="12" customHeight="1" thickBot="1">
      <c r="A57" s="18" t="s">
        <v>15</v>
      </c>
      <c r="B57" s="138" t="s">
        <v>216</v>
      </c>
      <c r="C57" s="324">
        <f>SUM(C58:C60)</f>
        <v>398</v>
      </c>
      <c r="D57" s="324">
        <f>SUM(D58:D60)</f>
        <v>398</v>
      </c>
      <c r="E57" s="143">
        <f>SUM(E58:E60)</f>
        <v>398</v>
      </c>
    </row>
    <row r="58" spans="1:5" s="245" customFormat="1" ht="12" customHeight="1">
      <c r="A58" s="13" t="s">
        <v>112</v>
      </c>
      <c r="B58" s="246" t="s">
        <v>218</v>
      </c>
      <c r="C58" s="330"/>
      <c r="D58" s="330"/>
      <c r="E58" s="148"/>
    </row>
    <row r="59" spans="1:5" s="245" customFormat="1" ht="12" customHeight="1">
      <c r="A59" s="12" t="s">
        <v>113</v>
      </c>
      <c r="B59" s="247" t="s">
        <v>341</v>
      </c>
      <c r="C59" s="330">
        <v>398</v>
      </c>
      <c r="D59" s="330">
        <v>398</v>
      </c>
      <c r="E59" s="148">
        <v>398</v>
      </c>
    </row>
    <row r="60" spans="1:5" s="245" customFormat="1" ht="12" customHeight="1">
      <c r="A60" s="12" t="s">
        <v>139</v>
      </c>
      <c r="B60" s="247" t="s">
        <v>219</v>
      </c>
      <c r="C60" s="330"/>
      <c r="D60" s="330"/>
      <c r="E60" s="148"/>
    </row>
    <row r="61" spans="1:5" s="245" customFormat="1" ht="12" customHeight="1" thickBot="1">
      <c r="A61" s="14" t="s">
        <v>217</v>
      </c>
      <c r="B61" s="140" t="s">
        <v>220</v>
      </c>
      <c r="C61" s="330"/>
      <c r="D61" s="330"/>
      <c r="E61" s="148"/>
    </row>
    <row r="62" spans="1:5" s="245" customFormat="1" ht="12" customHeight="1" thickBot="1">
      <c r="A62" s="303" t="s">
        <v>393</v>
      </c>
      <c r="B62" s="19" t="s">
        <v>221</v>
      </c>
      <c r="C62" s="328">
        <f>+C5+C12+C19+C26+C34+C46+C52+C57</f>
        <v>203074</v>
      </c>
      <c r="D62" s="328">
        <f>+D5+D12+D19+D26+D34+D46+D52+D57</f>
        <v>220548</v>
      </c>
      <c r="E62" s="149">
        <f>+E5+E12+E19+E26+E34+E46+E52+E57</f>
        <v>232227</v>
      </c>
    </row>
    <row r="63" spans="1:5" s="245" customFormat="1" ht="12" customHeight="1" thickBot="1">
      <c r="A63" s="291" t="s">
        <v>222</v>
      </c>
      <c r="B63" s="138" t="s">
        <v>223</v>
      </c>
      <c r="C63" s="324">
        <f>SUM(C64:C66)</f>
        <v>0</v>
      </c>
      <c r="D63" s="324">
        <f>SUM(D64:D66)</f>
        <v>0</v>
      </c>
      <c r="E63" s="143">
        <f>SUM(E64:E66)</f>
        <v>7929</v>
      </c>
    </row>
    <row r="64" spans="1:5" s="245" customFormat="1" ht="12" customHeight="1">
      <c r="A64" s="13" t="s">
        <v>254</v>
      </c>
      <c r="B64" s="246" t="s">
        <v>224</v>
      </c>
      <c r="C64" s="330"/>
      <c r="D64" s="330"/>
      <c r="E64" s="148"/>
    </row>
    <row r="65" spans="1:5" s="245" customFormat="1" ht="12" customHeight="1">
      <c r="A65" s="12" t="s">
        <v>263</v>
      </c>
      <c r="B65" s="247" t="s">
        <v>225</v>
      </c>
      <c r="C65" s="330"/>
      <c r="D65" s="330"/>
      <c r="E65" s="148"/>
    </row>
    <row r="66" spans="1:5" s="245" customFormat="1" ht="12" customHeight="1" thickBot="1">
      <c r="A66" s="14" t="s">
        <v>264</v>
      </c>
      <c r="B66" s="299" t="s">
        <v>378</v>
      </c>
      <c r="C66" s="330"/>
      <c r="D66" s="330"/>
      <c r="E66" s="148">
        <v>7929</v>
      </c>
    </row>
    <row r="67" spans="1:5" s="245" customFormat="1" ht="12" customHeight="1" thickBot="1">
      <c r="A67" s="291" t="s">
        <v>227</v>
      </c>
      <c r="B67" s="138" t="s">
        <v>228</v>
      </c>
      <c r="C67" s="324">
        <f>SUM(C68:C71)</f>
        <v>0</v>
      </c>
      <c r="D67" s="324">
        <f>SUM(D68:D71)</f>
        <v>0</v>
      </c>
      <c r="E67" s="143">
        <f>SUM(E68:E71)</f>
        <v>0</v>
      </c>
    </row>
    <row r="68" spans="1:5" s="245" customFormat="1" ht="12" customHeight="1">
      <c r="A68" s="13" t="s">
        <v>89</v>
      </c>
      <c r="B68" s="246" t="s">
        <v>229</v>
      </c>
      <c r="C68" s="330"/>
      <c r="D68" s="330"/>
      <c r="E68" s="148"/>
    </row>
    <row r="69" spans="1:5" s="245" customFormat="1" ht="12" customHeight="1">
      <c r="A69" s="12" t="s">
        <v>90</v>
      </c>
      <c r="B69" s="247" t="s">
        <v>230</v>
      </c>
      <c r="C69" s="330"/>
      <c r="D69" s="330"/>
      <c r="E69" s="148"/>
    </row>
    <row r="70" spans="1:5" s="245" customFormat="1" ht="12" customHeight="1">
      <c r="A70" s="12" t="s">
        <v>255</v>
      </c>
      <c r="B70" s="247" t="s">
        <v>231</v>
      </c>
      <c r="C70" s="330"/>
      <c r="D70" s="330"/>
      <c r="E70" s="148"/>
    </row>
    <row r="71" spans="1:5" s="245" customFormat="1" ht="12" customHeight="1" thickBot="1">
      <c r="A71" s="14" t="s">
        <v>256</v>
      </c>
      <c r="B71" s="140" t="s">
        <v>232</v>
      </c>
      <c r="C71" s="330"/>
      <c r="D71" s="330"/>
      <c r="E71" s="148"/>
    </row>
    <row r="72" spans="1:5" s="245" customFormat="1" ht="12" customHeight="1" thickBot="1">
      <c r="A72" s="291" t="s">
        <v>233</v>
      </c>
      <c r="B72" s="138" t="s">
        <v>234</v>
      </c>
      <c r="C72" s="324">
        <f>SUM(C73:C74)</f>
        <v>18404</v>
      </c>
      <c r="D72" s="324">
        <f>SUM(D73:D74)</f>
        <v>18404</v>
      </c>
      <c r="E72" s="143">
        <f>SUM(E73:E74)</f>
        <v>18404</v>
      </c>
    </row>
    <row r="73" spans="1:5" s="245" customFormat="1" ht="12" customHeight="1">
      <c r="A73" s="13" t="s">
        <v>257</v>
      </c>
      <c r="B73" s="246" t="s">
        <v>235</v>
      </c>
      <c r="C73" s="330">
        <v>18404</v>
      </c>
      <c r="D73" s="330">
        <v>18404</v>
      </c>
      <c r="E73" s="148">
        <v>18404</v>
      </c>
    </row>
    <row r="74" spans="1:5" s="245" customFormat="1" ht="12" customHeight="1" thickBot="1">
      <c r="A74" s="14" t="s">
        <v>258</v>
      </c>
      <c r="B74" s="140" t="s">
        <v>236</v>
      </c>
      <c r="C74" s="330"/>
      <c r="D74" s="330"/>
      <c r="E74" s="148"/>
    </row>
    <row r="75" spans="1:5" s="245" customFormat="1" ht="12" customHeight="1" thickBot="1">
      <c r="A75" s="291" t="s">
        <v>237</v>
      </c>
      <c r="B75" s="138" t="s">
        <v>238</v>
      </c>
      <c r="C75" s="324">
        <f>SUM(C76:C78)</f>
        <v>0</v>
      </c>
      <c r="D75" s="324">
        <f>SUM(D76:D78)</f>
        <v>0</v>
      </c>
      <c r="E75" s="143">
        <f>SUM(E76:E78)</f>
        <v>0</v>
      </c>
    </row>
    <row r="76" spans="1:5" s="245" customFormat="1" ht="12" customHeight="1">
      <c r="A76" s="13" t="s">
        <v>259</v>
      </c>
      <c r="B76" s="246" t="s">
        <v>239</v>
      </c>
      <c r="C76" s="330"/>
      <c r="D76" s="330"/>
      <c r="E76" s="148"/>
    </row>
    <row r="77" spans="1:5" s="245" customFormat="1" ht="12" customHeight="1">
      <c r="A77" s="12" t="s">
        <v>260</v>
      </c>
      <c r="B77" s="247" t="s">
        <v>240</v>
      </c>
      <c r="C77" s="330"/>
      <c r="D77" s="330"/>
      <c r="E77" s="148"/>
    </row>
    <row r="78" spans="1:5" s="245" customFormat="1" ht="12" customHeight="1" thickBot="1">
      <c r="A78" s="14" t="s">
        <v>261</v>
      </c>
      <c r="B78" s="140" t="s">
        <v>241</v>
      </c>
      <c r="C78" s="330"/>
      <c r="D78" s="330"/>
      <c r="E78" s="148"/>
    </row>
    <row r="79" spans="1:5" s="245" customFormat="1" ht="12" customHeight="1" thickBot="1">
      <c r="A79" s="291" t="s">
        <v>242</v>
      </c>
      <c r="B79" s="138" t="s">
        <v>262</v>
      </c>
      <c r="C79" s="324">
        <f>SUM(C80:C83)</f>
        <v>0</v>
      </c>
      <c r="D79" s="324">
        <f>SUM(D80:D83)</f>
        <v>0</v>
      </c>
      <c r="E79" s="143">
        <f>SUM(E80:E83)</f>
        <v>0</v>
      </c>
    </row>
    <row r="80" spans="1:5" s="245" customFormat="1" ht="12" customHeight="1">
      <c r="A80" s="250" t="s">
        <v>243</v>
      </c>
      <c r="B80" s="246" t="s">
        <v>244</v>
      </c>
      <c r="C80" s="330"/>
      <c r="D80" s="330"/>
      <c r="E80" s="148"/>
    </row>
    <row r="81" spans="1:5" s="245" customFormat="1" ht="12" customHeight="1">
      <c r="A81" s="251" t="s">
        <v>245</v>
      </c>
      <c r="B81" s="247" t="s">
        <v>246</v>
      </c>
      <c r="C81" s="330"/>
      <c r="D81" s="330"/>
      <c r="E81" s="148"/>
    </row>
    <row r="82" spans="1:5" s="245" customFormat="1" ht="12" customHeight="1">
      <c r="A82" s="251" t="s">
        <v>247</v>
      </c>
      <c r="B82" s="247" t="s">
        <v>248</v>
      </c>
      <c r="C82" s="330"/>
      <c r="D82" s="330"/>
      <c r="E82" s="148"/>
    </row>
    <row r="83" spans="1:5" s="245" customFormat="1" ht="12" customHeight="1" thickBot="1">
      <c r="A83" s="252" t="s">
        <v>249</v>
      </c>
      <c r="B83" s="140" t="s">
        <v>250</v>
      </c>
      <c r="C83" s="330"/>
      <c r="D83" s="330"/>
      <c r="E83" s="148"/>
    </row>
    <row r="84" spans="1:5" s="245" customFormat="1" ht="12" customHeight="1" thickBot="1">
      <c r="A84" s="291" t="s">
        <v>251</v>
      </c>
      <c r="B84" s="138" t="s">
        <v>392</v>
      </c>
      <c r="C84" s="333"/>
      <c r="D84" s="333"/>
      <c r="E84" s="290"/>
    </row>
    <row r="85" spans="1:5" s="245" customFormat="1" ht="13.5" customHeight="1" thickBot="1">
      <c r="A85" s="291" t="s">
        <v>253</v>
      </c>
      <c r="B85" s="138" t="s">
        <v>252</v>
      </c>
      <c r="C85" s="333"/>
      <c r="D85" s="333"/>
      <c r="E85" s="290"/>
    </row>
    <row r="86" spans="1:5" s="245" customFormat="1" ht="15.75" customHeight="1" thickBot="1">
      <c r="A86" s="291" t="s">
        <v>265</v>
      </c>
      <c r="B86" s="253" t="s">
        <v>395</v>
      </c>
      <c r="C86" s="328">
        <f>+C63+C67+C72+C75+C79+C85+C84</f>
        <v>18404</v>
      </c>
      <c r="D86" s="328">
        <f>+D63+D67+D72+D75+D79+D85+D84</f>
        <v>18404</v>
      </c>
      <c r="E86" s="149">
        <f>+E63+E67+E72+E75+E79+E85+E84</f>
        <v>26333</v>
      </c>
    </row>
    <row r="87" spans="1:5" s="245" customFormat="1" ht="16.5" customHeight="1" thickBot="1">
      <c r="A87" s="292" t="s">
        <v>394</v>
      </c>
      <c r="B87" s="254" t="s">
        <v>396</v>
      </c>
      <c r="C87" s="328">
        <f>+C62+C86</f>
        <v>221478</v>
      </c>
      <c r="D87" s="328">
        <f>+D62+D86</f>
        <v>238952</v>
      </c>
      <c r="E87" s="149">
        <f>+E62+E86</f>
        <v>258560</v>
      </c>
    </row>
    <row r="88" spans="1:5" s="245" customFormat="1" ht="83.25" customHeight="1">
      <c r="A88" s="3"/>
      <c r="B88" s="4"/>
      <c r="C88" s="4"/>
      <c r="D88" s="4"/>
      <c r="E88" s="150"/>
    </row>
    <row r="89" spans="1:5" ht="16.5" customHeight="1">
      <c r="A89" s="396" t="s">
        <v>36</v>
      </c>
      <c r="B89" s="396"/>
      <c r="C89" s="396"/>
      <c r="D89" s="396"/>
      <c r="E89" s="396"/>
    </row>
    <row r="90" spans="1:5" s="255" customFormat="1" ht="16.5" customHeight="1" thickBot="1">
      <c r="A90" s="397" t="s">
        <v>93</v>
      </c>
      <c r="B90" s="397"/>
      <c r="C90" s="313"/>
      <c r="D90" s="313"/>
      <c r="E90" s="79" t="s">
        <v>138</v>
      </c>
    </row>
    <row r="91" spans="1:5" ht="38.1" customHeight="1" thickBot="1">
      <c r="A91" s="21" t="s">
        <v>56</v>
      </c>
      <c r="B91" s="22" t="s">
        <v>37</v>
      </c>
      <c r="C91" s="371" t="s">
        <v>463</v>
      </c>
      <c r="D91" s="371" t="s">
        <v>466</v>
      </c>
      <c r="E91" s="29" t="s">
        <v>474</v>
      </c>
    </row>
    <row r="92" spans="1:5" s="244" customFormat="1" ht="12" customHeight="1" thickBot="1">
      <c r="A92" s="27" t="s">
        <v>410</v>
      </c>
      <c r="B92" s="28" t="s">
        <v>411</v>
      </c>
      <c r="C92" s="371" t="s">
        <v>412</v>
      </c>
      <c r="D92" s="371" t="s">
        <v>414</v>
      </c>
      <c r="E92" s="29" t="s">
        <v>414</v>
      </c>
    </row>
    <row r="93" spans="1:5" ht="12" customHeight="1" thickBot="1">
      <c r="A93" s="20" t="s">
        <v>8</v>
      </c>
      <c r="B93" s="26" t="s">
        <v>354</v>
      </c>
      <c r="C93" s="229">
        <f>C94+C95+C96+C97+C98+C111</f>
        <v>215427</v>
      </c>
      <c r="D93" s="383">
        <f>D94+D95+D96+D97+D98+D111</f>
        <v>229247</v>
      </c>
      <c r="E93" s="142">
        <f>E94+E95+E96+E97+E98+E111</f>
        <v>227684</v>
      </c>
    </row>
    <row r="94" spans="1:5" ht="12" customHeight="1">
      <c r="A94" s="15" t="s">
        <v>68</v>
      </c>
      <c r="B94" s="8" t="s">
        <v>38</v>
      </c>
      <c r="C94" s="307">
        <v>94320</v>
      </c>
      <c r="D94" s="384">
        <v>103469</v>
      </c>
      <c r="E94" s="144">
        <v>103469</v>
      </c>
    </row>
    <row r="95" spans="1:5" ht="12" customHeight="1">
      <c r="A95" s="12" t="s">
        <v>69</v>
      </c>
      <c r="B95" s="6" t="s">
        <v>114</v>
      </c>
      <c r="C95" s="231">
        <v>22971</v>
      </c>
      <c r="D95" s="337">
        <v>24801</v>
      </c>
      <c r="E95" s="145">
        <v>24801</v>
      </c>
    </row>
    <row r="96" spans="1:5" ht="12" customHeight="1">
      <c r="A96" s="12" t="s">
        <v>70</v>
      </c>
      <c r="B96" s="6" t="s">
        <v>87</v>
      </c>
      <c r="C96" s="233">
        <v>74729</v>
      </c>
      <c r="D96" s="338">
        <v>77788</v>
      </c>
      <c r="E96" s="147">
        <v>78366</v>
      </c>
    </row>
    <row r="97" spans="1:5" ht="12" customHeight="1">
      <c r="A97" s="12" t="s">
        <v>71</v>
      </c>
      <c r="B97" s="9" t="s">
        <v>115</v>
      </c>
      <c r="C97" s="233">
        <v>7099</v>
      </c>
      <c r="D97" s="338">
        <v>7119</v>
      </c>
      <c r="E97" s="147">
        <v>7502</v>
      </c>
    </row>
    <row r="98" spans="1:5" ht="12" customHeight="1">
      <c r="A98" s="12" t="s">
        <v>79</v>
      </c>
      <c r="B98" s="17" t="s">
        <v>116</v>
      </c>
      <c r="C98" s="233">
        <f>C105+C106+C110</f>
        <v>6044</v>
      </c>
      <c r="D98" s="338">
        <f>D105+D106+D110+D101</f>
        <v>6491</v>
      </c>
      <c r="E98" s="147">
        <f>E105+E106+E110+E101</f>
        <v>6062</v>
      </c>
    </row>
    <row r="99" spans="1:5" ht="12" customHeight="1">
      <c r="A99" s="12" t="s">
        <v>72</v>
      </c>
      <c r="B99" s="6" t="s">
        <v>359</v>
      </c>
      <c r="C99" s="233"/>
      <c r="D99" s="338"/>
      <c r="E99" s="147"/>
    </row>
    <row r="100" spans="1:5" ht="12" customHeight="1">
      <c r="A100" s="12" t="s">
        <v>73</v>
      </c>
      <c r="B100" s="84" t="s">
        <v>358</v>
      </c>
      <c r="C100" s="233"/>
      <c r="D100" s="338"/>
      <c r="E100" s="147"/>
    </row>
    <row r="101" spans="1:5" ht="12" customHeight="1">
      <c r="A101" s="12" t="s">
        <v>80</v>
      </c>
      <c r="B101" s="84" t="s">
        <v>357</v>
      </c>
      <c r="C101" s="233"/>
      <c r="D101" s="338">
        <v>397</v>
      </c>
      <c r="E101" s="147">
        <v>397</v>
      </c>
    </row>
    <row r="102" spans="1:5" ht="12" customHeight="1">
      <c r="A102" s="12" t="s">
        <v>81</v>
      </c>
      <c r="B102" s="82" t="s">
        <v>268</v>
      </c>
      <c r="C102" s="233"/>
      <c r="D102" s="338"/>
      <c r="E102" s="147"/>
    </row>
    <row r="103" spans="1:5" ht="12" customHeight="1">
      <c r="A103" s="12" t="s">
        <v>82</v>
      </c>
      <c r="B103" s="83" t="s">
        <v>269</v>
      </c>
      <c r="C103" s="233"/>
      <c r="D103" s="338"/>
      <c r="E103" s="147"/>
    </row>
    <row r="104" spans="1:5" ht="12" customHeight="1">
      <c r="A104" s="12" t="s">
        <v>83</v>
      </c>
      <c r="B104" s="83" t="s">
        <v>270</v>
      </c>
      <c r="C104" s="233"/>
      <c r="D104" s="338"/>
      <c r="E104" s="147"/>
    </row>
    <row r="105" spans="1:5" ht="12" customHeight="1">
      <c r="A105" s="12" t="s">
        <v>85</v>
      </c>
      <c r="B105" s="82" t="s">
        <v>271</v>
      </c>
      <c r="C105" s="233">
        <v>2659</v>
      </c>
      <c r="D105" s="338">
        <v>2659</v>
      </c>
      <c r="E105" s="147">
        <v>2230</v>
      </c>
    </row>
    <row r="106" spans="1:5" ht="12" customHeight="1">
      <c r="A106" s="12" t="s">
        <v>117</v>
      </c>
      <c r="B106" s="82" t="s">
        <v>272</v>
      </c>
      <c r="C106" s="233"/>
      <c r="D106" s="338"/>
      <c r="E106" s="147"/>
    </row>
    <row r="107" spans="1:5" ht="12" customHeight="1">
      <c r="A107" s="12" t="s">
        <v>266</v>
      </c>
      <c r="B107" s="83" t="s">
        <v>273</v>
      </c>
      <c r="C107" s="233"/>
      <c r="D107" s="338"/>
      <c r="E107" s="147"/>
    </row>
    <row r="108" spans="1:5" ht="12" customHeight="1">
      <c r="A108" s="11" t="s">
        <v>267</v>
      </c>
      <c r="B108" s="84" t="s">
        <v>274</v>
      </c>
      <c r="C108" s="233"/>
      <c r="D108" s="338"/>
      <c r="E108" s="147"/>
    </row>
    <row r="109" spans="1:5" ht="12" customHeight="1">
      <c r="A109" s="12" t="s">
        <v>355</v>
      </c>
      <c r="B109" s="84" t="s">
        <v>275</v>
      </c>
      <c r="C109" s="233"/>
      <c r="D109" s="338"/>
      <c r="E109" s="147"/>
    </row>
    <row r="110" spans="1:5" ht="12" customHeight="1">
      <c r="A110" s="14" t="s">
        <v>356</v>
      </c>
      <c r="B110" s="84" t="s">
        <v>276</v>
      </c>
      <c r="C110" s="233">
        <v>3385</v>
      </c>
      <c r="D110" s="338">
        <v>3435</v>
      </c>
      <c r="E110" s="147">
        <v>3435</v>
      </c>
    </row>
    <row r="111" spans="1:5" ht="12" customHeight="1">
      <c r="A111" s="12" t="s">
        <v>360</v>
      </c>
      <c r="B111" s="9" t="s">
        <v>39</v>
      </c>
      <c r="C111" s="231">
        <f>C112+C113</f>
        <v>10264</v>
      </c>
      <c r="D111" s="337">
        <f>D112+D113</f>
        <v>9579</v>
      </c>
      <c r="E111" s="145">
        <v>7484</v>
      </c>
    </row>
    <row r="112" spans="1:5" ht="12" customHeight="1">
      <c r="A112" s="12" t="s">
        <v>361</v>
      </c>
      <c r="B112" s="6" t="s">
        <v>363</v>
      </c>
      <c r="C112" s="231">
        <v>10264</v>
      </c>
      <c r="D112" s="337">
        <v>2963</v>
      </c>
      <c r="E112" s="145">
        <v>3028</v>
      </c>
    </row>
    <row r="113" spans="1:5" ht="12" customHeight="1" thickBot="1">
      <c r="A113" s="16" t="s">
        <v>362</v>
      </c>
      <c r="B113" s="302" t="s">
        <v>364</v>
      </c>
      <c r="C113" s="308"/>
      <c r="D113" s="385">
        <v>6616</v>
      </c>
      <c r="E113" s="151">
        <v>4456</v>
      </c>
    </row>
    <row r="114" spans="1:5" ht="12" customHeight="1" thickBot="1">
      <c r="A114" s="300" t="s">
        <v>9</v>
      </c>
      <c r="B114" s="301" t="s">
        <v>277</v>
      </c>
      <c r="C114" s="309">
        <f>+C115+C117+C119</f>
        <v>6051</v>
      </c>
      <c r="D114" s="386">
        <f>+D115+D117+D119</f>
        <v>6051</v>
      </c>
      <c r="E114" s="393">
        <f>+E115+E117+E119</f>
        <v>19293</v>
      </c>
    </row>
    <row r="115" spans="1:5" ht="12" customHeight="1">
      <c r="A115" s="13" t="s">
        <v>74</v>
      </c>
      <c r="B115" s="6" t="s">
        <v>137</v>
      </c>
      <c r="C115" s="232">
        <v>3501</v>
      </c>
      <c r="D115" s="387">
        <v>3501</v>
      </c>
      <c r="E115" s="146">
        <v>15543</v>
      </c>
    </row>
    <row r="116" spans="1:5" ht="12" customHeight="1">
      <c r="A116" s="13" t="s">
        <v>75</v>
      </c>
      <c r="B116" s="10" t="s">
        <v>281</v>
      </c>
      <c r="C116" s="232"/>
      <c r="D116" s="387"/>
      <c r="E116" s="146">
        <v>7929</v>
      </c>
    </row>
    <row r="117" spans="1:5" ht="12" customHeight="1">
      <c r="A117" s="13" t="s">
        <v>76</v>
      </c>
      <c r="B117" s="10" t="s">
        <v>118</v>
      </c>
      <c r="C117" s="231">
        <v>2500</v>
      </c>
      <c r="D117" s="337">
        <v>2500</v>
      </c>
      <c r="E117" s="145">
        <v>3700</v>
      </c>
    </row>
    <row r="118" spans="1:5" ht="12" customHeight="1">
      <c r="A118" s="13" t="s">
        <v>77</v>
      </c>
      <c r="B118" s="10" t="s">
        <v>282</v>
      </c>
      <c r="C118" s="231"/>
      <c r="D118" s="337"/>
      <c r="E118" s="145"/>
    </row>
    <row r="119" spans="1:5" ht="12" customHeight="1">
      <c r="A119" s="13" t="s">
        <v>78</v>
      </c>
      <c r="B119" s="140" t="s">
        <v>140</v>
      </c>
      <c r="C119" s="231">
        <v>50</v>
      </c>
      <c r="D119" s="337">
        <v>50</v>
      </c>
      <c r="E119" s="145">
        <v>50</v>
      </c>
    </row>
    <row r="120" spans="1:5" ht="12" customHeight="1">
      <c r="A120" s="13" t="s">
        <v>84</v>
      </c>
      <c r="B120" s="139" t="s">
        <v>342</v>
      </c>
      <c r="C120" s="231"/>
      <c r="D120" s="337"/>
      <c r="E120" s="145"/>
    </row>
    <row r="121" spans="1:5" ht="12" customHeight="1">
      <c r="A121" s="13" t="s">
        <v>86</v>
      </c>
      <c r="B121" s="242" t="s">
        <v>287</v>
      </c>
      <c r="C121" s="231"/>
      <c r="D121" s="337"/>
      <c r="E121" s="145"/>
    </row>
    <row r="122" spans="1:5" ht="22.5">
      <c r="A122" s="13" t="s">
        <v>119</v>
      </c>
      <c r="B122" s="83" t="s">
        <v>270</v>
      </c>
      <c r="C122" s="231"/>
      <c r="D122" s="337"/>
      <c r="E122" s="145"/>
    </row>
    <row r="123" spans="1:5" ht="12" customHeight="1">
      <c r="A123" s="13" t="s">
        <v>120</v>
      </c>
      <c r="B123" s="83" t="s">
        <v>286</v>
      </c>
      <c r="C123" s="231">
        <v>50</v>
      </c>
      <c r="D123" s="337">
        <v>50</v>
      </c>
      <c r="E123" s="145">
        <v>50</v>
      </c>
    </row>
    <row r="124" spans="1:5" ht="12" customHeight="1">
      <c r="A124" s="13" t="s">
        <v>121</v>
      </c>
      <c r="B124" s="83" t="s">
        <v>285</v>
      </c>
      <c r="C124" s="231"/>
      <c r="D124" s="337"/>
      <c r="E124" s="145"/>
    </row>
    <row r="125" spans="1:5" ht="12" customHeight="1">
      <c r="A125" s="13" t="s">
        <v>278</v>
      </c>
      <c r="B125" s="83" t="s">
        <v>273</v>
      </c>
      <c r="C125" s="231"/>
      <c r="D125" s="337"/>
      <c r="E125" s="145"/>
    </row>
    <row r="126" spans="1:5" ht="12" customHeight="1">
      <c r="A126" s="13" t="s">
        <v>279</v>
      </c>
      <c r="B126" s="83" t="s">
        <v>284</v>
      </c>
      <c r="C126" s="231"/>
      <c r="D126" s="337"/>
      <c r="E126" s="145"/>
    </row>
    <row r="127" spans="1:5" ht="23.25" thickBot="1">
      <c r="A127" s="11" t="s">
        <v>280</v>
      </c>
      <c r="B127" s="83" t="s">
        <v>283</v>
      </c>
      <c r="C127" s="233"/>
      <c r="D127" s="338"/>
      <c r="E127" s="147"/>
    </row>
    <row r="128" spans="1:5" ht="12" customHeight="1" thickBot="1">
      <c r="A128" s="18" t="s">
        <v>10</v>
      </c>
      <c r="B128" s="69" t="s">
        <v>365</v>
      </c>
      <c r="C128" s="230">
        <f>+C93+C114</f>
        <v>221478</v>
      </c>
      <c r="D128" s="388">
        <f>+D93+D114</f>
        <v>235298</v>
      </c>
      <c r="E128" s="143">
        <f>+E93+E114</f>
        <v>246977</v>
      </c>
    </row>
    <row r="129" spans="1:5" ht="12" customHeight="1" thickBot="1">
      <c r="A129" s="18" t="s">
        <v>11</v>
      </c>
      <c r="B129" s="69" t="s">
        <v>366</v>
      </c>
      <c r="C129" s="230">
        <f>+C130+C131+C132</f>
        <v>0</v>
      </c>
      <c r="D129" s="388">
        <f>+D130+D131+D132</f>
        <v>0</v>
      </c>
      <c r="E129" s="143">
        <f>+E130+E131+E132</f>
        <v>7929</v>
      </c>
    </row>
    <row r="130" spans="1:5" ht="12" customHeight="1">
      <c r="A130" s="13" t="s">
        <v>178</v>
      </c>
      <c r="B130" s="10" t="s">
        <v>373</v>
      </c>
      <c r="C130" s="231"/>
      <c r="D130" s="337"/>
      <c r="E130" s="145"/>
    </row>
    <row r="131" spans="1:5" ht="12" customHeight="1">
      <c r="A131" s="13" t="s">
        <v>181</v>
      </c>
      <c r="B131" s="10" t="s">
        <v>374</v>
      </c>
      <c r="C131" s="231"/>
      <c r="D131" s="337"/>
      <c r="E131" s="145"/>
    </row>
    <row r="132" spans="1:5" ht="12" customHeight="1" thickBot="1">
      <c r="A132" s="11" t="s">
        <v>182</v>
      </c>
      <c r="B132" s="10" t="s">
        <v>375</v>
      </c>
      <c r="C132" s="231"/>
      <c r="D132" s="337"/>
      <c r="E132" s="145">
        <v>7929</v>
      </c>
    </row>
    <row r="133" spans="1:5" ht="12" customHeight="1" thickBot="1">
      <c r="A133" s="18" t="s">
        <v>12</v>
      </c>
      <c r="B133" s="69" t="s">
        <v>367</v>
      </c>
      <c r="C133" s="230">
        <f>SUM(C134:C139)</f>
        <v>0</v>
      </c>
      <c r="D133" s="388">
        <f>SUM(D134:D139)</f>
        <v>0</v>
      </c>
      <c r="E133" s="143">
        <f>SUM(E134:E139)</f>
        <v>0</v>
      </c>
    </row>
    <row r="134" spans="1:5" ht="12" customHeight="1">
      <c r="A134" s="13" t="s">
        <v>61</v>
      </c>
      <c r="B134" s="7" t="s">
        <v>376</v>
      </c>
      <c r="C134" s="231"/>
      <c r="D134" s="337"/>
      <c r="E134" s="145"/>
    </row>
    <row r="135" spans="1:5" ht="12" customHeight="1">
      <c r="A135" s="13" t="s">
        <v>62</v>
      </c>
      <c r="B135" s="7" t="s">
        <v>368</v>
      </c>
      <c r="C135" s="231"/>
      <c r="D135" s="337"/>
      <c r="E135" s="145"/>
    </row>
    <row r="136" spans="1:5" ht="12" customHeight="1">
      <c r="A136" s="13" t="s">
        <v>63</v>
      </c>
      <c r="B136" s="7" t="s">
        <v>369</v>
      </c>
      <c r="C136" s="231"/>
      <c r="D136" s="337"/>
      <c r="E136" s="145"/>
    </row>
    <row r="137" spans="1:5" ht="12" customHeight="1">
      <c r="A137" s="13" t="s">
        <v>106</v>
      </c>
      <c r="B137" s="7" t="s">
        <v>370</v>
      </c>
      <c r="C137" s="231"/>
      <c r="D137" s="337"/>
      <c r="E137" s="145"/>
    </row>
    <row r="138" spans="1:5" ht="12" customHeight="1">
      <c r="A138" s="13" t="s">
        <v>107</v>
      </c>
      <c r="B138" s="7" t="s">
        <v>371</v>
      </c>
      <c r="C138" s="231"/>
      <c r="D138" s="337"/>
      <c r="E138" s="145"/>
    </row>
    <row r="139" spans="1:5" ht="12" customHeight="1" thickBot="1">
      <c r="A139" s="11" t="s">
        <v>108</v>
      </c>
      <c r="B139" s="7" t="s">
        <v>372</v>
      </c>
      <c r="C139" s="231"/>
      <c r="D139" s="337"/>
      <c r="E139" s="145"/>
    </row>
    <row r="140" spans="1:5" ht="12" customHeight="1" thickBot="1">
      <c r="A140" s="18" t="s">
        <v>13</v>
      </c>
      <c r="B140" s="69" t="s">
        <v>380</v>
      </c>
      <c r="C140" s="235">
        <f>+C141+C142+C143+C144</f>
        <v>0</v>
      </c>
      <c r="D140" s="389">
        <f>+D141+D142+D143+D144</f>
        <v>3654</v>
      </c>
      <c r="E140" s="149">
        <f>+E141+E142+E143+E144</f>
        <v>3654</v>
      </c>
    </row>
    <row r="141" spans="1:5" ht="12" customHeight="1">
      <c r="A141" s="13" t="s">
        <v>64</v>
      </c>
      <c r="B141" s="7" t="s">
        <v>288</v>
      </c>
      <c r="C141" s="231"/>
      <c r="D141" s="337"/>
      <c r="E141" s="145"/>
    </row>
    <row r="142" spans="1:5" ht="12" customHeight="1">
      <c r="A142" s="13" t="s">
        <v>65</v>
      </c>
      <c r="B142" s="7" t="s">
        <v>289</v>
      </c>
      <c r="C142" s="231"/>
      <c r="D142" s="337">
        <v>3654</v>
      </c>
      <c r="E142" s="145">
        <v>3654</v>
      </c>
    </row>
    <row r="143" spans="1:5" ht="12" customHeight="1">
      <c r="A143" s="13" t="s">
        <v>202</v>
      </c>
      <c r="B143" s="7" t="s">
        <v>381</v>
      </c>
      <c r="C143" s="231"/>
      <c r="D143" s="337"/>
      <c r="E143" s="145"/>
    </row>
    <row r="144" spans="1:5" ht="12" customHeight="1" thickBot="1">
      <c r="A144" s="11" t="s">
        <v>203</v>
      </c>
      <c r="B144" s="5" t="s">
        <v>308</v>
      </c>
      <c r="C144" s="231"/>
      <c r="D144" s="337"/>
      <c r="E144" s="145"/>
    </row>
    <row r="145" spans="1:11" ht="12" customHeight="1" thickBot="1">
      <c r="A145" s="18" t="s">
        <v>14</v>
      </c>
      <c r="B145" s="69" t="s">
        <v>382</v>
      </c>
      <c r="C145" s="310">
        <f>SUM(C146:C150)</f>
        <v>0</v>
      </c>
      <c r="D145" s="390">
        <f>SUM(D146:D150)</f>
        <v>0</v>
      </c>
      <c r="E145" s="152">
        <f>SUM(E146:E150)</f>
        <v>0</v>
      </c>
    </row>
    <row r="146" spans="1:11" ht="12" customHeight="1">
      <c r="A146" s="13" t="s">
        <v>66</v>
      </c>
      <c r="B146" s="7" t="s">
        <v>377</v>
      </c>
      <c r="C146" s="231"/>
      <c r="D146" s="337"/>
      <c r="E146" s="145"/>
    </row>
    <row r="147" spans="1:11" ht="12" customHeight="1">
      <c r="A147" s="13" t="s">
        <v>67</v>
      </c>
      <c r="B147" s="7" t="s">
        <v>384</v>
      </c>
      <c r="C147" s="231"/>
      <c r="D147" s="337"/>
      <c r="E147" s="145"/>
    </row>
    <row r="148" spans="1:11" ht="12" customHeight="1">
      <c r="A148" s="13" t="s">
        <v>214</v>
      </c>
      <c r="B148" s="7" t="s">
        <v>379</v>
      </c>
      <c r="C148" s="231"/>
      <c r="D148" s="337"/>
      <c r="E148" s="145"/>
    </row>
    <row r="149" spans="1:11" ht="12" customHeight="1">
      <c r="A149" s="13" t="s">
        <v>215</v>
      </c>
      <c r="B149" s="7" t="s">
        <v>385</v>
      </c>
      <c r="C149" s="231"/>
      <c r="D149" s="337"/>
      <c r="E149" s="145"/>
    </row>
    <row r="150" spans="1:11" ht="12" customHeight="1" thickBot="1">
      <c r="A150" s="13" t="s">
        <v>383</v>
      </c>
      <c r="B150" s="7" t="s">
        <v>386</v>
      </c>
      <c r="C150" s="231"/>
      <c r="D150" s="337"/>
      <c r="E150" s="145"/>
    </row>
    <row r="151" spans="1:11" ht="12" customHeight="1" thickBot="1">
      <c r="A151" s="18" t="s">
        <v>15</v>
      </c>
      <c r="B151" s="69" t="s">
        <v>387</v>
      </c>
      <c r="C151" s="311"/>
      <c r="D151" s="391"/>
      <c r="E151" s="394"/>
    </row>
    <row r="152" spans="1:11" ht="12" customHeight="1" thickBot="1">
      <c r="A152" s="18" t="s">
        <v>16</v>
      </c>
      <c r="B152" s="69" t="s">
        <v>388</v>
      </c>
      <c r="C152" s="311"/>
      <c r="D152" s="391"/>
      <c r="E152" s="394"/>
    </row>
    <row r="153" spans="1:11" ht="15" customHeight="1" thickBot="1">
      <c r="A153" s="18" t="s">
        <v>17</v>
      </c>
      <c r="B153" s="69" t="s">
        <v>390</v>
      </c>
      <c r="C153" s="312">
        <f>+C129+C133+C140+C145+C151+C152</f>
        <v>0</v>
      </c>
      <c r="D153" s="392">
        <f>+D129+D133+D140+D145+D151+D152</f>
        <v>3654</v>
      </c>
      <c r="E153" s="256">
        <f>+E129+E133+E140+E145+E151+E152</f>
        <v>11583</v>
      </c>
      <c r="H153" s="257"/>
      <c r="I153" s="258"/>
      <c r="J153" s="258"/>
      <c r="K153" s="258"/>
    </row>
    <row r="154" spans="1:11" s="245" customFormat="1" ht="12.95" customHeight="1" thickBot="1">
      <c r="A154" s="141" t="s">
        <v>18</v>
      </c>
      <c r="B154" s="217" t="s">
        <v>389</v>
      </c>
      <c r="C154" s="312">
        <f>+C128+C153</f>
        <v>221478</v>
      </c>
      <c r="D154" s="392">
        <f>+D128+D153</f>
        <v>238952</v>
      </c>
      <c r="E154" s="256">
        <f>+E128+E153</f>
        <v>258560</v>
      </c>
    </row>
    <row r="155" spans="1:11" ht="7.5" customHeight="1"/>
    <row r="156" spans="1:11">
      <c r="A156" s="398" t="s">
        <v>290</v>
      </c>
      <c r="B156" s="398"/>
      <c r="C156" s="398"/>
      <c r="D156" s="398"/>
      <c r="E156" s="398"/>
    </row>
    <row r="157" spans="1:11" ht="15" customHeight="1" thickBot="1">
      <c r="A157" s="395" t="s">
        <v>94</v>
      </c>
      <c r="B157" s="395"/>
      <c r="C157" s="80"/>
      <c r="D157" s="80"/>
      <c r="E157" s="153" t="s">
        <v>138</v>
      </c>
    </row>
    <row r="158" spans="1:11" ht="13.5" customHeight="1" thickBot="1">
      <c r="A158" s="18">
        <v>1</v>
      </c>
      <c r="B158" s="25" t="s">
        <v>391</v>
      </c>
      <c r="C158" s="324">
        <f>+C62-C128</f>
        <v>-18404</v>
      </c>
      <c r="D158" s="324">
        <f>+D62-D128</f>
        <v>-14750</v>
      </c>
      <c r="E158" s="143">
        <f>+E62-E128</f>
        <v>-14750</v>
      </c>
      <c r="F158" s="259"/>
    </row>
    <row r="159" spans="1:11" ht="27.75" customHeight="1" thickBot="1">
      <c r="A159" s="18" t="s">
        <v>9</v>
      </c>
      <c r="B159" s="25" t="s">
        <v>397</v>
      </c>
      <c r="C159" s="324">
        <f>+C86-C153</f>
        <v>18404</v>
      </c>
      <c r="D159" s="324">
        <f>+D86-D153</f>
        <v>14750</v>
      </c>
      <c r="E159" s="143">
        <f>+E86-E153</f>
        <v>14750</v>
      </c>
    </row>
  </sheetData>
  <mergeCells count="6">
    <mergeCell ref="A157:B157"/>
    <mergeCell ref="A89:E89"/>
    <mergeCell ref="A1:E1"/>
    <mergeCell ref="A2:B2"/>
    <mergeCell ref="A90:B90"/>
    <mergeCell ref="A156:E15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Murakeresztúr Község Önkormányzat
2015. ÉVI KÖLTSÉGVETÉSÉNEK ÖSSZEVONT MÉRLEGE&amp;10
&amp;R&amp;"Times New Roman CE,Félkövér dőlt"&amp;11 1.1. melléklet a 6/2015. (IX.29.) önkormányzati rendelethez</oddHeader>
  </headerFooter>
  <rowBreaks count="1" manualBreakCount="1">
    <brk id="88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topLeftCell="C1" zoomScale="115" zoomScaleNormal="115" zoomScaleSheetLayoutView="100" workbookViewId="0">
      <selection activeCell="E13" sqref="E13"/>
    </sheetView>
  </sheetViews>
  <sheetFormatPr defaultRowHeight="12.75"/>
  <cols>
    <col min="1" max="1" width="6.83203125" style="39" customWidth="1"/>
    <col min="2" max="2" width="46.5" style="102" customWidth="1"/>
    <col min="3" max="3" width="11.5" style="102" customWidth="1"/>
    <col min="4" max="4" width="12" style="39" customWidth="1"/>
    <col min="5" max="5" width="43.83203125" style="39" customWidth="1"/>
    <col min="6" max="6" width="13.33203125" style="39" customWidth="1"/>
    <col min="7" max="7" width="15" style="39" customWidth="1"/>
    <col min="8" max="8" width="4.83203125" style="39" customWidth="1"/>
    <col min="9" max="16384" width="9.33203125" style="39"/>
  </cols>
  <sheetData>
    <row r="1" spans="1:8" ht="39.75" customHeight="1">
      <c r="B1" s="164" t="s">
        <v>98</v>
      </c>
      <c r="C1" s="164"/>
      <c r="D1" s="165"/>
      <c r="E1" s="165"/>
      <c r="F1" s="165"/>
      <c r="G1" s="165"/>
      <c r="H1" s="401" t="s">
        <v>475</v>
      </c>
    </row>
    <row r="2" spans="1:8" ht="14.25" thickBot="1">
      <c r="G2" s="166" t="s">
        <v>48</v>
      </c>
      <c r="H2" s="401"/>
    </row>
    <row r="3" spans="1:8" ht="18" customHeight="1" thickBot="1">
      <c r="A3" s="399" t="s">
        <v>56</v>
      </c>
      <c r="B3" s="167" t="s">
        <v>43</v>
      </c>
      <c r="C3" s="372"/>
      <c r="D3" s="168"/>
      <c r="E3" s="167" t="s">
        <v>44</v>
      </c>
      <c r="F3" s="374"/>
      <c r="G3" s="169"/>
      <c r="H3" s="401"/>
    </row>
    <row r="4" spans="1:8" s="170" customFormat="1" ht="35.25" customHeight="1" thickBot="1">
      <c r="A4" s="400"/>
      <c r="B4" s="103" t="s">
        <v>49</v>
      </c>
      <c r="C4" s="373" t="s">
        <v>463</v>
      </c>
      <c r="D4" s="104" t="s">
        <v>464</v>
      </c>
      <c r="E4" s="103" t="s">
        <v>49</v>
      </c>
      <c r="F4" s="375" t="s">
        <v>468</v>
      </c>
      <c r="G4" s="35" t="str">
        <f>+D4</f>
        <v>2015. évi módosított előirányzat</v>
      </c>
      <c r="H4" s="401"/>
    </row>
    <row r="5" spans="1:8" s="175" customFormat="1" ht="12" customHeight="1" thickBot="1">
      <c r="A5" s="171" t="s">
        <v>410</v>
      </c>
      <c r="B5" s="172" t="s">
        <v>411</v>
      </c>
      <c r="C5" s="173" t="s">
        <v>412</v>
      </c>
      <c r="D5" s="173" t="s">
        <v>414</v>
      </c>
      <c r="E5" s="172" t="s">
        <v>413</v>
      </c>
      <c r="F5" s="376" t="s">
        <v>415</v>
      </c>
      <c r="G5" s="174" t="s">
        <v>467</v>
      </c>
      <c r="H5" s="401"/>
    </row>
    <row r="6" spans="1:8" ht="12.95" customHeight="1">
      <c r="A6" s="176" t="s">
        <v>8</v>
      </c>
      <c r="B6" s="177" t="s">
        <v>291</v>
      </c>
      <c r="C6" s="154">
        <v>112113</v>
      </c>
      <c r="D6" s="154">
        <v>115133</v>
      </c>
      <c r="E6" s="177" t="s">
        <v>50</v>
      </c>
      <c r="F6" s="378">
        <v>94320</v>
      </c>
      <c r="G6" s="207">
        <v>103469</v>
      </c>
      <c r="H6" s="401"/>
    </row>
    <row r="7" spans="1:8" ht="12.95" customHeight="1">
      <c r="A7" s="178" t="s">
        <v>9</v>
      </c>
      <c r="B7" s="179" t="s">
        <v>292</v>
      </c>
      <c r="C7" s="155">
        <v>20572</v>
      </c>
      <c r="D7" s="155">
        <v>26723</v>
      </c>
      <c r="E7" s="179" t="s">
        <v>114</v>
      </c>
      <c r="F7" s="156">
        <v>22971</v>
      </c>
      <c r="G7" s="160">
        <v>24801</v>
      </c>
      <c r="H7" s="401"/>
    </row>
    <row r="8" spans="1:8" ht="12.95" customHeight="1">
      <c r="A8" s="178" t="s">
        <v>10</v>
      </c>
      <c r="B8" s="179" t="s">
        <v>313</v>
      </c>
      <c r="C8" s="155"/>
      <c r="D8" s="155"/>
      <c r="E8" s="179" t="s">
        <v>143</v>
      </c>
      <c r="F8" s="156">
        <v>74729</v>
      </c>
      <c r="G8" s="160">
        <v>78366</v>
      </c>
      <c r="H8" s="401"/>
    </row>
    <row r="9" spans="1:8" ht="12.95" customHeight="1">
      <c r="A9" s="178" t="s">
        <v>11</v>
      </c>
      <c r="B9" s="179" t="s">
        <v>105</v>
      </c>
      <c r="C9" s="155">
        <v>36620</v>
      </c>
      <c r="D9" s="155">
        <v>40274</v>
      </c>
      <c r="E9" s="179" t="s">
        <v>115</v>
      </c>
      <c r="F9" s="156">
        <v>7099</v>
      </c>
      <c r="G9" s="160">
        <v>7502</v>
      </c>
      <c r="H9" s="401"/>
    </row>
    <row r="10" spans="1:8" ht="12.95" customHeight="1">
      <c r="A10" s="178" t="s">
        <v>12</v>
      </c>
      <c r="B10" s="180" t="s">
        <v>335</v>
      </c>
      <c r="C10" s="155">
        <v>32214</v>
      </c>
      <c r="D10" s="155">
        <v>32374</v>
      </c>
      <c r="E10" s="179" t="s">
        <v>116</v>
      </c>
      <c r="F10" s="156">
        <v>6044</v>
      </c>
      <c r="G10" s="160">
        <v>6062</v>
      </c>
      <c r="H10" s="401"/>
    </row>
    <row r="11" spans="1:8" ht="12.95" customHeight="1">
      <c r="A11" s="178" t="s">
        <v>13</v>
      </c>
      <c r="B11" s="179" t="s">
        <v>293</v>
      </c>
      <c r="C11" s="156">
        <v>1157</v>
      </c>
      <c r="D11" s="156">
        <v>1157</v>
      </c>
      <c r="E11" s="179" t="s">
        <v>39</v>
      </c>
      <c r="F11" s="156">
        <v>10264</v>
      </c>
      <c r="G11" s="160">
        <v>7484</v>
      </c>
      <c r="H11" s="401"/>
    </row>
    <row r="12" spans="1:8" ht="12.95" customHeight="1">
      <c r="A12" s="178" t="s">
        <v>14</v>
      </c>
      <c r="B12" s="179" t="s">
        <v>398</v>
      </c>
      <c r="C12" s="155"/>
      <c r="D12" s="155"/>
      <c r="E12" s="33"/>
      <c r="F12" s="156"/>
      <c r="G12" s="160"/>
      <c r="H12" s="401"/>
    </row>
    <row r="13" spans="1:8" ht="12.95" customHeight="1">
      <c r="A13" s="178" t="s">
        <v>15</v>
      </c>
      <c r="B13" s="33"/>
      <c r="C13" s="155"/>
      <c r="D13" s="155"/>
      <c r="E13" s="33"/>
      <c r="F13" s="156"/>
      <c r="G13" s="160"/>
      <c r="H13" s="401"/>
    </row>
    <row r="14" spans="1:8" ht="12.95" customHeight="1">
      <c r="A14" s="178" t="s">
        <v>16</v>
      </c>
      <c r="B14" s="260"/>
      <c r="C14" s="156"/>
      <c r="D14" s="156"/>
      <c r="E14" s="33"/>
      <c r="F14" s="156"/>
      <c r="G14" s="160"/>
      <c r="H14" s="401"/>
    </row>
    <row r="15" spans="1:8" ht="12.95" customHeight="1">
      <c r="A15" s="178" t="s">
        <v>17</v>
      </c>
      <c r="B15" s="33"/>
      <c r="C15" s="155"/>
      <c r="D15" s="155"/>
      <c r="E15" s="33"/>
      <c r="F15" s="156"/>
      <c r="G15" s="160"/>
      <c r="H15" s="401"/>
    </row>
    <row r="16" spans="1:8" ht="12.95" customHeight="1">
      <c r="A16" s="178" t="s">
        <v>18</v>
      </c>
      <c r="B16" s="33"/>
      <c r="C16" s="155"/>
      <c r="D16" s="155"/>
      <c r="E16" s="33"/>
      <c r="F16" s="156"/>
      <c r="G16" s="160"/>
      <c r="H16" s="401"/>
    </row>
    <row r="17" spans="1:8" ht="12.95" customHeight="1" thickBot="1">
      <c r="A17" s="178" t="s">
        <v>19</v>
      </c>
      <c r="B17" s="41"/>
      <c r="C17" s="157"/>
      <c r="D17" s="157"/>
      <c r="E17" s="33"/>
      <c r="F17" s="362"/>
      <c r="G17" s="161"/>
      <c r="H17" s="401"/>
    </row>
    <row r="18" spans="1:8" ht="15.95" customHeight="1" thickBot="1">
      <c r="A18" s="181" t="s">
        <v>20</v>
      </c>
      <c r="B18" s="70" t="s">
        <v>399</v>
      </c>
      <c r="C18" s="158">
        <f>SUM(C6:C17)</f>
        <v>202676</v>
      </c>
      <c r="D18" s="158">
        <f>SUM(D6:D17)</f>
        <v>215661</v>
      </c>
      <c r="E18" s="70" t="s">
        <v>299</v>
      </c>
      <c r="F18" s="360">
        <f>SUM(F6:F17)</f>
        <v>215427</v>
      </c>
      <c r="G18" s="162">
        <f>SUM(G6:G17)</f>
        <v>227684</v>
      </c>
      <c r="H18" s="401"/>
    </row>
    <row r="19" spans="1:8" ht="12.95" customHeight="1">
      <c r="A19" s="182" t="s">
        <v>21</v>
      </c>
      <c r="B19" s="183" t="s">
        <v>296</v>
      </c>
      <c r="C19" s="304">
        <f>+C20+C21+C22+C23</f>
        <v>18404</v>
      </c>
      <c r="D19" s="304">
        <f>+D20+D21+D22+D23</f>
        <v>18404</v>
      </c>
      <c r="E19" s="184" t="s">
        <v>122</v>
      </c>
      <c r="F19" s="365"/>
      <c r="G19" s="163"/>
      <c r="H19" s="401"/>
    </row>
    <row r="20" spans="1:8" ht="12.95" customHeight="1">
      <c r="A20" s="185" t="s">
        <v>22</v>
      </c>
      <c r="B20" s="184" t="s">
        <v>135</v>
      </c>
      <c r="C20" s="55">
        <v>18404</v>
      </c>
      <c r="D20" s="55">
        <v>18404</v>
      </c>
      <c r="E20" s="184" t="s">
        <v>298</v>
      </c>
      <c r="F20" s="379"/>
      <c r="G20" s="56"/>
      <c r="H20" s="401"/>
    </row>
    <row r="21" spans="1:8" ht="12.95" customHeight="1">
      <c r="A21" s="185" t="s">
        <v>23</v>
      </c>
      <c r="B21" s="184" t="s">
        <v>136</v>
      </c>
      <c r="C21" s="55"/>
      <c r="D21" s="55"/>
      <c r="E21" s="184" t="s">
        <v>96</v>
      </c>
      <c r="F21" s="379"/>
      <c r="G21" s="56"/>
      <c r="H21" s="401"/>
    </row>
    <row r="22" spans="1:8" ht="12.95" customHeight="1">
      <c r="A22" s="185" t="s">
        <v>24</v>
      </c>
      <c r="B22" s="184" t="s">
        <v>141</v>
      </c>
      <c r="C22" s="55"/>
      <c r="D22" s="55"/>
      <c r="E22" s="184" t="s">
        <v>97</v>
      </c>
      <c r="F22" s="379"/>
      <c r="G22" s="56"/>
      <c r="H22" s="401"/>
    </row>
    <row r="23" spans="1:8" ht="12.95" customHeight="1">
      <c r="A23" s="185" t="s">
        <v>25</v>
      </c>
      <c r="B23" s="184" t="s">
        <v>142</v>
      </c>
      <c r="C23" s="55"/>
      <c r="D23" s="55"/>
      <c r="E23" s="183" t="s">
        <v>144</v>
      </c>
      <c r="F23" s="379"/>
      <c r="G23" s="56"/>
      <c r="H23" s="401"/>
    </row>
    <row r="24" spans="1:8" ht="12.95" customHeight="1">
      <c r="A24" s="185" t="s">
        <v>26</v>
      </c>
      <c r="B24" s="184" t="s">
        <v>297</v>
      </c>
      <c r="C24" s="186">
        <f>+C25+C26</f>
        <v>0</v>
      </c>
      <c r="D24" s="186">
        <f>+D25+D26</f>
        <v>0</v>
      </c>
      <c r="E24" s="184" t="s">
        <v>123</v>
      </c>
      <c r="F24" s="379"/>
      <c r="G24" s="56"/>
      <c r="H24" s="401"/>
    </row>
    <row r="25" spans="1:8" ht="12.95" customHeight="1">
      <c r="A25" s="182" t="s">
        <v>27</v>
      </c>
      <c r="B25" s="183" t="s">
        <v>294</v>
      </c>
      <c r="C25" s="159"/>
      <c r="D25" s="159"/>
      <c r="E25" s="177" t="s">
        <v>381</v>
      </c>
      <c r="F25" s="365"/>
      <c r="G25" s="163"/>
      <c r="H25" s="401"/>
    </row>
    <row r="26" spans="1:8" ht="12.95" customHeight="1">
      <c r="A26" s="185" t="s">
        <v>28</v>
      </c>
      <c r="B26" s="184" t="s">
        <v>295</v>
      </c>
      <c r="C26" s="55"/>
      <c r="D26" s="55"/>
      <c r="E26" s="179" t="s">
        <v>289</v>
      </c>
      <c r="F26" s="379"/>
      <c r="G26" s="56">
        <v>3654</v>
      </c>
      <c r="H26" s="401"/>
    </row>
    <row r="27" spans="1:8" ht="12.95" customHeight="1">
      <c r="A27" s="178" t="s">
        <v>29</v>
      </c>
      <c r="B27" s="184" t="s">
        <v>392</v>
      </c>
      <c r="C27" s="55"/>
      <c r="D27" s="55"/>
      <c r="E27" s="179" t="s">
        <v>388</v>
      </c>
      <c r="F27" s="379"/>
      <c r="G27" s="56"/>
      <c r="H27" s="401"/>
    </row>
    <row r="28" spans="1:8" ht="12.95" customHeight="1" thickBot="1">
      <c r="A28" s="226" t="s">
        <v>30</v>
      </c>
      <c r="B28" s="183" t="s">
        <v>252</v>
      </c>
      <c r="C28" s="159"/>
      <c r="D28" s="159"/>
      <c r="E28" s="262"/>
      <c r="F28" s="365"/>
      <c r="G28" s="163"/>
      <c r="H28" s="401"/>
    </row>
    <row r="29" spans="1:8" ht="15.95" customHeight="1" thickBot="1">
      <c r="A29" s="181" t="s">
        <v>31</v>
      </c>
      <c r="B29" s="70" t="s">
        <v>400</v>
      </c>
      <c r="C29" s="158">
        <f>+C19+C24+C27+C28</f>
        <v>18404</v>
      </c>
      <c r="D29" s="158">
        <f>+D19+D24+D27+D28</f>
        <v>18404</v>
      </c>
      <c r="E29" s="70" t="s">
        <v>402</v>
      </c>
      <c r="F29" s="360">
        <f>SUM(F19:F28)</f>
        <v>0</v>
      </c>
      <c r="G29" s="162">
        <f>SUM(G19:G28)</f>
        <v>3654</v>
      </c>
      <c r="H29" s="401"/>
    </row>
    <row r="30" spans="1:8" ht="13.5" thickBot="1">
      <c r="A30" s="181" t="s">
        <v>32</v>
      </c>
      <c r="B30" s="187" t="s">
        <v>401</v>
      </c>
      <c r="C30" s="188">
        <f>+C18+C29</f>
        <v>221080</v>
      </c>
      <c r="D30" s="188">
        <f>+D18+D29</f>
        <v>234065</v>
      </c>
      <c r="E30" s="187" t="s">
        <v>403</v>
      </c>
      <c r="F30" s="380">
        <f>+F18+F29</f>
        <v>215427</v>
      </c>
      <c r="G30" s="381">
        <f>+G18+G29</f>
        <v>231338</v>
      </c>
      <c r="H30" s="401"/>
    </row>
    <row r="31" spans="1:8" ht="13.5" thickBot="1">
      <c r="A31" s="181" t="s">
        <v>33</v>
      </c>
      <c r="B31" s="187" t="s">
        <v>100</v>
      </c>
      <c r="C31" s="188">
        <f>IF(C18-F18&lt;0,F18-C18,"-")</f>
        <v>12751</v>
      </c>
      <c r="D31" s="188">
        <f>IF(D18-G18&lt;0,G18-D18,"-")</f>
        <v>12023</v>
      </c>
      <c r="E31" s="187" t="s">
        <v>101</v>
      </c>
      <c r="F31" s="380" t="str">
        <f>IF(C18-F18&gt;0,C18-F18,"-")</f>
        <v>-</v>
      </c>
      <c r="G31" s="381" t="str">
        <f>IF(D18-G18&gt;0,D18-G18,"-")</f>
        <v>-</v>
      </c>
      <c r="H31" s="401"/>
    </row>
    <row r="32" spans="1:8" ht="13.5" thickBot="1">
      <c r="A32" s="181" t="s">
        <v>34</v>
      </c>
      <c r="B32" s="187" t="s">
        <v>145</v>
      </c>
      <c r="C32" s="188" t="str">
        <f>IF(C18+C29-F30&lt;0,F30-(C18+C29),"-")</f>
        <v>-</v>
      </c>
      <c r="D32" s="188" t="str">
        <f>IF(D18+D29-G30&lt;0,G30-(D18+D29),"-")</f>
        <v>-</v>
      </c>
      <c r="E32" s="187" t="s">
        <v>146</v>
      </c>
      <c r="F32" s="380">
        <f>IF(C18+C29-F30&gt;0,C18+C29-F30,"-")</f>
        <v>5653</v>
      </c>
      <c r="G32" s="381">
        <f>IF(D18+D29-G30&gt;0,D18+D29-G30,"-")</f>
        <v>2727</v>
      </c>
      <c r="H32" s="401"/>
    </row>
    <row r="33" spans="2:6" ht="18.75">
      <c r="B33" s="402"/>
      <c r="C33" s="402"/>
      <c r="D33" s="402"/>
      <c r="E33" s="402"/>
      <c r="F33" s="377"/>
    </row>
  </sheetData>
  <mergeCells count="3">
    <mergeCell ref="A3:A4"/>
    <mergeCell ref="H1:H32"/>
    <mergeCell ref="B33:E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zoomScaleNormal="100" zoomScaleSheetLayoutView="115" workbookViewId="0">
      <selection activeCell="E18" sqref="E18"/>
    </sheetView>
  </sheetViews>
  <sheetFormatPr defaultRowHeight="12.75"/>
  <cols>
    <col min="1" max="1" width="6.83203125" style="39" customWidth="1"/>
    <col min="2" max="2" width="43.83203125" style="102" customWidth="1"/>
    <col min="3" max="3" width="13.33203125" style="102" customWidth="1"/>
    <col min="4" max="4" width="13.5" style="39" customWidth="1"/>
    <col min="5" max="5" width="46" style="39" customWidth="1"/>
    <col min="6" max="6" width="12.83203125" style="39" customWidth="1"/>
    <col min="7" max="7" width="13.6640625" style="39" customWidth="1"/>
    <col min="8" max="8" width="4.83203125" style="39" customWidth="1"/>
    <col min="9" max="16384" width="9.33203125" style="39"/>
  </cols>
  <sheetData>
    <row r="1" spans="1:8" ht="31.5">
      <c r="B1" s="164" t="s">
        <v>99</v>
      </c>
      <c r="C1" s="164"/>
      <c r="D1" s="165"/>
      <c r="E1" s="165"/>
      <c r="F1" s="165"/>
      <c r="G1" s="165"/>
      <c r="H1" s="401" t="s">
        <v>476</v>
      </c>
    </row>
    <row r="2" spans="1:8" ht="14.25" thickBot="1">
      <c r="G2" s="166" t="s">
        <v>48</v>
      </c>
      <c r="H2" s="401"/>
    </row>
    <row r="3" spans="1:8" ht="13.5" thickBot="1">
      <c r="A3" s="403" t="s">
        <v>56</v>
      </c>
      <c r="B3" s="167" t="s">
        <v>43</v>
      </c>
      <c r="C3" s="372"/>
      <c r="D3" s="168"/>
      <c r="E3" s="167" t="s">
        <v>44</v>
      </c>
      <c r="F3" s="374"/>
      <c r="G3" s="169"/>
      <c r="H3" s="401"/>
    </row>
    <row r="4" spans="1:8" s="170" customFormat="1" ht="36.75" thickBot="1">
      <c r="A4" s="404"/>
      <c r="B4" s="103" t="s">
        <v>49</v>
      </c>
      <c r="C4" s="373" t="s">
        <v>465</v>
      </c>
      <c r="D4" s="104" t="s">
        <v>464</v>
      </c>
      <c r="E4" s="103" t="s">
        <v>49</v>
      </c>
      <c r="F4" s="373" t="s">
        <v>465</v>
      </c>
      <c r="G4" s="104" t="str">
        <f ca="1">+'2.1.sz.mell  '!D4</f>
        <v>2015. évi módosított előirányzat</v>
      </c>
      <c r="H4" s="401"/>
    </row>
    <row r="5" spans="1:8" s="170" customFormat="1" ht="13.5" thickBot="1">
      <c r="A5" s="171" t="s">
        <v>410</v>
      </c>
      <c r="B5" s="172" t="s">
        <v>411</v>
      </c>
      <c r="C5" s="173" t="s">
        <v>412</v>
      </c>
      <c r="D5" s="173" t="s">
        <v>414</v>
      </c>
      <c r="E5" s="172" t="s">
        <v>469</v>
      </c>
      <c r="F5" s="376" t="s">
        <v>415</v>
      </c>
      <c r="G5" s="174" t="s">
        <v>467</v>
      </c>
      <c r="H5" s="401"/>
    </row>
    <row r="6" spans="1:8" ht="12.95" customHeight="1">
      <c r="A6" s="176" t="s">
        <v>8</v>
      </c>
      <c r="B6" s="177" t="s">
        <v>300</v>
      </c>
      <c r="C6" s="154"/>
      <c r="D6" s="154">
        <v>16168</v>
      </c>
      <c r="E6" s="177" t="s">
        <v>137</v>
      </c>
      <c r="F6" s="378">
        <v>3501</v>
      </c>
      <c r="G6" s="207">
        <v>15543</v>
      </c>
      <c r="H6" s="401"/>
    </row>
    <row r="7" spans="1:8">
      <c r="A7" s="178" t="s">
        <v>9</v>
      </c>
      <c r="B7" s="179" t="s">
        <v>301</v>
      </c>
      <c r="C7" s="155"/>
      <c r="D7" s="155">
        <v>7929</v>
      </c>
      <c r="E7" s="179" t="s">
        <v>306</v>
      </c>
      <c r="F7" s="156"/>
      <c r="G7" s="160">
        <v>7929</v>
      </c>
      <c r="H7" s="401"/>
    </row>
    <row r="8" spans="1:8" ht="12.95" customHeight="1">
      <c r="A8" s="178" t="s">
        <v>10</v>
      </c>
      <c r="B8" s="179" t="s">
        <v>3</v>
      </c>
      <c r="C8" s="155"/>
      <c r="D8" s="155"/>
      <c r="E8" s="179" t="s">
        <v>118</v>
      </c>
      <c r="F8" s="156">
        <v>2500</v>
      </c>
      <c r="G8" s="160">
        <v>3700</v>
      </c>
      <c r="H8" s="401"/>
    </row>
    <row r="9" spans="1:8" ht="12.95" customHeight="1">
      <c r="A9" s="178" t="s">
        <v>11</v>
      </c>
      <c r="B9" s="179" t="s">
        <v>302</v>
      </c>
      <c r="C9" s="155">
        <v>398</v>
      </c>
      <c r="D9" s="155">
        <v>398</v>
      </c>
      <c r="E9" s="179" t="s">
        <v>307</v>
      </c>
      <c r="F9" s="156"/>
      <c r="G9" s="160"/>
      <c r="H9" s="401"/>
    </row>
    <row r="10" spans="1:8" ht="12.75" customHeight="1">
      <c r="A10" s="178" t="s">
        <v>12</v>
      </c>
      <c r="B10" s="179" t="s">
        <v>303</v>
      </c>
      <c r="C10" s="155"/>
      <c r="D10" s="155"/>
      <c r="E10" s="179" t="s">
        <v>140</v>
      </c>
      <c r="F10" s="156">
        <v>50</v>
      </c>
      <c r="G10" s="160">
        <v>50</v>
      </c>
      <c r="H10" s="401"/>
    </row>
    <row r="11" spans="1:8" ht="12.95" customHeight="1">
      <c r="A11" s="178" t="s">
        <v>13</v>
      </c>
      <c r="B11" s="179" t="s">
        <v>304</v>
      </c>
      <c r="C11" s="156"/>
      <c r="D11" s="156"/>
      <c r="E11" s="263"/>
      <c r="F11" s="156"/>
      <c r="G11" s="160"/>
      <c r="H11" s="401"/>
    </row>
    <row r="12" spans="1:8" ht="12.95" customHeight="1">
      <c r="A12" s="178" t="s">
        <v>14</v>
      </c>
      <c r="B12" s="33"/>
      <c r="C12" s="155"/>
      <c r="D12" s="155"/>
      <c r="E12" s="263"/>
      <c r="F12" s="156"/>
      <c r="G12" s="160"/>
      <c r="H12" s="401"/>
    </row>
    <row r="13" spans="1:8" ht="12.95" customHeight="1">
      <c r="A13" s="178" t="s">
        <v>15</v>
      </c>
      <c r="B13" s="33"/>
      <c r="C13" s="155"/>
      <c r="D13" s="155"/>
      <c r="E13" s="264"/>
      <c r="F13" s="156"/>
      <c r="G13" s="160"/>
      <c r="H13" s="401"/>
    </row>
    <row r="14" spans="1:8" ht="12.95" customHeight="1">
      <c r="A14" s="178" t="s">
        <v>16</v>
      </c>
      <c r="B14" s="261"/>
      <c r="C14" s="156"/>
      <c r="D14" s="156"/>
      <c r="E14" s="263"/>
      <c r="F14" s="156"/>
      <c r="G14" s="160"/>
      <c r="H14" s="401"/>
    </row>
    <row r="15" spans="1:8">
      <c r="A15" s="178" t="s">
        <v>17</v>
      </c>
      <c r="B15" s="33"/>
      <c r="C15" s="156"/>
      <c r="D15" s="156"/>
      <c r="E15" s="263"/>
      <c r="F15" s="156"/>
      <c r="G15" s="160"/>
      <c r="H15" s="401"/>
    </row>
    <row r="16" spans="1:8" ht="12.95" customHeight="1" thickBot="1">
      <c r="A16" s="226" t="s">
        <v>18</v>
      </c>
      <c r="B16" s="262"/>
      <c r="C16" s="228"/>
      <c r="D16" s="228"/>
      <c r="E16" s="227" t="s">
        <v>39</v>
      </c>
      <c r="F16" s="228"/>
      <c r="G16" s="208"/>
      <c r="H16" s="401"/>
    </row>
    <row r="17" spans="1:8" ht="15.95" customHeight="1" thickBot="1">
      <c r="A17" s="181" t="s">
        <v>19</v>
      </c>
      <c r="B17" s="70" t="s">
        <v>314</v>
      </c>
      <c r="C17" s="158">
        <f>+C6+C8+C9+C11+C12+C13+C14+C15+C16</f>
        <v>398</v>
      </c>
      <c r="D17" s="158">
        <f>+D6+D8+D9+D11+D12+D13+D14+D15+D16</f>
        <v>16566</v>
      </c>
      <c r="E17" s="70" t="s">
        <v>315</v>
      </c>
      <c r="F17" s="360">
        <f>+F6+F8+F10+F11+F12+F13+F14+F15+F16</f>
        <v>6051</v>
      </c>
      <c r="G17" s="162">
        <f>+G6+G8+G10+G11+G12+G13+G14+G15+G16</f>
        <v>19293</v>
      </c>
      <c r="H17" s="401"/>
    </row>
    <row r="18" spans="1:8" ht="12.95" customHeight="1">
      <c r="A18" s="176" t="s">
        <v>20</v>
      </c>
      <c r="B18" s="191" t="s">
        <v>158</v>
      </c>
      <c r="C18" s="198">
        <f>+C19+C20+C21+C22+C23</f>
        <v>0</v>
      </c>
      <c r="D18" s="198">
        <f>+D19+D20+D21+D22+D23</f>
        <v>0</v>
      </c>
      <c r="E18" s="184" t="s">
        <v>122</v>
      </c>
      <c r="F18" s="364"/>
      <c r="G18" s="54"/>
      <c r="H18" s="401"/>
    </row>
    <row r="19" spans="1:8" ht="12.95" customHeight="1">
      <c r="A19" s="178" t="s">
        <v>21</v>
      </c>
      <c r="B19" s="192" t="s">
        <v>147</v>
      </c>
      <c r="C19" s="55"/>
      <c r="D19" s="55"/>
      <c r="E19" s="184" t="s">
        <v>125</v>
      </c>
      <c r="F19" s="379"/>
      <c r="G19" s="56"/>
      <c r="H19" s="401"/>
    </row>
    <row r="20" spans="1:8" ht="12.95" customHeight="1">
      <c r="A20" s="176" t="s">
        <v>22</v>
      </c>
      <c r="B20" s="192" t="s">
        <v>148</v>
      </c>
      <c r="C20" s="55"/>
      <c r="D20" s="55"/>
      <c r="E20" s="184" t="s">
        <v>96</v>
      </c>
      <c r="F20" s="379"/>
      <c r="G20" s="56">
        <v>7929</v>
      </c>
      <c r="H20" s="401"/>
    </row>
    <row r="21" spans="1:8" ht="12.95" customHeight="1">
      <c r="A21" s="178" t="s">
        <v>23</v>
      </c>
      <c r="B21" s="192" t="s">
        <v>149</v>
      </c>
      <c r="C21" s="55"/>
      <c r="D21" s="55"/>
      <c r="E21" s="184" t="s">
        <v>97</v>
      </c>
      <c r="F21" s="379"/>
      <c r="G21" s="56"/>
      <c r="H21" s="401"/>
    </row>
    <row r="22" spans="1:8" ht="12.95" customHeight="1">
      <c r="A22" s="176" t="s">
        <v>24</v>
      </c>
      <c r="B22" s="192" t="s">
        <v>150</v>
      </c>
      <c r="C22" s="55"/>
      <c r="D22" s="55"/>
      <c r="E22" s="183" t="s">
        <v>144</v>
      </c>
      <c r="F22" s="379"/>
      <c r="G22" s="56"/>
      <c r="H22" s="401"/>
    </row>
    <row r="23" spans="1:8" ht="12.95" customHeight="1">
      <c r="A23" s="178" t="s">
        <v>25</v>
      </c>
      <c r="B23" s="193" t="s">
        <v>151</v>
      </c>
      <c r="C23" s="55"/>
      <c r="D23" s="55"/>
      <c r="E23" s="184" t="s">
        <v>126</v>
      </c>
      <c r="F23" s="379"/>
      <c r="G23" s="56"/>
      <c r="H23" s="401"/>
    </row>
    <row r="24" spans="1:8" ht="12.95" customHeight="1">
      <c r="A24" s="176" t="s">
        <v>26</v>
      </c>
      <c r="B24" s="194" t="s">
        <v>152</v>
      </c>
      <c r="C24" s="186">
        <f>+C25+C26+C27+C28+C29</f>
        <v>0</v>
      </c>
      <c r="D24" s="186">
        <f>+D25+D26+D27+D28+D29</f>
        <v>7929</v>
      </c>
      <c r="E24" s="195" t="s">
        <v>124</v>
      </c>
      <c r="F24" s="379"/>
      <c r="G24" s="56"/>
      <c r="H24" s="401"/>
    </row>
    <row r="25" spans="1:8" ht="12.95" customHeight="1">
      <c r="A25" s="178" t="s">
        <v>27</v>
      </c>
      <c r="B25" s="193" t="s">
        <v>153</v>
      </c>
      <c r="C25" s="55"/>
      <c r="D25" s="55"/>
      <c r="E25" s="195" t="s">
        <v>308</v>
      </c>
      <c r="F25" s="379"/>
      <c r="G25" s="56"/>
      <c r="H25" s="401"/>
    </row>
    <row r="26" spans="1:8" ht="12.95" customHeight="1">
      <c r="A26" s="176" t="s">
        <v>28</v>
      </c>
      <c r="B26" s="193" t="s">
        <v>154</v>
      </c>
      <c r="C26" s="55"/>
      <c r="D26" s="55"/>
      <c r="E26" s="190"/>
      <c r="F26" s="379"/>
      <c r="G26" s="56"/>
      <c r="H26" s="401"/>
    </row>
    <row r="27" spans="1:8" ht="12.95" customHeight="1">
      <c r="A27" s="178" t="s">
        <v>29</v>
      </c>
      <c r="B27" s="192" t="s">
        <v>155</v>
      </c>
      <c r="C27" s="55"/>
      <c r="D27" s="55">
        <v>7929</v>
      </c>
      <c r="E27" s="68"/>
      <c r="F27" s="379"/>
      <c r="G27" s="56"/>
      <c r="H27" s="401"/>
    </row>
    <row r="28" spans="1:8" ht="12.95" customHeight="1">
      <c r="A28" s="176" t="s">
        <v>30</v>
      </c>
      <c r="B28" s="196" t="s">
        <v>156</v>
      </c>
      <c r="C28" s="55"/>
      <c r="D28" s="55"/>
      <c r="E28" s="33"/>
      <c r="F28" s="379"/>
      <c r="G28" s="56"/>
      <c r="H28" s="401"/>
    </row>
    <row r="29" spans="1:8" ht="12.95" customHeight="1" thickBot="1">
      <c r="A29" s="178" t="s">
        <v>31</v>
      </c>
      <c r="B29" s="197" t="s">
        <v>157</v>
      </c>
      <c r="C29" s="55"/>
      <c r="D29" s="55"/>
      <c r="E29" s="68"/>
      <c r="F29" s="379"/>
      <c r="G29" s="56"/>
      <c r="H29" s="401"/>
    </row>
    <row r="30" spans="1:8" ht="21.75" customHeight="1" thickBot="1">
      <c r="A30" s="181" t="s">
        <v>32</v>
      </c>
      <c r="B30" s="70" t="s">
        <v>305</v>
      </c>
      <c r="C30" s="158">
        <f>+C18+C24</f>
        <v>0</v>
      </c>
      <c r="D30" s="158">
        <f>+D18+D24</f>
        <v>7929</v>
      </c>
      <c r="E30" s="70" t="s">
        <v>309</v>
      </c>
      <c r="F30" s="360">
        <f>SUM(F18:F29)</f>
        <v>0</v>
      </c>
      <c r="G30" s="162">
        <f>SUM(G18:G29)</f>
        <v>7929</v>
      </c>
      <c r="H30" s="401"/>
    </row>
    <row r="31" spans="1:8" ht="13.5" thickBot="1">
      <c r="A31" s="181" t="s">
        <v>33</v>
      </c>
      <c r="B31" s="187" t="s">
        <v>310</v>
      </c>
      <c r="C31" s="380">
        <f>+C17+C30</f>
        <v>398</v>
      </c>
      <c r="D31" s="381">
        <f>+D17+D30</f>
        <v>24495</v>
      </c>
      <c r="E31" s="187" t="s">
        <v>311</v>
      </c>
      <c r="F31" s="382">
        <f>+F17+F30</f>
        <v>6051</v>
      </c>
      <c r="G31" s="381">
        <f>+G17+G30</f>
        <v>27222</v>
      </c>
      <c r="H31" s="401"/>
    </row>
    <row r="32" spans="1:8" ht="13.5" thickBot="1">
      <c r="A32" s="181" t="s">
        <v>34</v>
      </c>
      <c r="B32" s="187" t="s">
        <v>100</v>
      </c>
      <c r="C32" s="380">
        <f>IF(C17-F17&lt;0,F17-C17,"-")</f>
        <v>5653</v>
      </c>
      <c r="D32" s="381">
        <f>IF(D17-G17&lt;0,G17-D17,"-")</f>
        <v>2727</v>
      </c>
      <c r="E32" s="187" t="s">
        <v>101</v>
      </c>
      <c r="F32" s="380" t="str">
        <f>IF(C17-F17&gt;0,C17-F17,"-")</f>
        <v>-</v>
      </c>
      <c r="G32" s="381" t="str">
        <f>IF(D17-G17&gt;0,D17-G17,"-")</f>
        <v>-</v>
      </c>
      <c r="H32" s="401"/>
    </row>
    <row r="33" spans="1:8" ht="13.5" thickBot="1">
      <c r="A33" s="181" t="s">
        <v>35</v>
      </c>
      <c r="B33" s="187" t="s">
        <v>145</v>
      </c>
      <c r="C33" s="380">
        <f>F31-C31</f>
        <v>5653</v>
      </c>
      <c r="D33" s="381">
        <f>G31-D31</f>
        <v>2727</v>
      </c>
      <c r="E33" s="187" t="s">
        <v>146</v>
      </c>
      <c r="F33" s="380"/>
      <c r="G33" s="381"/>
      <c r="H33" s="401"/>
    </row>
  </sheetData>
  <mergeCells count="2">
    <mergeCell ref="A3:A4"/>
    <mergeCell ref="H1:H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topLeftCell="B1"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71" t="s">
        <v>91</v>
      </c>
      <c r="E1" s="74" t="s">
        <v>95</v>
      </c>
    </row>
    <row r="3" spans="1:5">
      <c r="A3" s="75"/>
      <c r="B3" s="76"/>
      <c r="C3" s="75"/>
      <c r="D3" s="78"/>
      <c r="E3" s="76"/>
    </row>
    <row r="4" spans="1:5" ht="15.75">
      <c r="A4" s="59" t="str">
        <f ca="1">+ÖSSZEFÜGGÉSEK!A5</f>
        <v>2015. évi előirányzat BEVÉTELEK</v>
      </c>
      <c r="B4" s="77"/>
      <c r="C4" s="86"/>
      <c r="D4" s="78"/>
      <c r="E4" s="76"/>
    </row>
    <row r="5" spans="1:5">
      <c r="A5" s="75"/>
      <c r="B5" s="76"/>
      <c r="C5" s="75"/>
      <c r="D5" s="78"/>
      <c r="E5" s="76"/>
    </row>
    <row r="6" spans="1:5">
      <c r="A6" s="75" t="s">
        <v>446</v>
      </c>
      <c r="B6" s="76">
        <f ca="1">+'1.1.sz.mell.'!E62</f>
        <v>232227</v>
      </c>
      <c r="C6" s="75" t="s">
        <v>404</v>
      </c>
      <c r="D6" s="78">
        <f ca="1">+'2.1.sz.mell  '!D18+'2.2.sz.mell  '!D17</f>
        <v>232227</v>
      </c>
      <c r="E6" s="76">
        <f t="shared" ref="E6:E15" si="0">+B6-D6</f>
        <v>0</v>
      </c>
    </row>
    <row r="7" spans="1:5">
      <c r="A7" s="75" t="s">
        <v>447</v>
      </c>
      <c r="B7" s="76">
        <f ca="1">+'1.1.sz.mell.'!E86</f>
        <v>26333</v>
      </c>
      <c r="C7" s="75" t="s">
        <v>405</v>
      </c>
      <c r="D7" s="78">
        <f ca="1">+'2.1.sz.mell  '!D29+'2.2.sz.mell  '!D30</f>
        <v>26333</v>
      </c>
      <c r="E7" s="76">
        <f t="shared" si="0"/>
        <v>0</v>
      </c>
    </row>
    <row r="8" spans="1:5">
      <c r="A8" s="75" t="s">
        <v>448</v>
      </c>
      <c r="B8" s="76">
        <f ca="1">+'1.1.sz.mell.'!E87</f>
        <v>258560</v>
      </c>
      <c r="C8" s="75" t="s">
        <v>406</v>
      </c>
      <c r="D8" s="78">
        <f ca="1">+'2.1.sz.mell  '!D30+'2.2.sz.mell  '!D31</f>
        <v>258560</v>
      </c>
      <c r="E8" s="76">
        <f t="shared" si="0"/>
        <v>0</v>
      </c>
    </row>
    <row r="9" spans="1:5">
      <c r="A9" s="75"/>
      <c r="B9" s="76"/>
      <c r="C9" s="75"/>
      <c r="D9" s="78"/>
      <c r="E9" s="76"/>
    </row>
    <row r="10" spans="1:5">
      <c r="A10" s="75"/>
      <c r="B10" s="76"/>
      <c r="C10" s="75"/>
      <c r="D10" s="78"/>
      <c r="E10" s="76"/>
    </row>
    <row r="11" spans="1:5" ht="15.75">
      <c r="A11" s="59" t="str">
        <f ca="1">+ÖSSZEFÜGGÉSEK!A12</f>
        <v>2015. évi előirányzat KIADÁSOK</v>
      </c>
      <c r="B11" s="77"/>
      <c r="C11" s="86"/>
      <c r="D11" s="78"/>
      <c r="E11" s="76"/>
    </row>
    <row r="12" spans="1:5">
      <c r="A12" s="75"/>
      <c r="B12" s="76"/>
      <c r="C12" s="75"/>
      <c r="D12" s="78"/>
      <c r="E12" s="76"/>
    </row>
    <row r="13" spans="1:5">
      <c r="A13" s="75" t="s">
        <v>449</v>
      </c>
      <c r="B13" s="76">
        <f ca="1">+'1.1.sz.mell.'!E128</f>
        <v>246977</v>
      </c>
      <c r="C13" s="75" t="s">
        <v>407</v>
      </c>
      <c r="D13" s="78">
        <f ca="1">+'2.1.sz.mell  '!G18+'2.2.sz.mell  '!G17</f>
        <v>246977</v>
      </c>
      <c r="E13" s="76">
        <f t="shared" si="0"/>
        <v>0</v>
      </c>
    </row>
    <row r="14" spans="1:5">
      <c r="A14" s="75" t="s">
        <v>450</v>
      </c>
      <c r="B14" s="76">
        <f ca="1">+'1.1.sz.mell.'!E153</f>
        <v>11583</v>
      </c>
      <c r="C14" s="75" t="s">
        <v>408</v>
      </c>
      <c r="D14" s="78">
        <f ca="1">+'2.1.sz.mell  '!G29+'2.2.sz.mell  '!G30</f>
        <v>11583</v>
      </c>
      <c r="E14" s="76">
        <f t="shared" si="0"/>
        <v>0</v>
      </c>
    </row>
    <row r="15" spans="1:5">
      <c r="A15" s="75" t="s">
        <v>451</v>
      </c>
      <c r="B15" s="76">
        <f ca="1">+'1.1.sz.mell.'!E154</f>
        <v>258560</v>
      </c>
      <c r="C15" s="75" t="s">
        <v>409</v>
      </c>
      <c r="D15" s="78">
        <f ca="1">+'2.1.sz.mell  '!G30+'2.2.sz.mell  '!G31</f>
        <v>258560</v>
      </c>
      <c r="E15" s="76">
        <f t="shared" si="0"/>
        <v>0</v>
      </c>
    </row>
    <row r="16" spans="1:5">
      <c r="A16" s="72"/>
      <c r="B16" s="72"/>
      <c r="C16" s="75"/>
      <c r="D16" s="78"/>
      <c r="E16" s="73"/>
    </row>
    <row r="17" spans="1:5">
      <c r="A17" s="72"/>
      <c r="B17" s="72"/>
      <c r="C17" s="72"/>
      <c r="D17" s="72"/>
      <c r="E17" s="72"/>
    </row>
    <row r="18" spans="1:5">
      <c r="A18" s="72"/>
      <c r="B18" s="72"/>
      <c r="C18" s="72"/>
      <c r="D18" s="72"/>
      <c r="E18" s="72"/>
    </row>
    <row r="19" spans="1:5">
      <c r="A19" s="72"/>
      <c r="B19" s="72"/>
      <c r="C19" s="72"/>
      <c r="D19" s="72"/>
      <c r="E19" s="72"/>
    </row>
  </sheetData>
  <sheetProtection sheet="1"/>
  <phoneticPr fontId="28" type="noConversion"/>
  <conditionalFormatting sqref="E3:E15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zoomScale="120" zoomScaleNormal="120" workbookViewId="0">
      <selection activeCell="C8" sqref="C8"/>
    </sheetView>
  </sheetViews>
  <sheetFormatPr defaultRowHeight="15"/>
  <cols>
    <col min="1" max="1" width="5.6640625" style="88" customWidth="1"/>
    <col min="2" max="2" width="68.6640625" style="88" customWidth="1"/>
    <col min="3" max="3" width="19.5" style="88" customWidth="1"/>
    <col min="4" max="16384" width="9.33203125" style="88"/>
  </cols>
  <sheetData>
    <row r="1" spans="1:4" ht="33" customHeight="1">
      <c r="A1" s="405" t="s">
        <v>460</v>
      </c>
      <c r="B1" s="405"/>
      <c r="C1" s="405"/>
    </row>
    <row r="2" spans="1:4" ht="15.95" customHeight="1" thickBot="1">
      <c r="A2" s="89"/>
      <c r="B2" s="89"/>
      <c r="C2" s="91" t="s">
        <v>41</v>
      </c>
      <c r="D2" s="90"/>
    </row>
    <row r="3" spans="1:4" ht="26.25" customHeight="1" thickBot="1">
      <c r="A3" s="92" t="s">
        <v>6</v>
      </c>
      <c r="B3" s="93" t="s">
        <v>127</v>
      </c>
      <c r="C3" s="94" t="str">
        <f ca="1">+'1.1.sz.mell.'!E3</f>
        <v>2015. évi módosított eldőirányzat (2015. 09. 29.)</v>
      </c>
    </row>
    <row r="4" spans="1:4" ht="15.75" thickBot="1">
      <c r="A4" s="95" t="s">
        <v>410</v>
      </c>
      <c r="B4" s="96" t="s">
        <v>411</v>
      </c>
      <c r="C4" s="97" t="s">
        <v>412</v>
      </c>
    </row>
    <row r="5" spans="1:4">
      <c r="A5" s="98" t="s">
        <v>8</v>
      </c>
      <c r="B5" s="202" t="s">
        <v>417</v>
      </c>
      <c r="C5" s="199">
        <v>35506</v>
      </c>
    </row>
    <row r="6" spans="1:4" ht="24.75">
      <c r="A6" s="99" t="s">
        <v>9</v>
      </c>
      <c r="B6" s="220" t="s">
        <v>159</v>
      </c>
      <c r="C6" s="200">
        <v>5338</v>
      </c>
    </row>
    <row r="7" spans="1:4">
      <c r="A7" s="99" t="s">
        <v>10</v>
      </c>
      <c r="B7" s="221" t="s">
        <v>418</v>
      </c>
      <c r="C7" s="200"/>
    </row>
    <row r="8" spans="1:4" ht="24.75">
      <c r="A8" s="99" t="s">
        <v>11</v>
      </c>
      <c r="B8" s="221" t="s">
        <v>161</v>
      </c>
      <c r="C8" s="200"/>
    </row>
    <row r="9" spans="1:4">
      <c r="A9" s="100" t="s">
        <v>12</v>
      </c>
      <c r="B9" s="221" t="s">
        <v>160</v>
      </c>
      <c r="C9" s="201">
        <v>776</v>
      </c>
    </row>
    <row r="10" spans="1:4" ht="15.75" thickBot="1">
      <c r="A10" s="99" t="s">
        <v>13</v>
      </c>
      <c r="B10" s="222" t="s">
        <v>419</v>
      </c>
      <c r="C10" s="200"/>
    </row>
    <row r="11" spans="1:4" ht="15.75" thickBot="1">
      <c r="A11" s="406" t="s">
        <v>128</v>
      </c>
      <c r="B11" s="407"/>
      <c r="C11" s="101">
        <f>SUM(C5:C10)</f>
        <v>41620</v>
      </c>
    </row>
    <row r="12" spans="1:4" ht="23.25" customHeight="1">
      <c r="A12" s="408" t="s">
        <v>134</v>
      </c>
      <c r="B12" s="408"/>
      <c r="C12" s="408"/>
    </row>
  </sheetData>
  <mergeCells count="3">
    <mergeCell ref="A1:C1"/>
    <mergeCell ref="A11:B11"/>
    <mergeCell ref="A12:C12"/>
  </mergeCells>
  <phoneticPr fontId="28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6/2015. (IX.29.)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20"/>
  <sheetViews>
    <sheetView zoomScaleNormal="100" workbookViewId="0">
      <selection activeCell="A28" sqref="A28"/>
    </sheetView>
  </sheetViews>
  <sheetFormatPr defaultRowHeight="12.75"/>
  <cols>
    <col min="1" max="1" width="47.1640625" style="31" customWidth="1"/>
    <col min="2" max="2" width="15.6640625" style="30" customWidth="1"/>
    <col min="3" max="3" width="16.33203125" style="30" customWidth="1"/>
    <col min="4" max="4" width="18" style="30" customWidth="1"/>
    <col min="5" max="5" width="16.6640625" style="30" customWidth="1"/>
    <col min="6" max="6" width="18.83203125" style="39" customWidth="1"/>
    <col min="7" max="8" width="12.83203125" style="30" customWidth="1"/>
    <col min="9" max="9" width="13.83203125" style="30" customWidth="1"/>
    <col min="10" max="16384" width="9.33203125" style="30"/>
  </cols>
  <sheetData>
    <row r="1" spans="1:6" ht="25.5" customHeight="1">
      <c r="A1" s="409" t="s">
        <v>0</v>
      </c>
      <c r="B1" s="409"/>
      <c r="C1" s="409"/>
      <c r="D1" s="409"/>
      <c r="E1" s="409"/>
      <c r="F1" s="409"/>
    </row>
    <row r="2" spans="1:6" ht="22.5" customHeight="1" thickBot="1">
      <c r="A2" s="102"/>
      <c r="B2" s="39"/>
      <c r="C2" s="39"/>
      <c r="D2" s="39"/>
      <c r="E2" s="39"/>
      <c r="F2" s="34" t="s">
        <v>48</v>
      </c>
    </row>
    <row r="3" spans="1:6" s="32" customFormat="1" ht="44.25" customHeight="1" thickBot="1">
      <c r="A3" s="103" t="s">
        <v>52</v>
      </c>
      <c r="B3" s="104" t="s">
        <v>53</v>
      </c>
      <c r="C3" s="104" t="s">
        <v>54</v>
      </c>
      <c r="D3" s="104" t="str">
        <f ca="1">+CONCATENATE("Felhasználás   ",LEFT(ÖSSZEFÜGGÉSEK!A5,4)-1,". XII. 31-ig")</f>
        <v>Felhasználás   2014. XII. 31-ig</v>
      </c>
      <c r="E3" s="104" t="str">
        <f ca="1">+'1.1.sz.mell.'!E3</f>
        <v>2015. évi módosított eldőirányzat (2015. 09. 29.)</v>
      </c>
      <c r="F3" s="35" t="str">
        <f ca="1">+CONCATENATE(LEFT(ÖSSZEFÜGGÉSEK!A5,4),". utáni szükséglet")</f>
        <v>2015. utáni szükséglet</v>
      </c>
    </row>
    <row r="4" spans="1:6" s="39" customFormat="1" ht="12" customHeight="1" thickBot="1">
      <c r="A4" s="36" t="s">
        <v>410</v>
      </c>
      <c r="B4" s="37" t="s">
        <v>411</v>
      </c>
      <c r="C4" s="37" t="s">
        <v>412</v>
      </c>
      <c r="D4" s="37" t="s">
        <v>414</v>
      </c>
      <c r="E4" s="37" t="s">
        <v>413</v>
      </c>
      <c r="F4" s="38" t="s">
        <v>416</v>
      </c>
    </row>
    <row r="5" spans="1:6" ht="15.95" customHeight="1">
      <c r="A5" s="293" t="s">
        <v>457</v>
      </c>
      <c r="B5" s="23">
        <v>2500</v>
      </c>
      <c r="C5" s="294" t="s">
        <v>455</v>
      </c>
      <c r="D5" s="23"/>
      <c r="E5" s="23">
        <v>2500</v>
      </c>
      <c r="F5" s="40">
        <f t="shared" ref="F5:F19" si="0">B5-D5-E5</f>
        <v>0</v>
      </c>
    </row>
    <row r="6" spans="1:6" ht="15.95" customHeight="1">
      <c r="A6" s="293" t="s">
        <v>458</v>
      </c>
      <c r="B6" s="23">
        <v>650</v>
      </c>
      <c r="C6" s="294" t="s">
        <v>455</v>
      </c>
      <c r="D6" s="23"/>
      <c r="E6" s="23">
        <v>650</v>
      </c>
      <c r="F6" s="40">
        <f t="shared" si="0"/>
        <v>0</v>
      </c>
    </row>
    <row r="7" spans="1:6" ht="15.95" customHeight="1">
      <c r="A7" s="293" t="s">
        <v>459</v>
      </c>
      <c r="B7" s="23">
        <v>200</v>
      </c>
      <c r="C7" s="294" t="s">
        <v>455</v>
      </c>
      <c r="D7" s="23"/>
      <c r="E7" s="23">
        <v>200</v>
      </c>
      <c r="F7" s="40">
        <f t="shared" si="0"/>
        <v>0</v>
      </c>
    </row>
    <row r="8" spans="1:6" ht="15.95" customHeight="1">
      <c r="A8" s="293" t="s">
        <v>454</v>
      </c>
      <c r="B8" s="23">
        <v>76</v>
      </c>
      <c r="C8" s="294" t="s">
        <v>455</v>
      </c>
      <c r="D8" s="23"/>
      <c r="E8" s="23">
        <v>76</v>
      </c>
      <c r="F8" s="40">
        <f t="shared" si="0"/>
        <v>0</v>
      </c>
    </row>
    <row r="9" spans="1:6" ht="15.95" customHeight="1">
      <c r="A9" s="293" t="s">
        <v>462</v>
      </c>
      <c r="B9" s="23">
        <v>50</v>
      </c>
      <c r="C9" s="294" t="s">
        <v>455</v>
      </c>
      <c r="D9" s="23"/>
      <c r="E9" s="23">
        <v>50</v>
      </c>
      <c r="F9" s="40">
        <f t="shared" si="0"/>
        <v>0</v>
      </c>
    </row>
    <row r="10" spans="1:6" ht="15.95" customHeight="1">
      <c r="A10" s="293" t="s">
        <v>461</v>
      </c>
      <c r="B10" s="23">
        <v>25</v>
      </c>
      <c r="C10" s="294" t="s">
        <v>455</v>
      </c>
      <c r="D10" s="23"/>
      <c r="E10" s="23">
        <v>25</v>
      </c>
      <c r="F10" s="40">
        <f t="shared" si="0"/>
        <v>0</v>
      </c>
    </row>
    <row r="11" spans="1:6" ht="15.95" customHeight="1">
      <c r="A11" s="293" t="s">
        <v>471</v>
      </c>
      <c r="B11" s="23">
        <v>10020</v>
      </c>
      <c r="C11" s="294" t="s">
        <v>455</v>
      </c>
      <c r="D11" s="23"/>
      <c r="E11" s="23">
        <v>10020</v>
      </c>
      <c r="F11" s="40">
        <f t="shared" si="0"/>
        <v>0</v>
      </c>
    </row>
    <row r="12" spans="1:6" ht="38.25" customHeight="1">
      <c r="A12" s="293" t="s">
        <v>472</v>
      </c>
      <c r="B12" s="23">
        <v>2022</v>
      </c>
      <c r="C12" s="294" t="s">
        <v>455</v>
      </c>
      <c r="D12" s="23"/>
      <c r="E12" s="23">
        <v>2022</v>
      </c>
      <c r="F12" s="40">
        <f t="shared" si="0"/>
        <v>0</v>
      </c>
    </row>
    <row r="13" spans="1:6" ht="15.95" customHeight="1">
      <c r="A13" s="293"/>
      <c r="B13" s="23"/>
      <c r="C13" s="294"/>
      <c r="D13" s="23"/>
      <c r="E13" s="23"/>
      <c r="F13" s="40">
        <f t="shared" si="0"/>
        <v>0</v>
      </c>
    </row>
    <row r="14" spans="1:6" ht="15.95" customHeight="1">
      <c r="A14" s="293"/>
      <c r="B14" s="23"/>
      <c r="C14" s="294"/>
      <c r="D14" s="23"/>
      <c r="E14" s="23"/>
      <c r="F14" s="40">
        <f t="shared" si="0"/>
        <v>0</v>
      </c>
    </row>
    <row r="15" spans="1:6" ht="15.95" customHeight="1">
      <c r="A15" s="293"/>
      <c r="B15" s="23"/>
      <c r="C15" s="294"/>
      <c r="D15" s="23"/>
      <c r="E15" s="23"/>
      <c r="F15" s="40">
        <f t="shared" si="0"/>
        <v>0</v>
      </c>
    </row>
    <row r="16" spans="1:6" ht="15.95" customHeight="1">
      <c r="A16" s="293"/>
      <c r="B16" s="23"/>
      <c r="C16" s="294"/>
      <c r="D16" s="23"/>
      <c r="E16" s="23"/>
      <c r="F16" s="40">
        <f t="shared" si="0"/>
        <v>0</v>
      </c>
    </row>
    <row r="17" spans="1:6" ht="15.95" customHeight="1">
      <c r="A17" s="293"/>
      <c r="B17" s="23"/>
      <c r="C17" s="294"/>
      <c r="D17" s="23"/>
      <c r="E17" s="23"/>
      <c r="F17" s="40">
        <f t="shared" si="0"/>
        <v>0</v>
      </c>
    </row>
    <row r="18" spans="1:6" ht="15.95" customHeight="1">
      <c r="A18" s="293"/>
      <c r="B18" s="23"/>
      <c r="C18" s="294"/>
      <c r="D18" s="23"/>
      <c r="E18" s="23"/>
      <c r="F18" s="40">
        <f t="shared" si="0"/>
        <v>0</v>
      </c>
    </row>
    <row r="19" spans="1:6" ht="15.95" customHeight="1" thickBot="1">
      <c r="A19" s="41"/>
      <c r="B19" s="24"/>
      <c r="C19" s="295"/>
      <c r="D19" s="24"/>
      <c r="E19" s="24"/>
      <c r="F19" s="42">
        <f t="shared" si="0"/>
        <v>0</v>
      </c>
    </row>
    <row r="20" spans="1:6" s="45" customFormat="1" ht="18" customHeight="1" thickBot="1">
      <c r="A20" s="105" t="s">
        <v>51</v>
      </c>
      <c r="B20" s="43">
        <f>SUM(B5:B19)</f>
        <v>15543</v>
      </c>
      <c r="C20" s="65"/>
      <c r="D20" s="43">
        <f>SUM(D5:D19)</f>
        <v>0</v>
      </c>
      <c r="E20" s="43">
        <f>SUM(E5:E19)</f>
        <v>15543</v>
      </c>
      <c r="F20" s="44">
        <f>SUM(F5:F19)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4. melléklet a 6/2015. (IX.29.)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zoomScaleNormal="100" workbookViewId="0">
      <selection activeCell="E7" sqref="E7"/>
    </sheetView>
  </sheetViews>
  <sheetFormatPr defaultRowHeight="12.75"/>
  <cols>
    <col min="1" max="1" width="60.6640625" style="31" customWidth="1"/>
    <col min="2" max="2" width="15.6640625" style="30" customWidth="1"/>
    <col min="3" max="3" width="16.33203125" style="30" customWidth="1"/>
    <col min="4" max="4" width="18" style="30" customWidth="1"/>
    <col min="5" max="5" width="16.6640625" style="30" customWidth="1"/>
    <col min="6" max="6" width="18.83203125" style="30" customWidth="1"/>
    <col min="7" max="8" width="12.83203125" style="30" customWidth="1"/>
    <col min="9" max="9" width="13.83203125" style="30" customWidth="1"/>
    <col min="10" max="16384" width="9.33203125" style="30"/>
  </cols>
  <sheetData>
    <row r="1" spans="1:6" ht="24.75" customHeight="1">
      <c r="A1" s="409" t="s">
        <v>1</v>
      </c>
      <c r="B1" s="409"/>
      <c r="C1" s="409"/>
      <c r="D1" s="409"/>
      <c r="E1" s="409"/>
      <c r="F1" s="409"/>
    </row>
    <row r="2" spans="1:6" ht="23.25" customHeight="1" thickBot="1">
      <c r="A2" s="102"/>
      <c r="B2" s="39"/>
      <c r="C2" s="39"/>
      <c r="D2" s="39"/>
      <c r="E2" s="39"/>
      <c r="F2" s="34" t="s">
        <v>48</v>
      </c>
    </row>
    <row r="3" spans="1:6" s="32" customFormat="1" ht="48.75" customHeight="1" thickBot="1">
      <c r="A3" s="103" t="s">
        <v>55</v>
      </c>
      <c r="B3" s="104" t="s">
        <v>53</v>
      </c>
      <c r="C3" s="104" t="s">
        <v>54</v>
      </c>
      <c r="D3" s="104" t="str">
        <f ca="1">+'6.sz.mell.'!D3</f>
        <v>Felhasználás   2014. XII. 31-ig</v>
      </c>
      <c r="E3" s="104" t="str">
        <f ca="1">+'6.sz.mell.'!E3</f>
        <v>2015. évi módosított eldőirányzat (2015. 09. 29.)</v>
      </c>
      <c r="F3" s="35" t="str">
        <f ca="1">+CONCATENATE(LEFT(ÖSSZEFÜGGÉSEK!A5,4),". utáni szükséglet ",CHAR(10),"(F=B - D - E)")</f>
        <v>2015. utáni szükséglet 
(F=B - D - E)</v>
      </c>
    </row>
    <row r="4" spans="1:6" s="39" customFormat="1" ht="15" customHeight="1" thickBot="1">
      <c r="A4" s="36" t="s">
        <v>410</v>
      </c>
      <c r="B4" s="37" t="s">
        <v>411</v>
      </c>
      <c r="C4" s="37" t="s">
        <v>412</v>
      </c>
      <c r="D4" s="37" t="s">
        <v>414</v>
      </c>
      <c r="E4" s="37" t="s">
        <v>413</v>
      </c>
      <c r="F4" s="38" t="s">
        <v>415</v>
      </c>
    </row>
    <row r="5" spans="1:6" ht="15.95" customHeight="1">
      <c r="A5" s="46" t="s">
        <v>456</v>
      </c>
      <c r="B5" s="47">
        <v>2500</v>
      </c>
      <c r="C5" s="296" t="s">
        <v>455</v>
      </c>
      <c r="D5" s="47"/>
      <c r="E5" s="47">
        <v>2500</v>
      </c>
      <c r="F5" s="48">
        <f t="shared" ref="F5:F23" si="0">B5-D5-E5</f>
        <v>0</v>
      </c>
    </row>
    <row r="6" spans="1:6" ht="15.95" customHeight="1">
      <c r="A6" s="46" t="s">
        <v>470</v>
      </c>
      <c r="B6" s="47">
        <v>1200</v>
      </c>
      <c r="C6" s="296" t="s">
        <v>455</v>
      </c>
      <c r="D6" s="47"/>
      <c r="E6" s="47">
        <v>1200</v>
      </c>
      <c r="F6" s="48">
        <f t="shared" si="0"/>
        <v>0</v>
      </c>
    </row>
    <row r="7" spans="1:6" ht="15.95" customHeight="1">
      <c r="A7" s="46"/>
      <c r="B7" s="47"/>
      <c r="C7" s="296"/>
      <c r="D7" s="47"/>
      <c r="E7" s="47"/>
      <c r="F7" s="48">
        <f t="shared" si="0"/>
        <v>0</v>
      </c>
    </row>
    <row r="8" spans="1:6" ht="15.95" customHeight="1">
      <c r="A8" s="46"/>
      <c r="B8" s="47"/>
      <c r="C8" s="296"/>
      <c r="D8" s="47"/>
      <c r="E8" s="47"/>
      <c r="F8" s="48">
        <f t="shared" si="0"/>
        <v>0</v>
      </c>
    </row>
    <row r="9" spans="1:6" ht="15.95" customHeight="1">
      <c r="A9" s="46"/>
      <c r="B9" s="47"/>
      <c r="C9" s="296"/>
      <c r="D9" s="47"/>
      <c r="E9" s="47"/>
      <c r="F9" s="48">
        <f t="shared" si="0"/>
        <v>0</v>
      </c>
    </row>
    <row r="10" spans="1:6" ht="15.95" customHeight="1">
      <c r="A10" s="46"/>
      <c r="B10" s="47"/>
      <c r="C10" s="296"/>
      <c r="D10" s="47"/>
      <c r="E10" s="47"/>
      <c r="F10" s="48">
        <f t="shared" si="0"/>
        <v>0</v>
      </c>
    </row>
    <row r="11" spans="1:6" ht="15.95" customHeight="1">
      <c r="A11" s="46"/>
      <c r="B11" s="47"/>
      <c r="C11" s="296"/>
      <c r="D11" s="47"/>
      <c r="E11" s="47"/>
      <c r="F11" s="48">
        <f t="shared" si="0"/>
        <v>0</v>
      </c>
    </row>
    <row r="12" spans="1:6" ht="15.95" customHeight="1">
      <c r="A12" s="46"/>
      <c r="B12" s="47"/>
      <c r="C12" s="296"/>
      <c r="D12" s="47"/>
      <c r="E12" s="47"/>
      <c r="F12" s="48">
        <f t="shared" si="0"/>
        <v>0</v>
      </c>
    </row>
    <row r="13" spans="1:6" ht="15.95" customHeight="1">
      <c r="A13" s="46"/>
      <c r="B13" s="47"/>
      <c r="C13" s="296"/>
      <c r="D13" s="47"/>
      <c r="E13" s="47"/>
      <c r="F13" s="48">
        <f t="shared" si="0"/>
        <v>0</v>
      </c>
    </row>
    <row r="14" spans="1:6" ht="15.95" customHeight="1">
      <c r="A14" s="46"/>
      <c r="B14" s="47"/>
      <c r="C14" s="296"/>
      <c r="D14" s="47"/>
      <c r="E14" s="47"/>
      <c r="F14" s="48">
        <f t="shared" si="0"/>
        <v>0</v>
      </c>
    </row>
    <row r="15" spans="1:6" ht="15.95" customHeight="1">
      <c r="A15" s="46"/>
      <c r="B15" s="47"/>
      <c r="C15" s="296"/>
      <c r="D15" s="47"/>
      <c r="E15" s="47"/>
      <c r="F15" s="48">
        <f t="shared" si="0"/>
        <v>0</v>
      </c>
    </row>
    <row r="16" spans="1:6" ht="15.95" customHeight="1">
      <c r="A16" s="46"/>
      <c r="B16" s="47"/>
      <c r="C16" s="296"/>
      <c r="D16" s="47"/>
      <c r="E16" s="47"/>
      <c r="F16" s="48">
        <f t="shared" si="0"/>
        <v>0</v>
      </c>
    </row>
    <row r="17" spans="1:6" ht="15.95" customHeight="1">
      <c r="A17" s="46"/>
      <c r="B17" s="47"/>
      <c r="C17" s="296"/>
      <c r="D17" s="47"/>
      <c r="E17" s="47"/>
      <c r="F17" s="48">
        <f t="shared" si="0"/>
        <v>0</v>
      </c>
    </row>
    <row r="18" spans="1:6" ht="15.95" customHeight="1">
      <c r="A18" s="46"/>
      <c r="B18" s="47"/>
      <c r="C18" s="296"/>
      <c r="D18" s="47"/>
      <c r="E18" s="47"/>
      <c r="F18" s="48">
        <f t="shared" si="0"/>
        <v>0</v>
      </c>
    </row>
    <row r="19" spans="1:6" ht="15.95" customHeight="1">
      <c r="A19" s="46"/>
      <c r="B19" s="47"/>
      <c r="C19" s="296"/>
      <c r="D19" s="47"/>
      <c r="E19" s="47"/>
      <c r="F19" s="48">
        <f t="shared" si="0"/>
        <v>0</v>
      </c>
    </row>
    <row r="20" spans="1:6" ht="15.95" customHeight="1">
      <c r="A20" s="46"/>
      <c r="B20" s="47"/>
      <c r="C20" s="296"/>
      <c r="D20" s="47"/>
      <c r="E20" s="47"/>
      <c r="F20" s="48">
        <f t="shared" si="0"/>
        <v>0</v>
      </c>
    </row>
    <row r="21" spans="1:6" ht="15.95" customHeight="1">
      <c r="A21" s="46"/>
      <c r="B21" s="47"/>
      <c r="C21" s="296"/>
      <c r="D21" s="47"/>
      <c r="E21" s="47"/>
      <c r="F21" s="48">
        <f t="shared" si="0"/>
        <v>0</v>
      </c>
    </row>
    <row r="22" spans="1:6" ht="15.95" customHeight="1">
      <c r="A22" s="46"/>
      <c r="B22" s="47"/>
      <c r="C22" s="296"/>
      <c r="D22" s="47"/>
      <c r="E22" s="47"/>
      <c r="F22" s="48">
        <f t="shared" si="0"/>
        <v>0</v>
      </c>
    </row>
    <row r="23" spans="1:6" ht="15.95" customHeight="1" thickBot="1">
      <c r="A23" s="49"/>
      <c r="B23" s="50"/>
      <c r="C23" s="297"/>
      <c r="D23" s="50"/>
      <c r="E23" s="50"/>
      <c r="F23" s="51">
        <f t="shared" si="0"/>
        <v>0</v>
      </c>
    </row>
    <row r="24" spans="1:6" s="45" customFormat="1" ht="18" customHeight="1" thickBot="1">
      <c r="A24" s="105" t="s">
        <v>51</v>
      </c>
      <c r="B24" s="106">
        <f>SUM(B5:B23)</f>
        <v>3700</v>
      </c>
      <c r="C24" s="66"/>
      <c r="D24" s="106">
        <f>SUM(D5:D23)</f>
        <v>0</v>
      </c>
      <c r="E24" s="106">
        <f>SUM(E5:E23)</f>
        <v>3700</v>
      </c>
      <c r="F24" s="52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5. melléklet a 6/2015. (IX.29.) önkormányzati rendelethez&amp;"Times New Roman CE,Normál"&amp;10
 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L156"/>
  <sheetViews>
    <sheetView zoomScale="130" zoomScaleNormal="130" zoomScaleSheetLayoutView="85" workbookViewId="0">
      <selection activeCell="C14" sqref="C14"/>
    </sheetView>
  </sheetViews>
  <sheetFormatPr defaultRowHeight="12.75"/>
  <cols>
    <col min="1" max="1" width="7" style="223" customWidth="1"/>
    <col min="2" max="2" width="61.83203125" style="224" customWidth="1"/>
    <col min="3" max="3" width="18.6640625" style="224" customWidth="1"/>
    <col min="4" max="4" width="21" style="225" customWidth="1"/>
    <col min="5" max="16384" width="9.33203125" style="2"/>
  </cols>
  <sheetData>
    <row r="1" spans="1:4" s="1" customFormat="1" ht="16.5" customHeight="1" thickBot="1">
      <c r="A1" s="111"/>
      <c r="B1" s="113"/>
      <c r="C1" s="113"/>
      <c r="D1" s="136" t="s">
        <v>477</v>
      </c>
    </row>
    <row r="2" spans="1:4" s="60" customFormat="1" ht="21" customHeight="1">
      <c r="A2" s="236" t="s">
        <v>49</v>
      </c>
      <c r="B2" s="203" t="s">
        <v>133</v>
      </c>
      <c r="C2" s="314"/>
      <c r="D2" s="205" t="s">
        <v>40</v>
      </c>
    </row>
    <row r="3" spans="1:4" s="60" customFormat="1" ht="16.5" thickBot="1">
      <c r="A3" s="114" t="s">
        <v>129</v>
      </c>
      <c r="B3" s="204" t="s">
        <v>316</v>
      </c>
      <c r="C3" s="315"/>
      <c r="D3" s="305" t="s">
        <v>40</v>
      </c>
    </row>
    <row r="4" spans="1:4" s="61" customFormat="1" ht="15.95" customHeight="1" thickBot="1">
      <c r="A4" s="115"/>
      <c r="B4" s="115"/>
      <c r="C4" s="115"/>
      <c r="D4" s="116" t="s">
        <v>41</v>
      </c>
    </row>
    <row r="5" spans="1:4" ht="24.75" thickBot="1">
      <c r="A5" s="237" t="s">
        <v>131</v>
      </c>
      <c r="B5" s="117" t="s">
        <v>42</v>
      </c>
      <c r="C5" s="316" t="s">
        <v>463</v>
      </c>
      <c r="D5" s="118" t="s">
        <v>464</v>
      </c>
    </row>
    <row r="6" spans="1:4" s="53" customFormat="1" ht="12.95" customHeight="1" thickBot="1">
      <c r="A6" s="107" t="s">
        <v>410</v>
      </c>
      <c r="B6" s="108" t="s">
        <v>411</v>
      </c>
      <c r="C6" s="317" t="s">
        <v>412</v>
      </c>
      <c r="D6" s="109" t="s">
        <v>414</v>
      </c>
    </row>
    <row r="7" spans="1:4" s="53" customFormat="1" ht="15.95" customHeight="1" thickBot="1">
      <c r="A7" s="119"/>
      <c r="B7" s="120" t="s">
        <v>43</v>
      </c>
      <c r="C7" s="120"/>
      <c r="D7" s="206"/>
    </row>
    <row r="8" spans="1:4" s="53" customFormat="1" ht="12" customHeight="1" thickBot="1">
      <c r="A8" s="27" t="s">
        <v>8</v>
      </c>
      <c r="B8" s="19" t="s">
        <v>162</v>
      </c>
      <c r="C8" s="324">
        <f>+C9+C10+C11+C12+C13+C14</f>
        <v>112113</v>
      </c>
      <c r="D8" s="143">
        <f>+D9+D10+D11+D12+D13+D14</f>
        <v>115133</v>
      </c>
    </row>
    <row r="9" spans="1:4" s="62" customFormat="1" ht="12" customHeight="1">
      <c r="A9" s="265" t="s">
        <v>68</v>
      </c>
      <c r="B9" s="246" t="s">
        <v>163</v>
      </c>
      <c r="C9" s="325">
        <v>52579</v>
      </c>
      <c r="D9" s="146">
        <v>52847</v>
      </c>
    </row>
    <row r="10" spans="1:4" s="63" customFormat="1" ht="12" customHeight="1">
      <c r="A10" s="266" t="s">
        <v>69</v>
      </c>
      <c r="B10" s="247" t="s">
        <v>164</v>
      </c>
      <c r="C10" s="326">
        <v>23610</v>
      </c>
      <c r="D10" s="145">
        <v>23610</v>
      </c>
    </row>
    <row r="11" spans="1:4" s="63" customFormat="1" ht="12" customHeight="1">
      <c r="A11" s="266" t="s">
        <v>70</v>
      </c>
      <c r="B11" s="247" t="s">
        <v>165</v>
      </c>
      <c r="C11" s="326">
        <v>33887</v>
      </c>
      <c r="D11" s="145">
        <v>33907</v>
      </c>
    </row>
    <row r="12" spans="1:4" s="63" customFormat="1" ht="12" customHeight="1">
      <c r="A12" s="266" t="s">
        <v>71</v>
      </c>
      <c r="B12" s="247" t="s">
        <v>166</v>
      </c>
      <c r="C12" s="326">
        <v>2037</v>
      </c>
      <c r="D12" s="145">
        <v>2096</v>
      </c>
    </row>
    <row r="13" spans="1:4" s="63" customFormat="1" ht="12" customHeight="1">
      <c r="A13" s="266" t="s">
        <v>88</v>
      </c>
      <c r="B13" s="247" t="s">
        <v>420</v>
      </c>
      <c r="C13" s="326"/>
      <c r="D13" s="145">
        <v>2673</v>
      </c>
    </row>
    <row r="14" spans="1:4" s="62" customFormat="1" ht="12" customHeight="1" thickBot="1">
      <c r="A14" s="267" t="s">
        <v>72</v>
      </c>
      <c r="B14" s="248" t="s">
        <v>347</v>
      </c>
      <c r="C14" s="326"/>
      <c r="D14" s="145"/>
    </row>
    <row r="15" spans="1:4" s="62" customFormat="1" ht="12" customHeight="1" thickBot="1">
      <c r="A15" s="27" t="s">
        <v>9</v>
      </c>
      <c r="B15" s="138" t="s">
        <v>167</v>
      </c>
      <c r="C15" s="324">
        <f>+C16+C17+C18+C19+C20</f>
        <v>20548</v>
      </c>
      <c r="D15" s="143">
        <f>+D16+D17+D18+D19+D20</f>
        <v>26699</v>
      </c>
    </row>
    <row r="16" spans="1:4" s="62" customFormat="1" ht="12" customHeight="1">
      <c r="A16" s="265" t="s">
        <v>74</v>
      </c>
      <c r="B16" s="246" t="s">
        <v>168</v>
      </c>
      <c r="C16" s="325"/>
      <c r="D16" s="146"/>
    </row>
    <row r="17" spans="1:4" s="62" customFormat="1" ht="12" customHeight="1">
      <c r="A17" s="266" t="s">
        <v>75</v>
      </c>
      <c r="B17" s="247" t="s">
        <v>169</v>
      </c>
      <c r="C17" s="326"/>
      <c r="D17" s="145"/>
    </row>
    <row r="18" spans="1:4" s="62" customFormat="1" ht="12" customHeight="1">
      <c r="A18" s="266" t="s">
        <v>76</v>
      </c>
      <c r="B18" s="247" t="s">
        <v>336</v>
      </c>
      <c r="C18" s="326"/>
      <c r="D18" s="145"/>
    </row>
    <row r="19" spans="1:4" s="62" customFormat="1" ht="12" customHeight="1">
      <c r="A19" s="266" t="s">
        <v>77</v>
      </c>
      <c r="B19" s="247" t="s">
        <v>337</v>
      </c>
      <c r="C19" s="326"/>
      <c r="D19" s="145"/>
    </row>
    <row r="20" spans="1:4" s="62" customFormat="1" ht="12" customHeight="1">
      <c r="A20" s="266" t="s">
        <v>78</v>
      </c>
      <c r="B20" s="247" t="s">
        <v>170</v>
      </c>
      <c r="C20" s="326">
        <v>20548</v>
      </c>
      <c r="D20" s="145">
        <v>26699</v>
      </c>
    </row>
    <row r="21" spans="1:4" s="63" customFormat="1" ht="12" customHeight="1" thickBot="1">
      <c r="A21" s="267" t="s">
        <v>84</v>
      </c>
      <c r="B21" s="248" t="s">
        <v>171</v>
      </c>
      <c r="C21" s="327"/>
      <c r="D21" s="147"/>
    </row>
    <row r="22" spans="1:4" s="63" customFormat="1" ht="12" customHeight="1" thickBot="1">
      <c r="A22" s="27" t="s">
        <v>10</v>
      </c>
      <c r="B22" s="19" t="s">
        <v>172</v>
      </c>
      <c r="C22" s="324">
        <f>+C23+C24+C25+C26+C27</f>
        <v>0</v>
      </c>
      <c r="D22" s="143">
        <f>+D23+D24+D25+D26+D27</f>
        <v>16168</v>
      </c>
    </row>
    <row r="23" spans="1:4" s="63" customFormat="1" ht="12" customHeight="1">
      <c r="A23" s="265" t="s">
        <v>57</v>
      </c>
      <c r="B23" s="246" t="s">
        <v>173</v>
      </c>
      <c r="C23" s="325"/>
      <c r="D23" s="146">
        <v>5150</v>
      </c>
    </row>
    <row r="24" spans="1:4" s="62" customFormat="1" ht="12" customHeight="1">
      <c r="A24" s="266" t="s">
        <v>58</v>
      </c>
      <c r="B24" s="247" t="s">
        <v>174</v>
      </c>
      <c r="C24" s="326"/>
      <c r="D24" s="145"/>
    </row>
    <row r="25" spans="1:4" s="63" customFormat="1" ht="12" customHeight="1">
      <c r="A25" s="266" t="s">
        <v>59</v>
      </c>
      <c r="B25" s="247" t="s">
        <v>338</v>
      </c>
      <c r="C25" s="326"/>
      <c r="D25" s="145"/>
    </row>
    <row r="26" spans="1:4" s="63" customFormat="1" ht="12" customHeight="1">
      <c r="A26" s="266" t="s">
        <v>60</v>
      </c>
      <c r="B26" s="247" t="s">
        <v>339</v>
      </c>
      <c r="C26" s="326"/>
      <c r="D26" s="145">
        <v>1067</v>
      </c>
    </row>
    <row r="27" spans="1:4" s="63" customFormat="1" ht="12" customHeight="1">
      <c r="A27" s="266" t="s">
        <v>102</v>
      </c>
      <c r="B27" s="247" t="s">
        <v>175</v>
      </c>
      <c r="C27" s="326"/>
      <c r="D27" s="145">
        <v>9951</v>
      </c>
    </row>
    <row r="28" spans="1:4" s="63" customFormat="1" ht="12" customHeight="1" thickBot="1">
      <c r="A28" s="267" t="s">
        <v>103</v>
      </c>
      <c r="B28" s="248" t="s">
        <v>176</v>
      </c>
      <c r="C28" s="327"/>
      <c r="D28" s="147">
        <v>7929</v>
      </c>
    </row>
    <row r="29" spans="1:4" s="63" customFormat="1" ht="12" customHeight="1" thickBot="1">
      <c r="A29" s="27" t="s">
        <v>104</v>
      </c>
      <c r="B29" s="19" t="s">
        <v>177</v>
      </c>
      <c r="C29" s="328">
        <f>+C30+C34+C35+C36</f>
        <v>36620</v>
      </c>
      <c r="D29" s="149">
        <f>+D30+D34+D35+D36</f>
        <v>40274</v>
      </c>
    </row>
    <row r="30" spans="1:4" s="63" customFormat="1" ht="12" customHeight="1">
      <c r="A30" s="265" t="s">
        <v>178</v>
      </c>
      <c r="B30" s="246" t="s">
        <v>421</v>
      </c>
      <c r="C30" s="329">
        <f>+C31+C32+C33</f>
        <v>32200</v>
      </c>
      <c r="D30" s="241">
        <f>+D31+D32+D33</f>
        <v>35006</v>
      </c>
    </row>
    <row r="31" spans="1:4" s="63" customFormat="1" ht="12" customHeight="1">
      <c r="A31" s="266" t="s">
        <v>179</v>
      </c>
      <c r="B31" s="247" t="s">
        <v>184</v>
      </c>
      <c r="C31" s="326">
        <v>5200</v>
      </c>
      <c r="D31" s="145">
        <v>6323</v>
      </c>
    </row>
    <row r="32" spans="1:4" s="63" customFormat="1" ht="12" customHeight="1">
      <c r="A32" s="266" t="s">
        <v>180</v>
      </c>
      <c r="B32" s="247" t="s">
        <v>185</v>
      </c>
      <c r="C32" s="326"/>
      <c r="D32" s="145"/>
    </row>
    <row r="33" spans="1:4" s="63" customFormat="1" ht="12" customHeight="1">
      <c r="A33" s="266" t="s">
        <v>351</v>
      </c>
      <c r="B33" s="298" t="s">
        <v>352</v>
      </c>
      <c r="C33" s="326">
        <v>27000</v>
      </c>
      <c r="D33" s="145">
        <v>28683</v>
      </c>
    </row>
    <row r="34" spans="1:4" s="63" customFormat="1" ht="12" customHeight="1">
      <c r="A34" s="266" t="s">
        <v>181</v>
      </c>
      <c r="B34" s="247" t="s">
        <v>186</v>
      </c>
      <c r="C34" s="326">
        <v>3500</v>
      </c>
      <c r="D34" s="145">
        <v>3992</v>
      </c>
    </row>
    <row r="35" spans="1:4" s="63" customFormat="1" ht="12" customHeight="1">
      <c r="A35" s="266" t="s">
        <v>182</v>
      </c>
      <c r="B35" s="247" t="s">
        <v>187</v>
      </c>
      <c r="C35" s="326">
        <v>500</v>
      </c>
      <c r="D35" s="145">
        <v>500</v>
      </c>
    </row>
    <row r="36" spans="1:4" s="63" customFormat="1" ht="12" customHeight="1" thickBot="1">
      <c r="A36" s="267" t="s">
        <v>183</v>
      </c>
      <c r="B36" s="248" t="s">
        <v>188</v>
      </c>
      <c r="C36" s="327">
        <v>420</v>
      </c>
      <c r="D36" s="147">
        <v>776</v>
      </c>
    </row>
    <row r="37" spans="1:4" s="63" customFormat="1" ht="12" customHeight="1" thickBot="1">
      <c r="A37" s="27" t="s">
        <v>12</v>
      </c>
      <c r="B37" s="19" t="s">
        <v>348</v>
      </c>
      <c r="C37" s="324">
        <f>SUM(C38:C48)</f>
        <v>32214</v>
      </c>
      <c r="D37" s="143">
        <f>SUM(D38:D48)</f>
        <v>32374</v>
      </c>
    </row>
    <row r="38" spans="1:4" s="63" customFormat="1" ht="12" customHeight="1">
      <c r="A38" s="265" t="s">
        <v>61</v>
      </c>
      <c r="B38" s="246" t="s">
        <v>191</v>
      </c>
      <c r="C38" s="325"/>
      <c r="D38" s="146"/>
    </row>
    <row r="39" spans="1:4" s="63" customFormat="1" ht="12" customHeight="1">
      <c r="A39" s="266" t="s">
        <v>62</v>
      </c>
      <c r="B39" s="247" t="s">
        <v>192</v>
      </c>
      <c r="C39" s="326">
        <v>9954</v>
      </c>
      <c r="D39" s="145">
        <v>10114</v>
      </c>
    </row>
    <row r="40" spans="1:4" s="63" customFormat="1" ht="12" customHeight="1">
      <c r="A40" s="266" t="s">
        <v>63</v>
      </c>
      <c r="B40" s="247" t="s">
        <v>193</v>
      </c>
      <c r="C40" s="326">
        <v>100</v>
      </c>
      <c r="D40" s="145">
        <v>100</v>
      </c>
    </row>
    <row r="41" spans="1:4" s="63" customFormat="1" ht="12" customHeight="1">
      <c r="A41" s="266" t="s">
        <v>106</v>
      </c>
      <c r="B41" s="247" t="s">
        <v>194</v>
      </c>
      <c r="C41" s="326">
        <v>5338</v>
      </c>
      <c r="D41" s="145">
        <v>5338</v>
      </c>
    </row>
    <row r="42" spans="1:4" s="63" customFormat="1" ht="12" customHeight="1">
      <c r="A42" s="266" t="s">
        <v>107</v>
      </c>
      <c r="B42" s="247" t="s">
        <v>195</v>
      </c>
      <c r="C42" s="326">
        <v>11241</v>
      </c>
      <c r="D42" s="145">
        <v>11241</v>
      </c>
    </row>
    <row r="43" spans="1:4" s="63" customFormat="1" ht="12" customHeight="1">
      <c r="A43" s="266" t="s">
        <v>108</v>
      </c>
      <c r="B43" s="247" t="s">
        <v>196</v>
      </c>
      <c r="C43" s="326">
        <v>5481</v>
      </c>
      <c r="D43" s="145">
        <v>5481</v>
      </c>
    </row>
    <row r="44" spans="1:4" s="63" customFormat="1" ht="12" customHeight="1">
      <c r="A44" s="266" t="s">
        <v>109</v>
      </c>
      <c r="B44" s="247" t="s">
        <v>197</v>
      </c>
      <c r="C44" s="326"/>
      <c r="D44" s="145"/>
    </row>
    <row r="45" spans="1:4" s="63" customFormat="1" ht="12" customHeight="1">
      <c r="A45" s="266" t="s">
        <v>110</v>
      </c>
      <c r="B45" s="247" t="s">
        <v>198</v>
      </c>
      <c r="C45" s="326">
        <v>100</v>
      </c>
      <c r="D45" s="145">
        <v>100</v>
      </c>
    </row>
    <row r="46" spans="1:4" s="63" customFormat="1" ht="12" customHeight="1">
      <c r="A46" s="266" t="s">
        <v>189</v>
      </c>
      <c r="B46" s="247" t="s">
        <v>199</v>
      </c>
      <c r="C46" s="330"/>
      <c r="D46" s="148"/>
    </row>
    <row r="47" spans="1:4" s="63" customFormat="1" ht="12" customHeight="1">
      <c r="A47" s="267" t="s">
        <v>190</v>
      </c>
      <c r="B47" s="248" t="s">
        <v>350</v>
      </c>
      <c r="C47" s="331"/>
      <c r="D47" s="234"/>
    </row>
    <row r="48" spans="1:4" s="63" customFormat="1" ht="12" customHeight="1" thickBot="1">
      <c r="A48" s="267" t="s">
        <v>349</v>
      </c>
      <c r="B48" s="248" t="s">
        <v>200</v>
      </c>
      <c r="C48" s="331"/>
      <c r="D48" s="234"/>
    </row>
    <row r="49" spans="1:4" s="63" customFormat="1" ht="12" customHeight="1" thickBot="1">
      <c r="A49" s="27" t="s">
        <v>13</v>
      </c>
      <c r="B49" s="19" t="s">
        <v>201</v>
      </c>
      <c r="C49" s="324">
        <f>SUM(C50:C54)</f>
        <v>0</v>
      </c>
      <c r="D49" s="143">
        <f>SUM(D50:D54)</f>
        <v>0</v>
      </c>
    </row>
    <row r="50" spans="1:4" s="63" customFormat="1" ht="12" customHeight="1">
      <c r="A50" s="265" t="s">
        <v>64</v>
      </c>
      <c r="B50" s="246" t="s">
        <v>205</v>
      </c>
      <c r="C50" s="332"/>
      <c r="D50" s="289"/>
    </row>
    <row r="51" spans="1:4" s="63" customFormat="1" ht="12" customHeight="1">
      <c r="A51" s="266" t="s">
        <v>65</v>
      </c>
      <c r="B51" s="247" t="s">
        <v>206</v>
      </c>
      <c r="C51" s="330"/>
      <c r="D51" s="148"/>
    </row>
    <row r="52" spans="1:4" s="63" customFormat="1" ht="12" customHeight="1">
      <c r="A52" s="266" t="s">
        <v>202</v>
      </c>
      <c r="B52" s="247" t="s">
        <v>207</v>
      </c>
      <c r="C52" s="330"/>
      <c r="D52" s="148"/>
    </row>
    <row r="53" spans="1:4" s="63" customFormat="1" ht="12" customHeight="1">
      <c r="A53" s="266" t="s">
        <v>203</v>
      </c>
      <c r="B53" s="247" t="s">
        <v>208</v>
      </c>
      <c r="C53" s="330"/>
      <c r="D53" s="148"/>
    </row>
    <row r="54" spans="1:4" s="63" customFormat="1" ht="12" customHeight="1" thickBot="1">
      <c r="A54" s="267" t="s">
        <v>204</v>
      </c>
      <c r="B54" s="248" t="s">
        <v>209</v>
      </c>
      <c r="C54" s="331"/>
      <c r="D54" s="234"/>
    </row>
    <row r="55" spans="1:4" s="63" customFormat="1" ht="12" customHeight="1" thickBot="1">
      <c r="A55" s="27" t="s">
        <v>111</v>
      </c>
      <c r="B55" s="19" t="s">
        <v>210</v>
      </c>
      <c r="C55" s="324">
        <f>SUM(C56:C58)</f>
        <v>1157</v>
      </c>
      <c r="D55" s="143">
        <f>SUM(D56:D58)</f>
        <v>1157</v>
      </c>
    </row>
    <row r="56" spans="1:4" s="63" customFormat="1" ht="12" customHeight="1">
      <c r="A56" s="265" t="s">
        <v>66</v>
      </c>
      <c r="B56" s="246" t="s">
        <v>211</v>
      </c>
      <c r="C56" s="325"/>
      <c r="D56" s="146"/>
    </row>
    <row r="57" spans="1:4" s="63" customFormat="1" ht="12" customHeight="1">
      <c r="A57" s="266" t="s">
        <v>67</v>
      </c>
      <c r="B57" s="247" t="s">
        <v>340</v>
      </c>
      <c r="C57" s="326"/>
      <c r="D57" s="145"/>
    </row>
    <row r="58" spans="1:4" s="63" customFormat="1" ht="12" customHeight="1">
      <c r="A58" s="266" t="s">
        <v>214</v>
      </c>
      <c r="B58" s="247" t="s">
        <v>212</v>
      </c>
      <c r="C58" s="326">
        <v>1157</v>
      </c>
      <c r="D58" s="145">
        <v>1157</v>
      </c>
    </row>
    <row r="59" spans="1:4" s="63" customFormat="1" ht="12" customHeight="1" thickBot="1">
      <c r="A59" s="267" t="s">
        <v>215</v>
      </c>
      <c r="B59" s="248" t="s">
        <v>213</v>
      </c>
      <c r="C59" s="327"/>
      <c r="D59" s="147"/>
    </row>
    <row r="60" spans="1:4" s="63" customFormat="1" ht="12" customHeight="1" thickBot="1">
      <c r="A60" s="27" t="s">
        <v>15</v>
      </c>
      <c r="B60" s="138" t="s">
        <v>216</v>
      </c>
      <c r="C60" s="324">
        <f>SUM(C61:C63)</f>
        <v>398</v>
      </c>
      <c r="D60" s="143">
        <f>SUM(D61:D63)</f>
        <v>398</v>
      </c>
    </row>
    <row r="61" spans="1:4" s="63" customFormat="1" ht="12" customHeight="1">
      <c r="A61" s="265" t="s">
        <v>112</v>
      </c>
      <c r="B61" s="246" t="s">
        <v>218</v>
      </c>
      <c r="C61" s="330"/>
      <c r="D61" s="148"/>
    </row>
    <row r="62" spans="1:4" s="63" customFormat="1" ht="12" customHeight="1">
      <c r="A62" s="266" t="s">
        <v>113</v>
      </c>
      <c r="B62" s="247" t="s">
        <v>341</v>
      </c>
      <c r="C62" s="330">
        <v>398</v>
      </c>
      <c r="D62" s="148">
        <v>398</v>
      </c>
    </row>
    <row r="63" spans="1:4" s="63" customFormat="1" ht="12" customHeight="1">
      <c r="A63" s="266" t="s">
        <v>139</v>
      </c>
      <c r="B63" s="247" t="s">
        <v>219</v>
      </c>
      <c r="C63" s="330"/>
      <c r="D63" s="148"/>
    </row>
    <row r="64" spans="1:4" s="63" customFormat="1" ht="12" customHeight="1" thickBot="1">
      <c r="A64" s="267" t="s">
        <v>217</v>
      </c>
      <c r="B64" s="248" t="s">
        <v>220</v>
      </c>
      <c r="C64" s="330"/>
      <c r="D64" s="148"/>
    </row>
    <row r="65" spans="1:4" s="63" customFormat="1" ht="12" customHeight="1" thickBot="1">
      <c r="A65" s="27" t="s">
        <v>16</v>
      </c>
      <c r="B65" s="19" t="s">
        <v>221</v>
      </c>
      <c r="C65" s="328">
        <f>+C8+C15+C22+C29+C37+C49+C55+C60</f>
        <v>203050</v>
      </c>
      <c r="D65" s="149">
        <f>+D8+D15+D22+D29+D37+D49+D55+D60</f>
        <v>232203</v>
      </c>
    </row>
    <row r="66" spans="1:4" s="63" customFormat="1" ht="12" customHeight="1" thickBot="1">
      <c r="A66" s="268" t="s">
        <v>312</v>
      </c>
      <c r="B66" s="138" t="s">
        <v>223</v>
      </c>
      <c r="C66" s="324">
        <f>SUM(C67:C69)</f>
        <v>0</v>
      </c>
      <c r="D66" s="143">
        <f>SUM(D67:D69)</f>
        <v>7929</v>
      </c>
    </row>
    <row r="67" spans="1:4" s="63" customFormat="1" ht="12" customHeight="1">
      <c r="A67" s="265" t="s">
        <v>254</v>
      </c>
      <c r="B67" s="246" t="s">
        <v>224</v>
      </c>
      <c r="C67" s="330"/>
      <c r="D67" s="148"/>
    </row>
    <row r="68" spans="1:4" s="63" customFormat="1" ht="12" customHeight="1">
      <c r="A68" s="266" t="s">
        <v>263</v>
      </c>
      <c r="B68" s="247" t="s">
        <v>225</v>
      </c>
      <c r="C68" s="330"/>
      <c r="D68" s="148">
        <v>7929</v>
      </c>
    </row>
    <row r="69" spans="1:4" s="63" customFormat="1" ht="12" customHeight="1" thickBot="1">
      <c r="A69" s="267" t="s">
        <v>264</v>
      </c>
      <c r="B69" s="249" t="s">
        <v>226</v>
      </c>
      <c r="C69" s="330"/>
      <c r="D69" s="148"/>
    </row>
    <row r="70" spans="1:4" s="63" customFormat="1" ht="12" customHeight="1" thickBot="1">
      <c r="A70" s="268" t="s">
        <v>227</v>
      </c>
      <c r="B70" s="138" t="s">
        <v>228</v>
      </c>
      <c r="C70" s="324">
        <f>SUM(C71:C74)</f>
        <v>0</v>
      </c>
      <c r="D70" s="143">
        <f>SUM(D71:D74)</f>
        <v>0</v>
      </c>
    </row>
    <row r="71" spans="1:4" s="63" customFormat="1" ht="12" customHeight="1">
      <c r="A71" s="265" t="s">
        <v>89</v>
      </c>
      <c r="B71" s="246" t="s">
        <v>229</v>
      </c>
      <c r="C71" s="330"/>
      <c r="D71" s="148"/>
    </row>
    <row r="72" spans="1:4" s="63" customFormat="1" ht="12" customHeight="1">
      <c r="A72" s="266" t="s">
        <v>90</v>
      </c>
      <c r="B72" s="247" t="s">
        <v>230</v>
      </c>
      <c r="C72" s="330"/>
      <c r="D72" s="148"/>
    </row>
    <row r="73" spans="1:4" s="63" customFormat="1" ht="12" customHeight="1">
      <c r="A73" s="266" t="s">
        <v>255</v>
      </c>
      <c r="B73" s="247" t="s">
        <v>231</v>
      </c>
      <c r="C73" s="330"/>
      <c r="D73" s="148"/>
    </row>
    <row r="74" spans="1:4" s="63" customFormat="1" ht="12" customHeight="1" thickBot="1">
      <c r="A74" s="267" t="s">
        <v>256</v>
      </c>
      <c r="B74" s="248" t="s">
        <v>232</v>
      </c>
      <c r="C74" s="330"/>
      <c r="D74" s="148"/>
    </row>
    <row r="75" spans="1:4" s="63" customFormat="1" ht="12" customHeight="1" thickBot="1">
      <c r="A75" s="268" t="s">
        <v>233</v>
      </c>
      <c r="B75" s="138" t="s">
        <v>234</v>
      </c>
      <c r="C75" s="324">
        <f>SUM(C76:C77)</f>
        <v>15734</v>
      </c>
      <c r="D75" s="143">
        <f>SUM(D76:D77)</f>
        <v>15734</v>
      </c>
    </row>
    <row r="76" spans="1:4" s="63" customFormat="1" ht="12" customHeight="1">
      <c r="A76" s="265" t="s">
        <v>257</v>
      </c>
      <c r="B76" s="246" t="s">
        <v>235</v>
      </c>
      <c r="C76" s="330">
        <v>15734</v>
      </c>
      <c r="D76" s="148">
        <v>15734</v>
      </c>
    </row>
    <row r="77" spans="1:4" s="63" customFormat="1" ht="12" customHeight="1" thickBot="1">
      <c r="A77" s="267" t="s">
        <v>258</v>
      </c>
      <c r="B77" s="248" t="s">
        <v>236</v>
      </c>
      <c r="C77" s="330"/>
      <c r="D77" s="148"/>
    </row>
    <row r="78" spans="1:4" s="62" customFormat="1" ht="12" customHeight="1" thickBot="1">
      <c r="A78" s="268" t="s">
        <v>237</v>
      </c>
      <c r="B78" s="138" t="s">
        <v>238</v>
      </c>
      <c r="C78" s="324">
        <f>SUM(C79:C81)</f>
        <v>0</v>
      </c>
      <c r="D78" s="143">
        <f>SUM(D79:D81)</f>
        <v>0</v>
      </c>
    </row>
    <row r="79" spans="1:4" s="63" customFormat="1" ht="12" customHeight="1">
      <c r="A79" s="265" t="s">
        <v>259</v>
      </c>
      <c r="B79" s="246" t="s">
        <v>239</v>
      </c>
      <c r="C79" s="330"/>
      <c r="D79" s="148"/>
    </row>
    <row r="80" spans="1:4" s="63" customFormat="1" ht="12" customHeight="1">
      <c r="A80" s="266" t="s">
        <v>260</v>
      </c>
      <c r="B80" s="247" t="s">
        <v>240</v>
      </c>
      <c r="C80" s="330"/>
      <c r="D80" s="148"/>
    </row>
    <row r="81" spans="1:4" s="63" customFormat="1" ht="12" customHeight="1" thickBot="1">
      <c r="A81" s="267" t="s">
        <v>261</v>
      </c>
      <c r="B81" s="248" t="s">
        <v>241</v>
      </c>
      <c r="C81" s="330"/>
      <c r="D81" s="148"/>
    </row>
    <row r="82" spans="1:4" s="63" customFormat="1" ht="12" customHeight="1" thickBot="1">
      <c r="A82" s="268" t="s">
        <v>242</v>
      </c>
      <c r="B82" s="138" t="s">
        <v>262</v>
      </c>
      <c r="C82" s="324">
        <f>SUM(C83:C86)</f>
        <v>0</v>
      </c>
      <c r="D82" s="143">
        <f>SUM(D83:D86)</f>
        <v>0</v>
      </c>
    </row>
    <row r="83" spans="1:4" s="63" customFormat="1" ht="12" customHeight="1">
      <c r="A83" s="269" t="s">
        <v>243</v>
      </c>
      <c r="B83" s="246" t="s">
        <v>244</v>
      </c>
      <c r="C83" s="330"/>
      <c r="D83" s="148"/>
    </row>
    <row r="84" spans="1:4" s="63" customFormat="1" ht="12" customHeight="1">
      <c r="A84" s="270" t="s">
        <v>245</v>
      </c>
      <c r="B84" s="247" t="s">
        <v>246</v>
      </c>
      <c r="C84" s="330"/>
      <c r="D84" s="148"/>
    </row>
    <row r="85" spans="1:4" s="63" customFormat="1" ht="12" customHeight="1">
      <c r="A85" s="270" t="s">
        <v>247</v>
      </c>
      <c r="B85" s="247" t="s">
        <v>248</v>
      </c>
      <c r="C85" s="330"/>
      <c r="D85" s="148"/>
    </row>
    <row r="86" spans="1:4" s="62" customFormat="1" ht="12" customHeight="1" thickBot="1">
      <c r="A86" s="271" t="s">
        <v>249</v>
      </c>
      <c r="B86" s="248" t="s">
        <v>250</v>
      </c>
      <c r="C86" s="330"/>
      <c r="D86" s="148"/>
    </row>
    <row r="87" spans="1:4" s="62" customFormat="1" ht="12" customHeight="1" thickBot="1">
      <c r="A87" s="268" t="s">
        <v>251</v>
      </c>
      <c r="B87" s="138" t="s">
        <v>392</v>
      </c>
      <c r="C87" s="333"/>
      <c r="D87" s="290"/>
    </row>
    <row r="88" spans="1:4" s="62" customFormat="1" ht="12" customHeight="1" thickBot="1">
      <c r="A88" s="268" t="s">
        <v>422</v>
      </c>
      <c r="B88" s="138" t="s">
        <v>252</v>
      </c>
      <c r="C88" s="333"/>
      <c r="D88" s="290"/>
    </row>
    <row r="89" spans="1:4" s="62" customFormat="1" ht="12" customHeight="1" thickBot="1">
      <c r="A89" s="268" t="s">
        <v>423</v>
      </c>
      <c r="B89" s="253" t="s">
        <v>395</v>
      </c>
      <c r="C89" s="328">
        <f>+C66+C70+C75+C78+C82+C88+C87</f>
        <v>15734</v>
      </c>
      <c r="D89" s="149">
        <f>+D66+D70+D75+D78+D82+D88+D87</f>
        <v>23663</v>
      </c>
    </row>
    <row r="90" spans="1:4" s="62" customFormat="1" ht="12" customHeight="1" thickBot="1">
      <c r="A90" s="272" t="s">
        <v>424</v>
      </c>
      <c r="B90" s="254" t="s">
        <v>425</v>
      </c>
      <c r="C90" s="328">
        <f>+C65+C89</f>
        <v>218784</v>
      </c>
      <c r="D90" s="149">
        <f>+D65+D89</f>
        <v>255866</v>
      </c>
    </row>
    <row r="91" spans="1:4" s="63" customFormat="1" ht="15" customHeight="1" thickBot="1">
      <c r="A91" s="125"/>
      <c r="B91" s="126"/>
      <c r="C91" s="126"/>
      <c r="D91" s="209"/>
    </row>
    <row r="92" spans="1:4" s="53" customFormat="1" ht="13.5" customHeight="1" thickBot="1">
      <c r="A92" s="129"/>
      <c r="B92" s="130" t="s">
        <v>44</v>
      </c>
      <c r="C92" s="130"/>
      <c r="D92" s="211"/>
    </row>
    <row r="93" spans="1:4" s="64" customFormat="1" ht="12" customHeight="1" thickBot="1">
      <c r="A93" s="238" t="s">
        <v>8</v>
      </c>
      <c r="B93" s="26" t="s">
        <v>429</v>
      </c>
      <c r="C93" s="334">
        <f>+C94+C95+C96+C97+C98+C111</f>
        <v>144586</v>
      </c>
      <c r="D93" s="142">
        <f>+D94+D95+D96+D97+D98+D111</f>
        <v>153103</v>
      </c>
    </row>
    <row r="94" spans="1:4" ht="12" customHeight="1">
      <c r="A94" s="273" t="s">
        <v>68</v>
      </c>
      <c r="B94" s="8" t="s">
        <v>38</v>
      </c>
      <c r="C94" s="335">
        <v>51225</v>
      </c>
      <c r="D94" s="144">
        <v>57430</v>
      </c>
    </row>
    <row r="95" spans="1:4" ht="12" customHeight="1">
      <c r="A95" s="266" t="s">
        <v>69</v>
      </c>
      <c r="B95" s="6" t="s">
        <v>114</v>
      </c>
      <c r="C95" s="326">
        <v>11259</v>
      </c>
      <c r="D95" s="145">
        <v>12293</v>
      </c>
    </row>
    <row r="96" spans="1:4" ht="12" customHeight="1">
      <c r="A96" s="266" t="s">
        <v>70</v>
      </c>
      <c r="B96" s="6" t="s">
        <v>87</v>
      </c>
      <c r="C96" s="327">
        <v>58695</v>
      </c>
      <c r="D96" s="147">
        <v>62332</v>
      </c>
    </row>
    <row r="97" spans="1:4" ht="12" customHeight="1">
      <c r="A97" s="266" t="s">
        <v>71</v>
      </c>
      <c r="B97" s="9" t="s">
        <v>115</v>
      </c>
      <c r="C97" s="327">
        <v>7099</v>
      </c>
      <c r="D97" s="147">
        <v>7502</v>
      </c>
    </row>
    <row r="98" spans="1:4" ht="12" customHeight="1">
      <c r="A98" s="266" t="s">
        <v>79</v>
      </c>
      <c r="B98" s="17" t="s">
        <v>116</v>
      </c>
      <c r="C98" s="327">
        <f>C105+C106+C110</f>
        <v>6044</v>
      </c>
      <c r="D98" s="147">
        <f>D105+D106+D110+D101</f>
        <v>6062</v>
      </c>
    </row>
    <row r="99" spans="1:4" ht="12" customHeight="1">
      <c r="A99" s="266" t="s">
        <v>72</v>
      </c>
      <c r="B99" s="6" t="s">
        <v>426</v>
      </c>
      <c r="C99" s="327"/>
      <c r="D99" s="147"/>
    </row>
    <row r="100" spans="1:4" ht="12" customHeight="1">
      <c r="A100" s="266" t="s">
        <v>73</v>
      </c>
      <c r="B100" s="82" t="s">
        <v>358</v>
      </c>
      <c r="C100" s="327"/>
      <c r="D100" s="147"/>
    </row>
    <row r="101" spans="1:4" ht="12" customHeight="1">
      <c r="A101" s="266" t="s">
        <v>80</v>
      </c>
      <c r="B101" s="82" t="s">
        <v>357</v>
      </c>
      <c r="C101" s="327"/>
      <c r="D101" s="147">
        <v>397</v>
      </c>
    </row>
    <row r="102" spans="1:4" ht="12" customHeight="1">
      <c r="A102" s="266" t="s">
        <v>81</v>
      </c>
      <c r="B102" s="82" t="s">
        <v>268</v>
      </c>
      <c r="C102" s="327"/>
      <c r="D102" s="147"/>
    </row>
    <row r="103" spans="1:4" ht="12" customHeight="1">
      <c r="A103" s="266" t="s">
        <v>82</v>
      </c>
      <c r="B103" s="83" t="s">
        <v>269</v>
      </c>
      <c r="C103" s="327"/>
      <c r="D103" s="147"/>
    </row>
    <row r="104" spans="1:4" ht="12" customHeight="1">
      <c r="A104" s="266" t="s">
        <v>83</v>
      </c>
      <c r="B104" s="83" t="s">
        <v>270</v>
      </c>
      <c r="C104" s="327"/>
      <c r="D104" s="147"/>
    </row>
    <row r="105" spans="1:4" ht="12" customHeight="1">
      <c r="A105" s="266" t="s">
        <v>85</v>
      </c>
      <c r="B105" s="82" t="s">
        <v>271</v>
      </c>
      <c r="C105" s="327">
        <v>2659</v>
      </c>
      <c r="D105" s="147">
        <v>2230</v>
      </c>
    </row>
    <row r="106" spans="1:4" ht="12" customHeight="1">
      <c r="A106" s="266" t="s">
        <v>117</v>
      </c>
      <c r="B106" s="82" t="s">
        <v>272</v>
      </c>
      <c r="C106" s="327"/>
      <c r="D106" s="147"/>
    </row>
    <row r="107" spans="1:4" ht="12" customHeight="1">
      <c r="A107" s="266" t="s">
        <v>266</v>
      </c>
      <c r="B107" s="83" t="s">
        <v>273</v>
      </c>
      <c r="C107" s="327"/>
      <c r="D107" s="147"/>
    </row>
    <row r="108" spans="1:4" ht="12" customHeight="1">
      <c r="A108" s="274" t="s">
        <v>267</v>
      </c>
      <c r="B108" s="84" t="s">
        <v>274</v>
      </c>
      <c r="C108" s="327"/>
      <c r="D108" s="147"/>
    </row>
    <row r="109" spans="1:4" ht="12" customHeight="1">
      <c r="A109" s="266" t="s">
        <v>355</v>
      </c>
      <c r="B109" s="84" t="s">
        <v>275</v>
      </c>
      <c r="C109" s="327"/>
      <c r="D109" s="147"/>
    </row>
    <row r="110" spans="1:4" ht="12" customHeight="1">
      <c r="A110" s="266" t="s">
        <v>356</v>
      </c>
      <c r="B110" s="83" t="s">
        <v>276</v>
      </c>
      <c r="C110" s="326">
        <v>3385</v>
      </c>
      <c r="D110" s="145">
        <v>3435</v>
      </c>
    </row>
    <row r="111" spans="1:4" ht="12" customHeight="1">
      <c r="A111" s="266" t="s">
        <v>360</v>
      </c>
      <c r="B111" s="9" t="s">
        <v>39</v>
      </c>
      <c r="C111" s="326">
        <f>C112+C113</f>
        <v>10264</v>
      </c>
      <c r="D111" s="145">
        <v>7484</v>
      </c>
    </row>
    <row r="112" spans="1:4" ht="12" customHeight="1">
      <c r="A112" s="267" t="s">
        <v>361</v>
      </c>
      <c r="B112" s="6" t="s">
        <v>427</v>
      </c>
      <c r="C112" s="327">
        <v>10264</v>
      </c>
      <c r="D112" s="147">
        <v>3028</v>
      </c>
    </row>
    <row r="113" spans="1:4" ht="12" customHeight="1" thickBot="1">
      <c r="A113" s="275" t="s">
        <v>362</v>
      </c>
      <c r="B113" s="85" t="s">
        <v>428</v>
      </c>
      <c r="C113" s="336"/>
      <c r="D113" s="151">
        <v>4456</v>
      </c>
    </row>
    <row r="114" spans="1:4" ht="12" customHeight="1" thickBot="1">
      <c r="A114" s="27" t="s">
        <v>9</v>
      </c>
      <c r="B114" s="25" t="s">
        <v>277</v>
      </c>
      <c r="C114" s="324">
        <f>+C115+C117+C119</f>
        <v>6026</v>
      </c>
      <c r="D114" s="143">
        <f>+D115+D117+D119</f>
        <v>19268</v>
      </c>
    </row>
    <row r="115" spans="1:4" ht="12" customHeight="1">
      <c r="A115" s="265" t="s">
        <v>74</v>
      </c>
      <c r="B115" s="6" t="s">
        <v>137</v>
      </c>
      <c r="C115" s="325">
        <v>3476</v>
      </c>
      <c r="D115" s="146">
        <v>15518</v>
      </c>
    </row>
    <row r="116" spans="1:4" ht="12" customHeight="1">
      <c r="A116" s="265" t="s">
        <v>75</v>
      </c>
      <c r="B116" s="10" t="s">
        <v>281</v>
      </c>
      <c r="C116" s="325"/>
      <c r="D116" s="146">
        <v>7929</v>
      </c>
    </row>
    <row r="117" spans="1:4" ht="12" customHeight="1">
      <c r="A117" s="265" t="s">
        <v>76</v>
      </c>
      <c r="B117" s="10" t="s">
        <v>118</v>
      </c>
      <c r="C117" s="326">
        <v>2500</v>
      </c>
      <c r="D117" s="145">
        <v>3700</v>
      </c>
    </row>
    <row r="118" spans="1:4" ht="12" customHeight="1">
      <c r="A118" s="265" t="s">
        <v>77</v>
      </c>
      <c r="B118" s="10" t="s">
        <v>282</v>
      </c>
      <c r="C118" s="337"/>
      <c r="D118" s="145"/>
    </row>
    <row r="119" spans="1:4" ht="12" customHeight="1">
      <c r="A119" s="265" t="s">
        <v>78</v>
      </c>
      <c r="B119" s="140" t="s">
        <v>140</v>
      </c>
      <c r="C119" s="337">
        <v>50</v>
      </c>
      <c r="D119" s="145">
        <v>50</v>
      </c>
    </row>
    <row r="120" spans="1:4" ht="12" customHeight="1">
      <c r="A120" s="265" t="s">
        <v>84</v>
      </c>
      <c r="B120" s="139" t="s">
        <v>342</v>
      </c>
      <c r="C120" s="337"/>
      <c r="D120" s="145"/>
    </row>
    <row r="121" spans="1:4" ht="12" customHeight="1">
      <c r="A121" s="265" t="s">
        <v>86</v>
      </c>
      <c r="B121" s="242" t="s">
        <v>287</v>
      </c>
      <c r="C121" s="337"/>
      <c r="D121" s="145"/>
    </row>
    <row r="122" spans="1:4" ht="12" customHeight="1">
      <c r="A122" s="265" t="s">
        <v>119</v>
      </c>
      <c r="B122" s="83" t="s">
        <v>270</v>
      </c>
      <c r="C122" s="337"/>
      <c r="D122" s="145"/>
    </row>
    <row r="123" spans="1:4" ht="12" customHeight="1">
      <c r="A123" s="265" t="s">
        <v>120</v>
      </c>
      <c r="B123" s="83" t="s">
        <v>286</v>
      </c>
      <c r="C123" s="337">
        <v>50</v>
      </c>
      <c r="D123" s="145">
        <v>50</v>
      </c>
    </row>
    <row r="124" spans="1:4" ht="12" customHeight="1">
      <c r="A124" s="265" t="s">
        <v>121</v>
      </c>
      <c r="B124" s="83" t="s">
        <v>285</v>
      </c>
      <c r="C124" s="337"/>
      <c r="D124" s="145"/>
    </row>
    <row r="125" spans="1:4" ht="12" customHeight="1">
      <c r="A125" s="265" t="s">
        <v>278</v>
      </c>
      <c r="B125" s="83" t="s">
        <v>273</v>
      </c>
      <c r="C125" s="337"/>
      <c r="D125" s="145"/>
    </row>
    <row r="126" spans="1:4" ht="12" customHeight="1">
      <c r="A126" s="265" t="s">
        <v>279</v>
      </c>
      <c r="B126" s="83" t="s">
        <v>284</v>
      </c>
      <c r="C126" s="337"/>
      <c r="D126" s="145"/>
    </row>
    <row r="127" spans="1:4" ht="12" customHeight="1" thickBot="1">
      <c r="A127" s="274" t="s">
        <v>280</v>
      </c>
      <c r="B127" s="83" t="s">
        <v>283</v>
      </c>
      <c r="C127" s="338"/>
      <c r="D127" s="147"/>
    </row>
    <row r="128" spans="1:4" ht="12" customHeight="1" thickBot="1">
      <c r="A128" s="27" t="s">
        <v>10</v>
      </c>
      <c r="B128" s="69" t="s">
        <v>365</v>
      </c>
      <c r="C128" s="324">
        <f>+C93+C114</f>
        <v>150612</v>
      </c>
      <c r="D128" s="143">
        <f>+D93+D114</f>
        <v>172371</v>
      </c>
    </row>
    <row r="129" spans="1:12" ht="12" customHeight="1" thickBot="1">
      <c r="A129" s="27" t="s">
        <v>11</v>
      </c>
      <c r="B129" s="69" t="s">
        <v>366</v>
      </c>
      <c r="C129" s="324">
        <f>+C130+C131+C132</f>
        <v>0</v>
      </c>
      <c r="D129" s="143">
        <f>+D130+D131+D132</f>
        <v>7929</v>
      </c>
    </row>
    <row r="130" spans="1:12" s="64" customFormat="1" ht="12" customHeight="1">
      <c r="A130" s="265" t="s">
        <v>178</v>
      </c>
      <c r="B130" s="7" t="s">
        <v>432</v>
      </c>
      <c r="C130" s="337"/>
      <c r="D130" s="145"/>
    </row>
    <row r="131" spans="1:12" ht="12" customHeight="1">
      <c r="A131" s="265" t="s">
        <v>181</v>
      </c>
      <c r="B131" s="7" t="s">
        <v>374</v>
      </c>
      <c r="C131" s="337"/>
      <c r="D131" s="145"/>
    </row>
    <row r="132" spans="1:12" ht="12" customHeight="1" thickBot="1">
      <c r="A132" s="274" t="s">
        <v>182</v>
      </c>
      <c r="B132" s="5" t="s">
        <v>431</v>
      </c>
      <c r="C132" s="337"/>
      <c r="D132" s="145">
        <v>7929</v>
      </c>
    </row>
    <row r="133" spans="1:12" ht="12" customHeight="1" thickBot="1">
      <c r="A133" s="27" t="s">
        <v>12</v>
      </c>
      <c r="B133" s="69" t="s">
        <v>367</v>
      </c>
      <c r="C133" s="324">
        <f>+C134+C135+C136+C137+C138+C139</f>
        <v>0</v>
      </c>
      <c r="D133" s="143">
        <f>+D134+D135+D136+D137+D138+D139</f>
        <v>0</v>
      </c>
    </row>
    <row r="134" spans="1:12" ht="12" customHeight="1">
      <c r="A134" s="265" t="s">
        <v>61</v>
      </c>
      <c r="B134" s="7" t="s">
        <v>376</v>
      </c>
      <c r="C134" s="337"/>
      <c r="D134" s="145"/>
    </row>
    <row r="135" spans="1:12" ht="12" customHeight="1">
      <c r="A135" s="265" t="s">
        <v>62</v>
      </c>
      <c r="B135" s="7" t="s">
        <v>368</v>
      </c>
      <c r="C135" s="337"/>
      <c r="D135" s="145"/>
    </row>
    <row r="136" spans="1:12" ht="12" customHeight="1">
      <c r="A136" s="265" t="s">
        <v>63</v>
      </c>
      <c r="B136" s="7" t="s">
        <v>369</v>
      </c>
      <c r="C136" s="337"/>
      <c r="D136" s="145"/>
    </row>
    <row r="137" spans="1:12" ht="12" customHeight="1">
      <c r="A137" s="265" t="s">
        <v>106</v>
      </c>
      <c r="B137" s="7" t="s">
        <v>430</v>
      </c>
      <c r="C137" s="337"/>
      <c r="D137" s="145"/>
    </row>
    <row r="138" spans="1:12" ht="12" customHeight="1">
      <c r="A138" s="265" t="s">
        <v>107</v>
      </c>
      <c r="B138" s="7" t="s">
        <v>371</v>
      </c>
      <c r="C138" s="337"/>
      <c r="D138" s="145"/>
    </row>
    <row r="139" spans="1:12" s="64" customFormat="1" ht="12" customHeight="1" thickBot="1">
      <c r="A139" s="274" t="s">
        <v>108</v>
      </c>
      <c r="B139" s="5" t="s">
        <v>372</v>
      </c>
      <c r="C139" s="337"/>
      <c r="D139" s="145"/>
    </row>
    <row r="140" spans="1:12" ht="12" customHeight="1" thickBot="1">
      <c r="A140" s="27" t="s">
        <v>13</v>
      </c>
      <c r="B140" s="69" t="s">
        <v>445</v>
      </c>
      <c r="C140" s="328">
        <f>+C141+C142+C144+C145+C143</f>
        <v>68172</v>
      </c>
      <c r="D140" s="149">
        <f>+D141+D142+D144+D145+D143</f>
        <v>75566</v>
      </c>
      <c r="L140" s="137"/>
    </row>
    <row r="141" spans="1:12">
      <c r="A141" s="265" t="s">
        <v>64</v>
      </c>
      <c r="B141" s="7" t="s">
        <v>288</v>
      </c>
      <c r="C141" s="337"/>
      <c r="D141" s="145"/>
    </row>
    <row r="142" spans="1:12" ht="12" customHeight="1">
      <c r="A142" s="265" t="s">
        <v>65</v>
      </c>
      <c r="B142" s="7" t="s">
        <v>289</v>
      </c>
      <c r="C142" s="337"/>
      <c r="D142" s="145">
        <v>3654</v>
      </c>
    </row>
    <row r="143" spans="1:12" ht="12" customHeight="1">
      <c r="A143" s="265" t="s">
        <v>202</v>
      </c>
      <c r="B143" s="7" t="s">
        <v>444</v>
      </c>
      <c r="C143" s="337">
        <v>68172</v>
      </c>
      <c r="D143" s="145">
        <v>71912</v>
      </c>
    </row>
    <row r="144" spans="1:12" s="64" customFormat="1" ht="12" customHeight="1">
      <c r="A144" s="265" t="s">
        <v>203</v>
      </c>
      <c r="B144" s="7" t="s">
        <v>381</v>
      </c>
      <c r="C144" s="337"/>
      <c r="D144" s="145"/>
    </row>
    <row r="145" spans="1:4" s="64" customFormat="1" ht="12" customHeight="1" thickBot="1">
      <c r="A145" s="274" t="s">
        <v>204</v>
      </c>
      <c r="B145" s="5" t="s">
        <v>308</v>
      </c>
      <c r="C145" s="337"/>
      <c r="D145" s="145"/>
    </row>
    <row r="146" spans="1:4" s="64" customFormat="1" ht="12" customHeight="1" thickBot="1">
      <c r="A146" s="27" t="s">
        <v>14</v>
      </c>
      <c r="B146" s="69" t="s">
        <v>382</v>
      </c>
      <c r="C146" s="339">
        <f>+C147+C148+C149+C150</f>
        <v>0</v>
      </c>
      <c r="D146" s="152">
        <f>+D147+D148+D149+D150</f>
        <v>0</v>
      </c>
    </row>
    <row r="147" spans="1:4" s="64" customFormat="1" ht="12" customHeight="1">
      <c r="A147" s="265" t="s">
        <v>66</v>
      </c>
      <c r="B147" s="7" t="s">
        <v>377</v>
      </c>
      <c r="C147" s="337"/>
      <c r="D147" s="145"/>
    </row>
    <row r="148" spans="1:4" s="64" customFormat="1" ht="12" customHeight="1">
      <c r="A148" s="265" t="s">
        <v>67</v>
      </c>
      <c r="B148" s="7" t="s">
        <v>384</v>
      </c>
      <c r="C148" s="337"/>
      <c r="D148" s="145"/>
    </row>
    <row r="149" spans="1:4" s="64" customFormat="1" ht="12" customHeight="1">
      <c r="A149" s="265" t="s">
        <v>214</v>
      </c>
      <c r="B149" s="7" t="s">
        <v>379</v>
      </c>
      <c r="C149" s="337"/>
      <c r="D149" s="145"/>
    </row>
    <row r="150" spans="1:4" s="64" customFormat="1" ht="12" customHeight="1" thickBot="1">
      <c r="A150" s="265" t="s">
        <v>215</v>
      </c>
      <c r="B150" s="7" t="s">
        <v>433</v>
      </c>
      <c r="C150" s="337"/>
      <c r="D150" s="145"/>
    </row>
    <row r="151" spans="1:4" ht="12.75" customHeight="1" thickBot="1">
      <c r="A151" s="306" t="s">
        <v>15</v>
      </c>
      <c r="B151" s="69" t="s">
        <v>387</v>
      </c>
      <c r="C151" s="339"/>
      <c r="D151" s="152"/>
    </row>
    <row r="152" spans="1:4" ht="12.75" customHeight="1" thickBot="1">
      <c r="A152" s="306" t="s">
        <v>16</v>
      </c>
      <c r="B152" s="69" t="s">
        <v>388</v>
      </c>
      <c r="C152" s="339"/>
      <c r="D152" s="152"/>
    </row>
    <row r="153" spans="1:4" ht="12" customHeight="1" thickBot="1">
      <c r="A153" s="27" t="s">
        <v>17</v>
      </c>
      <c r="B153" s="69" t="s">
        <v>390</v>
      </c>
      <c r="C153" s="340">
        <f>+C129+C133+C140+C146+C151+C152</f>
        <v>68172</v>
      </c>
      <c r="D153" s="256">
        <f>+D129+D133+D140+D146+D151+D152</f>
        <v>83495</v>
      </c>
    </row>
    <row r="154" spans="1:4" ht="15" customHeight="1" thickBot="1">
      <c r="A154" s="276" t="s">
        <v>18</v>
      </c>
      <c r="B154" s="217" t="s">
        <v>389</v>
      </c>
      <c r="C154" s="340">
        <f>+C128+C153</f>
        <v>218784</v>
      </c>
      <c r="D154" s="256">
        <f>+D128+D153</f>
        <v>255866</v>
      </c>
    </row>
    <row r="155" spans="1:4" ht="15" customHeight="1" thickBot="1">
      <c r="A155" s="134" t="s">
        <v>434</v>
      </c>
      <c r="B155" s="135"/>
      <c r="C155" s="323">
        <v>17</v>
      </c>
      <c r="D155" s="67">
        <v>17</v>
      </c>
    </row>
    <row r="156" spans="1:4" ht="14.25" customHeight="1" thickBot="1">
      <c r="A156" s="134" t="s">
        <v>132</v>
      </c>
      <c r="B156" s="135"/>
      <c r="C156" s="323">
        <v>15</v>
      </c>
      <c r="D156" s="67">
        <v>20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horizontalDpi="4294967294" verticalDpi="300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6</vt:i4>
      </vt:variant>
    </vt:vector>
  </HeadingPairs>
  <TitlesOfParts>
    <vt:vector size="19" baseType="lpstr">
      <vt:lpstr>ÖSSZEFÜGGÉSEK</vt:lpstr>
      <vt:lpstr>1.1.sz.mell.</vt:lpstr>
      <vt:lpstr>2.1.sz.mell  </vt:lpstr>
      <vt:lpstr>2.2.sz.mell  </vt:lpstr>
      <vt:lpstr>ELLENŐRZÉS-1.sz.2.a.sz.2.b.sz.</vt:lpstr>
      <vt:lpstr>4.sz.mell.</vt:lpstr>
      <vt:lpstr>6.sz.mell.</vt:lpstr>
      <vt:lpstr>7.sz.mell.</vt:lpstr>
      <vt:lpstr>9.1. sz. mell</vt:lpstr>
      <vt:lpstr>9.1.1. sz. mell </vt:lpstr>
      <vt:lpstr>9.1.2. sz. mell </vt:lpstr>
      <vt:lpstr>9.2. sz. mell</vt:lpstr>
      <vt:lpstr>9.3. sz. mell</vt:lpstr>
      <vt:lpstr>'9.1. sz. mell'!Nyomtatási_cím</vt:lpstr>
      <vt:lpstr>'9.1.1. sz. mell '!Nyomtatási_cím</vt:lpstr>
      <vt:lpstr>'9.1.2. sz. mell '!Nyomtatási_cím</vt:lpstr>
      <vt:lpstr>'9.2. sz. mell'!Nyomtatási_cím</vt:lpstr>
      <vt:lpstr>'9.3. sz. mell'!Nyomtatási_cím</vt:lpstr>
      <vt:lpstr>'1.1.sz.mell.'!Nyomtatási_terület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Rendszergazda</cp:lastModifiedBy>
  <cp:lastPrinted>2015-10-01T13:19:44Z</cp:lastPrinted>
  <dcterms:created xsi:type="dcterms:W3CDTF">1999-10-30T10:30:45Z</dcterms:created>
  <dcterms:modified xsi:type="dcterms:W3CDTF">2015-10-01T13:19:49Z</dcterms:modified>
</cp:coreProperties>
</file>