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8_27\20_2020\"/>
    </mc:Choice>
  </mc:AlternateContent>
  <bookViews>
    <workbookView xWindow="0" yWindow="0" windowWidth="28800" windowHeight="11730"/>
  </bookViews>
  <sheets>
    <sheet name="5.17. Vagyon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'5.17. Vagyon'!$A$1:$V$33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1" l="1"/>
  <c r="N33" i="1"/>
  <c r="J33" i="1"/>
  <c r="F33" i="1"/>
  <c r="M32" i="1"/>
  <c r="D32" i="1"/>
  <c r="M31" i="1"/>
  <c r="D31" i="1"/>
  <c r="M30" i="1"/>
  <c r="D30" i="1"/>
  <c r="M29" i="1"/>
  <c r="D29" i="1"/>
  <c r="P28" i="1"/>
  <c r="M28" i="1"/>
  <c r="G28" i="1"/>
  <c r="D28" i="1"/>
  <c r="M27" i="1"/>
  <c r="D27" i="1"/>
  <c r="M26" i="1"/>
  <c r="D26" i="1"/>
  <c r="T25" i="1"/>
  <c r="M25" i="1"/>
  <c r="K25" i="1"/>
  <c r="D25" i="1"/>
  <c r="M24" i="1"/>
  <c r="D24" i="1"/>
  <c r="S23" i="1"/>
  <c r="M23" i="1"/>
  <c r="J23" i="1"/>
  <c r="D23" i="1"/>
  <c r="P22" i="1"/>
  <c r="M22" i="1"/>
  <c r="G22" i="1"/>
  <c r="D22" i="1"/>
  <c r="P21" i="1"/>
  <c r="M21" i="1"/>
  <c r="G21" i="1"/>
  <c r="D21" i="1"/>
  <c r="M20" i="1"/>
  <c r="D20" i="1"/>
  <c r="S19" i="1"/>
  <c r="M19" i="1"/>
  <c r="J19" i="1"/>
  <c r="D19" i="1"/>
  <c r="M18" i="1"/>
  <c r="D18" i="1"/>
  <c r="M17" i="1"/>
  <c r="D17" i="1"/>
  <c r="M16" i="1"/>
  <c r="D16" i="1"/>
  <c r="M15" i="1"/>
  <c r="D15" i="1"/>
  <c r="M14" i="1"/>
  <c r="D14" i="1"/>
  <c r="M13" i="1"/>
  <c r="D13" i="1"/>
  <c r="P12" i="1"/>
  <c r="M12" i="1"/>
  <c r="G12" i="1"/>
  <c r="D12" i="1"/>
  <c r="U11" i="1"/>
  <c r="U33" i="1" s="1"/>
  <c r="T11" i="1"/>
  <c r="T33" i="1" s="1"/>
  <c r="S11" i="1"/>
  <c r="S33" i="1" s="1"/>
  <c r="R11" i="1"/>
  <c r="Q11" i="1"/>
  <c r="Q33" i="1" s="1"/>
  <c r="P11" i="1"/>
  <c r="P33" i="1" s="1"/>
  <c r="O11" i="1"/>
  <c r="O33" i="1" s="1"/>
  <c r="N11" i="1"/>
  <c r="M11" i="1" s="1"/>
  <c r="L11" i="1"/>
  <c r="L33" i="1" s="1"/>
  <c r="K11" i="1"/>
  <c r="K33" i="1" s="1"/>
  <c r="J11" i="1"/>
  <c r="I11" i="1"/>
  <c r="I33" i="1" s="1"/>
  <c r="H11" i="1"/>
  <c r="D11" i="1" s="1"/>
  <c r="G11" i="1"/>
  <c r="G33" i="1" s="1"/>
  <c r="F11" i="1"/>
  <c r="E11" i="1"/>
  <c r="E33" i="1" s="1"/>
  <c r="D33" i="1" l="1"/>
  <c r="M33" i="1"/>
  <c r="H33" i="1"/>
</calcChain>
</file>

<file path=xl/sharedStrings.xml><?xml version="1.0" encoding="utf-8"?>
<sst xmlns="http://schemas.openxmlformats.org/spreadsheetml/2006/main" count="118" uniqueCount="108">
  <si>
    <t>5. melléklet a 20/2020. (VIII. 27) önkormányzati rendelethez</t>
  </si>
  <si>
    <t>(5.17. melléklet a 4/2020. (II. 13.) önkormányzati rendelethez)</t>
  </si>
  <si>
    <t>Vagyongazdálkodási feladatok</t>
  </si>
  <si>
    <t>(5. melléklet 24.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</si>
  <si>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</si>
  <si>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</si>
  <si>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</si>
  <si>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</si>
  <si>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</si>
  <si>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</si>
  <si>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</si>
  <si>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</si>
  <si>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</si>
  <si>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</si>
  <si>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</si>
  <si>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</si>
  <si>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</si>
  <si>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</si>
  <si>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</si>
  <si>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</si>
  <si>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</si>
  <si>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</si>
  <si>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</si>
  <si>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</si>
  <si>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</si>
  <si>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</si>
  <si>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</si>
  <si>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Feladatcsoport</t>
  </si>
  <si>
    <t>Alcím</t>
  </si>
  <si>
    <t>Előirányzat megnevezése</t>
  </si>
  <si>
    <t>2020. évi eredeti előirányzat összege</t>
  </si>
  <si>
    <t>Eredeti előirányzat</t>
  </si>
  <si>
    <t>2020. évi módosított előirányzat összege</t>
  </si>
  <si>
    <t>Módosított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</si>
  <si>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</si>
  <si>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</si>
  <si>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</si>
  <si>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</si>
  <si>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</si>
  <si>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</si>
  <si>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</si>
  <si>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</si>
  <si>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</si>
  <si>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</si>
  <si>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</si>
  <si>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24.1</t>
  </si>
  <si>
    <t>Kötelező feladat</t>
  </si>
  <si>
    <t>24.1.1</t>
  </si>
  <si>
    <t>Üzemeltetési költség</t>
  </si>
  <si>
    <t>58401</t>
  </si>
  <si>
    <t>24.1.2</t>
  </si>
  <si>
    <t xml:space="preserve">Ingatlanértékesítés előkészítése </t>
  </si>
  <si>
    <t>58402</t>
  </si>
  <si>
    <t>24.1.3</t>
  </si>
  <si>
    <t xml:space="preserve">Önkormányzattal szembeni követelések, kártérítések </t>
  </si>
  <si>
    <t>58403</t>
  </si>
  <si>
    <t>24.1.4</t>
  </si>
  <si>
    <t>Vagyonkataszter karbantartás</t>
  </si>
  <si>
    <t>58404</t>
  </si>
  <si>
    <t>24.1.5</t>
  </si>
  <si>
    <t xml:space="preserve">Egyéb vagyonkezelési költség </t>
  </si>
  <si>
    <t>58405</t>
  </si>
  <si>
    <t>24.1.6</t>
  </si>
  <si>
    <t>Térítési díjak önkormányzati lakások kiürítéséhez</t>
  </si>
  <si>
    <t>58406</t>
  </si>
  <si>
    <t>24.1.7</t>
  </si>
  <si>
    <t>Stratégiai vagyonalap</t>
  </si>
  <si>
    <t>58407</t>
  </si>
  <si>
    <t>24.1.8</t>
  </si>
  <si>
    <t>Szabályozási tervi korlátozás, kisajátítás, adásvétel</t>
  </si>
  <si>
    <t>58408</t>
  </si>
  <si>
    <t>24.1.9</t>
  </si>
  <si>
    <t xml:space="preserve">Ingatlan forgalmi értékének a szabályozási tervi előírások miatti értékcsökkenéséből adódó kártalanítás </t>
  </si>
  <si>
    <t>58409</t>
  </si>
  <si>
    <t>24.1.10</t>
  </si>
  <si>
    <t xml:space="preserve">Bontási költség </t>
  </si>
  <si>
    <t>58410</t>
  </si>
  <si>
    <t>24.1.11</t>
  </si>
  <si>
    <t>Színház funkció befogadására létesített ingatlan állagmegóvásával és vagyonvédelmével kapcsolatos kiadások</t>
  </si>
  <si>
    <t>58411</t>
  </si>
  <si>
    <t>24.1.12</t>
  </si>
  <si>
    <t>Bérleti díj beszámítással végzett beruházások, felújítások elszámolása</t>
  </si>
  <si>
    <t>58412</t>
  </si>
  <si>
    <t>24.1.13</t>
  </si>
  <si>
    <t>Ingatlancserék</t>
  </si>
  <si>
    <t>58413</t>
  </si>
  <si>
    <t>24.1.14</t>
  </si>
  <si>
    <t>Felújítások</t>
  </si>
  <si>
    <t>58414</t>
  </si>
  <si>
    <t>24.1.15</t>
  </si>
  <si>
    <t>Nem lakás célú önkormányzati tulajdonú helyiségek közös költségei</t>
  </si>
  <si>
    <t>58415</t>
  </si>
  <si>
    <t>24.1.16</t>
  </si>
  <si>
    <t>Riasztórendszerek kiépítése, figyelőszolgáltatása, karbantartása</t>
  </si>
  <si>
    <t>58416</t>
  </si>
  <si>
    <t>24.1.17</t>
  </si>
  <si>
    <t>Földhasználati díj ellentételezése</t>
  </si>
  <si>
    <t>58417</t>
  </si>
  <si>
    <t>24.1.18</t>
  </si>
  <si>
    <t>Észak-Nyugati Gazdasági Övezet kialakításához területszerzés csere</t>
  </si>
  <si>
    <t>24.1.19</t>
  </si>
  <si>
    <t>Észak-Nyugati Gazdasági Övezet kialakításához, fejlesztéséhez kapcsolódó területszerzések és régészet</t>
  </si>
  <si>
    <t>58419</t>
  </si>
  <si>
    <t>24.2</t>
  </si>
  <si>
    <t>Önként vállalt feladat</t>
  </si>
  <si>
    <t>24.3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</si>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</sst>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\-??\ _F_t_-;_-@_-"/>
    <numFmt numFmtId="165" formatCode="_-* #,##0\ _F_t_-;\-* #,##0\ _F_t_-;_-* \-??\ _F_t_-;_-@_-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right"/>
    </xf>
    <xf numFmtId="165" fontId="3" fillId="0" borderId="0" xfId="1" applyNumberFormat="1" applyFont="1"/>
    <xf numFmtId="0" fontId="4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165" fontId="1" fillId="0" borderId="0" xfId="1" applyNumberForma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 applyProtection="1">
      <alignment vertical="center"/>
    </xf>
    <xf numFmtId="3" fontId="8" fillId="2" borderId="2" xfId="0" applyNumberFormat="1" applyFont="1" applyFill="1" applyBorder="1" applyAlignment="1" applyProtection="1">
      <alignment vertical="center"/>
    </xf>
    <xf numFmtId="49" fontId="7" fillId="0" borderId="1" xfId="0" applyNumberFormat="1" applyFont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center" vertical="center"/>
    </xf>
    <xf numFmtId="165" fontId="4" fillId="0" borderId="0" xfId="0" applyNumberFormat="1" applyFont="1"/>
    <xf numFmtId="3" fontId="4" fillId="0" borderId="8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/>
    <xf numFmtId="0" fontId="0" fillId="0" borderId="0" xfId="0" quotePrefix="1" applyFill="1" applyBorder="1"/>
    <xf numFmtId="3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center" wrapText="1"/>
    </xf>
    <xf numFmtId="3" fontId="11" fillId="0" borderId="0" xfId="0" applyNumberFormat="1" applyFont="1" applyFill="1" applyBorder="1"/>
    <xf numFmtId="3" fontId="12" fillId="0" borderId="0" xfId="0" applyNumberFormat="1" applyFont="1" applyFill="1" applyBorder="1"/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vertical="center" wrapText="1"/>
    </xf>
    <xf numFmtId="3" fontId="0" fillId="0" borderId="0" xfId="0" applyNumberForma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kozos/2020/2020.%20&#233;vi%20k&#246;lts&#233;gvet&#233;s%20tervez&#233;se/Els&#337;%20&#246;sszes&#237;t&#233;s%20(2020.01.10)/Rendelet%205.%20mell&#233;klet%20(k&#246;zpont%202020)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54"/>
  <sheetViews>
    <sheetView tabSelected="1" view="pageBreakPreview" zoomScale="73" zoomScaleNormal="73" zoomScaleSheetLayoutView="73" workbookViewId="0">
      <pane xSplit="4" ySplit="11" topLeftCell="E12" activePane="bottomRight" state="frozen"/>
      <selection pane="topRight" activeCell="E1" sqref="E1"/>
      <selection pane="bottomLeft" activeCell="A11" sqref="A11"/>
      <selection pane="bottomRight" sqref="A1:V1"/>
    </sheetView>
  </sheetViews>
  <sheetFormatPr defaultRowHeight="20.25" x14ac:dyDescent="0.3"/>
  <cols>
    <col min="1" max="1" width="6.5703125" customWidth="1"/>
    <col min="3" max="3" width="76.28515625" customWidth="1"/>
    <col min="4" max="4" width="22.42578125" customWidth="1"/>
    <col min="5" max="5" width="19.28515625" bestFit="1" customWidth="1"/>
    <col min="6" max="6" width="16.42578125" customWidth="1"/>
    <col min="7" max="7" width="21.140625" customWidth="1"/>
    <col min="8" max="8" width="19.42578125" customWidth="1"/>
    <col min="9" max="9" width="25.85546875" customWidth="1"/>
    <col min="10" max="10" width="22.140625" customWidth="1"/>
    <col min="11" max="11" width="20.28515625" customWidth="1"/>
    <col min="12" max="12" width="17.140625" customWidth="1"/>
    <col min="13" max="13" width="22.42578125" customWidth="1"/>
    <col min="14" max="14" width="19.28515625" bestFit="1" customWidth="1"/>
    <col min="15" max="15" width="16.42578125" customWidth="1"/>
    <col min="16" max="16" width="21.140625" customWidth="1"/>
    <col min="17" max="17" width="19.42578125" customWidth="1"/>
    <col min="18" max="18" width="25.85546875" customWidth="1"/>
    <col min="19" max="19" width="22.140625" customWidth="1"/>
    <col min="20" max="20" width="20.28515625" customWidth="1"/>
    <col min="21" max="21" width="17.140625" customWidth="1"/>
    <col min="22" max="22" width="16.5703125" style="6" customWidth="1"/>
    <col min="23" max="23" width="30.28515625" style="2" customWidth="1"/>
    <col min="24" max="24" width="25" style="3" bestFit="1" customWidth="1"/>
    <col min="25" max="25" width="19.7109375" bestFit="1" customWidth="1"/>
  </cols>
  <sheetData>
    <row r="1" spans="1:24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4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</row>
    <row r="4" spans="1:24" ht="18" customHeight="1" x14ac:dyDescent="0.3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x14ac:dyDescent="0.3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4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M6" s="9"/>
      <c r="N6" s="9"/>
      <c r="O6" s="9"/>
      <c r="P6" s="9"/>
      <c r="Q6" s="9"/>
      <c r="R6" s="9"/>
      <c r="S6" s="9"/>
      <c r="T6" s="9"/>
      <c r="V6" s="10" t="s">
        <v>4</v>
      </c>
      <c r="X6" s="11"/>
    </row>
    <row r="7" spans="1:24" x14ac:dyDescent="0.3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3" t="s">
        <v>14</v>
      </c>
      <c r="K7" s="14" t="s">
        <v>15</v>
      </c>
      <c r="L7" s="12" t="s">
        <v>16</v>
      </c>
      <c r="M7" s="15" t="s">
        <v>17</v>
      </c>
      <c r="N7" s="16" t="s">
        <v>18</v>
      </c>
      <c r="O7" s="16" t="s">
        <v>19</v>
      </c>
      <c r="P7" s="16" t="s">
        <v>20</v>
      </c>
      <c r="Q7" s="16" t="s">
        <v>21</v>
      </c>
      <c r="R7" s="16" t="s">
        <v>22</v>
      </c>
      <c r="S7" s="17" t="s">
        <v>23</v>
      </c>
      <c r="T7" s="16" t="s">
        <v>24</v>
      </c>
      <c r="U7" s="18" t="s">
        <v>25</v>
      </c>
      <c r="V7" s="19" t="s">
        <v>26</v>
      </c>
    </row>
    <row r="8" spans="1:24" ht="12.75" customHeight="1" x14ac:dyDescent="0.3">
      <c r="A8" s="20" t="s">
        <v>27</v>
      </c>
      <c r="B8" s="20" t="s">
        <v>28</v>
      </c>
      <c r="C8" s="21" t="s">
        <v>29</v>
      </c>
      <c r="D8" s="21" t="s">
        <v>30</v>
      </c>
      <c r="E8" s="22" t="s">
        <v>31</v>
      </c>
      <c r="F8" s="22"/>
      <c r="G8" s="22"/>
      <c r="H8" s="22"/>
      <c r="I8" s="22"/>
      <c r="J8" s="22"/>
      <c r="K8" s="22"/>
      <c r="L8" s="23"/>
      <c r="M8" s="22" t="s">
        <v>32</v>
      </c>
      <c r="N8" s="22" t="s">
        <v>33</v>
      </c>
      <c r="O8" s="22"/>
      <c r="P8" s="22"/>
      <c r="Q8" s="22"/>
      <c r="R8" s="22"/>
      <c r="S8" s="22"/>
      <c r="T8" s="22"/>
      <c r="U8" s="22"/>
      <c r="V8" s="24" t="s">
        <v>34</v>
      </c>
    </row>
    <row r="9" spans="1:24" ht="12.75" customHeight="1" x14ac:dyDescent="0.3">
      <c r="A9" s="20"/>
      <c r="B9" s="20"/>
      <c r="C9" s="21"/>
      <c r="D9" s="21"/>
      <c r="E9" s="25" t="s">
        <v>35</v>
      </c>
      <c r="F9" s="25"/>
      <c r="G9" s="25"/>
      <c r="H9" s="25"/>
      <c r="I9" s="25"/>
      <c r="J9" s="25" t="s">
        <v>36</v>
      </c>
      <c r="K9" s="25"/>
      <c r="L9" s="26"/>
      <c r="M9" s="22"/>
      <c r="N9" s="27" t="s">
        <v>35</v>
      </c>
      <c r="O9" s="27"/>
      <c r="P9" s="27"/>
      <c r="Q9" s="27"/>
      <c r="R9" s="27"/>
      <c r="S9" s="27" t="s">
        <v>36</v>
      </c>
      <c r="T9" s="27"/>
      <c r="U9" s="27"/>
      <c r="V9" s="24"/>
    </row>
    <row r="10" spans="1:24" ht="90" customHeight="1" x14ac:dyDescent="0.3">
      <c r="A10" s="20"/>
      <c r="B10" s="20"/>
      <c r="C10" s="21"/>
      <c r="D10" s="21"/>
      <c r="E10" s="28" t="s">
        <v>37</v>
      </c>
      <c r="F10" s="28" t="s">
        <v>38</v>
      </c>
      <c r="G10" s="28" t="s">
        <v>39</v>
      </c>
      <c r="H10" s="28" t="s">
        <v>40</v>
      </c>
      <c r="I10" s="28" t="s">
        <v>41</v>
      </c>
      <c r="J10" s="28" t="s">
        <v>42</v>
      </c>
      <c r="K10" s="28" t="s">
        <v>43</v>
      </c>
      <c r="L10" s="29" t="s">
        <v>44</v>
      </c>
      <c r="M10" s="22"/>
      <c r="N10" s="30" t="s">
        <v>37</v>
      </c>
      <c r="O10" s="30" t="s">
        <v>38</v>
      </c>
      <c r="P10" s="30" t="s">
        <v>39</v>
      </c>
      <c r="Q10" s="30" t="s">
        <v>40</v>
      </c>
      <c r="R10" s="30" t="s">
        <v>41</v>
      </c>
      <c r="S10" s="30" t="s">
        <v>42</v>
      </c>
      <c r="T10" s="30" t="s">
        <v>43</v>
      </c>
      <c r="U10" s="30" t="s">
        <v>44</v>
      </c>
      <c r="V10" s="24"/>
    </row>
    <row r="11" spans="1:24" x14ac:dyDescent="0.3">
      <c r="A11" s="31" t="s">
        <v>45</v>
      </c>
      <c r="B11" s="31"/>
      <c r="C11" s="32" t="s">
        <v>46</v>
      </c>
      <c r="D11" s="33">
        <f>SUM(E11:L11)</f>
        <v>6766074080</v>
      </c>
      <c r="E11" s="34">
        <f t="shared" ref="E11:L11" si="0">SUM(E12:E30)</f>
        <v>251260</v>
      </c>
      <c r="F11" s="34">
        <f t="shared" si="0"/>
        <v>430572</v>
      </c>
      <c r="G11" s="34">
        <f>SUM(G12:G30)</f>
        <v>1754007790</v>
      </c>
      <c r="H11" s="34">
        <f t="shared" si="0"/>
        <v>0</v>
      </c>
      <c r="I11" s="34">
        <f t="shared" si="0"/>
        <v>0</v>
      </c>
      <c r="J11" s="34">
        <f>SUM(J12:J30)</f>
        <v>4979203668</v>
      </c>
      <c r="K11" s="34">
        <f>SUM(K12:K30)</f>
        <v>29680790</v>
      </c>
      <c r="L11" s="35">
        <f t="shared" si="0"/>
        <v>2500000</v>
      </c>
      <c r="M11" s="33">
        <f t="shared" ref="M11:M28" si="1">SUM(N11:U11)</f>
        <v>7386074080</v>
      </c>
      <c r="N11" s="34">
        <f t="shared" ref="N11:U11" si="2">SUM(N12:N30)</f>
        <v>251260</v>
      </c>
      <c r="O11" s="34">
        <f t="shared" si="2"/>
        <v>430572</v>
      </c>
      <c r="P11" s="34">
        <f t="shared" si="2"/>
        <v>1754007790</v>
      </c>
      <c r="Q11" s="34">
        <f t="shared" si="2"/>
        <v>0</v>
      </c>
      <c r="R11" s="34">
        <f t="shared" si="2"/>
        <v>0</v>
      </c>
      <c r="S11" s="34">
        <f t="shared" si="2"/>
        <v>5599203668</v>
      </c>
      <c r="T11" s="34">
        <f t="shared" si="2"/>
        <v>29680790</v>
      </c>
      <c r="U11" s="35">
        <f t="shared" si="2"/>
        <v>2500000</v>
      </c>
      <c r="V11" s="24"/>
    </row>
    <row r="12" spans="1:24" x14ac:dyDescent="0.3">
      <c r="A12" s="31"/>
      <c r="B12" s="31" t="s">
        <v>47</v>
      </c>
      <c r="C12" s="36" t="s">
        <v>48</v>
      </c>
      <c r="D12" s="37">
        <f>SUM(E12:L12)</f>
        <v>179434831</v>
      </c>
      <c r="E12" s="38">
        <v>251260</v>
      </c>
      <c r="F12" s="38">
        <v>430572</v>
      </c>
      <c r="G12" s="38">
        <f>178730499</f>
        <v>178730499</v>
      </c>
      <c r="H12" s="39">
        <v>0</v>
      </c>
      <c r="I12" s="38">
        <v>0</v>
      </c>
      <c r="J12" s="38">
        <v>22500</v>
      </c>
      <c r="K12" s="38">
        <v>0</v>
      </c>
      <c r="L12" s="39">
        <v>0</v>
      </c>
      <c r="M12" s="37">
        <f t="shared" si="1"/>
        <v>179434831</v>
      </c>
      <c r="N12" s="38">
        <v>251260</v>
      </c>
      <c r="O12" s="38">
        <v>430572</v>
      </c>
      <c r="P12" s="38">
        <f>178730499</f>
        <v>178730499</v>
      </c>
      <c r="Q12" s="39">
        <v>0</v>
      </c>
      <c r="R12" s="38">
        <v>0</v>
      </c>
      <c r="S12" s="38">
        <v>22500</v>
      </c>
      <c r="T12" s="38">
        <v>0</v>
      </c>
      <c r="U12" s="39">
        <v>0</v>
      </c>
      <c r="V12" s="40" t="s">
        <v>49</v>
      </c>
      <c r="X12" s="41"/>
    </row>
    <row r="13" spans="1:24" x14ac:dyDescent="0.3">
      <c r="A13" s="31"/>
      <c r="B13" s="31" t="s">
        <v>50</v>
      </c>
      <c r="C13" s="36" t="s">
        <v>51</v>
      </c>
      <c r="D13" s="37">
        <f>SUM(E13:L13)</f>
        <v>36171510</v>
      </c>
      <c r="E13" s="38">
        <v>0</v>
      </c>
      <c r="F13" s="38">
        <v>0</v>
      </c>
      <c r="G13" s="38">
        <v>33549160</v>
      </c>
      <c r="H13" s="39">
        <v>0</v>
      </c>
      <c r="I13" s="38">
        <v>0</v>
      </c>
      <c r="J13" s="38">
        <v>2622350</v>
      </c>
      <c r="K13" s="38">
        <v>0</v>
      </c>
      <c r="L13" s="39">
        <v>0</v>
      </c>
      <c r="M13" s="37">
        <f t="shared" si="1"/>
        <v>36171510</v>
      </c>
      <c r="N13" s="38">
        <v>0</v>
      </c>
      <c r="O13" s="38">
        <v>0</v>
      </c>
      <c r="P13" s="38">
        <v>33549160</v>
      </c>
      <c r="Q13" s="39">
        <v>0</v>
      </c>
      <c r="R13" s="38">
        <v>0</v>
      </c>
      <c r="S13" s="38">
        <v>2622350</v>
      </c>
      <c r="T13" s="38">
        <v>0</v>
      </c>
      <c r="U13" s="39">
        <v>0</v>
      </c>
      <c r="V13" s="40" t="s">
        <v>52</v>
      </c>
      <c r="X13" s="41"/>
    </row>
    <row r="14" spans="1:24" x14ac:dyDescent="0.3">
      <c r="A14" s="31"/>
      <c r="B14" s="31" t="s">
        <v>53</v>
      </c>
      <c r="C14" s="36" t="s">
        <v>54</v>
      </c>
      <c r="D14" s="37">
        <f>SUM(E14:L14)</f>
        <v>13322628</v>
      </c>
      <c r="E14" s="38">
        <v>0</v>
      </c>
      <c r="F14" s="38">
        <v>0</v>
      </c>
      <c r="G14" s="38">
        <v>13322628</v>
      </c>
      <c r="H14" s="39">
        <v>0</v>
      </c>
      <c r="I14" s="38">
        <v>0</v>
      </c>
      <c r="J14" s="38">
        <v>0</v>
      </c>
      <c r="K14" s="38">
        <v>0</v>
      </c>
      <c r="L14" s="39">
        <v>0</v>
      </c>
      <c r="M14" s="37">
        <f t="shared" si="1"/>
        <v>13322628</v>
      </c>
      <c r="N14" s="38">
        <v>0</v>
      </c>
      <c r="O14" s="38">
        <v>0</v>
      </c>
      <c r="P14" s="38">
        <v>13322628</v>
      </c>
      <c r="Q14" s="39">
        <v>0</v>
      </c>
      <c r="R14" s="38">
        <v>0</v>
      </c>
      <c r="S14" s="38">
        <v>0</v>
      </c>
      <c r="T14" s="38">
        <v>0</v>
      </c>
      <c r="U14" s="39">
        <v>0</v>
      </c>
      <c r="V14" s="40" t="s">
        <v>55</v>
      </c>
      <c r="X14" s="41"/>
    </row>
    <row r="15" spans="1:24" x14ac:dyDescent="0.3">
      <c r="A15" s="31"/>
      <c r="B15" s="31" t="s">
        <v>56</v>
      </c>
      <c r="C15" s="36" t="s">
        <v>57</v>
      </c>
      <c r="D15" s="37">
        <f t="shared" ref="D15:D32" si="3">SUM(E15:L15)</f>
        <v>2836765</v>
      </c>
      <c r="E15" s="38">
        <v>0</v>
      </c>
      <c r="F15" s="38">
        <v>0</v>
      </c>
      <c r="G15" s="38">
        <v>2836765</v>
      </c>
      <c r="H15" s="39">
        <v>0</v>
      </c>
      <c r="I15" s="38">
        <v>0</v>
      </c>
      <c r="J15" s="38">
        <v>0</v>
      </c>
      <c r="K15" s="38">
        <v>0</v>
      </c>
      <c r="L15" s="39">
        <v>0</v>
      </c>
      <c r="M15" s="37">
        <f t="shared" si="1"/>
        <v>2836765</v>
      </c>
      <c r="N15" s="38">
        <v>0</v>
      </c>
      <c r="O15" s="38">
        <v>0</v>
      </c>
      <c r="P15" s="38">
        <v>2836765</v>
      </c>
      <c r="Q15" s="39">
        <v>0</v>
      </c>
      <c r="R15" s="38">
        <v>0</v>
      </c>
      <c r="S15" s="38">
        <v>0</v>
      </c>
      <c r="T15" s="38">
        <v>0</v>
      </c>
      <c r="U15" s="39">
        <v>0</v>
      </c>
      <c r="V15" s="40" t="s">
        <v>58</v>
      </c>
      <c r="X15" s="41"/>
    </row>
    <row r="16" spans="1:24" x14ac:dyDescent="0.3">
      <c r="A16" s="31"/>
      <c r="B16" s="31" t="s">
        <v>59</v>
      </c>
      <c r="C16" s="36" t="s">
        <v>60</v>
      </c>
      <c r="D16" s="37">
        <f t="shared" si="3"/>
        <v>87267013</v>
      </c>
      <c r="E16" s="38">
        <v>0</v>
      </c>
      <c r="F16" s="38">
        <v>0</v>
      </c>
      <c r="G16" s="38">
        <v>87267013</v>
      </c>
      <c r="H16" s="39">
        <v>0</v>
      </c>
      <c r="I16" s="38">
        <v>0</v>
      </c>
      <c r="J16" s="38">
        <v>0</v>
      </c>
      <c r="K16" s="38">
        <v>0</v>
      </c>
      <c r="L16" s="39">
        <v>0</v>
      </c>
      <c r="M16" s="37">
        <f t="shared" si="1"/>
        <v>87267013</v>
      </c>
      <c r="N16" s="38">
        <v>0</v>
      </c>
      <c r="O16" s="38">
        <v>0</v>
      </c>
      <c r="P16" s="38">
        <v>87267013</v>
      </c>
      <c r="Q16" s="39">
        <v>0</v>
      </c>
      <c r="R16" s="38">
        <v>0</v>
      </c>
      <c r="S16" s="38">
        <v>0</v>
      </c>
      <c r="T16" s="38">
        <v>0</v>
      </c>
      <c r="U16" s="39">
        <v>0</v>
      </c>
      <c r="V16" s="40" t="s">
        <v>61</v>
      </c>
      <c r="X16" s="41"/>
    </row>
    <row r="17" spans="1:25" x14ac:dyDescent="0.3">
      <c r="A17" s="31"/>
      <c r="B17" s="31" t="s">
        <v>62</v>
      </c>
      <c r="C17" s="36" t="s">
        <v>63</v>
      </c>
      <c r="D17" s="37">
        <f>SUM(E17:L17)</f>
        <v>32500000</v>
      </c>
      <c r="E17" s="38">
        <v>0</v>
      </c>
      <c r="F17" s="38">
        <v>0</v>
      </c>
      <c r="G17" s="38">
        <v>30000000</v>
      </c>
      <c r="H17" s="42">
        <v>0</v>
      </c>
      <c r="I17" s="38">
        <v>0</v>
      </c>
      <c r="J17" s="38">
        <v>0</v>
      </c>
      <c r="K17" s="38">
        <v>0</v>
      </c>
      <c r="L17" s="39">
        <v>2500000</v>
      </c>
      <c r="M17" s="37">
        <f t="shared" si="1"/>
        <v>32500000</v>
      </c>
      <c r="N17" s="38">
        <v>0</v>
      </c>
      <c r="O17" s="38">
        <v>0</v>
      </c>
      <c r="P17" s="38">
        <v>30000000</v>
      </c>
      <c r="Q17" s="42">
        <v>0</v>
      </c>
      <c r="R17" s="38">
        <v>0</v>
      </c>
      <c r="S17" s="38">
        <v>0</v>
      </c>
      <c r="T17" s="38">
        <v>0</v>
      </c>
      <c r="U17" s="39">
        <v>2500000</v>
      </c>
      <c r="V17" s="40" t="s">
        <v>64</v>
      </c>
      <c r="X17" s="41"/>
    </row>
    <row r="18" spans="1:25" x14ac:dyDescent="0.3">
      <c r="A18" s="31"/>
      <c r="B18" s="31" t="s">
        <v>65</v>
      </c>
      <c r="C18" s="36" t="s">
        <v>66</v>
      </c>
      <c r="D18" s="37">
        <f t="shared" si="3"/>
        <v>426594524</v>
      </c>
      <c r="E18" s="38">
        <v>0</v>
      </c>
      <c r="F18" s="38">
        <v>0</v>
      </c>
      <c r="G18" s="38">
        <v>0</v>
      </c>
      <c r="H18" s="39">
        <v>0</v>
      </c>
      <c r="I18" s="38">
        <v>0</v>
      </c>
      <c r="J18" s="38">
        <v>426594524</v>
      </c>
      <c r="K18" s="38">
        <v>0</v>
      </c>
      <c r="L18" s="39">
        <v>0</v>
      </c>
      <c r="M18" s="37">
        <f t="shared" si="1"/>
        <v>426594524</v>
      </c>
      <c r="N18" s="38">
        <v>0</v>
      </c>
      <c r="O18" s="38">
        <v>0</v>
      </c>
      <c r="P18" s="38">
        <v>0</v>
      </c>
      <c r="Q18" s="39">
        <v>0</v>
      </c>
      <c r="R18" s="38">
        <v>0</v>
      </c>
      <c r="S18" s="38">
        <v>426594524</v>
      </c>
      <c r="T18" s="38">
        <v>0</v>
      </c>
      <c r="U18" s="39">
        <v>0</v>
      </c>
      <c r="V18" s="40" t="s">
        <v>67</v>
      </c>
      <c r="X18" s="41"/>
    </row>
    <row r="19" spans="1:25" x14ac:dyDescent="0.3">
      <c r="A19" s="31"/>
      <c r="B19" s="31" t="s">
        <v>68</v>
      </c>
      <c r="C19" s="36" t="s">
        <v>69</v>
      </c>
      <c r="D19" s="37">
        <f>SUM(E19:L19)</f>
        <v>3010208630</v>
      </c>
      <c r="E19" s="38">
        <v>0</v>
      </c>
      <c r="F19" s="38">
        <v>0</v>
      </c>
      <c r="G19" s="38">
        <v>24110924</v>
      </c>
      <c r="H19" s="39">
        <v>0</v>
      </c>
      <c r="I19" s="38">
        <v>0</v>
      </c>
      <c r="J19" s="38">
        <f>189249592+2719207300+77640814</f>
        <v>2986097706</v>
      </c>
      <c r="K19" s="38">
        <v>0</v>
      </c>
      <c r="L19" s="39">
        <v>0</v>
      </c>
      <c r="M19" s="37">
        <f t="shared" si="1"/>
        <v>3630208630</v>
      </c>
      <c r="N19" s="38">
        <v>0</v>
      </c>
      <c r="O19" s="38">
        <v>0</v>
      </c>
      <c r="P19" s="38">
        <v>24110924</v>
      </c>
      <c r="Q19" s="39">
        <v>0</v>
      </c>
      <c r="R19" s="38">
        <v>0</v>
      </c>
      <c r="S19" s="38">
        <f>189249592+2719207300+77640814+620000000</f>
        <v>3606097706</v>
      </c>
      <c r="T19" s="38">
        <v>0</v>
      </c>
      <c r="U19" s="39">
        <v>0</v>
      </c>
      <c r="V19" s="40" t="s">
        <v>70</v>
      </c>
      <c r="X19" s="41"/>
      <c r="Y19" s="11"/>
    </row>
    <row r="20" spans="1:25" ht="30" x14ac:dyDescent="0.3">
      <c r="A20" s="31"/>
      <c r="B20" s="31" t="s">
        <v>71</v>
      </c>
      <c r="C20" s="36" t="s">
        <v>72</v>
      </c>
      <c r="D20" s="37">
        <f t="shared" si="3"/>
        <v>0</v>
      </c>
      <c r="E20" s="38">
        <v>0</v>
      </c>
      <c r="F20" s="38">
        <v>0</v>
      </c>
      <c r="G20" s="38">
        <v>0</v>
      </c>
      <c r="H20" s="39">
        <v>0</v>
      </c>
      <c r="I20" s="38">
        <v>0</v>
      </c>
      <c r="J20" s="38">
        <v>0</v>
      </c>
      <c r="K20" s="38">
        <v>0</v>
      </c>
      <c r="L20" s="39">
        <v>0</v>
      </c>
      <c r="M20" s="37">
        <f t="shared" si="1"/>
        <v>0</v>
      </c>
      <c r="N20" s="38">
        <v>0</v>
      </c>
      <c r="O20" s="38">
        <v>0</v>
      </c>
      <c r="P20" s="38">
        <v>0</v>
      </c>
      <c r="Q20" s="39">
        <v>0</v>
      </c>
      <c r="R20" s="38">
        <v>0</v>
      </c>
      <c r="S20" s="38">
        <v>0</v>
      </c>
      <c r="T20" s="38">
        <v>0</v>
      </c>
      <c r="U20" s="39">
        <v>0</v>
      </c>
      <c r="V20" s="40" t="s">
        <v>73</v>
      </c>
      <c r="X20" s="41"/>
    </row>
    <row r="21" spans="1:25" x14ac:dyDescent="0.3">
      <c r="A21" s="31"/>
      <c r="B21" s="31" t="s">
        <v>74</v>
      </c>
      <c r="C21" s="36" t="s">
        <v>75</v>
      </c>
      <c r="D21" s="37">
        <f t="shared" si="3"/>
        <v>67449070</v>
      </c>
      <c r="E21" s="38">
        <v>0</v>
      </c>
      <c r="F21" s="38">
        <v>0</v>
      </c>
      <c r="G21" s="38">
        <f>51000000+16449070</f>
        <v>67449070</v>
      </c>
      <c r="H21" s="39">
        <v>0</v>
      </c>
      <c r="I21" s="38">
        <v>0</v>
      </c>
      <c r="J21" s="38">
        <v>0</v>
      </c>
      <c r="K21" s="38">
        <v>0</v>
      </c>
      <c r="L21" s="39">
        <v>0</v>
      </c>
      <c r="M21" s="37">
        <f t="shared" si="1"/>
        <v>67449070</v>
      </c>
      <c r="N21" s="38">
        <v>0</v>
      </c>
      <c r="O21" s="38">
        <v>0</v>
      </c>
      <c r="P21" s="38">
        <f>51000000+16449070</f>
        <v>67449070</v>
      </c>
      <c r="Q21" s="39">
        <v>0</v>
      </c>
      <c r="R21" s="38">
        <v>0</v>
      </c>
      <c r="S21" s="38">
        <v>0</v>
      </c>
      <c r="T21" s="38">
        <v>0</v>
      </c>
      <c r="U21" s="39">
        <v>0</v>
      </c>
      <c r="V21" s="40" t="s">
        <v>76</v>
      </c>
      <c r="X21" s="41"/>
    </row>
    <row r="22" spans="1:25" ht="30" x14ac:dyDescent="0.3">
      <c r="A22" s="31"/>
      <c r="B22" s="31" t="s">
        <v>77</v>
      </c>
      <c r="C22" s="36" t="s">
        <v>78</v>
      </c>
      <c r="D22" s="37">
        <f t="shared" si="3"/>
        <v>16436572</v>
      </c>
      <c r="E22" s="38">
        <v>0</v>
      </c>
      <c r="F22" s="38">
        <v>0</v>
      </c>
      <c r="G22" s="38">
        <f>12615644+3820928</f>
        <v>16436572</v>
      </c>
      <c r="H22" s="39">
        <v>0</v>
      </c>
      <c r="I22" s="38">
        <v>0</v>
      </c>
      <c r="J22" s="38">
        <v>0</v>
      </c>
      <c r="K22" s="38">
        <v>0</v>
      </c>
      <c r="L22" s="39">
        <v>0</v>
      </c>
      <c r="M22" s="37">
        <f t="shared" si="1"/>
        <v>16436572</v>
      </c>
      <c r="N22" s="38">
        <v>0</v>
      </c>
      <c r="O22" s="38">
        <v>0</v>
      </c>
      <c r="P22" s="38">
        <f>12615644+3820928</f>
        <v>16436572</v>
      </c>
      <c r="Q22" s="39">
        <v>0</v>
      </c>
      <c r="R22" s="38">
        <v>0</v>
      </c>
      <c r="S22" s="38">
        <v>0</v>
      </c>
      <c r="T22" s="38">
        <v>0</v>
      </c>
      <c r="U22" s="39">
        <v>0</v>
      </c>
      <c r="V22" s="40" t="s">
        <v>79</v>
      </c>
      <c r="X22" s="41"/>
    </row>
    <row r="23" spans="1:25" x14ac:dyDescent="0.3">
      <c r="A23" s="31"/>
      <c r="B23" s="31" t="s">
        <v>80</v>
      </c>
      <c r="C23" s="36" t="s">
        <v>81</v>
      </c>
      <c r="D23" s="37">
        <f t="shared" si="3"/>
        <v>9582374</v>
      </c>
      <c r="E23" s="38">
        <v>0</v>
      </c>
      <c r="F23" s="38">
        <v>0</v>
      </c>
      <c r="G23" s="38">
        <v>0</v>
      </c>
      <c r="H23" s="39">
        <v>0</v>
      </c>
      <c r="I23" s="38">
        <v>0</v>
      </c>
      <c r="J23" s="38">
        <f>259535+4520000</f>
        <v>4779535</v>
      </c>
      <c r="K23" s="38">
        <v>4802839</v>
      </c>
      <c r="L23" s="39">
        <v>0</v>
      </c>
      <c r="M23" s="37">
        <f t="shared" si="1"/>
        <v>9582374</v>
      </c>
      <c r="N23" s="38">
        <v>0</v>
      </c>
      <c r="O23" s="38">
        <v>0</v>
      </c>
      <c r="P23" s="38">
        <v>0</v>
      </c>
      <c r="Q23" s="39">
        <v>0</v>
      </c>
      <c r="R23" s="38">
        <v>0</v>
      </c>
      <c r="S23" s="38">
        <f>259535+4520000</f>
        <v>4779535</v>
      </c>
      <c r="T23" s="38">
        <v>4802839</v>
      </c>
      <c r="U23" s="39">
        <v>0</v>
      </c>
      <c r="V23" s="40" t="s">
        <v>82</v>
      </c>
      <c r="X23" s="41"/>
    </row>
    <row r="24" spans="1:25" x14ac:dyDescent="0.3">
      <c r="A24" s="31"/>
      <c r="B24" s="31" t="s">
        <v>83</v>
      </c>
      <c r="C24" s="36" t="s">
        <v>84</v>
      </c>
      <c r="D24" s="37">
        <f t="shared" si="3"/>
        <v>17144000</v>
      </c>
      <c r="E24" s="38">
        <v>0</v>
      </c>
      <c r="F24" s="38">
        <v>0</v>
      </c>
      <c r="G24" s="38">
        <v>0</v>
      </c>
      <c r="H24" s="39">
        <v>0</v>
      </c>
      <c r="I24" s="38">
        <v>0</v>
      </c>
      <c r="J24" s="38">
        <v>17144000</v>
      </c>
      <c r="K24" s="38">
        <v>0</v>
      </c>
      <c r="L24" s="39">
        <v>0</v>
      </c>
      <c r="M24" s="37">
        <f t="shared" si="1"/>
        <v>17144000</v>
      </c>
      <c r="N24" s="38">
        <v>0</v>
      </c>
      <c r="O24" s="38">
        <v>0</v>
      </c>
      <c r="P24" s="38">
        <v>0</v>
      </c>
      <c r="Q24" s="39">
        <v>0</v>
      </c>
      <c r="R24" s="38">
        <v>0</v>
      </c>
      <c r="S24" s="38">
        <v>17144000</v>
      </c>
      <c r="T24" s="38">
        <v>0</v>
      </c>
      <c r="U24" s="39">
        <v>0</v>
      </c>
      <c r="V24" s="43" t="s">
        <v>85</v>
      </c>
      <c r="X24" s="41"/>
    </row>
    <row r="25" spans="1:25" x14ac:dyDescent="0.3">
      <c r="A25" s="31"/>
      <c r="B25" s="31" t="s">
        <v>86</v>
      </c>
      <c r="C25" s="36" t="s">
        <v>87</v>
      </c>
      <c r="D25" s="37">
        <f t="shared" si="3"/>
        <v>24746612</v>
      </c>
      <c r="E25" s="38">
        <v>0</v>
      </c>
      <c r="F25" s="38">
        <v>0</v>
      </c>
      <c r="G25" s="38">
        <v>0</v>
      </c>
      <c r="H25" s="39">
        <v>0</v>
      </c>
      <c r="I25" s="38">
        <v>0</v>
      </c>
      <c r="J25" s="38">
        <v>0</v>
      </c>
      <c r="K25" s="38">
        <f>18500000+6246612</f>
        <v>24746612</v>
      </c>
      <c r="L25" s="39">
        <v>0</v>
      </c>
      <c r="M25" s="37">
        <f t="shared" si="1"/>
        <v>24746612</v>
      </c>
      <c r="N25" s="38">
        <v>0</v>
      </c>
      <c r="O25" s="38">
        <v>0</v>
      </c>
      <c r="P25" s="38">
        <v>0</v>
      </c>
      <c r="Q25" s="39">
        <v>0</v>
      </c>
      <c r="R25" s="38">
        <v>0</v>
      </c>
      <c r="S25" s="38">
        <v>0</v>
      </c>
      <c r="T25" s="38">
        <f>18500000+6246612</f>
        <v>24746612</v>
      </c>
      <c r="U25" s="39">
        <v>0</v>
      </c>
      <c r="V25" s="40" t="s">
        <v>88</v>
      </c>
      <c r="X25" s="41"/>
    </row>
    <row r="26" spans="1:25" x14ac:dyDescent="0.3">
      <c r="A26" s="31"/>
      <c r="B26" s="31" t="s">
        <v>89</v>
      </c>
      <c r="C26" s="36" t="s">
        <v>90</v>
      </c>
      <c r="D26" s="37">
        <f t="shared" si="3"/>
        <v>37522441</v>
      </c>
      <c r="E26" s="38">
        <v>0</v>
      </c>
      <c r="F26" s="38">
        <v>0</v>
      </c>
      <c r="G26" s="38">
        <v>37391102</v>
      </c>
      <c r="H26" s="39">
        <v>0</v>
      </c>
      <c r="I26" s="38">
        <v>0</v>
      </c>
      <c r="J26" s="38">
        <v>0</v>
      </c>
      <c r="K26" s="38">
        <v>131339</v>
      </c>
      <c r="L26" s="39">
        <v>0</v>
      </c>
      <c r="M26" s="37">
        <f t="shared" si="1"/>
        <v>37522441</v>
      </c>
      <c r="N26" s="38">
        <v>0</v>
      </c>
      <c r="O26" s="38">
        <v>0</v>
      </c>
      <c r="P26" s="38">
        <v>37391102</v>
      </c>
      <c r="Q26" s="39">
        <v>0</v>
      </c>
      <c r="R26" s="38">
        <v>0</v>
      </c>
      <c r="S26" s="38">
        <v>0</v>
      </c>
      <c r="T26" s="38">
        <v>131339</v>
      </c>
      <c r="U26" s="39">
        <v>0</v>
      </c>
      <c r="V26" s="40" t="s">
        <v>91</v>
      </c>
      <c r="X26" s="41"/>
    </row>
    <row r="27" spans="1:25" x14ac:dyDescent="0.3">
      <c r="A27" s="31"/>
      <c r="B27" s="31" t="s">
        <v>92</v>
      </c>
      <c r="C27" s="36" t="s">
        <v>93</v>
      </c>
      <c r="D27" s="37">
        <f t="shared" si="3"/>
        <v>22791290</v>
      </c>
      <c r="E27" s="38">
        <v>0</v>
      </c>
      <c r="F27" s="38">
        <v>0</v>
      </c>
      <c r="G27" s="38">
        <v>22791290</v>
      </c>
      <c r="H27" s="39">
        <v>0</v>
      </c>
      <c r="I27" s="38">
        <v>0</v>
      </c>
      <c r="J27" s="38">
        <v>0</v>
      </c>
      <c r="K27" s="38">
        <v>0</v>
      </c>
      <c r="L27" s="39">
        <v>0</v>
      </c>
      <c r="M27" s="37">
        <f t="shared" si="1"/>
        <v>22791290</v>
      </c>
      <c r="N27" s="38">
        <v>0</v>
      </c>
      <c r="O27" s="38">
        <v>0</v>
      </c>
      <c r="P27" s="38">
        <v>22791290</v>
      </c>
      <c r="Q27" s="39">
        <v>0</v>
      </c>
      <c r="R27" s="38">
        <v>0</v>
      </c>
      <c r="S27" s="38">
        <v>0</v>
      </c>
      <c r="T27" s="38">
        <v>0</v>
      </c>
      <c r="U27" s="39">
        <v>0</v>
      </c>
      <c r="V27" s="40" t="s">
        <v>94</v>
      </c>
      <c r="X27" s="41"/>
    </row>
    <row r="28" spans="1:25" x14ac:dyDescent="0.3">
      <c r="A28" s="31"/>
      <c r="B28" s="31" t="s">
        <v>95</v>
      </c>
      <c r="C28" s="36" t="s">
        <v>96</v>
      </c>
      <c r="D28" s="37">
        <f t="shared" si="3"/>
        <v>182858410</v>
      </c>
      <c r="E28" s="38">
        <v>0</v>
      </c>
      <c r="F28" s="38">
        <v>0</v>
      </c>
      <c r="G28" s="38">
        <f>182858410-21065250</f>
        <v>161793160</v>
      </c>
      <c r="H28" s="38">
        <v>0</v>
      </c>
      <c r="I28" s="38">
        <v>0</v>
      </c>
      <c r="J28" s="38">
        <v>21065250</v>
      </c>
      <c r="K28" s="38">
        <v>0</v>
      </c>
      <c r="L28" s="39">
        <v>0</v>
      </c>
      <c r="M28" s="37">
        <f t="shared" si="1"/>
        <v>182858410</v>
      </c>
      <c r="N28" s="38">
        <v>0</v>
      </c>
      <c r="O28" s="38">
        <v>0</v>
      </c>
      <c r="P28" s="38">
        <f>182858410-21065250</f>
        <v>161793160</v>
      </c>
      <c r="Q28" s="38">
        <v>0</v>
      </c>
      <c r="R28" s="38">
        <v>0</v>
      </c>
      <c r="S28" s="38">
        <v>21065250</v>
      </c>
      <c r="T28" s="38">
        <v>0</v>
      </c>
      <c r="U28" s="39">
        <v>0</v>
      </c>
      <c r="V28" s="40" t="s">
        <v>97</v>
      </c>
      <c r="X28" s="41"/>
    </row>
    <row r="29" spans="1:25" x14ac:dyDescent="0.3">
      <c r="A29" s="31"/>
      <c r="B29" s="31" t="s">
        <v>98</v>
      </c>
      <c r="C29" s="36" t="s">
        <v>99</v>
      </c>
      <c r="D29" s="37">
        <f>SUM(E29:L29)</f>
        <v>71065250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71065250</v>
      </c>
      <c r="K29" s="38">
        <v>0</v>
      </c>
      <c r="L29" s="39">
        <v>0</v>
      </c>
      <c r="M29" s="37">
        <f>SUM(N29:U29)</f>
        <v>71065250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71065250</v>
      </c>
      <c r="T29" s="38">
        <v>0</v>
      </c>
      <c r="U29" s="39">
        <v>0</v>
      </c>
      <c r="V29" s="44">
        <v>58418</v>
      </c>
      <c r="X29" s="41"/>
    </row>
    <row r="30" spans="1:25" ht="30" x14ac:dyDescent="0.3">
      <c r="A30" s="31"/>
      <c r="B30" s="31" t="s">
        <v>100</v>
      </c>
      <c r="C30" s="45" t="s">
        <v>101</v>
      </c>
      <c r="D30" s="37">
        <f t="shared" si="3"/>
        <v>2528142160</v>
      </c>
      <c r="E30" s="38">
        <v>0</v>
      </c>
      <c r="F30" s="38">
        <v>0</v>
      </c>
      <c r="G30" s="38">
        <v>1078329607</v>
      </c>
      <c r="H30" s="38">
        <v>0</v>
      </c>
      <c r="I30" s="38">
        <v>0</v>
      </c>
      <c r="J30" s="38">
        <v>1449812553</v>
      </c>
      <c r="K30" s="38">
        <v>0</v>
      </c>
      <c r="L30" s="39">
        <v>0</v>
      </c>
      <c r="M30" s="37">
        <f>SUM(N30:U30)</f>
        <v>2528142160</v>
      </c>
      <c r="N30" s="38">
        <v>0</v>
      </c>
      <c r="O30" s="38">
        <v>0</v>
      </c>
      <c r="P30" s="38">
        <v>1078329607</v>
      </c>
      <c r="Q30" s="38">
        <v>0</v>
      </c>
      <c r="R30" s="38">
        <v>0</v>
      </c>
      <c r="S30" s="38">
        <v>1449812553</v>
      </c>
      <c r="T30" s="38">
        <v>0</v>
      </c>
      <c r="U30" s="39">
        <v>0</v>
      </c>
      <c r="V30" s="40" t="s">
        <v>102</v>
      </c>
      <c r="X30" s="41"/>
    </row>
    <row r="31" spans="1:25" x14ac:dyDescent="0.3">
      <c r="A31" s="31" t="s">
        <v>103</v>
      </c>
      <c r="B31" s="31"/>
      <c r="C31" s="46" t="s">
        <v>104</v>
      </c>
      <c r="D31" s="33">
        <f t="shared" si="3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47">
        <v>0</v>
      </c>
      <c r="M31" s="33">
        <f>SUM(N31:U31)</f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47">
        <v>0</v>
      </c>
      <c r="V31" s="40"/>
    </row>
    <row r="32" spans="1:25" x14ac:dyDescent="0.3">
      <c r="A32" s="31" t="s">
        <v>105</v>
      </c>
      <c r="B32" s="31"/>
      <c r="C32" s="46" t="s">
        <v>106</v>
      </c>
      <c r="D32" s="33">
        <f t="shared" si="3"/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47">
        <v>0</v>
      </c>
      <c r="M32" s="33">
        <f>SUM(N32:U32)</f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47">
        <v>0</v>
      </c>
      <c r="V32" s="40"/>
      <c r="X32" s="41"/>
    </row>
    <row r="33" spans="1:24" ht="35.25" customHeight="1" x14ac:dyDescent="0.3">
      <c r="A33" s="48" t="s">
        <v>107</v>
      </c>
      <c r="B33" s="48"/>
      <c r="C33" s="48"/>
      <c r="D33" s="33">
        <f>SUM(E33:L33)</f>
        <v>6766074080</v>
      </c>
      <c r="E33" s="34">
        <f t="shared" ref="E33:L33" si="4">E11+E31+E32</f>
        <v>251260</v>
      </c>
      <c r="F33" s="34">
        <f t="shared" si="4"/>
        <v>430572</v>
      </c>
      <c r="G33" s="34">
        <f>G11+G31+G32</f>
        <v>1754007790</v>
      </c>
      <c r="H33" s="34">
        <f t="shared" si="4"/>
        <v>0</v>
      </c>
      <c r="I33" s="34">
        <f t="shared" si="4"/>
        <v>0</v>
      </c>
      <c r="J33" s="34">
        <f>J11+J31+J32</f>
        <v>4979203668</v>
      </c>
      <c r="K33" s="34">
        <f t="shared" si="4"/>
        <v>29680790</v>
      </c>
      <c r="L33" s="35">
        <f t="shared" si="4"/>
        <v>2500000</v>
      </c>
      <c r="M33" s="33">
        <f>SUM(N33:U33)</f>
        <v>7386074080</v>
      </c>
      <c r="N33" s="34">
        <f t="shared" ref="N33:U33" si="5">N11+N31+N32</f>
        <v>251260</v>
      </c>
      <c r="O33" s="34">
        <f t="shared" si="5"/>
        <v>430572</v>
      </c>
      <c r="P33" s="34">
        <f t="shared" si="5"/>
        <v>1754007790</v>
      </c>
      <c r="Q33" s="34">
        <f t="shared" si="5"/>
        <v>0</v>
      </c>
      <c r="R33" s="34">
        <f t="shared" si="5"/>
        <v>0</v>
      </c>
      <c r="S33" s="34">
        <f t="shared" si="5"/>
        <v>5599203668</v>
      </c>
      <c r="T33" s="34">
        <f t="shared" si="5"/>
        <v>29680790</v>
      </c>
      <c r="U33" s="35">
        <f t="shared" si="5"/>
        <v>2500000</v>
      </c>
      <c r="V33" s="40"/>
    </row>
    <row r="34" spans="1:24" x14ac:dyDescent="0.3">
      <c r="X34" s="41"/>
    </row>
    <row r="35" spans="1:24" x14ac:dyDescent="0.3"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0"/>
    </row>
    <row r="36" spans="1:24" s="51" customFormat="1" ht="15" customHeight="1" x14ac:dyDescent="0.2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3"/>
      <c r="W36" s="54"/>
      <c r="X36" s="55"/>
    </row>
    <row r="37" spans="1:24" s="51" customFormat="1" x14ac:dyDescent="0.2"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3"/>
      <c r="W37" s="54"/>
      <c r="X37" s="55"/>
    </row>
    <row r="38" spans="1:24" s="51" customFormat="1" x14ac:dyDescent="0.2">
      <c r="C38" s="52"/>
      <c r="D38" s="56"/>
      <c r="E38" s="52"/>
      <c r="F38" s="52"/>
      <c r="G38" s="52"/>
      <c r="H38" s="52"/>
      <c r="I38" s="52"/>
      <c r="J38" s="52"/>
      <c r="K38" s="52"/>
      <c r="L38" s="52"/>
      <c r="M38" s="56"/>
      <c r="N38" s="52"/>
      <c r="O38" s="52"/>
      <c r="P38" s="52"/>
      <c r="Q38" s="52"/>
      <c r="R38" s="52"/>
      <c r="S38" s="52"/>
      <c r="T38" s="52"/>
      <c r="U38" s="52"/>
      <c r="V38" s="53"/>
      <c r="W38" s="54"/>
      <c r="X38" s="55"/>
    </row>
    <row r="39" spans="1:24" x14ac:dyDescent="0.3">
      <c r="C39" s="49"/>
      <c r="D39" s="49"/>
      <c r="E39" s="57"/>
      <c r="F39" s="58"/>
      <c r="G39" s="49"/>
      <c r="H39" s="49"/>
      <c r="I39" s="49"/>
      <c r="J39" s="49"/>
      <c r="K39" s="49"/>
      <c r="L39" s="49"/>
      <c r="M39" s="49"/>
      <c r="N39" s="57"/>
      <c r="O39" s="58"/>
      <c r="P39" s="49"/>
      <c r="Q39" s="49"/>
      <c r="R39" s="49"/>
      <c r="S39" s="49"/>
      <c r="T39" s="49"/>
      <c r="U39" s="49"/>
      <c r="V39" s="50"/>
    </row>
    <row r="40" spans="1:24" x14ac:dyDescent="0.3"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0"/>
    </row>
    <row r="41" spans="1:24" x14ac:dyDescent="0.3">
      <c r="C41" s="49"/>
      <c r="D41" s="49"/>
      <c r="E41" s="59"/>
      <c r="F41" s="49"/>
      <c r="G41" s="49"/>
      <c r="H41" s="49"/>
      <c r="I41" s="49"/>
      <c r="J41" s="59"/>
      <c r="K41" s="59"/>
      <c r="L41" s="59"/>
      <c r="M41" s="49"/>
      <c r="N41" s="59"/>
      <c r="O41" s="49"/>
      <c r="P41" s="49"/>
      <c r="Q41" s="49"/>
      <c r="R41" s="49"/>
      <c r="S41" s="59"/>
      <c r="T41" s="59"/>
      <c r="U41" s="59"/>
      <c r="V41" s="50"/>
    </row>
    <row r="42" spans="1:24" x14ac:dyDescent="0.3">
      <c r="C42" s="49"/>
      <c r="D42" s="49"/>
      <c r="E42" s="49"/>
      <c r="F42" s="49"/>
      <c r="G42" s="49"/>
      <c r="H42" s="49"/>
      <c r="I42" s="49"/>
      <c r="J42" s="59"/>
      <c r="K42" s="60"/>
      <c r="L42" s="60"/>
      <c r="M42" s="49"/>
      <c r="N42" s="49"/>
      <c r="O42" s="49"/>
      <c r="P42" s="49"/>
      <c r="Q42" s="49"/>
      <c r="R42" s="49"/>
      <c r="S42" s="59"/>
      <c r="T42" s="60"/>
      <c r="U42" s="60"/>
      <c r="V42" s="50"/>
    </row>
    <row r="43" spans="1:24" x14ac:dyDescent="0.3">
      <c r="C43" s="49"/>
      <c r="D43" s="49"/>
      <c r="E43" s="49"/>
      <c r="F43" s="49"/>
      <c r="G43" s="49"/>
      <c r="H43" s="49"/>
      <c r="I43" s="49"/>
      <c r="J43" s="59"/>
      <c r="K43" s="59"/>
      <c r="L43" s="59"/>
      <c r="M43" s="49"/>
      <c r="N43" s="49"/>
      <c r="O43" s="49"/>
      <c r="P43" s="49"/>
      <c r="Q43" s="49"/>
      <c r="R43" s="49"/>
      <c r="S43" s="59"/>
      <c r="T43" s="59"/>
      <c r="U43" s="59"/>
      <c r="V43" s="50"/>
    </row>
    <row r="44" spans="1:24" x14ac:dyDescent="0.3">
      <c r="C44" s="49"/>
      <c r="D44" s="52"/>
      <c r="E44" s="52"/>
      <c r="F44" s="61"/>
      <c r="G44" s="62"/>
      <c r="H44" s="49"/>
      <c r="I44" s="49"/>
      <c r="J44" s="59"/>
      <c r="K44" s="59"/>
      <c r="L44" s="59"/>
      <c r="M44" s="52"/>
      <c r="N44" s="52"/>
      <c r="O44" s="61"/>
      <c r="P44" s="62"/>
      <c r="Q44" s="49"/>
      <c r="R44" s="49"/>
      <c r="S44" s="59"/>
      <c r="T44" s="59"/>
      <c r="U44" s="59"/>
      <c r="V44" s="50"/>
    </row>
    <row r="45" spans="1:24" x14ac:dyDescent="0.3">
      <c r="C45" s="49"/>
      <c r="D45" s="52"/>
      <c r="E45" s="52"/>
      <c r="F45" s="61"/>
      <c r="G45" s="62"/>
      <c r="H45" s="49"/>
      <c r="I45" s="49"/>
      <c r="J45" s="59"/>
      <c r="K45" s="59"/>
      <c r="L45" s="59"/>
      <c r="M45" s="52"/>
      <c r="N45" s="52"/>
      <c r="O45" s="61"/>
      <c r="P45" s="62"/>
      <c r="Q45" s="49"/>
      <c r="R45" s="49"/>
      <c r="S45" s="59"/>
      <c r="T45" s="59"/>
      <c r="U45" s="59"/>
      <c r="V45" s="50"/>
    </row>
    <row r="46" spans="1:24" x14ac:dyDescent="0.3">
      <c r="C46" s="49"/>
      <c r="D46" s="52"/>
      <c r="E46" s="52"/>
      <c r="F46" s="49"/>
      <c r="G46" s="49"/>
      <c r="H46" s="49"/>
      <c r="I46" s="49"/>
      <c r="J46" s="59"/>
      <c r="K46" s="63"/>
      <c r="L46" s="64"/>
      <c r="M46" s="52"/>
      <c r="N46" s="52"/>
      <c r="O46" s="49"/>
      <c r="P46" s="49"/>
      <c r="Q46" s="49"/>
      <c r="R46" s="49"/>
      <c r="S46" s="59"/>
      <c r="T46" s="63"/>
      <c r="U46" s="64"/>
      <c r="V46" s="50"/>
    </row>
    <row r="47" spans="1:24" x14ac:dyDescent="0.3">
      <c r="C47" s="49"/>
      <c r="D47" s="52"/>
      <c r="E47" s="52"/>
      <c r="F47" s="49"/>
      <c r="G47" s="49"/>
      <c r="H47" s="49"/>
      <c r="I47" s="49"/>
      <c r="J47" s="59"/>
      <c r="K47" s="59"/>
      <c r="L47" s="59"/>
      <c r="M47" s="52"/>
      <c r="N47" s="52"/>
      <c r="O47" s="49"/>
      <c r="P47" s="49"/>
      <c r="Q47" s="49"/>
      <c r="R47" s="49"/>
      <c r="S47" s="59"/>
      <c r="T47" s="59"/>
      <c r="U47" s="59"/>
      <c r="V47" s="50"/>
    </row>
    <row r="48" spans="1:24" s="65" customFormat="1" ht="30.75" customHeight="1" x14ac:dyDescent="0.2">
      <c r="C48" s="66"/>
      <c r="D48" s="52"/>
      <c r="E48" s="52"/>
      <c r="F48" s="67"/>
      <c r="G48" s="67"/>
      <c r="H48" s="68"/>
      <c r="I48" s="66"/>
      <c r="J48" s="69"/>
      <c r="K48" s="69"/>
      <c r="L48" s="69"/>
      <c r="M48" s="52"/>
      <c r="N48" s="52"/>
      <c r="O48" s="67"/>
      <c r="P48" s="67"/>
      <c r="Q48" s="68"/>
      <c r="R48" s="66"/>
      <c r="S48" s="69"/>
      <c r="T48" s="69"/>
      <c r="U48" s="69"/>
      <c r="V48" s="70"/>
      <c r="W48" s="54"/>
      <c r="X48" s="71"/>
    </row>
    <row r="49" spans="3:24" s="65" customFormat="1" ht="32.25" customHeight="1" x14ac:dyDescent="0.2">
      <c r="C49" s="66"/>
      <c r="D49" s="52"/>
      <c r="E49" s="52"/>
      <c r="F49" s="66"/>
      <c r="G49" s="66"/>
      <c r="H49" s="72"/>
      <c r="I49" s="66"/>
      <c r="J49" s="69"/>
      <c r="K49" s="73"/>
      <c r="L49" s="69"/>
      <c r="M49" s="52"/>
      <c r="N49" s="52"/>
      <c r="O49" s="66"/>
      <c r="P49" s="66"/>
      <c r="Q49" s="72"/>
      <c r="R49" s="66"/>
      <c r="S49" s="69"/>
      <c r="T49" s="73"/>
      <c r="U49" s="69"/>
      <c r="V49" s="70"/>
      <c r="W49" s="54"/>
      <c r="X49" s="71"/>
    </row>
    <row r="50" spans="3:24" s="65" customFormat="1" x14ac:dyDescent="0.2">
      <c r="C50" s="66"/>
      <c r="D50" s="66"/>
      <c r="E50" s="66"/>
      <c r="F50" s="66"/>
      <c r="G50" s="66"/>
      <c r="H50" s="72"/>
      <c r="I50" s="66"/>
      <c r="J50" s="69"/>
      <c r="K50" s="69"/>
      <c r="L50" s="69"/>
      <c r="M50" s="66"/>
      <c r="N50" s="66"/>
      <c r="O50" s="66"/>
      <c r="P50" s="66"/>
      <c r="Q50" s="72"/>
      <c r="R50" s="66"/>
      <c r="S50" s="69"/>
      <c r="T50" s="69"/>
      <c r="U50" s="69"/>
      <c r="V50" s="70"/>
      <c r="W50" s="54"/>
      <c r="X50" s="71"/>
    </row>
    <row r="51" spans="3:24" s="65" customFormat="1" ht="45.75" customHeight="1" x14ac:dyDescent="0.2">
      <c r="C51" s="66"/>
      <c r="D51" s="66"/>
      <c r="E51" s="66"/>
      <c r="F51" s="74"/>
      <c r="G51" s="75"/>
      <c r="H51" s="72"/>
      <c r="I51" s="66"/>
      <c r="J51" s="69"/>
      <c r="K51" s="69"/>
      <c r="L51" s="69"/>
      <c r="M51" s="66"/>
      <c r="N51" s="66"/>
      <c r="O51" s="74"/>
      <c r="P51" s="75"/>
      <c r="Q51" s="72"/>
      <c r="R51" s="66"/>
      <c r="S51" s="69"/>
      <c r="T51" s="69"/>
      <c r="U51" s="69"/>
      <c r="V51" s="53"/>
      <c r="W51" s="54"/>
      <c r="X51" s="71"/>
    </row>
    <row r="52" spans="3:24" s="65" customFormat="1" x14ac:dyDescent="0.2">
      <c r="C52" s="66"/>
      <c r="D52" s="66"/>
      <c r="E52" s="66"/>
      <c r="F52" s="66"/>
      <c r="G52" s="66"/>
      <c r="H52" s="72"/>
      <c r="I52" s="66"/>
      <c r="J52" s="69"/>
      <c r="K52" s="76"/>
      <c r="L52" s="69"/>
      <c r="M52" s="66"/>
      <c r="N52" s="66"/>
      <c r="O52" s="66"/>
      <c r="P52" s="66"/>
      <c r="Q52" s="72"/>
      <c r="R52" s="66"/>
      <c r="S52" s="69"/>
      <c r="T52" s="76"/>
      <c r="U52" s="69"/>
      <c r="V52" s="70"/>
      <c r="W52" s="54"/>
      <c r="X52" s="71"/>
    </row>
    <row r="53" spans="3:24" s="65" customFormat="1" x14ac:dyDescent="0.2">
      <c r="C53" s="66"/>
      <c r="D53" s="66"/>
      <c r="E53" s="66"/>
      <c r="F53" s="66"/>
      <c r="G53" s="66"/>
      <c r="H53" s="72"/>
      <c r="I53" s="66"/>
      <c r="J53" s="68"/>
      <c r="K53" s="77"/>
      <c r="L53" s="69"/>
      <c r="M53" s="66"/>
      <c r="N53" s="66"/>
      <c r="O53" s="66"/>
      <c r="P53" s="66"/>
      <c r="Q53" s="72"/>
      <c r="R53" s="66"/>
      <c r="S53" s="68"/>
      <c r="T53" s="77"/>
      <c r="U53" s="69"/>
      <c r="V53" s="70"/>
      <c r="W53" s="54"/>
      <c r="X53" s="71"/>
    </row>
    <row r="54" spans="3:24" s="65" customFormat="1" x14ac:dyDescent="0.2">
      <c r="J54" s="78"/>
      <c r="K54" s="78"/>
      <c r="L54" s="78"/>
      <c r="S54" s="78"/>
      <c r="T54" s="78"/>
      <c r="U54" s="78"/>
      <c r="V54" s="79"/>
      <c r="W54" s="54"/>
      <c r="X54" s="71"/>
    </row>
  </sheetData>
  <sheetProtection selectLockedCells="1" selectUnlockedCells="1"/>
  <mergeCells count="28">
    <mergeCell ref="F48:G48"/>
    <mergeCell ref="O48:P48"/>
    <mergeCell ref="H49:H53"/>
    <mergeCell ref="Q49:Q53"/>
    <mergeCell ref="A33:C33"/>
    <mergeCell ref="K42:L42"/>
    <mergeCell ref="T42:U42"/>
    <mergeCell ref="F44:F45"/>
    <mergeCell ref="G44:G45"/>
    <mergeCell ref="O44:O45"/>
    <mergeCell ref="P44:P45"/>
    <mergeCell ref="M8:M10"/>
    <mergeCell ref="N8:U8"/>
    <mergeCell ref="V8:V11"/>
    <mergeCell ref="E9:I9"/>
    <mergeCell ref="J9:L9"/>
    <mergeCell ref="N9:R9"/>
    <mergeCell ref="S9:U9"/>
    <mergeCell ref="A1:V1"/>
    <mergeCell ref="A2:V2"/>
    <mergeCell ref="A3:L3"/>
    <mergeCell ref="A4:V4"/>
    <mergeCell ref="A5:V5"/>
    <mergeCell ref="A8:A10"/>
    <mergeCell ref="B8:B10"/>
    <mergeCell ref="C8:C10"/>
    <mergeCell ref="D8:D10"/>
    <mergeCell ref="E8:L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5.17. Vagyon</vt:lpstr>
      <vt:lpstr>'5.17.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2020-09-01T07:54:49Z</dcterms:created>
  <dcterms:modified xsi:type="dcterms:W3CDTF">2020-09-01T07:55:04Z</dcterms:modified>
</cp:coreProperties>
</file>