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özös\2018 beszámoló\2018.12.31\"/>
    </mc:Choice>
  </mc:AlternateContent>
  <xr:revisionPtr revIDLastSave="0" documentId="13_ncr:1_{A734E63F-6BF0-404D-AAC9-8878FFF09AA1}" xr6:coauthVersionLast="43" xr6:coauthVersionMax="43" xr10:uidLastSave="{00000000-0000-0000-0000-000000000000}"/>
  <bookViews>
    <workbookView xWindow="-120" yWindow="-120" windowWidth="29040" windowHeight="15840" tabRatio="602" firstSheet="11" activeTab="19" xr2:uid="{00000000-000D-0000-FFFF-FFFF00000000}"/>
  </bookViews>
  <sheets>
    <sheet name="1. " sheetId="81" r:id="rId1"/>
    <sheet name="2 mell.  " sheetId="82" r:id="rId2"/>
    <sheet name="3 mell  (3)" sheetId="88" r:id="rId3"/>
    <sheet name="4 mell. ) (2)" sheetId="84" r:id="rId4"/>
    <sheet name="5. mell (2)" sheetId="85" r:id="rId5"/>
    <sheet name="6 mell. (3)" sheetId="86" r:id="rId6"/>
    <sheet name="7. mell " sheetId="87" r:id="rId7"/>
    <sheet name="8. mell (3)" sheetId="60" r:id="rId8"/>
    <sheet name="9 mell " sheetId="64" r:id="rId9"/>
    <sheet name="10. mell" sheetId="65" r:id="rId10"/>
    <sheet name="11. melléklet" sheetId="67" r:id="rId11"/>
    <sheet name="12 melléklet 1.o (2)" sheetId="69" r:id="rId12"/>
    <sheet name="12. melléklet 2. o" sheetId="70" r:id="rId13"/>
    <sheet name="13 mell. (2)" sheetId="92" r:id="rId14"/>
    <sheet name="14. mell  (2)" sheetId="73" r:id="rId15"/>
    <sheet name="15. mell " sheetId="74" r:id="rId16"/>
    <sheet name="16 mell" sheetId="75" r:id="rId17"/>
    <sheet name="17. mell." sheetId="76" r:id="rId18"/>
    <sheet name="18 mell" sheetId="77" r:id="rId19"/>
    <sheet name="19  (3)" sheetId="90" r:id="rId20"/>
    <sheet name="20 mell." sheetId="79" r:id="rId21"/>
    <sheet name="Munka1" sheetId="93" r:id="rId22"/>
  </sheets>
  <definedNames>
    <definedName name="_Hlk501090860" localSheetId="3">'4 mell. ) (2)'!$A$39</definedName>
    <definedName name="_Hlk505704241" localSheetId="3">'4 mell. ) (2)'!$A$41</definedName>
    <definedName name="_xlnm.Print_Titles" localSheetId="19">'19  (3)'!$1:$5</definedName>
    <definedName name="_xlnm.Print_Titles" localSheetId="3">'4 mell. ) (2)'!$6:$6</definedName>
    <definedName name="_xlnm.Print_Titles" localSheetId="5">'6 mell. (3)'!$5:$5</definedName>
    <definedName name="_xlnm.Print_Area" localSheetId="3">'4 mell. ) (2)'!$A$1:$CE$65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52" i="84" l="1"/>
  <c r="K35" i="81" l="1"/>
  <c r="E35" i="81"/>
  <c r="K26" i="81"/>
  <c r="K31" i="81" s="1"/>
  <c r="K17" i="81"/>
  <c r="K21" i="81" s="1"/>
  <c r="E17" i="81"/>
  <c r="E21" i="81" s="1"/>
  <c r="E26" i="81"/>
  <c r="E31" i="81" s="1"/>
  <c r="K37" i="81" l="1"/>
  <c r="K33" i="81"/>
  <c r="E33" i="81"/>
  <c r="E37" i="81" s="1"/>
  <c r="AH8" i="90"/>
  <c r="AH48" i="90"/>
  <c r="AH47" i="90"/>
  <c r="AH46" i="90"/>
  <c r="AH44" i="90"/>
  <c r="AH37" i="90"/>
  <c r="AH36" i="90"/>
  <c r="AH34" i="90"/>
  <c r="AH33" i="90"/>
  <c r="AH29" i="90"/>
  <c r="AH28" i="90"/>
  <c r="AH27" i="90"/>
  <c r="AH26" i="90"/>
  <c r="AH25" i="90"/>
  <c r="AH24" i="90"/>
  <c r="AH23" i="90"/>
  <c r="AH22" i="90"/>
  <c r="AH21" i="90"/>
  <c r="AH20" i="90"/>
  <c r="AH19" i="90"/>
  <c r="AH18" i="90"/>
  <c r="AH17" i="90"/>
  <c r="AH16" i="90"/>
  <c r="AH15" i="90"/>
  <c r="AH14" i="90"/>
  <c r="AH13" i="90"/>
  <c r="AH12" i="90"/>
  <c r="AH10" i="90"/>
  <c r="AH9" i="90"/>
  <c r="AH7" i="90"/>
  <c r="AH6" i="90"/>
  <c r="F34" i="74"/>
  <c r="AH49" i="90" l="1"/>
  <c r="C53" i="87"/>
  <c r="C41" i="87"/>
  <c r="E41" i="87"/>
  <c r="C36" i="87"/>
  <c r="E36" i="87"/>
  <c r="C33" i="87"/>
  <c r="E33" i="87"/>
  <c r="C29" i="87"/>
  <c r="E29" i="87"/>
  <c r="B29" i="87"/>
  <c r="D9" i="87"/>
  <c r="D10" i="87"/>
  <c r="D11" i="87"/>
  <c r="D12" i="87"/>
  <c r="D13" i="87"/>
  <c r="D14" i="87"/>
  <c r="D15" i="87"/>
  <c r="D16" i="87"/>
  <c r="D17" i="87"/>
  <c r="D18" i="87"/>
  <c r="D19" i="87"/>
  <c r="D20" i="87"/>
  <c r="D21" i="87"/>
  <c r="D22" i="87"/>
  <c r="D23" i="87"/>
  <c r="D24" i="87"/>
  <c r="D25" i="87"/>
  <c r="D26" i="87"/>
  <c r="D27" i="87"/>
  <c r="D28" i="87"/>
  <c r="D30" i="87"/>
  <c r="D31" i="87"/>
  <c r="D33" i="87" s="1"/>
  <c r="D32" i="87"/>
  <c r="D34" i="87"/>
  <c r="D35" i="87"/>
  <c r="D36" i="87" s="1"/>
  <c r="D37" i="87"/>
  <c r="D38" i="87"/>
  <c r="D39" i="87"/>
  <c r="D40" i="87"/>
  <c r="D8" i="87"/>
  <c r="Z14" i="86"/>
  <c r="Z7" i="86"/>
  <c r="Z8" i="86"/>
  <c r="Z9" i="86"/>
  <c r="Z6" i="86"/>
  <c r="Y7" i="86"/>
  <c r="Z10" i="86"/>
  <c r="C58" i="86"/>
  <c r="E58" i="86"/>
  <c r="F58" i="86"/>
  <c r="G58" i="86"/>
  <c r="I58" i="86"/>
  <c r="J58" i="86"/>
  <c r="K58" i="86"/>
  <c r="M58" i="86"/>
  <c r="N58" i="86"/>
  <c r="O58" i="86"/>
  <c r="Q58" i="86"/>
  <c r="R58" i="86"/>
  <c r="S58" i="86"/>
  <c r="U58" i="86"/>
  <c r="V58" i="86"/>
  <c r="W58" i="86"/>
  <c r="Z58" i="86"/>
  <c r="AC58" i="86"/>
  <c r="AD58" i="86"/>
  <c r="AF58" i="86"/>
  <c r="AG58" i="86"/>
  <c r="AH58" i="86"/>
  <c r="AJ58" i="86"/>
  <c r="AK58" i="86"/>
  <c r="AL58" i="86"/>
  <c r="AM58" i="86"/>
  <c r="AN58" i="86"/>
  <c r="AO58" i="86"/>
  <c r="AP58" i="86"/>
  <c r="AR58" i="86"/>
  <c r="AY58" i="86"/>
  <c r="AZ58" i="86"/>
  <c r="BA58" i="86"/>
  <c r="C56" i="86"/>
  <c r="E56" i="86"/>
  <c r="F56" i="86"/>
  <c r="G56" i="86"/>
  <c r="I56" i="86"/>
  <c r="J56" i="86"/>
  <c r="K56" i="86"/>
  <c r="M56" i="86"/>
  <c r="N56" i="86"/>
  <c r="O56" i="86"/>
  <c r="Q56" i="86"/>
  <c r="R56" i="86"/>
  <c r="S56" i="86"/>
  <c r="U56" i="86"/>
  <c r="V56" i="86"/>
  <c r="W56" i="86"/>
  <c r="AC56" i="86"/>
  <c r="AD56" i="86"/>
  <c r="AF56" i="86"/>
  <c r="AG56" i="86"/>
  <c r="AH56" i="86"/>
  <c r="AJ56" i="86"/>
  <c r="AK56" i="86"/>
  <c r="AL56" i="86"/>
  <c r="AM56" i="86"/>
  <c r="AN56" i="86"/>
  <c r="AO56" i="86"/>
  <c r="AP56" i="86"/>
  <c r="AR56" i="86"/>
  <c r="AY56" i="86"/>
  <c r="AZ56" i="86"/>
  <c r="BA56" i="86"/>
  <c r="C52" i="86"/>
  <c r="E52" i="86"/>
  <c r="F52" i="86"/>
  <c r="G52" i="86"/>
  <c r="I52" i="86"/>
  <c r="J52" i="86"/>
  <c r="K52" i="86"/>
  <c r="M52" i="86"/>
  <c r="N52" i="86"/>
  <c r="O52" i="86"/>
  <c r="Q52" i="86"/>
  <c r="R52" i="86"/>
  <c r="S52" i="86"/>
  <c r="U52" i="86"/>
  <c r="V52" i="86"/>
  <c r="W52" i="86"/>
  <c r="AC52" i="86"/>
  <c r="AD52" i="86"/>
  <c r="AF52" i="86"/>
  <c r="AG52" i="86"/>
  <c r="AH52" i="86"/>
  <c r="AJ52" i="86"/>
  <c r="AK52" i="86"/>
  <c r="AL52" i="86"/>
  <c r="AM52" i="86"/>
  <c r="AN52" i="86"/>
  <c r="AO52" i="86"/>
  <c r="AP52" i="86"/>
  <c r="AY52" i="86"/>
  <c r="AZ52" i="86"/>
  <c r="BA52" i="86"/>
  <c r="AD48" i="86"/>
  <c r="AY15" i="86"/>
  <c r="AZ15" i="86"/>
  <c r="BA15" i="86"/>
  <c r="C15" i="86"/>
  <c r="E15" i="86"/>
  <c r="F15" i="86"/>
  <c r="G15" i="86"/>
  <c r="I15" i="86"/>
  <c r="J15" i="86"/>
  <c r="K15" i="86"/>
  <c r="K48" i="86" s="1"/>
  <c r="M15" i="86"/>
  <c r="N15" i="86"/>
  <c r="O15" i="86"/>
  <c r="P15" i="86"/>
  <c r="Q15" i="86"/>
  <c r="R15" i="86"/>
  <c r="S15" i="86"/>
  <c r="T15" i="86"/>
  <c r="U15" i="86"/>
  <c r="V15" i="86"/>
  <c r="W15" i="86"/>
  <c r="X15" i="86"/>
  <c r="AC15" i="86"/>
  <c r="AD15" i="86"/>
  <c r="AF15" i="86"/>
  <c r="AG15" i="86"/>
  <c r="AH15" i="86"/>
  <c r="AH48" i="86" s="1"/>
  <c r="AJ15" i="86"/>
  <c r="AK15" i="86"/>
  <c r="AL15" i="86"/>
  <c r="AL48" i="86" s="1"/>
  <c r="AM15" i="86"/>
  <c r="AM48" i="86" s="1"/>
  <c r="AN15" i="86"/>
  <c r="AO15" i="86"/>
  <c r="AP15" i="86"/>
  <c r="Y8" i="86"/>
  <c r="Y9" i="86"/>
  <c r="Y10" i="86"/>
  <c r="Y11" i="86"/>
  <c r="AV6" i="86"/>
  <c r="BB6" i="86"/>
  <c r="AQ6" i="86"/>
  <c r="AI8" i="86"/>
  <c r="AI9" i="86"/>
  <c r="AI10" i="86"/>
  <c r="AI11" i="86"/>
  <c r="AI12" i="86"/>
  <c r="AI13" i="86"/>
  <c r="AI14" i="86"/>
  <c r="AI16" i="86"/>
  <c r="AI17" i="86"/>
  <c r="AI18" i="86"/>
  <c r="AI19" i="86"/>
  <c r="AI21" i="86"/>
  <c r="AI22" i="86"/>
  <c r="AI23" i="86"/>
  <c r="AI24" i="86"/>
  <c r="AI25" i="86"/>
  <c r="AI27" i="86"/>
  <c r="AI28" i="86"/>
  <c r="AI29" i="86"/>
  <c r="AI31" i="86"/>
  <c r="AI32" i="86"/>
  <c r="AI33" i="86"/>
  <c r="AI34" i="86"/>
  <c r="AI35" i="86"/>
  <c r="AI36" i="86"/>
  <c r="AI37" i="86"/>
  <c r="AI38" i="86"/>
  <c r="AI39" i="86"/>
  <c r="AI40" i="86"/>
  <c r="AI41" i="86"/>
  <c r="AI42" i="86"/>
  <c r="AI43" i="86"/>
  <c r="AI44" i="86"/>
  <c r="AI45" i="86"/>
  <c r="AI46" i="86"/>
  <c r="AI49" i="86"/>
  <c r="AI50" i="86"/>
  <c r="AI51" i="86"/>
  <c r="AI53" i="86"/>
  <c r="AI56" i="86" s="1"/>
  <c r="AI54" i="86"/>
  <c r="AI57" i="86"/>
  <c r="AI58" i="86" s="1"/>
  <c r="AI7" i="86"/>
  <c r="AI15" i="86" s="1"/>
  <c r="AE8" i="86"/>
  <c r="AE9" i="86"/>
  <c r="AE10" i="86"/>
  <c r="AE11" i="86"/>
  <c r="AE12" i="86"/>
  <c r="AE13" i="86"/>
  <c r="AE14" i="86"/>
  <c r="AE16" i="86"/>
  <c r="AE17" i="86"/>
  <c r="AE18" i="86"/>
  <c r="AE19" i="86"/>
  <c r="AE21" i="86"/>
  <c r="AE22" i="86"/>
  <c r="AE23" i="86"/>
  <c r="AE24" i="86"/>
  <c r="AE25" i="86"/>
  <c r="AE27" i="86"/>
  <c r="AE28" i="86"/>
  <c r="AE29" i="86"/>
  <c r="AE31" i="86"/>
  <c r="AE32" i="86"/>
  <c r="AE33" i="86"/>
  <c r="AE34" i="86"/>
  <c r="AE35" i="86"/>
  <c r="AE36" i="86"/>
  <c r="AE37" i="86"/>
  <c r="AE38" i="86"/>
  <c r="AE39" i="86"/>
  <c r="AE40" i="86"/>
  <c r="AE41" i="86"/>
  <c r="AE42" i="86"/>
  <c r="AE43" i="86"/>
  <c r="AE44" i="86"/>
  <c r="AE45" i="86"/>
  <c r="AE46" i="86"/>
  <c r="AE49" i="86"/>
  <c r="AE50" i="86"/>
  <c r="AE51" i="86"/>
  <c r="AE53" i="86"/>
  <c r="AE54" i="86"/>
  <c r="AE57" i="86"/>
  <c r="AE58" i="86" s="1"/>
  <c r="AE7" i="86"/>
  <c r="Z54" i="86"/>
  <c r="Z53" i="86"/>
  <c r="Z50" i="86"/>
  <c r="Z51" i="86"/>
  <c r="Z49" i="86"/>
  <c r="Z52" i="86" s="1"/>
  <c r="Z47" i="86"/>
  <c r="Z46" i="86"/>
  <c r="Z45" i="86"/>
  <c r="Z44" i="86"/>
  <c r="Z43" i="86"/>
  <c r="Z42" i="86"/>
  <c r="Z41" i="86"/>
  <c r="Z40" i="86"/>
  <c r="Z39" i="86"/>
  <c r="Z38" i="86"/>
  <c r="Z37" i="86"/>
  <c r="Z36" i="86"/>
  <c r="Z35" i="86"/>
  <c r="Z34" i="86"/>
  <c r="Z33" i="86"/>
  <c r="Z32" i="86"/>
  <c r="Z31" i="86"/>
  <c r="Z30" i="86"/>
  <c r="Z29" i="86"/>
  <c r="Z28" i="86"/>
  <c r="Z27" i="86"/>
  <c r="Z26" i="86"/>
  <c r="Z25" i="86"/>
  <c r="Z24" i="86"/>
  <c r="Z23" i="86"/>
  <c r="Z22" i="86"/>
  <c r="Z21" i="86"/>
  <c r="Z17" i="86"/>
  <c r="Z18" i="86"/>
  <c r="Z19" i="86"/>
  <c r="Z16" i="86"/>
  <c r="Z13" i="86"/>
  <c r="Z12" i="86"/>
  <c r="Z11" i="86"/>
  <c r="B56" i="86"/>
  <c r="C20" i="86"/>
  <c r="E20" i="86"/>
  <c r="F20" i="86"/>
  <c r="G20" i="86"/>
  <c r="I20" i="86"/>
  <c r="J20" i="86"/>
  <c r="K20" i="86"/>
  <c r="M20" i="86"/>
  <c r="N20" i="86"/>
  <c r="O20" i="86"/>
  <c r="P20" i="86"/>
  <c r="Q20" i="86"/>
  <c r="R20" i="86"/>
  <c r="S20" i="86"/>
  <c r="T20" i="86"/>
  <c r="U20" i="86"/>
  <c r="V20" i="86"/>
  <c r="W20" i="86"/>
  <c r="X20" i="86"/>
  <c r="AC20" i="86"/>
  <c r="AE20" i="86" s="1"/>
  <c r="AF20" i="86"/>
  <c r="AG20" i="86"/>
  <c r="AI20" i="86" s="1"/>
  <c r="AJ20" i="86"/>
  <c r="AK20" i="86"/>
  <c r="AM20" i="86"/>
  <c r="AN20" i="86"/>
  <c r="AO20" i="86"/>
  <c r="AP20" i="86"/>
  <c r="AR20" i="86"/>
  <c r="AY20" i="86"/>
  <c r="AZ20" i="86"/>
  <c r="BA20" i="86"/>
  <c r="B15" i="86"/>
  <c r="Y6" i="86"/>
  <c r="AU6" i="86" s="1"/>
  <c r="X37" i="86"/>
  <c r="X38" i="86"/>
  <c r="X39" i="86"/>
  <c r="X40" i="86"/>
  <c r="X41" i="86"/>
  <c r="X42" i="86"/>
  <c r="X43" i="86"/>
  <c r="X44" i="86"/>
  <c r="X45" i="86"/>
  <c r="X46" i="86"/>
  <c r="X49" i="86"/>
  <c r="X50" i="86"/>
  <c r="X51" i="86"/>
  <c r="X53" i="86"/>
  <c r="X54" i="86"/>
  <c r="X57" i="86"/>
  <c r="X58" i="86" s="1"/>
  <c r="X36" i="86"/>
  <c r="T28" i="86"/>
  <c r="T29" i="86"/>
  <c r="T31" i="86"/>
  <c r="T32" i="86"/>
  <c r="T33" i="86"/>
  <c r="T34" i="86"/>
  <c r="T35" i="86"/>
  <c r="T36" i="86"/>
  <c r="T37" i="86"/>
  <c r="T38" i="86"/>
  <c r="T39" i="86"/>
  <c r="T40" i="86"/>
  <c r="T41" i="86"/>
  <c r="T42" i="86"/>
  <c r="T43" i="86"/>
  <c r="T44" i="86"/>
  <c r="T45" i="86"/>
  <c r="T46" i="86"/>
  <c r="T49" i="86"/>
  <c r="T50" i="86"/>
  <c r="T51" i="86"/>
  <c r="T53" i="86"/>
  <c r="T54" i="86"/>
  <c r="T57" i="86"/>
  <c r="T58" i="86" s="1"/>
  <c r="T25" i="86"/>
  <c r="T27" i="86"/>
  <c r="T24" i="86"/>
  <c r="P24" i="86"/>
  <c r="P25" i="86"/>
  <c r="P27" i="86"/>
  <c r="P28" i="86"/>
  <c r="P29" i="86"/>
  <c r="P31" i="86"/>
  <c r="P32" i="86"/>
  <c r="P33" i="86"/>
  <c r="P34" i="86"/>
  <c r="P35" i="86"/>
  <c r="P36" i="86"/>
  <c r="P37" i="86"/>
  <c r="P38" i="86"/>
  <c r="P39" i="86"/>
  <c r="P40" i="86"/>
  <c r="P41" i="86"/>
  <c r="P42" i="86"/>
  <c r="P43" i="86"/>
  <c r="P44" i="86"/>
  <c r="P45" i="86"/>
  <c r="P46" i="86"/>
  <c r="P49" i="86"/>
  <c r="P50" i="86"/>
  <c r="P51" i="86"/>
  <c r="P53" i="86"/>
  <c r="P54" i="86"/>
  <c r="P57" i="86"/>
  <c r="P58" i="86" s="1"/>
  <c r="P23" i="86"/>
  <c r="L10" i="86"/>
  <c r="L11" i="86"/>
  <c r="L12" i="86"/>
  <c r="L13" i="86"/>
  <c r="L14" i="86"/>
  <c r="L16" i="86"/>
  <c r="L17" i="86"/>
  <c r="L18" i="86"/>
  <c r="L19" i="86"/>
  <c r="L21" i="86"/>
  <c r="L22" i="86"/>
  <c r="L23" i="86"/>
  <c r="L24" i="86"/>
  <c r="L25" i="86"/>
  <c r="L27" i="86"/>
  <c r="L28" i="86"/>
  <c r="L29" i="86"/>
  <c r="L31" i="86"/>
  <c r="L32" i="86"/>
  <c r="L33" i="86"/>
  <c r="L34" i="86"/>
  <c r="L35" i="86"/>
  <c r="L36" i="86"/>
  <c r="L37" i="86"/>
  <c r="L38" i="86"/>
  <c r="L39" i="86"/>
  <c r="L40" i="86"/>
  <c r="L41" i="86"/>
  <c r="L42" i="86"/>
  <c r="L43" i="86"/>
  <c r="L44" i="86"/>
  <c r="L45" i="86"/>
  <c r="L46" i="86"/>
  <c r="L49" i="86"/>
  <c r="L50" i="86"/>
  <c r="L51" i="86"/>
  <c r="L53" i="86"/>
  <c r="L54" i="86"/>
  <c r="L57" i="86"/>
  <c r="L58" i="86" s="1"/>
  <c r="L7" i="86"/>
  <c r="L8" i="86"/>
  <c r="L9" i="86"/>
  <c r="L6" i="86"/>
  <c r="H9" i="86"/>
  <c r="H6" i="86"/>
  <c r="H7" i="86"/>
  <c r="H8" i="86"/>
  <c r="H10" i="86"/>
  <c r="H11" i="86"/>
  <c r="H12" i="86"/>
  <c r="H13" i="86"/>
  <c r="H14" i="86"/>
  <c r="H16" i="86"/>
  <c r="H17" i="86"/>
  <c r="H18" i="86"/>
  <c r="H19" i="86"/>
  <c r="H21" i="86"/>
  <c r="H22" i="86"/>
  <c r="H23" i="86"/>
  <c r="H24" i="86"/>
  <c r="H25" i="86"/>
  <c r="H27" i="86"/>
  <c r="H28" i="86"/>
  <c r="H29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9" i="86"/>
  <c r="H50" i="86"/>
  <c r="H51" i="86"/>
  <c r="H53" i="86"/>
  <c r="H54" i="86"/>
  <c r="H57" i="86"/>
  <c r="H58" i="86" s="1"/>
  <c r="D9" i="86"/>
  <c r="D7" i="86"/>
  <c r="D8" i="86"/>
  <c r="D10" i="86"/>
  <c r="D11" i="86"/>
  <c r="D12" i="86"/>
  <c r="D13" i="86"/>
  <c r="D14" i="86"/>
  <c r="D16" i="86"/>
  <c r="D17" i="86"/>
  <c r="D18" i="86"/>
  <c r="D19" i="86"/>
  <c r="D21" i="86"/>
  <c r="D22" i="86"/>
  <c r="D23" i="86"/>
  <c r="D24" i="86"/>
  <c r="D25" i="86"/>
  <c r="D27" i="86"/>
  <c r="D28" i="86"/>
  <c r="D29" i="86"/>
  <c r="D31" i="86"/>
  <c r="D32" i="86"/>
  <c r="D33" i="86"/>
  <c r="D34" i="86"/>
  <c r="D35" i="86"/>
  <c r="D36" i="86"/>
  <c r="D37" i="86"/>
  <c r="D38" i="86"/>
  <c r="D39" i="86"/>
  <c r="D40" i="86"/>
  <c r="D41" i="86"/>
  <c r="D42" i="86"/>
  <c r="D43" i="86"/>
  <c r="D44" i="86"/>
  <c r="D45" i="86"/>
  <c r="D46" i="86"/>
  <c r="D49" i="86"/>
  <c r="D50" i="86"/>
  <c r="D51" i="86"/>
  <c r="D53" i="86"/>
  <c r="D54" i="86"/>
  <c r="D57" i="86"/>
  <c r="D58" i="86" s="1"/>
  <c r="D6" i="86"/>
  <c r="B16" i="85"/>
  <c r="Q43" i="85"/>
  <c r="C41" i="85"/>
  <c r="E41" i="85"/>
  <c r="F41" i="85"/>
  <c r="G41" i="85"/>
  <c r="I41" i="85"/>
  <c r="J41" i="85"/>
  <c r="K41" i="85"/>
  <c r="M41" i="85"/>
  <c r="M43" i="85" s="1"/>
  <c r="N41" i="85"/>
  <c r="O41" i="85"/>
  <c r="Q41" i="85"/>
  <c r="C32" i="85"/>
  <c r="C43" i="85" s="1"/>
  <c r="E32" i="85"/>
  <c r="F32" i="85"/>
  <c r="G32" i="85"/>
  <c r="I32" i="85"/>
  <c r="I43" i="85" s="1"/>
  <c r="J32" i="85"/>
  <c r="K32" i="85"/>
  <c r="M32" i="85"/>
  <c r="N32" i="85"/>
  <c r="N43" i="85" s="1"/>
  <c r="O32" i="85"/>
  <c r="O43" i="85" s="1"/>
  <c r="Q32" i="85"/>
  <c r="O27" i="85"/>
  <c r="C16" i="85"/>
  <c r="C27" i="85" s="1"/>
  <c r="E16" i="85"/>
  <c r="F16" i="85"/>
  <c r="G16" i="85"/>
  <c r="G27" i="85" s="1"/>
  <c r="I16" i="85"/>
  <c r="J16" i="85"/>
  <c r="K16" i="85"/>
  <c r="K27" i="85" s="1"/>
  <c r="M16" i="85"/>
  <c r="N16" i="85"/>
  <c r="O16" i="85"/>
  <c r="Q16" i="85"/>
  <c r="S29" i="85"/>
  <c r="S32" i="85" s="1"/>
  <c r="S30" i="85"/>
  <c r="S31" i="85"/>
  <c r="S33" i="85"/>
  <c r="S34" i="85"/>
  <c r="S35" i="85"/>
  <c r="S36" i="85"/>
  <c r="S37" i="85"/>
  <c r="S38" i="85"/>
  <c r="S39" i="85"/>
  <c r="S40" i="85"/>
  <c r="S42" i="85"/>
  <c r="S44" i="85"/>
  <c r="S46" i="85"/>
  <c r="S15" i="85"/>
  <c r="S17" i="85"/>
  <c r="S18" i="85"/>
  <c r="S19" i="85"/>
  <c r="S20" i="85"/>
  <c r="S21" i="85"/>
  <c r="S22" i="85"/>
  <c r="S23" i="85"/>
  <c r="S24" i="85"/>
  <c r="S26" i="85"/>
  <c r="S28" i="85"/>
  <c r="S9" i="85"/>
  <c r="S10" i="85"/>
  <c r="S11" i="85"/>
  <c r="S12" i="85"/>
  <c r="S13" i="85"/>
  <c r="S14" i="85"/>
  <c r="S8" i="85"/>
  <c r="P9" i="85"/>
  <c r="P10" i="85"/>
  <c r="P11" i="85"/>
  <c r="P12" i="85"/>
  <c r="P13" i="85"/>
  <c r="P14" i="85"/>
  <c r="P15" i="85"/>
  <c r="P17" i="85"/>
  <c r="P18" i="85"/>
  <c r="P19" i="85"/>
  <c r="P20" i="85"/>
  <c r="P21" i="85"/>
  <c r="P22" i="85"/>
  <c r="P23" i="85"/>
  <c r="P24" i="85"/>
  <c r="P26" i="85"/>
  <c r="P28" i="85"/>
  <c r="P29" i="85"/>
  <c r="P30" i="85"/>
  <c r="P31" i="85"/>
  <c r="P33" i="85"/>
  <c r="P34" i="85"/>
  <c r="P35" i="85"/>
  <c r="P36" i="85"/>
  <c r="P37" i="85"/>
  <c r="P38" i="85"/>
  <c r="P39" i="85"/>
  <c r="P40" i="85"/>
  <c r="P42" i="85"/>
  <c r="P44" i="85"/>
  <c r="P46" i="85"/>
  <c r="P8" i="85"/>
  <c r="B32" i="85"/>
  <c r="C25" i="85"/>
  <c r="S25" i="85" s="1"/>
  <c r="E25" i="85"/>
  <c r="F25" i="85"/>
  <c r="G25" i="85"/>
  <c r="I25" i="85"/>
  <c r="J25" i="85"/>
  <c r="K25" i="85"/>
  <c r="M25" i="85"/>
  <c r="N25" i="85"/>
  <c r="P25" i="85" s="1"/>
  <c r="Q25" i="85"/>
  <c r="B25" i="85"/>
  <c r="B27" i="85" s="1"/>
  <c r="R8" i="85"/>
  <c r="L9" i="85"/>
  <c r="L10" i="85"/>
  <c r="L11" i="85"/>
  <c r="L12" i="85"/>
  <c r="L13" i="85"/>
  <c r="L14" i="85"/>
  <c r="L15" i="85"/>
  <c r="L17" i="85"/>
  <c r="L18" i="85"/>
  <c r="L19" i="85"/>
  <c r="L20" i="85"/>
  <c r="L21" i="85"/>
  <c r="L22" i="85"/>
  <c r="L23" i="85"/>
  <c r="L24" i="85"/>
  <c r="L26" i="85"/>
  <c r="L28" i="85"/>
  <c r="L29" i="85"/>
  <c r="L30" i="85"/>
  <c r="L31" i="85"/>
  <c r="L33" i="85"/>
  <c r="L34" i="85"/>
  <c r="L35" i="85"/>
  <c r="L36" i="85"/>
  <c r="L37" i="85"/>
  <c r="L38" i="85"/>
  <c r="L39" i="85"/>
  <c r="L40" i="85"/>
  <c r="L42" i="85"/>
  <c r="L44" i="85"/>
  <c r="L46" i="85"/>
  <c r="L8" i="85"/>
  <c r="L16" i="85" s="1"/>
  <c r="H9" i="85"/>
  <c r="H10" i="85"/>
  <c r="H11" i="85"/>
  <c r="H12" i="85"/>
  <c r="H13" i="85"/>
  <c r="H14" i="85"/>
  <c r="H15" i="85"/>
  <c r="H17" i="85"/>
  <c r="H18" i="85"/>
  <c r="H19" i="85"/>
  <c r="H20" i="85"/>
  <c r="H21" i="85"/>
  <c r="H22" i="85"/>
  <c r="H23" i="85"/>
  <c r="H24" i="85"/>
  <c r="H26" i="85"/>
  <c r="H28" i="85"/>
  <c r="H29" i="85"/>
  <c r="H30" i="85"/>
  <c r="H31" i="85"/>
  <c r="H33" i="85"/>
  <c r="H34" i="85"/>
  <c r="H35" i="85"/>
  <c r="H36" i="85"/>
  <c r="H37" i="85"/>
  <c r="H38" i="85"/>
  <c r="H39" i="85"/>
  <c r="H40" i="85"/>
  <c r="H42" i="85"/>
  <c r="H44" i="85"/>
  <c r="H46" i="85"/>
  <c r="H8" i="85"/>
  <c r="H16" i="85" s="1"/>
  <c r="D9" i="85"/>
  <c r="D10" i="85"/>
  <c r="D11" i="85"/>
  <c r="D12" i="85"/>
  <c r="D13" i="85"/>
  <c r="D14" i="85"/>
  <c r="D15" i="85"/>
  <c r="D17" i="85"/>
  <c r="D18" i="85"/>
  <c r="D19" i="85"/>
  <c r="D20" i="85"/>
  <c r="D21" i="85"/>
  <c r="D22" i="85"/>
  <c r="D23" i="85"/>
  <c r="D24" i="85"/>
  <c r="D26" i="85"/>
  <c r="D28" i="85"/>
  <c r="D29" i="85"/>
  <c r="D30" i="85"/>
  <c r="D31" i="85"/>
  <c r="D33" i="85"/>
  <c r="D34" i="85"/>
  <c r="D35" i="85"/>
  <c r="D36" i="85"/>
  <c r="D37" i="85"/>
  <c r="D38" i="85"/>
  <c r="D39" i="85"/>
  <c r="D40" i="85"/>
  <c r="D42" i="85"/>
  <c r="D44" i="85"/>
  <c r="D46" i="85"/>
  <c r="D8" i="85"/>
  <c r="D16" i="85" s="1"/>
  <c r="AI60" i="84"/>
  <c r="AJ60" i="84"/>
  <c r="AM60" i="84"/>
  <c r="AO60" i="84"/>
  <c r="L60" i="84"/>
  <c r="I60" i="84"/>
  <c r="H60" i="84"/>
  <c r="J60" i="84"/>
  <c r="AN37" i="84"/>
  <c r="AN38" i="84"/>
  <c r="AN39" i="84"/>
  <c r="AN40" i="84"/>
  <c r="AN41" i="84"/>
  <c r="AN42" i="84"/>
  <c r="AN43" i="84"/>
  <c r="AN44" i="84"/>
  <c r="AN45" i="84"/>
  <c r="AN46" i="84"/>
  <c r="AN47" i="84"/>
  <c r="AN48" i="84"/>
  <c r="AN60" i="84" s="1"/>
  <c r="AN49" i="84"/>
  <c r="AN50" i="84"/>
  <c r="AN51" i="84"/>
  <c r="AN52" i="84"/>
  <c r="AN53" i="84"/>
  <c r="AN54" i="84"/>
  <c r="AN55" i="84"/>
  <c r="AN56" i="84"/>
  <c r="AN57" i="84"/>
  <c r="AN58" i="84"/>
  <c r="AN59" i="84"/>
  <c r="AN8" i="84"/>
  <c r="AN9" i="84"/>
  <c r="AN10" i="84"/>
  <c r="AN11" i="84"/>
  <c r="AN12" i="84"/>
  <c r="AN13" i="84"/>
  <c r="AN14" i="84"/>
  <c r="AN15" i="84"/>
  <c r="AN16" i="84"/>
  <c r="AN17" i="84"/>
  <c r="AN18" i="84"/>
  <c r="AN19" i="84"/>
  <c r="AN20" i="84"/>
  <c r="AN21" i="84"/>
  <c r="AN22" i="84"/>
  <c r="AN23" i="84"/>
  <c r="AN24" i="84"/>
  <c r="AN25" i="84"/>
  <c r="AN26" i="84"/>
  <c r="AN27" i="84"/>
  <c r="AN28" i="84"/>
  <c r="AN29" i="84"/>
  <c r="AN30" i="84"/>
  <c r="AN31" i="84"/>
  <c r="AN32" i="84"/>
  <c r="AN33" i="84"/>
  <c r="AN34" i="84"/>
  <c r="AN35" i="84"/>
  <c r="AN36" i="84"/>
  <c r="AN7" i="84"/>
  <c r="AK8" i="84"/>
  <c r="AK9" i="84"/>
  <c r="AK10" i="84"/>
  <c r="AK11" i="84"/>
  <c r="AK12" i="84"/>
  <c r="AK13" i="84"/>
  <c r="AK14" i="84"/>
  <c r="AK15" i="84"/>
  <c r="AK16" i="84"/>
  <c r="AK17" i="84"/>
  <c r="AK18" i="84"/>
  <c r="AK19" i="84"/>
  <c r="AK20" i="84"/>
  <c r="AK21" i="84"/>
  <c r="AK22" i="84"/>
  <c r="AK23" i="84"/>
  <c r="AK24" i="84"/>
  <c r="AK25" i="84"/>
  <c r="AK26" i="84"/>
  <c r="AK27" i="84"/>
  <c r="AK28" i="84"/>
  <c r="AK29" i="84"/>
  <c r="AK30" i="84"/>
  <c r="AK31" i="84"/>
  <c r="AK32" i="84"/>
  <c r="AK33" i="84"/>
  <c r="AK34" i="84"/>
  <c r="AK35" i="84"/>
  <c r="AK36" i="84"/>
  <c r="AK37" i="84"/>
  <c r="AK38" i="84"/>
  <c r="AK39" i="84"/>
  <c r="AK40" i="84"/>
  <c r="AK41" i="84"/>
  <c r="AK42" i="84"/>
  <c r="AK43" i="84"/>
  <c r="AK44" i="84"/>
  <c r="AK45" i="84"/>
  <c r="AK46" i="84"/>
  <c r="AK47" i="84"/>
  <c r="AK48" i="84"/>
  <c r="AK49" i="84"/>
  <c r="AK50" i="84"/>
  <c r="AK51" i="84"/>
  <c r="AK52" i="84"/>
  <c r="AK53" i="84"/>
  <c r="AK54" i="84"/>
  <c r="AK55" i="84"/>
  <c r="AK56" i="84"/>
  <c r="AK57" i="84"/>
  <c r="AK58" i="84"/>
  <c r="AK59" i="84"/>
  <c r="AK7" i="84"/>
  <c r="AB7" i="84"/>
  <c r="C58" i="84"/>
  <c r="E58" i="84"/>
  <c r="G58" i="84"/>
  <c r="K58" i="84"/>
  <c r="M58" i="84"/>
  <c r="N58" i="84"/>
  <c r="O58" i="84"/>
  <c r="Q58" i="84"/>
  <c r="V58" i="84"/>
  <c r="W58" i="84"/>
  <c r="Y58" i="84"/>
  <c r="Z58" i="84"/>
  <c r="AA58" i="84"/>
  <c r="AC58" i="84"/>
  <c r="AD58" i="84"/>
  <c r="AE58" i="84"/>
  <c r="AG58" i="84"/>
  <c r="AH58" i="84"/>
  <c r="AQ58" i="84"/>
  <c r="AR58" i="84"/>
  <c r="AS58" i="84"/>
  <c r="B58" i="84"/>
  <c r="C52" i="84"/>
  <c r="E52" i="84"/>
  <c r="G52" i="84"/>
  <c r="K52" i="84"/>
  <c r="M52" i="84"/>
  <c r="N52" i="84"/>
  <c r="O52" i="84"/>
  <c r="Q52" i="84"/>
  <c r="V52" i="84"/>
  <c r="W52" i="84"/>
  <c r="Y52" i="84"/>
  <c r="Z52" i="84"/>
  <c r="AA52" i="84"/>
  <c r="AC52" i="84"/>
  <c r="AD52" i="84"/>
  <c r="AE52" i="84"/>
  <c r="AG52" i="84"/>
  <c r="AH52" i="84"/>
  <c r="AR52" i="84"/>
  <c r="AS52" i="84"/>
  <c r="B52" i="84"/>
  <c r="C47" i="84"/>
  <c r="E47" i="84"/>
  <c r="G47" i="84"/>
  <c r="K47" i="84"/>
  <c r="M47" i="84"/>
  <c r="N47" i="84"/>
  <c r="O47" i="84"/>
  <c r="Q47" i="84"/>
  <c r="V47" i="84"/>
  <c r="V48" i="84" s="1"/>
  <c r="W47" i="84"/>
  <c r="W48" i="84" s="1"/>
  <c r="Y47" i="84"/>
  <c r="Y48" i="84" s="1"/>
  <c r="Z47" i="84"/>
  <c r="AA47" i="84"/>
  <c r="AC47" i="84"/>
  <c r="AD47" i="84"/>
  <c r="AE47" i="84"/>
  <c r="AG47" i="84"/>
  <c r="AH47" i="84"/>
  <c r="AQ47" i="84"/>
  <c r="AR47" i="84"/>
  <c r="AS47" i="84"/>
  <c r="X8" i="84"/>
  <c r="X9" i="84"/>
  <c r="X10" i="84"/>
  <c r="X11" i="84"/>
  <c r="X12" i="84"/>
  <c r="X13" i="84"/>
  <c r="X14" i="84"/>
  <c r="X15" i="84"/>
  <c r="X16" i="84"/>
  <c r="X17" i="84"/>
  <c r="X18" i="84"/>
  <c r="X19" i="84"/>
  <c r="X20" i="84"/>
  <c r="X21" i="84"/>
  <c r="X22" i="84"/>
  <c r="X23" i="84"/>
  <c r="X24" i="84"/>
  <c r="X25" i="84"/>
  <c r="X26" i="84"/>
  <c r="X27" i="84"/>
  <c r="X28" i="84"/>
  <c r="X29" i="84"/>
  <c r="X30" i="84"/>
  <c r="X31" i="84"/>
  <c r="X32" i="84"/>
  <c r="X33" i="84"/>
  <c r="X34" i="84"/>
  <c r="X35" i="84"/>
  <c r="X36" i="84"/>
  <c r="X37" i="84"/>
  <c r="X38" i="84"/>
  <c r="X39" i="84"/>
  <c r="X40" i="84"/>
  <c r="X41" i="84"/>
  <c r="X42" i="84"/>
  <c r="X43" i="84"/>
  <c r="X44" i="84"/>
  <c r="X45" i="84"/>
  <c r="X46" i="84"/>
  <c r="X49" i="84"/>
  <c r="X50" i="84"/>
  <c r="X51" i="84"/>
  <c r="X52" i="84" s="1"/>
  <c r="X53" i="84"/>
  <c r="X54" i="84"/>
  <c r="X55" i="84"/>
  <c r="X56" i="84"/>
  <c r="X57" i="84"/>
  <c r="X58" i="84" s="1"/>
  <c r="X59" i="84"/>
  <c r="X7" i="84"/>
  <c r="R8" i="84"/>
  <c r="R9" i="84"/>
  <c r="R10" i="84"/>
  <c r="R11" i="84"/>
  <c r="R12" i="84"/>
  <c r="R13" i="84"/>
  <c r="R14" i="84"/>
  <c r="R15" i="84"/>
  <c r="R17" i="84"/>
  <c r="R18" i="84"/>
  <c r="R19" i="84"/>
  <c r="R20" i="84"/>
  <c r="R22" i="84"/>
  <c r="R23" i="84"/>
  <c r="R24" i="84"/>
  <c r="R25" i="84"/>
  <c r="R26" i="84"/>
  <c r="R28" i="84"/>
  <c r="R29" i="84"/>
  <c r="R30" i="84"/>
  <c r="R32" i="84"/>
  <c r="R33" i="84"/>
  <c r="R34" i="84"/>
  <c r="R35" i="84"/>
  <c r="R36" i="84"/>
  <c r="R37" i="84"/>
  <c r="R38" i="84"/>
  <c r="R39" i="84"/>
  <c r="R40" i="84"/>
  <c r="R41" i="84"/>
  <c r="R42" i="84"/>
  <c r="R43" i="84"/>
  <c r="R44" i="84"/>
  <c r="R45" i="84"/>
  <c r="R46" i="84"/>
  <c r="R49" i="84"/>
  <c r="R50" i="84"/>
  <c r="R51" i="84"/>
  <c r="R52" i="84" s="1"/>
  <c r="R53" i="84"/>
  <c r="R54" i="84"/>
  <c r="R55" i="84"/>
  <c r="R57" i="84"/>
  <c r="R58" i="84" s="1"/>
  <c r="R59" i="84"/>
  <c r="R7" i="84"/>
  <c r="N16" i="84"/>
  <c r="N21" i="84"/>
  <c r="N27" i="84"/>
  <c r="N31" i="84"/>
  <c r="N56" i="84"/>
  <c r="S28" i="84"/>
  <c r="S29" i="84"/>
  <c r="S30" i="84"/>
  <c r="S32" i="84"/>
  <c r="S33" i="84"/>
  <c r="S34" i="84"/>
  <c r="S35" i="84"/>
  <c r="S36" i="84"/>
  <c r="S37" i="84"/>
  <c r="S38" i="84"/>
  <c r="S39" i="84"/>
  <c r="S40" i="84"/>
  <c r="S41" i="84"/>
  <c r="S42" i="84"/>
  <c r="S43" i="84"/>
  <c r="S44" i="84"/>
  <c r="S45" i="84"/>
  <c r="S46" i="84"/>
  <c r="S49" i="84"/>
  <c r="S50" i="84"/>
  <c r="S51" i="84"/>
  <c r="S52" i="84" s="1"/>
  <c r="S53" i="84"/>
  <c r="S54" i="84"/>
  <c r="S55" i="84"/>
  <c r="S57" i="84"/>
  <c r="S58" i="84" s="1"/>
  <c r="S59" i="84"/>
  <c r="S19" i="84"/>
  <c r="S20" i="84"/>
  <c r="S22" i="84"/>
  <c r="S23" i="84"/>
  <c r="S24" i="84"/>
  <c r="S25" i="84"/>
  <c r="S26" i="84"/>
  <c r="S12" i="84"/>
  <c r="S13" i="84"/>
  <c r="S14" i="84"/>
  <c r="S15" i="84"/>
  <c r="S17" i="84"/>
  <c r="S18" i="84"/>
  <c r="S9" i="84"/>
  <c r="S10" i="84"/>
  <c r="S11" i="84"/>
  <c r="S8" i="84"/>
  <c r="S7" i="84"/>
  <c r="S47" i="84" l="1"/>
  <c r="T56" i="86"/>
  <c r="AE56" i="86"/>
  <c r="Y60" i="84"/>
  <c r="P16" i="85"/>
  <c r="P27" i="85" s="1"/>
  <c r="F27" i="85"/>
  <c r="K43" i="85"/>
  <c r="K45" i="85" s="1"/>
  <c r="F43" i="85"/>
  <c r="F45" i="85" s="1"/>
  <c r="E43" i="85"/>
  <c r="D56" i="86"/>
  <c r="L52" i="86"/>
  <c r="P52" i="86"/>
  <c r="X56" i="86"/>
  <c r="W48" i="86"/>
  <c r="S48" i="86"/>
  <c r="O48" i="86"/>
  <c r="C45" i="85"/>
  <c r="C42" i="87"/>
  <c r="C62" i="87" s="1"/>
  <c r="S16" i="85"/>
  <c r="S27" i="85" s="1"/>
  <c r="S41" i="85"/>
  <c r="S43" i="85" s="1"/>
  <c r="S45" i="85" s="1"/>
  <c r="G43" i="85"/>
  <c r="G45" i="85" s="1"/>
  <c r="Z56" i="86"/>
  <c r="W60" i="84"/>
  <c r="P32" i="85"/>
  <c r="D15" i="86"/>
  <c r="H52" i="86"/>
  <c r="H20" i="86"/>
  <c r="H15" i="86"/>
  <c r="L15" i="86"/>
  <c r="L56" i="86"/>
  <c r="P56" i="86"/>
  <c r="AH60" i="86"/>
  <c r="E42" i="87"/>
  <c r="H27" i="85"/>
  <c r="AE15" i="86"/>
  <c r="X47" i="84"/>
  <c r="X48" i="84" s="1"/>
  <c r="X60" i="84" s="1"/>
  <c r="V60" i="84"/>
  <c r="N48" i="84"/>
  <c r="N60" i="84" s="1"/>
  <c r="D25" i="85"/>
  <c r="D27" i="85" s="1"/>
  <c r="H25" i="85"/>
  <c r="L25" i="85"/>
  <c r="L27" i="85" s="1"/>
  <c r="AK60" i="84"/>
  <c r="AL60" i="86"/>
  <c r="P41" i="85"/>
  <c r="N27" i="85"/>
  <c r="N45" i="85" s="1"/>
  <c r="J27" i="85"/>
  <c r="H56" i="86"/>
  <c r="T52" i="86"/>
  <c r="AI52" i="86"/>
  <c r="G48" i="86"/>
  <c r="C48" i="86"/>
  <c r="D41" i="85"/>
  <c r="D32" i="85"/>
  <c r="H41" i="85"/>
  <c r="H32" i="85"/>
  <c r="L41" i="85"/>
  <c r="L32" i="85"/>
  <c r="Q27" i="85"/>
  <c r="Q45" i="85" s="1"/>
  <c r="M27" i="85"/>
  <c r="M45" i="85" s="1"/>
  <c r="I27" i="85"/>
  <c r="I45" i="85" s="1"/>
  <c r="E27" i="85"/>
  <c r="E45" i="85" s="1"/>
  <c r="O45" i="85"/>
  <c r="J43" i="85"/>
  <c r="J45" i="85" s="1"/>
  <c r="D52" i="86"/>
  <c r="X52" i="86"/>
  <c r="AE52" i="86"/>
  <c r="AD60" i="86"/>
  <c r="D29" i="87"/>
  <c r="D42" i="87" s="1"/>
  <c r="Z15" i="86"/>
  <c r="D41" i="87"/>
  <c r="D20" i="86"/>
  <c r="L20" i="86"/>
  <c r="AM60" i="86"/>
  <c r="W60" i="86"/>
  <c r="S60" i="86"/>
  <c r="O60" i="86"/>
  <c r="K60" i="86"/>
  <c r="G60" i="86"/>
  <c r="C60" i="86"/>
  <c r="Z20" i="86"/>
  <c r="R47" i="84"/>
  <c r="P43" i="85" l="1"/>
  <c r="P45" i="85" s="1"/>
  <c r="L43" i="85"/>
  <c r="D43" i="85"/>
  <c r="D45" i="85" s="1"/>
  <c r="L45" i="85"/>
  <c r="Z48" i="86"/>
  <c r="Z60" i="86" s="1"/>
  <c r="H43" i="85"/>
  <c r="H45" i="85" s="1"/>
  <c r="C16" i="84"/>
  <c r="C21" i="84"/>
  <c r="E21" i="84"/>
  <c r="G21" i="84"/>
  <c r="K21" i="84"/>
  <c r="K48" i="84" s="1"/>
  <c r="K60" i="84" s="1"/>
  <c r="M21" i="84"/>
  <c r="O21" i="84"/>
  <c r="Q21" i="84"/>
  <c r="Z21" i="84"/>
  <c r="AA21" i="84"/>
  <c r="AA48" i="84" s="1"/>
  <c r="AA60" i="84" s="1"/>
  <c r="AC21" i="84"/>
  <c r="AD21" i="84"/>
  <c r="AE21" i="84"/>
  <c r="AE48" i="84" s="1"/>
  <c r="AE60" i="84" s="1"/>
  <c r="AG21" i="84"/>
  <c r="AH21" i="84"/>
  <c r="AQ21" i="84"/>
  <c r="AR21" i="84"/>
  <c r="AS21" i="84"/>
  <c r="AL18" i="84"/>
  <c r="AL19" i="84"/>
  <c r="AL20" i="84"/>
  <c r="AL22" i="84"/>
  <c r="AL23" i="84"/>
  <c r="AL24" i="84"/>
  <c r="AL25" i="84"/>
  <c r="AL26" i="84"/>
  <c r="AL28" i="84"/>
  <c r="AL29" i="84"/>
  <c r="AL30" i="84"/>
  <c r="AL32" i="84"/>
  <c r="AL33" i="84"/>
  <c r="AL34" i="84"/>
  <c r="AL35" i="84"/>
  <c r="AL36" i="84"/>
  <c r="AL37" i="84"/>
  <c r="AL38" i="84"/>
  <c r="AL39" i="84"/>
  <c r="AL40" i="84"/>
  <c r="AL41" i="84"/>
  <c r="AL42" i="84"/>
  <c r="AL43" i="84"/>
  <c r="AL44" i="84"/>
  <c r="AL45" i="84"/>
  <c r="AL46" i="84"/>
  <c r="AL49" i="84"/>
  <c r="AL50" i="84"/>
  <c r="AL51" i="84"/>
  <c r="AL52" i="84" s="1"/>
  <c r="AL53" i="84"/>
  <c r="AL54" i="84"/>
  <c r="AL55" i="84"/>
  <c r="AL57" i="84"/>
  <c r="AL58" i="84" s="1"/>
  <c r="AL59" i="84"/>
  <c r="AL8" i="84"/>
  <c r="AL9" i="84"/>
  <c r="AL10" i="84"/>
  <c r="AL11" i="84"/>
  <c r="AL12" i="84"/>
  <c r="AL13" i="84"/>
  <c r="AL14" i="84"/>
  <c r="AL15" i="84"/>
  <c r="AL17" i="84"/>
  <c r="U7" i="84"/>
  <c r="AF8" i="84"/>
  <c r="AF9" i="84"/>
  <c r="AF10" i="84"/>
  <c r="AF11" i="84"/>
  <c r="AF12" i="84"/>
  <c r="AF13" i="84"/>
  <c r="AF14" i="84"/>
  <c r="AF15" i="84"/>
  <c r="AF17" i="84"/>
  <c r="AF18" i="84"/>
  <c r="AF19" i="84"/>
  <c r="AF20" i="84"/>
  <c r="AF22" i="84"/>
  <c r="AF23" i="84"/>
  <c r="AF24" i="84"/>
  <c r="AF25" i="84"/>
  <c r="AF26" i="84"/>
  <c r="AF28" i="84"/>
  <c r="AF29" i="84"/>
  <c r="AF30" i="84"/>
  <c r="AF32" i="84"/>
  <c r="AF33" i="84"/>
  <c r="AF34" i="84"/>
  <c r="AF35" i="84"/>
  <c r="AF36" i="84"/>
  <c r="AF37" i="84"/>
  <c r="AF38" i="84"/>
  <c r="AF39" i="84"/>
  <c r="AF40" i="84"/>
  <c r="AF41" i="84"/>
  <c r="AF42" i="84"/>
  <c r="AF43" i="84"/>
  <c r="AF44" i="84"/>
  <c r="AF45" i="84"/>
  <c r="AF46" i="84"/>
  <c r="AF49" i="84"/>
  <c r="AF50" i="84"/>
  <c r="AF51" i="84"/>
  <c r="AF52" i="84" s="1"/>
  <c r="AF53" i="84"/>
  <c r="AF54" i="84"/>
  <c r="AF55" i="84"/>
  <c r="AF57" i="84"/>
  <c r="AF58" i="84" s="1"/>
  <c r="AF59" i="84"/>
  <c r="AF7" i="84"/>
  <c r="AB8" i="84"/>
  <c r="AB9" i="84"/>
  <c r="AB10" i="84"/>
  <c r="AB11" i="84"/>
  <c r="AB12" i="84"/>
  <c r="AB13" i="84"/>
  <c r="AB14" i="84"/>
  <c r="AB15" i="84"/>
  <c r="AB17" i="84"/>
  <c r="AB18" i="84"/>
  <c r="AB19" i="84"/>
  <c r="AB20" i="84"/>
  <c r="AB22" i="84"/>
  <c r="AB23" i="84"/>
  <c r="AB24" i="84"/>
  <c r="AB25" i="84"/>
  <c r="AB26" i="84"/>
  <c r="AB28" i="84"/>
  <c r="AB29" i="84"/>
  <c r="AB30" i="84"/>
  <c r="AB32" i="84"/>
  <c r="AB33" i="84"/>
  <c r="AB34" i="84"/>
  <c r="AB35" i="84"/>
  <c r="AB36" i="84"/>
  <c r="AB37" i="84"/>
  <c r="AB38" i="84"/>
  <c r="AB39" i="84"/>
  <c r="AB40" i="84"/>
  <c r="AB41" i="84"/>
  <c r="AB42" i="84"/>
  <c r="AB43" i="84"/>
  <c r="AB44" i="84"/>
  <c r="AB45" i="84"/>
  <c r="AB46" i="84"/>
  <c r="AB49" i="84"/>
  <c r="AB50" i="84"/>
  <c r="AB51" i="84"/>
  <c r="AB52" i="84" s="1"/>
  <c r="AB53" i="84"/>
  <c r="AB54" i="84"/>
  <c r="AB55" i="84"/>
  <c r="AB57" i="84"/>
  <c r="AB58" i="84" s="1"/>
  <c r="AB59" i="84"/>
  <c r="P8" i="84"/>
  <c r="P9" i="84"/>
  <c r="P10" i="84"/>
  <c r="P11" i="84"/>
  <c r="P12" i="84"/>
  <c r="P13" i="84"/>
  <c r="P14" i="84"/>
  <c r="P15" i="84"/>
  <c r="P17" i="84"/>
  <c r="P18" i="84"/>
  <c r="P19" i="84"/>
  <c r="P20" i="84"/>
  <c r="P22" i="84"/>
  <c r="P23" i="84"/>
  <c r="P24" i="84"/>
  <c r="P25" i="84"/>
  <c r="P26" i="84"/>
  <c r="P28" i="84"/>
  <c r="P29" i="84"/>
  <c r="P30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9" i="84"/>
  <c r="P50" i="84"/>
  <c r="P51" i="84"/>
  <c r="P52" i="84" s="1"/>
  <c r="P53" i="84"/>
  <c r="P54" i="84"/>
  <c r="P55" i="84"/>
  <c r="P57" i="84"/>
  <c r="P58" i="84" s="1"/>
  <c r="P59" i="84"/>
  <c r="P7" i="84"/>
  <c r="G31" i="84"/>
  <c r="G27" i="84"/>
  <c r="S27" i="84" s="1"/>
  <c r="G16" i="84"/>
  <c r="G56" i="84"/>
  <c r="S56" i="84" s="1"/>
  <c r="B21" i="84"/>
  <c r="R21" i="84" s="1"/>
  <c r="B16" i="84"/>
  <c r="R16" i="84" s="1"/>
  <c r="E16" i="84"/>
  <c r="D8" i="84"/>
  <c r="D9" i="84"/>
  <c r="D10" i="84"/>
  <c r="D11" i="84"/>
  <c r="D12" i="84"/>
  <c r="D13" i="84"/>
  <c r="D14" i="84"/>
  <c r="D15" i="84"/>
  <c r="D17" i="84"/>
  <c r="D18" i="84"/>
  <c r="D19" i="84"/>
  <c r="D20" i="84"/>
  <c r="D22" i="84"/>
  <c r="D23" i="84"/>
  <c r="D24" i="84"/>
  <c r="D25" i="84"/>
  <c r="D26" i="84"/>
  <c r="D28" i="84"/>
  <c r="D29" i="84"/>
  <c r="D30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49" i="84"/>
  <c r="D50" i="84"/>
  <c r="D51" i="84"/>
  <c r="D52" i="84" s="1"/>
  <c r="D53" i="84"/>
  <c r="D54" i="84"/>
  <c r="D55" i="84"/>
  <c r="D57" i="84"/>
  <c r="D58" i="84" s="1"/>
  <c r="D59" i="84"/>
  <c r="D7" i="84"/>
  <c r="T7" i="84" l="1"/>
  <c r="AB21" i="84"/>
  <c r="AF21" i="84"/>
  <c r="D21" i="84"/>
  <c r="D47" i="84"/>
  <c r="P47" i="84"/>
  <c r="AL47" i="84"/>
  <c r="S16" i="84"/>
  <c r="S21" i="84"/>
  <c r="O48" i="84"/>
  <c r="O60" i="84" s="1"/>
  <c r="S31" i="84"/>
  <c r="G48" i="84"/>
  <c r="G60" i="84" s="1"/>
  <c r="P21" i="84"/>
  <c r="AB47" i="84"/>
  <c r="AF47" i="84"/>
  <c r="C48" i="84"/>
  <c r="C60" i="84" s="1"/>
  <c r="AL21" i="84"/>
  <c r="D16" i="84"/>
  <c r="V41" i="88"/>
  <c r="X41" i="88"/>
  <c r="U41" i="88"/>
  <c r="V38" i="88"/>
  <c r="W38" i="88"/>
  <c r="X38" i="88"/>
  <c r="U38" i="88"/>
  <c r="V27" i="88"/>
  <c r="V21" i="88"/>
  <c r="W21" i="88"/>
  <c r="X12" i="88"/>
  <c r="X13" i="88" s="1"/>
  <c r="V12" i="88"/>
  <c r="V13" i="88" s="1"/>
  <c r="V29" i="88" s="1"/>
  <c r="V40" i="88" s="1"/>
  <c r="U12" i="88"/>
  <c r="U13" i="88" s="1"/>
  <c r="N40" i="88"/>
  <c r="J40" i="88"/>
  <c r="R13" i="88"/>
  <c r="S13" i="88"/>
  <c r="T13" i="88"/>
  <c r="N13" i="88"/>
  <c r="O13" i="88"/>
  <c r="P13" i="88"/>
  <c r="J13" i="88"/>
  <c r="K13" i="88"/>
  <c r="L13" i="88"/>
  <c r="F13" i="88"/>
  <c r="H13" i="88"/>
  <c r="F21" i="88"/>
  <c r="G21" i="88"/>
  <c r="H21" i="88"/>
  <c r="E13" i="88"/>
  <c r="S41" i="88"/>
  <c r="S33" i="88"/>
  <c r="O41" i="88"/>
  <c r="O33" i="88"/>
  <c r="K33" i="88"/>
  <c r="K41" i="88"/>
  <c r="G33" i="88"/>
  <c r="G12" i="88"/>
  <c r="W12" i="88" s="1"/>
  <c r="W13" i="88" s="1"/>
  <c r="O55" i="82"/>
  <c r="L17" i="82"/>
  <c r="U8" i="82"/>
  <c r="X47" i="82"/>
  <c r="X52" i="82" s="1"/>
  <c r="X55" i="82"/>
  <c r="X15" i="82"/>
  <c r="X16" i="82"/>
  <c r="X18" i="82"/>
  <c r="X19" i="82"/>
  <c r="X20" i="82"/>
  <c r="X21" i="82"/>
  <c r="X22" i="82"/>
  <c r="X23" i="82"/>
  <c r="X26" i="82"/>
  <c r="X27" i="82"/>
  <c r="X28" i="82"/>
  <c r="X29" i="82"/>
  <c r="X30" i="82"/>
  <c r="X31" i="82"/>
  <c r="X32" i="82"/>
  <c r="X33" i="82"/>
  <c r="X34" i="82"/>
  <c r="X35" i="82"/>
  <c r="X38" i="82"/>
  <c r="X39" i="82"/>
  <c r="X40" i="82"/>
  <c r="X8" i="82"/>
  <c r="X9" i="82"/>
  <c r="X10" i="82"/>
  <c r="X11" i="82"/>
  <c r="X12" i="82"/>
  <c r="X13" i="82"/>
  <c r="X14" i="82"/>
  <c r="X7" i="82"/>
  <c r="W33" i="82"/>
  <c r="W34" i="82"/>
  <c r="W35" i="82"/>
  <c r="W38" i="82"/>
  <c r="W13" i="82"/>
  <c r="W14" i="82"/>
  <c r="W15" i="82"/>
  <c r="W18" i="82"/>
  <c r="V16" i="82"/>
  <c r="V12" i="82"/>
  <c r="V38" i="82"/>
  <c r="V39" i="82"/>
  <c r="V40" i="82"/>
  <c r="V47" i="82"/>
  <c r="V52" i="82" s="1"/>
  <c r="V55" i="82"/>
  <c r="V26" i="82"/>
  <c r="V27" i="82"/>
  <c r="V28" i="82"/>
  <c r="V29" i="82"/>
  <c r="V30" i="82"/>
  <c r="V31" i="82"/>
  <c r="V32" i="82"/>
  <c r="V33" i="82"/>
  <c r="V34" i="82"/>
  <c r="V35" i="82"/>
  <c r="V18" i="82"/>
  <c r="V19" i="82"/>
  <c r="V20" i="82"/>
  <c r="V21" i="82"/>
  <c r="V22" i="82"/>
  <c r="V23" i="82"/>
  <c r="V13" i="82"/>
  <c r="V14" i="82"/>
  <c r="V15" i="82"/>
  <c r="V10" i="82"/>
  <c r="V11" i="82"/>
  <c r="V9" i="82"/>
  <c r="V8" i="82"/>
  <c r="V7" i="82"/>
  <c r="U7" i="82"/>
  <c r="T24" i="82"/>
  <c r="Q52" i="82"/>
  <c r="R52" i="82"/>
  <c r="Q41" i="82"/>
  <c r="R41" i="82"/>
  <c r="S41" i="82"/>
  <c r="Q36" i="82"/>
  <c r="R36" i="82"/>
  <c r="S36" i="82"/>
  <c r="S47" i="82"/>
  <c r="S52" i="82" s="1"/>
  <c r="S55" i="82"/>
  <c r="N52" i="82"/>
  <c r="M41" i="82"/>
  <c r="N41" i="82"/>
  <c r="N43" i="82" s="1"/>
  <c r="N54" i="82" s="1"/>
  <c r="O41" i="82"/>
  <c r="P41" i="82"/>
  <c r="O27" i="82"/>
  <c r="O30" i="82"/>
  <c r="O31" i="82"/>
  <c r="O47" i="82"/>
  <c r="O52" i="82" s="1"/>
  <c r="G26" i="82"/>
  <c r="W26" i="82" s="1"/>
  <c r="K55" i="82"/>
  <c r="I52" i="82"/>
  <c r="J52" i="82"/>
  <c r="I36" i="82"/>
  <c r="J36" i="82"/>
  <c r="L36" i="82"/>
  <c r="I24" i="82"/>
  <c r="J24" i="82"/>
  <c r="I17" i="82"/>
  <c r="J17" i="82"/>
  <c r="K23" i="82"/>
  <c r="K24" i="82" s="1"/>
  <c r="K28" i="82"/>
  <c r="K31" i="82"/>
  <c r="K47" i="82"/>
  <c r="K52" i="82" s="1"/>
  <c r="K16" i="82"/>
  <c r="K17" i="82" s="1"/>
  <c r="F36" i="82"/>
  <c r="E36" i="82"/>
  <c r="H36" i="82"/>
  <c r="F52" i="82"/>
  <c r="F54" i="82" s="1"/>
  <c r="F41" i="82"/>
  <c r="E41" i="82"/>
  <c r="F24" i="82"/>
  <c r="H24" i="82"/>
  <c r="E24" i="82"/>
  <c r="F17" i="82"/>
  <c r="E17" i="82"/>
  <c r="G8" i="82"/>
  <c r="W8" i="82" s="1"/>
  <c r="G9" i="82"/>
  <c r="W9" i="82" s="1"/>
  <c r="G10" i="82"/>
  <c r="W10" i="82" s="1"/>
  <c r="G11" i="82"/>
  <c r="W11" i="82" s="1"/>
  <c r="G12" i="82"/>
  <c r="W12" i="82" s="1"/>
  <c r="G16" i="82"/>
  <c r="W16" i="82" s="1"/>
  <c r="G19" i="82"/>
  <c r="W19" i="82" s="1"/>
  <c r="G20" i="82"/>
  <c r="W20" i="82" s="1"/>
  <c r="G21" i="82"/>
  <c r="W21" i="82" s="1"/>
  <c r="G22" i="82"/>
  <c r="W22" i="82" s="1"/>
  <c r="G23" i="82"/>
  <c r="W23" i="82" s="1"/>
  <c r="G27" i="82"/>
  <c r="G28" i="82"/>
  <c r="G29" i="82"/>
  <c r="W29" i="82" s="1"/>
  <c r="G30" i="82"/>
  <c r="W30" i="82" s="1"/>
  <c r="G31" i="82"/>
  <c r="G32" i="82"/>
  <c r="W32" i="82" s="1"/>
  <c r="G39" i="82"/>
  <c r="W39" i="82" s="1"/>
  <c r="G40" i="82"/>
  <c r="W40" i="82" s="1"/>
  <c r="G47" i="82"/>
  <c r="G7" i="82"/>
  <c r="W7" i="82" s="1"/>
  <c r="F38" i="81"/>
  <c r="F35" i="81"/>
  <c r="L24" i="81"/>
  <c r="L23" i="81"/>
  <c r="L19" i="81"/>
  <c r="L10" i="81"/>
  <c r="L11" i="81"/>
  <c r="L12" i="81"/>
  <c r="L13" i="81"/>
  <c r="L15" i="81"/>
  <c r="L9" i="81"/>
  <c r="F23" i="81"/>
  <c r="D26" i="81"/>
  <c r="D35" i="81"/>
  <c r="F36" i="81"/>
  <c r="F29" i="81"/>
  <c r="F20" i="81"/>
  <c r="F10" i="81"/>
  <c r="F11" i="81"/>
  <c r="F12" i="81"/>
  <c r="F9" i="81"/>
  <c r="W41" i="88" l="1"/>
  <c r="W27" i="82"/>
  <c r="V17" i="82"/>
  <c r="V41" i="82"/>
  <c r="V24" i="82"/>
  <c r="W55" i="82"/>
  <c r="S48" i="84"/>
  <c r="S60" i="84" s="1"/>
  <c r="G13" i="88"/>
  <c r="L26" i="81"/>
  <c r="R43" i="82"/>
  <c r="L17" i="81"/>
  <c r="F29" i="88"/>
  <c r="F40" i="88" s="1"/>
  <c r="X24" i="82"/>
  <c r="X41" i="82"/>
  <c r="W17" i="82"/>
  <c r="W28" i="82"/>
  <c r="W36" i="82" s="1"/>
  <c r="K36" i="82"/>
  <c r="W47" i="82"/>
  <c r="W52" i="82" s="1"/>
  <c r="W31" i="82"/>
  <c r="R54" i="82"/>
  <c r="V36" i="82"/>
  <c r="W41" i="82"/>
  <c r="X17" i="82"/>
  <c r="X36" i="82"/>
  <c r="W24" i="82"/>
  <c r="G24" i="82"/>
  <c r="G17" i="82"/>
  <c r="G52" i="82"/>
  <c r="G36" i="82"/>
  <c r="G41" i="82"/>
  <c r="J43" i="82"/>
  <c r="J54" i="82" s="1"/>
  <c r="F17" i="81"/>
  <c r="E32" i="73"/>
  <c r="F32" i="73"/>
  <c r="V43" i="82" l="1"/>
  <c r="V54" i="82" s="1"/>
  <c r="W43" i="82"/>
  <c r="W54" i="82" s="1"/>
  <c r="X43" i="82"/>
  <c r="X54" i="82" s="1"/>
  <c r="K446" i="74"/>
  <c r="K445" i="74"/>
  <c r="K444" i="74" s="1"/>
  <c r="K450" i="74" s="1"/>
  <c r="J444" i="74"/>
  <c r="J450" i="74" s="1"/>
  <c r="I444" i="74"/>
  <c r="I450" i="74" s="1"/>
  <c r="H444" i="74"/>
  <c r="H450" i="74" s="1"/>
  <c r="G444" i="74"/>
  <c r="G450" i="74" s="1"/>
  <c r="F444" i="74"/>
  <c r="F450" i="74" s="1"/>
  <c r="E444" i="74"/>
  <c r="E450" i="74" s="1"/>
  <c r="K430" i="74"/>
  <c r="K429" i="74"/>
  <c r="K428" i="74"/>
  <c r="K427" i="74"/>
  <c r="K426" i="74"/>
  <c r="K425" i="74"/>
  <c r="J424" i="74"/>
  <c r="J423" i="74" s="1"/>
  <c r="J438" i="74" s="1"/>
  <c r="I424" i="74"/>
  <c r="H424" i="74"/>
  <c r="H423" i="74" s="1"/>
  <c r="H438" i="74" s="1"/>
  <c r="G424" i="74"/>
  <c r="F424" i="74"/>
  <c r="F423" i="74" s="1"/>
  <c r="F438" i="74" s="1"/>
  <c r="E424" i="74"/>
  <c r="I423" i="74"/>
  <c r="I438" i="74" s="1"/>
  <c r="G423" i="74"/>
  <c r="G438" i="74" s="1"/>
  <c r="K408" i="74"/>
  <c r="K407" i="74"/>
  <c r="K406" i="74" s="1"/>
  <c r="K412" i="74" s="1"/>
  <c r="J406" i="74"/>
  <c r="J412" i="74" s="1"/>
  <c r="I406" i="74"/>
  <c r="I412" i="74" s="1"/>
  <c r="H406" i="74"/>
  <c r="H412" i="74" s="1"/>
  <c r="G406" i="74"/>
  <c r="G412" i="74" s="1"/>
  <c r="F406" i="74"/>
  <c r="F412" i="74" s="1"/>
  <c r="E406" i="74"/>
  <c r="E412" i="74" s="1"/>
  <c r="K392" i="74"/>
  <c r="K391" i="74"/>
  <c r="K390" i="74"/>
  <c r="K389" i="74"/>
  <c r="K388" i="74"/>
  <c r="K387" i="74"/>
  <c r="J386" i="74"/>
  <c r="J385" i="74" s="1"/>
  <c r="J400" i="74" s="1"/>
  <c r="I386" i="74"/>
  <c r="H386" i="74"/>
  <c r="H385" i="74" s="1"/>
  <c r="H400" i="74" s="1"/>
  <c r="G386" i="74"/>
  <c r="F386" i="74"/>
  <c r="F385" i="74" s="1"/>
  <c r="F400" i="74" s="1"/>
  <c r="E386" i="74"/>
  <c r="I385" i="74"/>
  <c r="I400" i="74" s="1"/>
  <c r="G385" i="74"/>
  <c r="G400" i="74" s="1"/>
  <c r="E385" i="74"/>
  <c r="E400" i="74" s="1"/>
  <c r="K370" i="74"/>
  <c r="K369" i="74"/>
  <c r="K368" i="74" s="1"/>
  <c r="K374" i="74" s="1"/>
  <c r="J368" i="74"/>
  <c r="J374" i="74" s="1"/>
  <c r="I368" i="74"/>
  <c r="I374" i="74" s="1"/>
  <c r="H368" i="74"/>
  <c r="H374" i="74" s="1"/>
  <c r="G368" i="74"/>
  <c r="G374" i="74" s="1"/>
  <c r="F368" i="74"/>
  <c r="F374" i="74" s="1"/>
  <c r="E368" i="74"/>
  <c r="E374" i="74" s="1"/>
  <c r="K354" i="74"/>
  <c r="K353" i="74"/>
  <c r="K352" i="74"/>
  <c r="K351" i="74"/>
  <c r="K350" i="74"/>
  <c r="K349" i="74"/>
  <c r="J348" i="74"/>
  <c r="J347" i="74" s="1"/>
  <c r="J362" i="74" s="1"/>
  <c r="I348" i="74"/>
  <c r="I347" i="74" s="1"/>
  <c r="I362" i="74" s="1"/>
  <c r="H348" i="74"/>
  <c r="G348" i="74"/>
  <c r="G347" i="74" s="1"/>
  <c r="G362" i="74" s="1"/>
  <c r="F348" i="74"/>
  <c r="F347" i="74" s="1"/>
  <c r="F362" i="74" s="1"/>
  <c r="E348" i="74"/>
  <c r="H347" i="74"/>
  <c r="H362" i="74" s="1"/>
  <c r="K332" i="74"/>
  <c r="K331" i="74"/>
  <c r="K330" i="74" s="1"/>
  <c r="K336" i="74" s="1"/>
  <c r="J330" i="74"/>
  <c r="J336" i="74" s="1"/>
  <c r="I330" i="74"/>
  <c r="I336" i="74" s="1"/>
  <c r="H330" i="74"/>
  <c r="H336" i="74" s="1"/>
  <c r="G330" i="74"/>
  <c r="G336" i="74" s="1"/>
  <c r="F330" i="74"/>
  <c r="F336" i="74" s="1"/>
  <c r="E330" i="74"/>
  <c r="E336" i="74" s="1"/>
  <c r="K316" i="74"/>
  <c r="K315" i="74"/>
  <c r="K314" i="74"/>
  <c r="K313" i="74"/>
  <c r="K312" i="74"/>
  <c r="K311" i="74"/>
  <c r="J310" i="74"/>
  <c r="I310" i="74"/>
  <c r="I309" i="74" s="1"/>
  <c r="I324" i="74" s="1"/>
  <c r="H310" i="74"/>
  <c r="H309" i="74" s="1"/>
  <c r="H324" i="74" s="1"/>
  <c r="G310" i="74"/>
  <c r="G309" i="74" s="1"/>
  <c r="G324" i="74" s="1"/>
  <c r="F310" i="74"/>
  <c r="E310" i="74"/>
  <c r="J309" i="74"/>
  <c r="J324" i="74" s="1"/>
  <c r="F309" i="74"/>
  <c r="F324" i="74" s="1"/>
  <c r="K294" i="74"/>
  <c r="K293" i="74"/>
  <c r="K292" i="74" s="1"/>
  <c r="K298" i="74" s="1"/>
  <c r="J292" i="74"/>
  <c r="J298" i="74" s="1"/>
  <c r="I292" i="74"/>
  <c r="I298" i="74" s="1"/>
  <c r="H292" i="74"/>
  <c r="H298" i="74" s="1"/>
  <c r="G292" i="74"/>
  <c r="G298" i="74" s="1"/>
  <c r="F292" i="74"/>
  <c r="F298" i="74" s="1"/>
  <c r="E292" i="74"/>
  <c r="E298" i="74" s="1"/>
  <c r="K278" i="74"/>
  <c r="K277" i="74"/>
  <c r="K276" i="74"/>
  <c r="K275" i="74"/>
  <c r="K274" i="74"/>
  <c r="K273" i="74"/>
  <c r="J272" i="74"/>
  <c r="J271" i="74" s="1"/>
  <c r="J286" i="74" s="1"/>
  <c r="I272" i="74"/>
  <c r="I271" i="74" s="1"/>
  <c r="I286" i="74" s="1"/>
  <c r="H272" i="74"/>
  <c r="H271" i="74" s="1"/>
  <c r="H286" i="74" s="1"/>
  <c r="G272" i="74"/>
  <c r="G271" i="74" s="1"/>
  <c r="G286" i="74" s="1"/>
  <c r="F272" i="74"/>
  <c r="F271" i="74" s="1"/>
  <c r="F286" i="74" s="1"/>
  <c r="E272" i="74"/>
  <c r="E271" i="74" s="1"/>
  <c r="E286" i="74" s="1"/>
  <c r="K256" i="74"/>
  <c r="K255" i="74"/>
  <c r="K254" i="74" s="1"/>
  <c r="K260" i="74" s="1"/>
  <c r="J254" i="74"/>
  <c r="J260" i="74" s="1"/>
  <c r="I254" i="74"/>
  <c r="I260" i="74" s="1"/>
  <c r="H254" i="74"/>
  <c r="H260" i="74" s="1"/>
  <c r="G254" i="74"/>
  <c r="G260" i="74" s="1"/>
  <c r="F254" i="74"/>
  <c r="F260" i="74" s="1"/>
  <c r="E254" i="74"/>
  <c r="E260" i="74" s="1"/>
  <c r="K240" i="74"/>
  <c r="K239" i="74"/>
  <c r="K238" i="74"/>
  <c r="K237" i="74"/>
  <c r="K236" i="74"/>
  <c r="K235" i="74"/>
  <c r="J234" i="74"/>
  <c r="J233" i="74" s="1"/>
  <c r="J248" i="74" s="1"/>
  <c r="I234" i="74"/>
  <c r="I233" i="74" s="1"/>
  <c r="I248" i="74" s="1"/>
  <c r="H234" i="74"/>
  <c r="H233" i="74" s="1"/>
  <c r="H248" i="74" s="1"/>
  <c r="G234" i="74"/>
  <c r="G233" i="74" s="1"/>
  <c r="G248" i="74" s="1"/>
  <c r="F234" i="74"/>
  <c r="F233" i="74" s="1"/>
  <c r="F248" i="74" s="1"/>
  <c r="E234" i="74"/>
  <c r="E233" i="74" s="1"/>
  <c r="E248" i="74" s="1"/>
  <c r="K142" i="74"/>
  <c r="K143" i="74"/>
  <c r="K144" i="74"/>
  <c r="K127" i="74"/>
  <c r="K130" i="74"/>
  <c r="K131" i="74"/>
  <c r="K132" i="74"/>
  <c r="K133" i="74"/>
  <c r="K134" i="74"/>
  <c r="F129" i="74"/>
  <c r="F128" i="74" s="1"/>
  <c r="G129" i="74"/>
  <c r="G128" i="74" s="1"/>
  <c r="H129" i="74"/>
  <c r="H128" i="74" s="1"/>
  <c r="I129" i="74"/>
  <c r="J129" i="74"/>
  <c r="J128" i="74" s="1"/>
  <c r="I128" i="74"/>
  <c r="E129" i="74"/>
  <c r="E128" i="74" s="1"/>
  <c r="G64" i="74"/>
  <c r="K424" i="74" l="1"/>
  <c r="E423" i="74"/>
  <c r="E438" i="74" s="1"/>
  <c r="K128" i="74"/>
  <c r="K129" i="74"/>
  <c r="K386" i="74"/>
  <c r="K310" i="74"/>
  <c r="K309" i="74" s="1"/>
  <c r="K324" i="74" s="1"/>
  <c r="K348" i="74"/>
  <c r="K347" i="74" s="1"/>
  <c r="K362" i="74" s="1"/>
  <c r="K423" i="74"/>
  <c r="K438" i="74" s="1"/>
  <c r="K385" i="74"/>
  <c r="K400" i="74" s="1"/>
  <c r="E347" i="74"/>
  <c r="E362" i="74" s="1"/>
  <c r="E309" i="74"/>
  <c r="E324" i="74" s="1"/>
  <c r="K272" i="74"/>
  <c r="K271" i="74" s="1"/>
  <c r="K286" i="74" s="1"/>
  <c r="K234" i="74"/>
  <c r="K233" i="74" s="1"/>
  <c r="K248" i="74" s="1"/>
  <c r="G28" i="74"/>
  <c r="G34" i="74" s="1"/>
  <c r="D23" i="77" l="1"/>
  <c r="E23" i="77"/>
  <c r="F23" i="77"/>
  <c r="G23" i="77"/>
  <c r="H23" i="77"/>
  <c r="I23" i="77"/>
  <c r="C23" i="77"/>
  <c r="J17" i="77"/>
  <c r="J18" i="77"/>
  <c r="J19" i="77"/>
  <c r="J20" i="77"/>
  <c r="J21" i="77"/>
  <c r="J22" i="77"/>
  <c r="B13" i="79"/>
  <c r="BB46" i="86"/>
  <c r="BB45" i="86"/>
  <c r="AB44" i="86"/>
  <c r="AB45" i="86"/>
  <c r="AB46" i="86"/>
  <c r="AT7" i="86"/>
  <c r="BB44" i="86"/>
  <c r="AT44" i="86"/>
  <c r="AT45" i="86"/>
  <c r="AT46" i="86"/>
  <c r="AT43" i="86"/>
  <c r="AZ47" i="86"/>
  <c r="BA47" i="86"/>
  <c r="BB43" i="86"/>
  <c r="AB24" i="86" l="1"/>
  <c r="AT34" i="84"/>
  <c r="AT46" i="84"/>
  <c r="AT45" i="84"/>
  <c r="AT44" i="84"/>
  <c r="G8" i="92"/>
  <c r="G9" i="92"/>
  <c r="G10" i="92"/>
  <c r="G11" i="92"/>
  <c r="G12" i="92"/>
  <c r="G13" i="92"/>
  <c r="G14" i="92"/>
  <c r="G15" i="92"/>
  <c r="G16" i="92"/>
  <c r="G17" i="92"/>
  <c r="G18" i="92"/>
  <c r="G19" i="92"/>
  <c r="G20" i="92"/>
  <c r="G21" i="92"/>
  <c r="G22" i="92"/>
  <c r="G23" i="92"/>
  <c r="G24" i="92"/>
  <c r="G25" i="92"/>
  <c r="G7" i="92"/>
  <c r="H43" i="69"/>
  <c r="H42" i="69"/>
  <c r="H48" i="69"/>
  <c r="F44" i="70"/>
  <c r="D12" i="70"/>
  <c r="D8" i="70"/>
  <c r="D16" i="70" s="1"/>
  <c r="H39" i="69"/>
  <c r="H40" i="69"/>
  <c r="H9" i="69"/>
  <c r="H10" i="69"/>
  <c r="E68" i="69"/>
  <c r="E67" i="69"/>
  <c r="E66" i="69"/>
  <c r="E65" i="69"/>
  <c r="E64" i="69"/>
  <c r="D63" i="69"/>
  <c r="C63" i="69"/>
  <c r="D61" i="69"/>
  <c r="C61" i="69"/>
  <c r="E60" i="69"/>
  <c r="E59" i="69"/>
  <c r="E54" i="69"/>
  <c r="D54" i="69"/>
  <c r="C54" i="69"/>
  <c r="E53" i="69"/>
  <c r="E52" i="69"/>
  <c r="E51" i="69"/>
  <c r="E50" i="69" s="1"/>
  <c r="D50" i="69"/>
  <c r="E49" i="69"/>
  <c r="E47" i="69"/>
  <c r="E46" i="69"/>
  <c r="E45" i="69"/>
  <c r="E44" i="69"/>
  <c r="E43" i="69"/>
  <c r="E42" i="69"/>
  <c r="D41" i="69"/>
  <c r="C41" i="69"/>
  <c r="E38" i="69"/>
  <c r="E37" i="69"/>
  <c r="E36" i="69"/>
  <c r="D35" i="69"/>
  <c r="C35" i="69"/>
  <c r="E34" i="69"/>
  <c r="E33" i="69"/>
  <c r="E32" i="69"/>
  <c r="E31" i="69"/>
  <c r="E30" i="69"/>
  <c r="E29" i="69"/>
  <c r="E28" i="69"/>
  <c r="E27" i="69"/>
  <c r="D26" i="69"/>
  <c r="C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D13" i="69"/>
  <c r="C13" i="69"/>
  <c r="E10" i="69"/>
  <c r="E7" i="69"/>
  <c r="E6" i="69"/>
  <c r="D5" i="69"/>
  <c r="C5" i="69"/>
  <c r="E41" i="69" l="1"/>
  <c r="C12" i="69"/>
  <c r="C11" i="69" s="1"/>
  <c r="E35" i="69"/>
  <c r="E26" i="69"/>
  <c r="E63" i="69"/>
  <c r="E13" i="69"/>
  <c r="E5" i="69"/>
  <c r="D12" i="69"/>
  <c r="D11" i="69" s="1"/>
  <c r="D58" i="69" s="1"/>
  <c r="D72" i="69" s="1"/>
  <c r="E61" i="69"/>
  <c r="C58" i="69"/>
  <c r="C72" i="69" s="1"/>
  <c r="AB43" i="86"/>
  <c r="E12" i="69" l="1"/>
  <c r="E11" i="69" s="1"/>
  <c r="E58" i="69" s="1"/>
  <c r="E72" i="69" s="1"/>
  <c r="G29" i="81"/>
  <c r="O7" i="60" l="1"/>
  <c r="O8" i="60"/>
  <c r="O9" i="60"/>
  <c r="O11" i="60"/>
  <c r="O12" i="60"/>
  <c r="O14" i="60"/>
  <c r="O15" i="60"/>
  <c r="O16" i="60"/>
  <c r="O19" i="60"/>
  <c r="O20" i="60"/>
  <c r="O21" i="60"/>
  <c r="O23" i="60"/>
  <c r="O24" i="60"/>
  <c r="O26" i="60"/>
  <c r="O27" i="60"/>
  <c r="O28" i="60"/>
  <c r="O29" i="60"/>
  <c r="O31" i="60"/>
  <c r="O32" i="60"/>
  <c r="O33" i="60"/>
  <c r="O35" i="60"/>
  <c r="O36" i="60"/>
  <c r="O37" i="60"/>
  <c r="O6" i="60"/>
  <c r="L34" i="60"/>
  <c r="L30" i="60"/>
  <c r="L22" i="60"/>
  <c r="L18" i="60"/>
  <c r="L13" i="60"/>
  <c r="L10" i="60"/>
  <c r="I34" i="60"/>
  <c r="I30" i="60"/>
  <c r="I22" i="60"/>
  <c r="I18" i="60"/>
  <c r="I13" i="60"/>
  <c r="I10" i="60"/>
  <c r="F34" i="60"/>
  <c r="F30" i="60"/>
  <c r="F22" i="60"/>
  <c r="F18" i="60"/>
  <c r="F13" i="60"/>
  <c r="F10" i="60"/>
  <c r="C34" i="60"/>
  <c r="C30" i="60"/>
  <c r="C22" i="60"/>
  <c r="C18" i="60"/>
  <c r="C13" i="60"/>
  <c r="C10" i="60"/>
  <c r="T38" i="88"/>
  <c r="Q38" i="88"/>
  <c r="S38" i="88" s="1"/>
  <c r="P38" i="88"/>
  <c r="M38" i="88"/>
  <c r="O38" i="88" s="1"/>
  <c r="L38" i="88"/>
  <c r="I38" i="88"/>
  <c r="K38" i="88" s="1"/>
  <c r="H38" i="88"/>
  <c r="E38" i="88"/>
  <c r="G38" i="88" s="1"/>
  <c r="Q27" i="88"/>
  <c r="S27" i="88" s="1"/>
  <c r="M27" i="88"/>
  <c r="O27" i="88" s="1"/>
  <c r="I27" i="88"/>
  <c r="K27" i="88" s="1"/>
  <c r="H27" i="88"/>
  <c r="X27" i="88" s="1"/>
  <c r="X29" i="88" s="1"/>
  <c r="X40" i="88" s="1"/>
  <c r="E27" i="88"/>
  <c r="T21" i="88"/>
  <c r="Q21" i="88"/>
  <c r="S21" i="88" s="1"/>
  <c r="P21" i="88"/>
  <c r="P29" i="88" s="1"/>
  <c r="P40" i="88" s="1"/>
  <c r="M21" i="88"/>
  <c r="O21" i="88" s="1"/>
  <c r="L21" i="88"/>
  <c r="I21" i="88"/>
  <c r="K21" i="88" s="1"/>
  <c r="E21" i="88"/>
  <c r="X16" i="88"/>
  <c r="X21" i="88" s="1"/>
  <c r="Q13" i="88"/>
  <c r="M13" i="88"/>
  <c r="L29" i="88"/>
  <c r="L40" i="88" s="1"/>
  <c r="I13" i="88"/>
  <c r="E53" i="87"/>
  <c r="E62" i="87" s="1"/>
  <c r="D53" i="87"/>
  <c r="D62" i="87" s="1"/>
  <c r="B53" i="87"/>
  <c r="B41" i="87"/>
  <c r="B36" i="87"/>
  <c r="B33" i="87"/>
  <c r="B42" i="87" s="1"/>
  <c r="B58" i="86"/>
  <c r="BB57" i="86"/>
  <c r="BB58" i="86" s="1"/>
  <c r="AT57" i="86"/>
  <c r="AT58" i="86" s="1"/>
  <c r="AS57" i="86"/>
  <c r="AS58" i="86" s="1"/>
  <c r="AQ57" i="86"/>
  <c r="AQ58" i="86" s="1"/>
  <c r="AB57" i="86"/>
  <c r="AB58" i="86" s="1"/>
  <c r="AA57" i="86"/>
  <c r="AA58" i="86" s="1"/>
  <c r="Y57" i="86"/>
  <c r="Y58" i="86" s="1"/>
  <c r="BB54" i="86"/>
  <c r="AT54" i="86"/>
  <c r="AS54" i="86"/>
  <c r="AQ54" i="86"/>
  <c r="AB54" i="86"/>
  <c r="AA54" i="86"/>
  <c r="Y54" i="86"/>
  <c r="BB53" i="86"/>
  <c r="AT53" i="86"/>
  <c r="AT56" i="86" s="1"/>
  <c r="AS53" i="86"/>
  <c r="AS56" i="86" s="1"/>
  <c r="AQ53" i="86"/>
  <c r="AB53" i="86"/>
  <c r="AA53" i="86"/>
  <c r="AA56" i="86" s="1"/>
  <c r="Y53" i="86"/>
  <c r="Y56" i="86" s="1"/>
  <c r="B52" i="86"/>
  <c r="BB51" i="86"/>
  <c r="AT51" i="86"/>
  <c r="AS51" i="86"/>
  <c r="AQ51" i="86"/>
  <c r="AB51" i="86"/>
  <c r="AA51" i="86"/>
  <c r="Y51" i="86"/>
  <c r="BB50" i="86"/>
  <c r="AT50" i="86"/>
  <c r="AS50" i="86"/>
  <c r="AQ50" i="86"/>
  <c r="AB50" i="86"/>
  <c r="AA50" i="86"/>
  <c r="Y50" i="86"/>
  <c r="BB49" i="86"/>
  <c r="AT49" i="86"/>
  <c r="AS49" i="86"/>
  <c r="AQ49" i="86"/>
  <c r="AQ52" i="86" s="1"/>
  <c r="AB49" i="86"/>
  <c r="AA49" i="86"/>
  <c r="Y49" i="86"/>
  <c r="AY47" i="86"/>
  <c r="AP47" i="86"/>
  <c r="AO47" i="86"/>
  <c r="AN47" i="86"/>
  <c r="AK47" i="86"/>
  <c r="AJ47" i="86"/>
  <c r="AG47" i="86"/>
  <c r="AI47" i="86" s="1"/>
  <c r="AF47" i="86"/>
  <c r="AC47" i="86"/>
  <c r="AE47" i="86" s="1"/>
  <c r="V47" i="86"/>
  <c r="X47" i="86" s="1"/>
  <c r="X48" i="86" s="1"/>
  <c r="X60" i="86" s="1"/>
  <c r="U47" i="86"/>
  <c r="R47" i="86"/>
  <c r="T47" i="86" s="1"/>
  <c r="Q47" i="86"/>
  <c r="N47" i="86"/>
  <c r="P47" i="86" s="1"/>
  <c r="M47" i="86"/>
  <c r="J47" i="86"/>
  <c r="L47" i="86" s="1"/>
  <c r="I47" i="86"/>
  <c r="F47" i="86"/>
  <c r="H47" i="86" s="1"/>
  <c r="E47" i="86"/>
  <c r="B47" i="86"/>
  <c r="D47" i="86" s="1"/>
  <c r="AX46" i="86"/>
  <c r="AU46" i="86"/>
  <c r="AS46" i="86"/>
  <c r="AA46" i="86"/>
  <c r="AX45" i="86"/>
  <c r="AU45" i="86"/>
  <c r="AS45" i="86"/>
  <c r="AA45" i="86"/>
  <c r="AX44" i="86"/>
  <c r="AU44" i="86"/>
  <c r="AS44" i="86"/>
  <c r="AR44" i="86" s="1"/>
  <c r="AA44" i="86"/>
  <c r="AX43" i="86"/>
  <c r="AU43" i="86"/>
  <c r="AS43" i="86"/>
  <c r="AR43" i="86" s="1"/>
  <c r="AA43" i="86"/>
  <c r="BB42" i="86"/>
  <c r="AT42" i="86"/>
  <c r="AS42" i="86"/>
  <c r="AQ42" i="86"/>
  <c r="AB42" i="86"/>
  <c r="AA42" i="86"/>
  <c r="Y42" i="86"/>
  <c r="BB41" i="86"/>
  <c r="AT41" i="86"/>
  <c r="AS41" i="86"/>
  <c r="AR41" i="86" s="1"/>
  <c r="AQ41" i="86"/>
  <c r="AB41" i="86"/>
  <c r="AA41" i="86"/>
  <c r="Y41" i="86"/>
  <c r="BB40" i="86"/>
  <c r="AT40" i="86"/>
  <c r="AS40" i="86"/>
  <c r="AQ40" i="86"/>
  <c r="AB40" i="86"/>
  <c r="AA40" i="86"/>
  <c r="Y40" i="86"/>
  <c r="BB39" i="86"/>
  <c r="AT39" i="86"/>
  <c r="AS39" i="86"/>
  <c r="AQ39" i="86"/>
  <c r="AB39" i="86"/>
  <c r="AA39" i="86"/>
  <c r="Y39" i="86"/>
  <c r="BB38" i="86"/>
  <c r="AT38" i="86"/>
  <c r="AS38" i="86"/>
  <c r="AQ38" i="86"/>
  <c r="AB38" i="86"/>
  <c r="AA38" i="86"/>
  <c r="Y38" i="86"/>
  <c r="BB37" i="86"/>
  <c r="AT37" i="86"/>
  <c r="AS37" i="86"/>
  <c r="AR37" i="86" s="1"/>
  <c r="AQ37" i="86"/>
  <c r="AB37" i="86"/>
  <c r="AA37" i="86"/>
  <c r="Y37" i="86"/>
  <c r="BB36" i="86"/>
  <c r="AT36" i="86"/>
  <c r="AS36" i="86"/>
  <c r="AQ36" i="86"/>
  <c r="AB36" i="86"/>
  <c r="AA36" i="86"/>
  <c r="Y36" i="86"/>
  <c r="BB35" i="86"/>
  <c r="AT35" i="86"/>
  <c r="AS35" i="86"/>
  <c r="AQ35" i="86"/>
  <c r="AB35" i="86"/>
  <c r="AA35" i="86"/>
  <c r="Y35" i="86"/>
  <c r="BB34" i="86"/>
  <c r="AT34" i="86"/>
  <c r="AS34" i="86"/>
  <c r="AQ34" i="86"/>
  <c r="AB34" i="86"/>
  <c r="AA34" i="86"/>
  <c r="Y34" i="86"/>
  <c r="BB33" i="86"/>
  <c r="AT33" i="86"/>
  <c r="AS33" i="86"/>
  <c r="AQ33" i="86"/>
  <c r="AB33" i="86"/>
  <c r="AA33" i="86"/>
  <c r="Y33" i="86"/>
  <c r="BB32" i="86"/>
  <c r="AT32" i="86"/>
  <c r="AS32" i="86"/>
  <c r="AQ32" i="86"/>
  <c r="AB32" i="86"/>
  <c r="AA32" i="86"/>
  <c r="Y32" i="86"/>
  <c r="BB31" i="86"/>
  <c r="AT31" i="86"/>
  <c r="AS31" i="86"/>
  <c r="AQ31" i="86"/>
  <c r="AB31" i="86"/>
  <c r="AA31" i="86"/>
  <c r="Y31" i="86"/>
  <c r="BA30" i="86"/>
  <c r="AZ30" i="86"/>
  <c r="AY30" i="86"/>
  <c r="AP30" i="86"/>
  <c r="AO30" i="86"/>
  <c r="AO48" i="86" s="1"/>
  <c r="AO60" i="86" s="1"/>
  <c r="AN30" i="86"/>
  <c r="AK30" i="86"/>
  <c r="AJ30" i="86"/>
  <c r="AG30" i="86"/>
  <c r="AI30" i="86" s="1"/>
  <c r="AF30" i="86"/>
  <c r="AT30" i="86" s="1"/>
  <c r="AC30" i="86"/>
  <c r="AE30" i="86" s="1"/>
  <c r="V30" i="86"/>
  <c r="U30" i="86"/>
  <c r="R30" i="86"/>
  <c r="Q30" i="86"/>
  <c r="N30" i="86"/>
  <c r="P30" i="86" s="1"/>
  <c r="M30" i="86"/>
  <c r="J30" i="86"/>
  <c r="L30" i="86" s="1"/>
  <c r="I30" i="86"/>
  <c r="F30" i="86"/>
  <c r="H30" i="86" s="1"/>
  <c r="E30" i="86"/>
  <c r="B30" i="86"/>
  <c r="D30" i="86" s="1"/>
  <c r="BB29" i="86"/>
  <c r="AT29" i="86"/>
  <c r="AS29" i="86"/>
  <c r="AQ29" i="86"/>
  <c r="AB29" i="86"/>
  <c r="AA29" i="86"/>
  <c r="Y29" i="86"/>
  <c r="AU29" i="86" s="1"/>
  <c r="BB28" i="86"/>
  <c r="AT28" i="86"/>
  <c r="AS28" i="86"/>
  <c r="AQ28" i="86"/>
  <c r="AB28" i="86"/>
  <c r="AA28" i="86"/>
  <c r="Y28" i="86"/>
  <c r="BB27" i="86"/>
  <c r="AT27" i="86"/>
  <c r="AS27" i="86"/>
  <c r="AQ27" i="86"/>
  <c r="AB27" i="86"/>
  <c r="AA27" i="86"/>
  <c r="Y27" i="86"/>
  <c r="BA26" i="86"/>
  <c r="AZ26" i="86"/>
  <c r="AZ48" i="86" s="1"/>
  <c r="AZ60" i="86" s="1"/>
  <c r="AY26" i="86"/>
  <c r="AP26" i="86"/>
  <c r="AK26" i="86"/>
  <c r="AJ26" i="86"/>
  <c r="AG26" i="86"/>
  <c r="AF26" i="86"/>
  <c r="AC26" i="86"/>
  <c r="V26" i="86"/>
  <c r="U26" i="86"/>
  <c r="R26" i="86"/>
  <c r="Q26" i="86"/>
  <c r="N26" i="86"/>
  <c r="M26" i="86"/>
  <c r="J26" i="86"/>
  <c r="I26" i="86"/>
  <c r="F26" i="86"/>
  <c r="E26" i="86"/>
  <c r="B26" i="86"/>
  <c r="D26" i="86" s="1"/>
  <c r="BB25" i="86"/>
  <c r="AT25" i="86"/>
  <c r="AS25" i="86"/>
  <c r="AQ25" i="86"/>
  <c r="AB25" i="86"/>
  <c r="AA25" i="86"/>
  <c r="Y25" i="86"/>
  <c r="BB24" i="86"/>
  <c r="AT24" i="86"/>
  <c r="AX24" i="86" s="1"/>
  <c r="AS24" i="86"/>
  <c r="AQ24" i="86"/>
  <c r="AA24" i="86"/>
  <c r="Y24" i="86"/>
  <c r="BB23" i="86"/>
  <c r="AT23" i="86"/>
  <c r="AX23" i="86" s="1"/>
  <c r="AS23" i="86"/>
  <c r="AQ23" i="86"/>
  <c r="AA23" i="86"/>
  <c r="Y23" i="86"/>
  <c r="BB22" i="86"/>
  <c r="AT22" i="86"/>
  <c r="AS22" i="86"/>
  <c r="AQ22" i="86"/>
  <c r="AB22" i="86"/>
  <c r="AA22" i="86"/>
  <c r="Y22" i="86"/>
  <c r="BB21" i="86"/>
  <c r="AT21" i="86"/>
  <c r="AS21" i="86"/>
  <c r="AQ21" i="86"/>
  <c r="AB21" i="86"/>
  <c r="AA21" i="86"/>
  <c r="Y21" i="86"/>
  <c r="B20" i="86"/>
  <c r="BB19" i="86"/>
  <c r="AT19" i="86"/>
  <c r="AS19" i="86"/>
  <c r="AQ19" i="86"/>
  <c r="AB19" i="86"/>
  <c r="AA19" i="86"/>
  <c r="Y19" i="86"/>
  <c r="BB18" i="86"/>
  <c r="AT18" i="86"/>
  <c r="AS18" i="86"/>
  <c r="AQ18" i="86"/>
  <c r="AB18" i="86"/>
  <c r="AA18" i="86"/>
  <c r="Y18" i="86"/>
  <c r="BB17" i="86"/>
  <c r="AT17" i="86"/>
  <c r="AS17" i="86"/>
  <c r="AQ17" i="86"/>
  <c r="AB17" i="86"/>
  <c r="AA17" i="86"/>
  <c r="Y17" i="86"/>
  <c r="BB16" i="86"/>
  <c r="AT16" i="86"/>
  <c r="AS16" i="86"/>
  <c r="AQ16" i="86"/>
  <c r="AB16" i="86"/>
  <c r="AA16" i="86"/>
  <c r="Y16" i="86"/>
  <c r="BB14" i="86"/>
  <c r="AT14" i="86"/>
  <c r="AS14" i="86"/>
  <c r="AQ14" i="86"/>
  <c r="AB14" i="86"/>
  <c r="AA14" i="86"/>
  <c r="Y14" i="86"/>
  <c r="BB13" i="86"/>
  <c r="AT13" i="86"/>
  <c r="AS13" i="86"/>
  <c r="AQ13" i="86"/>
  <c r="AB13" i="86"/>
  <c r="AA13" i="86"/>
  <c r="Y13" i="86"/>
  <c r="BB12" i="86"/>
  <c r="AT12" i="86"/>
  <c r="AS12" i="86"/>
  <c r="AQ12" i="86"/>
  <c r="AB12" i="86"/>
  <c r="AA12" i="86"/>
  <c r="Y12" i="86"/>
  <c r="BB11" i="86"/>
  <c r="AT11" i="86"/>
  <c r="AS11" i="86"/>
  <c r="AQ11" i="86"/>
  <c r="AB11" i="86"/>
  <c r="AA11" i="86"/>
  <c r="BB10" i="86"/>
  <c r="AT10" i="86"/>
  <c r="AS10" i="86"/>
  <c r="AQ10" i="86"/>
  <c r="AB10" i="86"/>
  <c r="AA10" i="86"/>
  <c r="BB9" i="86"/>
  <c r="AT9" i="86"/>
  <c r="AS9" i="86"/>
  <c r="AQ9" i="86"/>
  <c r="AB9" i="86"/>
  <c r="AA9" i="86"/>
  <c r="BB8" i="86"/>
  <c r="AT8" i="86"/>
  <c r="AS8" i="86"/>
  <c r="AQ8" i="86"/>
  <c r="AB8" i="86"/>
  <c r="AA8" i="86"/>
  <c r="BB7" i="86"/>
  <c r="AS7" i="86"/>
  <c r="AQ7" i="86"/>
  <c r="AB7" i="86"/>
  <c r="AA7" i="86"/>
  <c r="AT6" i="86"/>
  <c r="AS6" i="86"/>
  <c r="AB6" i="86"/>
  <c r="AA6" i="86"/>
  <c r="U46" i="85"/>
  <c r="M38" i="81" s="1"/>
  <c r="T46" i="85"/>
  <c r="R46" i="85"/>
  <c r="U44" i="85"/>
  <c r="T44" i="85"/>
  <c r="R44" i="85"/>
  <c r="U42" i="85"/>
  <c r="T42" i="85"/>
  <c r="R42" i="85"/>
  <c r="B41" i="85"/>
  <c r="U40" i="85"/>
  <c r="T40" i="85"/>
  <c r="R40" i="85"/>
  <c r="U39" i="85"/>
  <c r="T39" i="85"/>
  <c r="R39" i="85"/>
  <c r="U38" i="85"/>
  <c r="T38" i="85"/>
  <c r="R38" i="85"/>
  <c r="U37" i="85"/>
  <c r="T37" i="85"/>
  <c r="R37" i="85"/>
  <c r="U36" i="85"/>
  <c r="T36" i="85"/>
  <c r="R36" i="85"/>
  <c r="U35" i="85"/>
  <c r="T35" i="85"/>
  <c r="R35" i="85"/>
  <c r="U34" i="85"/>
  <c r="T34" i="85"/>
  <c r="R34" i="85"/>
  <c r="U33" i="85"/>
  <c r="T33" i="85"/>
  <c r="R33" i="85"/>
  <c r="U31" i="85"/>
  <c r="T31" i="85"/>
  <c r="R31" i="85"/>
  <c r="U30" i="85"/>
  <c r="M24" i="81" s="1"/>
  <c r="T30" i="85"/>
  <c r="R30" i="85"/>
  <c r="U29" i="85"/>
  <c r="T29" i="85"/>
  <c r="T32" i="85" s="1"/>
  <c r="R29" i="85"/>
  <c r="U28" i="85"/>
  <c r="T28" i="85"/>
  <c r="R28" i="85"/>
  <c r="U26" i="85"/>
  <c r="T26" i="85"/>
  <c r="R26" i="85"/>
  <c r="U24" i="85"/>
  <c r="T24" i="85"/>
  <c r="R24" i="85"/>
  <c r="U23" i="85"/>
  <c r="T23" i="85"/>
  <c r="R23" i="85"/>
  <c r="U22" i="85"/>
  <c r="T22" i="85"/>
  <c r="U21" i="85"/>
  <c r="T21" i="85"/>
  <c r="R21" i="85"/>
  <c r="U20" i="85"/>
  <c r="T20" i="85"/>
  <c r="R20" i="85"/>
  <c r="U19" i="85"/>
  <c r="T19" i="85"/>
  <c r="R19" i="85"/>
  <c r="U18" i="85"/>
  <c r="T18" i="85"/>
  <c r="R18" i="85"/>
  <c r="U17" i="85"/>
  <c r="T17" i="85"/>
  <c r="R17" i="85"/>
  <c r="U15" i="85"/>
  <c r="T15" i="85"/>
  <c r="R15" i="85"/>
  <c r="U14" i="85"/>
  <c r="T14" i="85"/>
  <c r="R14" i="85"/>
  <c r="U13" i="85"/>
  <c r="T13" i="85"/>
  <c r="R13" i="85"/>
  <c r="U12" i="85"/>
  <c r="M13" i="81" s="1"/>
  <c r="T12" i="85"/>
  <c r="R12" i="85"/>
  <c r="U11" i="85"/>
  <c r="M12" i="81" s="1"/>
  <c r="T11" i="85"/>
  <c r="R11" i="85"/>
  <c r="U10" i="85"/>
  <c r="M11" i="81" s="1"/>
  <c r="T10" i="85"/>
  <c r="R10" i="85"/>
  <c r="U9" i="85"/>
  <c r="M10" i="81" s="1"/>
  <c r="T9" i="85"/>
  <c r="R9" i="85"/>
  <c r="U8" i="85"/>
  <c r="T8" i="85"/>
  <c r="AL7" i="84"/>
  <c r="AP7" i="84" s="1"/>
  <c r="AT7" i="84"/>
  <c r="U8" i="84"/>
  <c r="AP8" i="84" s="1"/>
  <c r="AT8" i="84"/>
  <c r="U9" i="84"/>
  <c r="AP9" i="84" s="1"/>
  <c r="AT9" i="84"/>
  <c r="U10" i="84"/>
  <c r="AP10" i="84" s="1"/>
  <c r="AT10" i="84"/>
  <c r="U11" i="84"/>
  <c r="AP11" i="84" s="1"/>
  <c r="AT11" i="84"/>
  <c r="U12" i="84"/>
  <c r="AP12" i="84" s="1"/>
  <c r="AT12" i="84"/>
  <c r="U13" i="84"/>
  <c r="AP13" i="84" s="1"/>
  <c r="AT13" i="84"/>
  <c r="U14" i="84"/>
  <c r="AP14" i="84" s="1"/>
  <c r="AT14" i="84"/>
  <c r="U15" i="84"/>
  <c r="AP15" i="84" s="1"/>
  <c r="AT15" i="84"/>
  <c r="M16" i="84"/>
  <c r="P16" i="84"/>
  <c r="Q16" i="84"/>
  <c r="Z16" i="84"/>
  <c r="AB16" i="84" s="1"/>
  <c r="AC16" i="84"/>
  <c r="AD16" i="84"/>
  <c r="AF16" i="84" s="1"/>
  <c r="AG16" i="84"/>
  <c r="AH16" i="84"/>
  <c r="AQ16" i="84"/>
  <c r="AR16" i="84"/>
  <c r="AS16" i="84"/>
  <c r="U17" i="84"/>
  <c r="AT17" i="84"/>
  <c r="U18" i="84"/>
  <c r="AP18" i="84" s="1"/>
  <c r="AT18" i="84"/>
  <c r="U19" i="84"/>
  <c r="AP19" i="84" s="1"/>
  <c r="AT19" i="84"/>
  <c r="U20" i="84"/>
  <c r="AT20" i="84"/>
  <c r="U22" i="84"/>
  <c r="AT22" i="84"/>
  <c r="U23" i="84"/>
  <c r="AT23" i="84"/>
  <c r="U24" i="84"/>
  <c r="AT24" i="84"/>
  <c r="U25" i="84"/>
  <c r="AT25" i="84"/>
  <c r="U26" i="84"/>
  <c r="B27" i="84"/>
  <c r="E27" i="84"/>
  <c r="E48" i="84" s="1"/>
  <c r="M27" i="84"/>
  <c r="P27" i="84"/>
  <c r="Z27" i="84"/>
  <c r="AB27" i="84" s="1"/>
  <c r="AC27" i="84"/>
  <c r="AD27" i="84"/>
  <c r="AF27" i="84" s="1"/>
  <c r="AG27" i="84"/>
  <c r="AH27" i="84"/>
  <c r="AQ27" i="84"/>
  <c r="AR27" i="84"/>
  <c r="AS27" i="84"/>
  <c r="U28" i="84"/>
  <c r="AT28" i="84"/>
  <c r="U29" i="84"/>
  <c r="AT29" i="84"/>
  <c r="U30" i="84"/>
  <c r="AT30" i="84"/>
  <c r="B31" i="84"/>
  <c r="M31" i="84"/>
  <c r="P31" i="84"/>
  <c r="Q31" i="84"/>
  <c r="Q48" i="84" s="1"/>
  <c r="Z31" i="84"/>
  <c r="AC31" i="84"/>
  <c r="AD31" i="84"/>
  <c r="AG31" i="84"/>
  <c r="AH31" i="84"/>
  <c r="AQ31" i="84"/>
  <c r="AR31" i="84"/>
  <c r="AR48" i="84" s="1"/>
  <c r="AS31" i="84"/>
  <c r="U32" i="84"/>
  <c r="AT32" i="84"/>
  <c r="U33" i="84"/>
  <c r="AT33" i="84"/>
  <c r="U34" i="84"/>
  <c r="U35" i="84"/>
  <c r="AT35" i="84"/>
  <c r="U36" i="84"/>
  <c r="AT36" i="84"/>
  <c r="U37" i="84"/>
  <c r="AT37" i="84"/>
  <c r="U38" i="84"/>
  <c r="AT38" i="84"/>
  <c r="U39" i="84"/>
  <c r="AT39" i="84"/>
  <c r="U40" i="84"/>
  <c r="AT40" i="84"/>
  <c r="U41" i="84"/>
  <c r="AT41" i="84"/>
  <c r="U42" i="84"/>
  <c r="AT42" i="84"/>
  <c r="U43" i="84"/>
  <c r="AT43" i="84"/>
  <c r="U44" i="84"/>
  <c r="U45" i="84"/>
  <c r="U46" i="84"/>
  <c r="B47" i="84"/>
  <c r="B48" i="84" s="1"/>
  <c r="U49" i="84"/>
  <c r="AT49" i="84"/>
  <c r="U50" i="84"/>
  <c r="AT50" i="84"/>
  <c r="U51" i="84"/>
  <c r="AT51" i="84"/>
  <c r="U53" i="84"/>
  <c r="AT53" i="84"/>
  <c r="U54" i="84"/>
  <c r="AT54" i="84"/>
  <c r="U55" i="84"/>
  <c r="AT55" i="84"/>
  <c r="B56" i="84"/>
  <c r="E56" i="84"/>
  <c r="M56" i="84"/>
  <c r="P56" i="84"/>
  <c r="Q56" i="84"/>
  <c r="Z56" i="84"/>
  <c r="AC56" i="84"/>
  <c r="AD56" i="84"/>
  <c r="AF56" i="84" s="1"/>
  <c r="AG56" i="84"/>
  <c r="AH56" i="84"/>
  <c r="AQ56" i="84"/>
  <c r="AR56" i="84"/>
  <c r="AS56" i="84"/>
  <c r="U57" i="84"/>
  <c r="U58" i="84" s="1"/>
  <c r="AT57" i="84"/>
  <c r="AT58" i="84" s="1"/>
  <c r="U59" i="84"/>
  <c r="AT59" i="84"/>
  <c r="G38" i="81"/>
  <c r="U55" i="82"/>
  <c r="T52" i="82"/>
  <c r="P52" i="82"/>
  <c r="M52" i="82"/>
  <c r="L52" i="82"/>
  <c r="H52" i="82"/>
  <c r="E52" i="82"/>
  <c r="U47" i="82"/>
  <c r="T41" i="82"/>
  <c r="L41" i="82"/>
  <c r="I41" i="82"/>
  <c r="H41" i="82"/>
  <c r="U40" i="82"/>
  <c r="U39" i="82"/>
  <c r="U38" i="82"/>
  <c r="T36" i="82"/>
  <c r="P36" i="82"/>
  <c r="M36" i="82"/>
  <c r="O36" i="82" s="1"/>
  <c r="U35" i="82"/>
  <c r="U34" i="82"/>
  <c r="U33" i="82"/>
  <c r="U32" i="82"/>
  <c r="U31" i="82"/>
  <c r="U30" i="82"/>
  <c r="U29" i="82"/>
  <c r="U28" i="82"/>
  <c r="U27" i="82"/>
  <c r="U26" i="82"/>
  <c r="Q24" i="82"/>
  <c r="S24" i="82" s="1"/>
  <c r="P24" i="82"/>
  <c r="M24" i="82"/>
  <c r="O24" i="82" s="1"/>
  <c r="L24" i="82"/>
  <c r="U23" i="82"/>
  <c r="U22" i="82"/>
  <c r="U21" i="82"/>
  <c r="U20" i="82"/>
  <c r="U19" i="82"/>
  <c r="U18" i="82"/>
  <c r="T17" i="82"/>
  <c r="Q17" i="82"/>
  <c r="P17" i="82"/>
  <c r="M17" i="82"/>
  <c r="H17" i="82"/>
  <c r="U16" i="82"/>
  <c r="U15" i="82"/>
  <c r="U14" i="82"/>
  <c r="U13" i="82"/>
  <c r="U12" i="82"/>
  <c r="U11" i="82"/>
  <c r="U10" i="82"/>
  <c r="U9" i="82"/>
  <c r="J35" i="81"/>
  <c r="L35" i="81" s="1"/>
  <c r="L31" i="81"/>
  <c r="J26" i="81"/>
  <c r="J31" i="81" s="1"/>
  <c r="F26" i="81"/>
  <c r="F33" i="81" s="1"/>
  <c r="D31" i="81"/>
  <c r="F31" i="81" s="1"/>
  <c r="L33" i="81"/>
  <c r="J17" i="81"/>
  <c r="J21" i="81" s="1"/>
  <c r="D17" i="81"/>
  <c r="D21" i="81" s="1"/>
  <c r="H64" i="69"/>
  <c r="H66" i="69"/>
  <c r="H67" i="69"/>
  <c r="I67" i="69" s="1"/>
  <c r="H68" i="69"/>
  <c r="H65" i="69"/>
  <c r="AL56" i="84" l="1"/>
  <c r="AQ48" i="84"/>
  <c r="M48" i="84"/>
  <c r="U41" i="85"/>
  <c r="AR14" i="86"/>
  <c r="Q48" i="86"/>
  <c r="Q60" i="86" s="1"/>
  <c r="AK48" i="86"/>
  <c r="AK60" i="86" s="1"/>
  <c r="AR35" i="86"/>
  <c r="Y52" i="86"/>
  <c r="BB56" i="86"/>
  <c r="B62" i="87"/>
  <c r="AT52" i="84"/>
  <c r="AC48" i="84"/>
  <c r="AC60" i="84" s="1"/>
  <c r="R16" i="85"/>
  <c r="R25" i="85"/>
  <c r="I48" i="86"/>
  <c r="I60" i="86" s="1"/>
  <c r="AC48" i="86"/>
  <c r="AC60" i="86" s="1"/>
  <c r="BA48" i="86"/>
  <c r="BA60" i="86" s="1"/>
  <c r="AR39" i="86"/>
  <c r="AB56" i="86"/>
  <c r="U52" i="84"/>
  <c r="AR12" i="86"/>
  <c r="E48" i="86"/>
  <c r="E60" i="86" s="1"/>
  <c r="M48" i="86"/>
  <c r="M60" i="86" s="1"/>
  <c r="U48" i="86"/>
  <c r="U60" i="86" s="1"/>
  <c r="AG48" i="86"/>
  <c r="AG60" i="86" s="1"/>
  <c r="AY48" i="86"/>
  <c r="AY60" i="86" s="1"/>
  <c r="AS15" i="86"/>
  <c r="AR7" i="86"/>
  <c r="AS52" i="86"/>
  <c r="AR49" i="86"/>
  <c r="AR52" i="86" s="1"/>
  <c r="AH48" i="84"/>
  <c r="AH60" i="84" s="1"/>
  <c r="AB31" i="84"/>
  <c r="AB48" i="84" s="1"/>
  <c r="Z48" i="84"/>
  <c r="Z60" i="84" s="1"/>
  <c r="R31" i="84"/>
  <c r="D31" i="84"/>
  <c r="D48" i="84" s="1"/>
  <c r="D60" i="84" s="1"/>
  <c r="AA15" i="86"/>
  <c r="BB15" i="86"/>
  <c r="AR10" i="86"/>
  <c r="AB20" i="86"/>
  <c r="BB20" i="86"/>
  <c r="D48" i="86"/>
  <c r="D60" i="86" s="1"/>
  <c r="J48" i="86"/>
  <c r="J60" i="86" s="1"/>
  <c r="T26" i="86"/>
  <c r="R48" i="86"/>
  <c r="R60" i="86" s="1"/>
  <c r="AF48" i="86"/>
  <c r="AF60" i="86" s="1"/>
  <c r="AP48" i="86"/>
  <c r="AP60" i="86" s="1"/>
  <c r="AR27" i="86"/>
  <c r="AR38" i="86"/>
  <c r="AR42" i="86"/>
  <c r="AA52" i="86"/>
  <c r="AT52" i="86"/>
  <c r="AQ56" i="86"/>
  <c r="AQ60" i="84"/>
  <c r="M23" i="81"/>
  <c r="U32" i="85"/>
  <c r="U43" i="85" s="1"/>
  <c r="D56" i="84"/>
  <c r="R56" i="84"/>
  <c r="AS48" i="84"/>
  <c r="AS60" i="84" s="1"/>
  <c r="AG48" i="84"/>
  <c r="AG60" i="84" s="1"/>
  <c r="Q60" i="84"/>
  <c r="E60" i="84"/>
  <c r="T16" i="85"/>
  <c r="U25" i="85"/>
  <c r="M19" i="81" s="1"/>
  <c r="R32" i="85"/>
  <c r="R41" i="85"/>
  <c r="AB15" i="86"/>
  <c r="AT15" i="86"/>
  <c r="AT48" i="86" s="1"/>
  <c r="AT60" i="86" s="1"/>
  <c r="Y15" i="86"/>
  <c r="AN48" i="86"/>
  <c r="AN60" i="86" s="1"/>
  <c r="AB52" i="86"/>
  <c r="BB52" i="86"/>
  <c r="O18" i="60"/>
  <c r="M60" i="84"/>
  <c r="B60" i="84"/>
  <c r="AT47" i="84"/>
  <c r="AR60" i="84"/>
  <c r="AF31" i="84"/>
  <c r="AF48" i="84" s="1"/>
  <c r="AF60" i="84" s="1"/>
  <c r="AD48" i="84"/>
  <c r="AD60" i="84" s="1"/>
  <c r="P48" i="84"/>
  <c r="P60" i="84" s="1"/>
  <c r="D27" i="84"/>
  <c r="R27" i="84"/>
  <c r="AT21" i="84"/>
  <c r="M9" i="81"/>
  <c r="U16" i="85"/>
  <c r="T41" i="85"/>
  <c r="T43" i="85" s="1"/>
  <c r="AQ15" i="86"/>
  <c r="AR9" i="86"/>
  <c r="Y20" i="86"/>
  <c r="AS20" i="86"/>
  <c r="F48" i="86"/>
  <c r="F60" i="86" s="1"/>
  <c r="N48" i="86"/>
  <c r="N60" i="86" s="1"/>
  <c r="V48" i="86"/>
  <c r="V60" i="86" s="1"/>
  <c r="AJ48" i="86"/>
  <c r="AJ60" i="86" s="1"/>
  <c r="AR32" i="86"/>
  <c r="AR36" i="86"/>
  <c r="AR40" i="86"/>
  <c r="G27" i="88"/>
  <c r="U27" i="88"/>
  <c r="U29" i="88" s="1"/>
  <c r="AA20" i="86"/>
  <c r="AT20" i="86"/>
  <c r="AE26" i="86"/>
  <c r="AE48" i="86" s="1"/>
  <c r="AE60" i="86" s="1"/>
  <c r="AU31" i="86"/>
  <c r="AX33" i="86"/>
  <c r="AU35" i="86"/>
  <c r="AX37" i="86"/>
  <c r="AU39" i="86"/>
  <c r="AX7" i="86"/>
  <c r="L26" i="86"/>
  <c r="L48" i="86" s="1"/>
  <c r="L60" i="86" s="1"/>
  <c r="AT26" i="86"/>
  <c r="AQ20" i="86"/>
  <c r="AU25" i="86"/>
  <c r="AI26" i="86"/>
  <c r="AI48" i="86" s="1"/>
  <c r="AI60" i="86" s="1"/>
  <c r="T30" i="86"/>
  <c r="H26" i="86"/>
  <c r="H48" i="86" s="1"/>
  <c r="H60" i="86" s="1"/>
  <c r="P26" i="86"/>
  <c r="P48" i="86" s="1"/>
  <c r="P60" i="86" s="1"/>
  <c r="AW36" i="86"/>
  <c r="AW40" i="86"/>
  <c r="AW43" i="86"/>
  <c r="AV43" i="86" s="1"/>
  <c r="AW44" i="86"/>
  <c r="AV44" i="86" s="1"/>
  <c r="AW45" i="86"/>
  <c r="AV45" i="86" s="1"/>
  <c r="AW46" i="86"/>
  <c r="AV46" i="86" s="1"/>
  <c r="Y47" i="86"/>
  <c r="T25" i="85"/>
  <c r="U21" i="84"/>
  <c r="AP17" i="84"/>
  <c r="U47" i="84"/>
  <c r="AL31" i="84"/>
  <c r="AL27" i="84"/>
  <c r="AL16" i="84"/>
  <c r="AB56" i="84"/>
  <c r="E29" i="88"/>
  <c r="E40" i="88" s="1"/>
  <c r="Q29" i="88"/>
  <c r="S29" i="88" s="1"/>
  <c r="G25" i="81"/>
  <c r="H29" i="88"/>
  <c r="H40" i="88" s="1"/>
  <c r="T43" i="82"/>
  <c r="T54" i="82" s="1"/>
  <c r="U24" i="82"/>
  <c r="U17" i="82"/>
  <c r="U41" i="82"/>
  <c r="O17" i="82"/>
  <c r="O43" i="82" s="1"/>
  <c r="O54" i="82" s="1"/>
  <c r="M43" i="82"/>
  <c r="M54" i="82" s="1"/>
  <c r="Q43" i="82"/>
  <c r="Q54" i="82" s="1"/>
  <c r="S17" i="82"/>
  <c r="S43" i="82" s="1"/>
  <c r="S54" i="82" s="1"/>
  <c r="U36" i="82"/>
  <c r="G20" i="81"/>
  <c r="U52" i="82"/>
  <c r="K41" i="82"/>
  <c r="K43" i="82" s="1"/>
  <c r="K54" i="82" s="1"/>
  <c r="I43" i="82"/>
  <c r="AP20" i="84"/>
  <c r="AU8" i="86"/>
  <c r="AW9" i="86"/>
  <c r="AX10" i="86"/>
  <c r="AU12" i="86"/>
  <c r="AW13" i="86"/>
  <c r="AU22" i="86"/>
  <c r="AB26" i="86"/>
  <c r="AW49" i="86"/>
  <c r="AU54" i="86"/>
  <c r="AW57" i="86"/>
  <c r="L25" i="60"/>
  <c r="L38" i="60"/>
  <c r="B48" i="86"/>
  <c r="B60" i="86" s="1"/>
  <c r="AT47" i="86"/>
  <c r="AB47" i="86"/>
  <c r="Q40" i="88"/>
  <c r="S40" i="88" s="1"/>
  <c r="M26" i="81"/>
  <c r="AW27" i="86"/>
  <c r="AX28" i="86"/>
  <c r="AX34" i="86"/>
  <c r="BB47" i="86"/>
  <c r="AW37" i="86"/>
  <c r="AX38" i="86"/>
  <c r="C38" i="60"/>
  <c r="AS26" i="86"/>
  <c r="AP37" i="84"/>
  <c r="AW54" i="86"/>
  <c r="AP25" i="84"/>
  <c r="AP22" i="84"/>
  <c r="AW41" i="86"/>
  <c r="AX42" i="86"/>
  <c r="BB30" i="86"/>
  <c r="AW51" i="86"/>
  <c r="AP54" i="84"/>
  <c r="AP23" i="84"/>
  <c r="AU7" i="86"/>
  <c r="AW8" i="86"/>
  <c r="AX9" i="86"/>
  <c r="AU11" i="86"/>
  <c r="AW12" i="86"/>
  <c r="AV12" i="86" s="1"/>
  <c r="AX13" i="86"/>
  <c r="AW16" i="86"/>
  <c r="AX17" i="86"/>
  <c r="AU19" i="86"/>
  <c r="AU21" i="86"/>
  <c r="AW22" i="86"/>
  <c r="AU23" i="86"/>
  <c r="AU24" i="86"/>
  <c r="AW25" i="86"/>
  <c r="AW53" i="86"/>
  <c r="AX54" i="86"/>
  <c r="AP35" i="84"/>
  <c r="AW28" i="86"/>
  <c r="AV28" i="86" s="1"/>
  <c r="AX31" i="86"/>
  <c r="AU33" i="86"/>
  <c r="AW34" i="86"/>
  <c r="AX35" i="86"/>
  <c r="AU37" i="86"/>
  <c r="AW38" i="86"/>
  <c r="AX39" i="86"/>
  <c r="AW50" i="86"/>
  <c r="AX51" i="86"/>
  <c r="AU57" i="86"/>
  <c r="AU58" i="86" s="1"/>
  <c r="O22" i="60"/>
  <c r="AU53" i="86"/>
  <c r="AU56" i="86" s="1"/>
  <c r="I38" i="60"/>
  <c r="AX14" i="86"/>
  <c r="AX41" i="86"/>
  <c r="AX27" i="86"/>
  <c r="AX6" i="86"/>
  <c r="AX49" i="86"/>
  <c r="AX53" i="86"/>
  <c r="AX56" i="86" s="1"/>
  <c r="AT16" i="84"/>
  <c r="M17" i="81"/>
  <c r="U31" i="84"/>
  <c r="AT56" i="84"/>
  <c r="AP49" i="84"/>
  <c r="M29" i="88"/>
  <c r="O13" i="60"/>
  <c r="O34" i="60"/>
  <c r="D33" i="81"/>
  <c r="D37" i="81" s="1"/>
  <c r="F37" i="81" s="1"/>
  <c r="L43" i="82"/>
  <c r="L54" i="82" s="1"/>
  <c r="G11" i="81"/>
  <c r="G12" i="81"/>
  <c r="AP33" i="84"/>
  <c r="AP30" i="84"/>
  <c r="AP28" i="84"/>
  <c r="AW6" i="86"/>
  <c r="AU9" i="86"/>
  <c r="AV9" i="86" s="1"/>
  <c r="AW10" i="86"/>
  <c r="AX11" i="86"/>
  <c r="AU13" i="86"/>
  <c r="AW14" i="86"/>
  <c r="AU17" i="86"/>
  <c r="AW18" i="86"/>
  <c r="AX19" i="86"/>
  <c r="AX21" i="86"/>
  <c r="BB26" i="86"/>
  <c r="AW24" i="86"/>
  <c r="AX25" i="86"/>
  <c r="AW29" i="86"/>
  <c r="AV29" i="86" s="1"/>
  <c r="AX32" i="86"/>
  <c r="AX36" i="86"/>
  <c r="AW39" i="86"/>
  <c r="AX40" i="86"/>
  <c r="AU41" i="86"/>
  <c r="AU42" i="86"/>
  <c r="AU49" i="86"/>
  <c r="AU50" i="86"/>
  <c r="G23" i="81"/>
  <c r="I29" i="88"/>
  <c r="T29" i="88"/>
  <c r="T40" i="88" s="1"/>
  <c r="F25" i="60"/>
  <c r="F38" i="60"/>
  <c r="AW23" i="86"/>
  <c r="AV23" i="86" s="1"/>
  <c r="Y30" i="86"/>
  <c r="AU51" i="86"/>
  <c r="C25" i="60"/>
  <c r="I25" i="60"/>
  <c r="AP53" i="84"/>
  <c r="AP51" i="84"/>
  <c r="AP42" i="84"/>
  <c r="AP39" i="84"/>
  <c r="H43" i="82"/>
  <c r="H54" i="82" s="1"/>
  <c r="AP59" i="84"/>
  <c r="AU16" i="86"/>
  <c r="AW17" i="86"/>
  <c r="AX18" i="86"/>
  <c r="AX50" i="86"/>
  <c r="U21" i="88"/>
  <c r="G24" i="81"/>
  <c r="G28" i="81"/>
  <c r="O30" i="60"/>
  <c r="O10" i="60"/>
  <c r="AP45" i="84"/>
  <c r="AP41" i="84"/>
  <c r="AP32" i="84"/>
  <c r="AP57" i="84"/>
  <c r="AP58" i="84" s="1"/>
  <c r="AP50" i="84"/>
  <c r="AP44" i="84"/>
  <c r="AP26" i="84"/>
  <c r="AT27" i="84"/>
  <c r="AW7" i="86"/>
  <c r="AX8" i="86"/>
  <c r="AU10" i="86"/>
  <c r="AW11" i="86"/>
  <c r="AX12" i="86"/>
  <c r="AU14" i="86"/>
  <c r="AX16" i="86"/>
  <c r="AU18" i="86"/>
  <c r="AW19" i="86"/>
  <c r="AV19" i="86" s="1"/>
  <c r="AW21" i="86"/>
  <c r="AV21" i="86" s="1"/>
  <c r="AX22" i="86"/>
  <c r="AU27" i="86"/>
  <c r="AU28" i="86"/>
  <c r="AA30" i="86"/>
  <c r="AS30" i="86"/>
  <c r="AU32" i="86"/>
  <c r="AU34" i="86"/>
  <c r="AU36" i="86"/>
  <c r="AU38" i="86"/>
  <c r="AU40" i="86"/>
  <c r="AW42" i="86"/>
  <c r="AV42" i="86" s="1"/>
  <c r="AA47" i="86"/>
  <c r="AQ47" i="86"/>
  <c r="AX57" i="86"/>
  <c r="AX58" i="86" s="1"/>
  <c r="AP55" i="84"/>
  <c r="J37" i="81"/>
  <c r="P43" i="82"/>
  <c r="P54" i="82" s="1"/>
  <c r="G10" i="81"/>
  <c r="G19" i="81"/>
  <c r="U56" i="84"/>
  <c r="AP56" i="84" s="1"/>
  <c r="AP46" i="84"/>
  <c r="AP36" i="84"/>
  <c r="AT31" i="84"/>
  <c r="U27" i="84"/>
  <c r="AP24" i="84"/>
  <c r="Y26" i="86"/>
  <c r="AQ26" i="86"/>
  <c r="AX29" i="86"/>
  <c r="AB30" i="86"/>
  <c r="AX30" i="86" s="1"/>
  <c r="AQ30" i="86"/>
  <c r="AW31" i="86"/>
  <c r="AW32" i="86"/>
  <c r="AV32" i="86" s="1"/>
  <c r="AW33" i="86"/>
  <c r="AV33" i="86" s="1"/>
  <c r="AW35" i="86"/>
  <c r="AV35" i="86" s="1"/>
  <c r="AS47" i="86"/>
  <c r="AP29" i="84"/>
  <c r="AP38" i="84"/>
  <c r="AP43" i="84"/>
  <c r="AP40" i="84"/>
  <c r="U16" i="84"/>
  <c r="AP34" i="84"/>
  <c r="B43" i="85"/>
  <c r="G9" i="81"/>
  <c r="E43" i="82"/>
  <c r="G43" i="82" s="1"/>
  <c r="G54" i="82" s="1"/>
  <c r="L21" i="81"/>
  <c r="L37" i="81" s="1"/>
  <c r="F21" i="81"/>
  <c r="J33" i="81"/>
  <c r="H59" i="69"/>
  <c r="F33" i="70"/>
  <c r="F34" i="70"/>
  <c r="F35" i="70"/>
  <c r="F36" i="70"/>
  <c r="F37" i="70"/>
  <c r="F38" i="70"/>
  <c r="F39" i="70"/>
  <c r="F40" i="70"/>
  <c r="F41" i="70"/>
  <c r="F42" i="70"/>
  <c r="F43" i="70"/>
  <c r="M21" i="81" l="1"/>
  <c r="AA26" i="86"/>
  <c r="AW26" i="86" s="1"/>
  <c r="AU26" i="86"/>
  <c r="AR47" i="86"/>
  <c r="AV40" i="86"/>
  <c r="AS48" i="86"/>
  <c r="AS60" i="86" s="1"/>
  <c r="AP52" i="84"/>
  <c r="AV25" i="86"/>
  <c r="AB48" i="86"/>
  <c r="AB60" i="86" s="1"/>
  <c r="AV17" i="86"/>
  <c r="U27" i="85"/>
  <c r="AA48" i="86"/>
  <c r="AA60" i="86" s="1"/>
  <c r="R27" i="85"/>
  <c r="Y48" i="86"/>
  <c r="Y60" i="86" s="1"/>
  <c r="AV31" i="86"/>
  <c r="AV14" i="86"/>
  <c r="AV50" i="86"/>
  <c r="AW15" i="86"/>
  <c r="AV39" i="86"/>
  <c r="AV8" i="86"/>
  <c r="R48" i="84"/>
  <c r="R60" i="84" s="1"/>
  <c r="AV24" i="86"/>
  <c r="AV18" i="86"/>
  <c r="AX52" i="86"/>
  <c r="AV38" i="86"/>
  <c r="AV11" i="86"/>
  <c r="AV54" i="86"/>
  <c r="AW52" i="86"/>
  <c r="AV49" i="86"/>
  <c r="AP21" i="84"/>
  <c r="AV36" i="86"/>
  <c r="AQ48" i="86"/>
  <c r="AQ60" i="86" s="1"/>
  <c r="AV51" i="86"/>
  <c r="AW58" i="86"/>
  <c r="AV57" i="86"/>
  <c r="AV58" i="86" s="1"/>
  <c r="AR15" i="86"/>
  <c r="AU52" i="86"/>
  <c r="AV34" i="86"/>
  <c r="AV7" i="86"/>
  <c r="AU15" i="86"/>
  <c r="AV13" i="86"/>
  <c r="G29" i="88"/>
  <c r="G40" i="88" s="1"/>
  <c r="W27" i="88"/>
  <c r="W29" i="88" s="1"/>
  <c r="W40" i="88" s="1"/>
  <c r="R43" i="85"/>
  <c r="R45" i="85" s="1"/>
  <c r="BB48" i="86"/>
  <c r="BB60" i="86" s="1"/>
  <c r="AU47" i="86"/>
  <c r="AR30" i="86"/>
  <c r="O38" i="60"/>
  <c r="AV53" i="86"/>
  <c r="AW56" i="86"/>
  <c r="AV22" i="86"/>
  <c r="AV16" i="86"/>
  <c r="AV41" i="86"/>
  <c r="AV37" i="86"/>
  <c r="AV27" i="86"/>
  <c r="AX26" i="86"/>
  <c r="U43" i="82"/>
  <c r="AL48" i="84"/>
  <c r="AL60" i="84" s="1"/>
  <c r="AX15" i="86"/>
  <c r="AX48" i="86" s="1"/>
  <c r="AX60" i="86" s="1"/>
  <c r="AT48" i="84"/>
  <c r="AT60" i="84" s="1"/>
  <c r="T27" i="85"/>
  <c r="T45" i="85" s="1"/>
  <c r="U45" i="85"/>
  <c r="T48" i="86"/>
  <c r="T60" i="86" s="1"/>
  <c r="AB60" i="84"/>
  <c r="AV10" i="86"/>
  <c r="AU30" i="86"/>
  <c r="AU20" i="86"/>
  <c r="AX20" i="86"/>
  <c r="AW20" i="86"/>
  <c r="AW47" i="86"/>
  <c r="AV47" i="86" s="1"/>
  <c r="M33" i="81"/>
  <c r="AP47" i="84"/>
  <c r="U48" i="84"/>
  <c r="U60" i="84" s="1"/>
  <c r="AP16" i="84"/>
  <c r="AP31" i="84"/>
  <c r="AP27" i="84"/>
  <c r="G35" i="81"/>
  <c r="I40" i="88"/>
  <c r="K29" i="88"/>
  <c r="K40" i="88" s="1"/>
  <c r="M40" i="88"/>
  <c r="O29" i="88"/>
  <c r="O40" i="88" s="1"/>
  <c r="U54" i="82"/>
  <c r="I54" i="82"/>
  <c r="G17" i="81"/>
  <c r="G21" i="81" s="1"/>
  <c r="M35" i="81"/>
  <c r="AX47" i="86"/>
  <c r="AW30" i="86"/>
  <c r="U40" i="88"/>
  <c r="G26" i="81"/>
  <c r="G31" i="81" s="1"/>
  <c r="O25" i="60"/>
  <c r="M31" i="81"/>
  <c r="B45" i="85"/>
  <c r="E54" i="82"/>
  <c r="F32" i="70"/>
  <c r="K214" i="74"/>
  <c r="K213" i="74"/>
  <c r="K212" i="74" s="1"/>
  <c r="K218" i="74" s="1"/>
  <c r="J212" i="74"/>
  <c r="J218" i="74" s="1"/>
  <c r="I212" i="74"/>
  <c r="I218" i="74" s="1"/>
  <c r="H212" i="74"/>
  <c r="H218" i="74" s="1"/>
  <c r="G212" i="74"/>
  <c r="G218" i="74" s="1"/>
  <c r="F212" i="74"/>
  <c r="F218" i="74" s="1"/>
  <c r="E212" i="74"/>
  <c r="E218" i="74" s="1"/>
  <c r="K198" i="74"/>
  <c r="K197" i="74"/>
  <c r="K196" i="74"/>
  <c r="K195" i="74"/>
  <c r="K194" i="74"/>
  <c r="K193" i="74"/>
  <c r="J192" i="74"/>
  <c r="I192" i="74"/>
  <c r="I191" i="74" s="1"/>
  <c r="I206" i="74" s="1"/>
  <c r="H192" i="74"/>
  <c r="H191" i="74" s="1"/>
  <c r="H206" i="74" s="1"/>
  <c r="G192" i="74"/>
  <c r="G191" i="74" s="1"/>
  <c r="G206" i="74" s="1"/>
  <c r="F192" i="74"/>
  <c r="F191" i="74" s="1"/>
  <c r="F206" i="74" s="1"/>
  <c r="E192" i="74"/>
  <c r="K177" i="74"/>
  <c r="K176" i="74"/>
  <c r="K175" i="74" s="1"/>
  <c r="K181" i="74" s="1"/>
  <c r="J175" i="74"/>
  <c r="J181" i="74" s="1"/>
  <c r="I175" i="74"/>
  <c r="I181" i="74" s="1"/>
  <c r="H175" i="74"/>
  <c r="H181" i="74" s="1"/>
  <c r="G175" i="74"/>
  <c r="G181" i="74" s="1"/>
  <c r="F175" i="74"/>
  <c r="F181" i="74" s="1"/>
  <c r="E175" i="74"/>
  <c r="E181" i="74" s="1"/>
  <c r="K163" i="74"/>
  <c r="K162" i="74"/>
  <c r="K161" i="74"/>
  <c r="K160" i="74"/>
  <c r="K159" i="74"/>
  <c r="K158" i="74"/>
  <c r="J157" i="74"/>
  <c r="I157" i="74"/>
  <c r="H157" i="74"/>
  <c r="G157" i="74"/>
  <c r="F157" i="74"/>
  <c r="E157" i="74"/>
  <c r="K141" i="74"/>
  <c r="K140" i="74"/>
  <c r="K139" i="74" s="1"/>
  <c r="K145" i="74" s="1"/>
  <c r="J139" i="74"/>
  <c r="J145" i="74" s="1"/>
  <c r="I139" i="74"/>
  <c r="I145" i="74" s="1"/>
  <c r="H139" i="74"/>
  <c r="H145" i="74" s="1"/>
  <c r="G139" i="74"/>
  <c r="G145" i="74" s="1"/>
  <c r="F139" i="74"/>
  <c r="F145" i="74" s="1"/>
  <c r="E139" i="74"/>
  <c r="E145" i="74" s="1"/>
  <c r="K126" i="74"/>
  <c r="K125" i="74"/>
  <c r="K124" i="74"/>
  <c r="K123" i="74"/>
  <c r="K122" i="74"/>
  <c r="J121" i="74"/>
  <c r="J120" i="74" s="1"/>
  <c r="J135" i="74" s="1"/>
  <c r="I121" i="74"/>
  <c r="I120" i="74" s="1"/>
  <c r="I135" i="74" s="1"/>
  <c r="H121" i="74"/>
  <c r="H120" i="74" s="1"/>
  <c r="H135" i="74" s="1"/>
  <c r="G121" i="74"/>
  <c r="F121" i="74"/>
  <c r="F120" i="74" s="1"/>
  <c r="F135" i="74" s="1"/>
  <c r="E121" i="74"/>
  <c r="E120" i="74" s="1"/>
  <c r="E135" i="74" s="1"/>
  <c r="K104" i="74"/>
  <c r="K103" i="74"/>
  <c r="K102" i="74" s="1"/>
  <c r="K108" i="74" s="1"/>
  <c r="J102" i="74"/>
  <c r="J108" i="74" s="1"/>
  <c r="I102" i="74"/>
  <c r="I108" i="74" s="1"/>
  <c r="H102" i="74"/>
  <c r="H108" i="74" s="1"/>
  <c r="G102" i="74"/>
  <c r="G108" i="74" s="1"/>
  <c r="F102" i="74"/>
  <c r="F108" i="74" s="1"/>
  <c r="E102" i="74"/>
  <c r="E108" i="74" s="1"/>
  <c r="K90" i="74"/>
  <c r="K89" i="74"/>
  <c r="K88" i="74"/>
  <c r="K87" i="74"/>
  <c r="K86" i="74"/>
  <c r="K85" i="74"/>
  <c r="J84" i="74"/>
  <c r="J83" i="74" s="1"/>
  <c r="J98" i="74" s="1"/>
  <c r="I84" i="74"/>
  <c r="I83" i="74" s="1"/>
  <c r="I98" i="74" s="1"/>
  <c r="H84" i="74"/>
  <c r="H83" i="74" s="1"/>
  <c r="H98" i="74" s="1"/>
  <c r="G84" i="74"/>
  <c r="G83" i="74" s="1"/>
  <c r="F84" i="74"/>
  <c r="F83" i="74" s="1"/>
  <c r="F98" i="74" s="1"/>
  <c r="E84" i="74"/>
  <c r="E83" i="74" s="1"/>
  <c r="E98" i="74" s="1"/>
  <c r="G70" i="74"/>
  <c r="K66" i="74"/>
  <c r="K65" i="74"/>
  <c r="J64" i="74"/>
  <c r="J70" i="74" s="1"/>
  <c r="I64" i="74"/>
  <c r="I70" i="74" s="1"/>
  <c r="H64" i="74"/>
  <c r="H70" i="74" s="1"/>
  <c r="F64" i="74"/>
  <c r="F70" i="74" s="1"/>
  <c r="E64" i="74"/>
  <c r="K52" i="74"/>
  <c r="K51" i="74"/>
  <c r="K50" i="74"/>
  <c r="K49" i="74"/>
  <c r="K48" i="74"/>
  <c r="K47" i="74"/>
  <c r="J46" i="74"/>
  <c r="J45" i="74" s="1"/>
  <c r="J60" i="74" s="1"/>
  <c r="I46" i="74"/>
  <c r="I45" i="74" s="1"/>
  <c r="I60" i="74" s="1"/>
  <c r="H46" i="74"/>
  <c r="G46" i="74"/>
  <c r="F46" i="74"/>
  <c r="F45" i="74" s="1"/>
  <c r="F60" i="74" s="1"/>
  <c r="E46" i="74"/>
  <c r="E45" i="74" s="1"/>
  <c r="E60" i="74" s="1"/>
  <c r="H45" i="74"/>
  <c r="H60" i="74" s="1"/>
  <c r="G45" i="74"/>
  <c r="G60" i="74" s="1"/>
  <c r="J11" i="77"/>
  <c r="J12" i="77"/>
  <c r="J13" i="77"/>
  <c r="J14" i="77"/>
  <c r="J15" i="77"/>
  <c r="J16" i="77"/>
  <c r="J10" i="77"/>
  <c r="AV56" i="86" l="1"/>
  <c r="AW48" i="86"/>
  <c r="AV26" i="86"/>
  <c r="AW60" i="86"/>
  <c r="AV15" i="86"/>
  <c r="AR48" i="86"/>
  <c r="AR60" i="86" s="1"/>
  <c r="AV52" i="86"/>
  <c r="AU48" i="86"/>
  <c r="AU60" i="86" s="1"/>
  <c r="AV20" i="86"/>
  <c r="AV30" i="86"/>
  <c r="M37" i="81"/>
  <c r="AP48" i="84"/>
  <c r="AP60" i="84" s="1"/>
  <c r="H156" i="74"/>
  <c r="H171" i="74" s="1"/>
  <c r="E156" i="74"/>
  <c r="E171" i="74" s="1"/>
  <c r="I156" i="74"/>
  <c r="I171" i="74" s="1"/>
  <c r="F156" i="74"/>
  <c r="F171" i="74" s="1"/>
  <c r="J156" i="74"/>
  <c r="J171" i="74" s="1"/>
  <c r="J191" i="74"/>
  <c r="J206" i="74" s="1"/>
  <c r="G156" i="74"/>
  <c r="G171" i="74" s="1"/>
  <c r="K156" i="74"/>
  <c r="G33" i="81"/>
  <c r="G37" i="81" s="1"/>
  <c r="J23" i="77"/>
  <c r="K121" i="74"/>
  <c r="K120" i="74" s="1"/>
  <c r="K192" i="74"/>
  <c r="K191" i="74" s="1"/>
  <c r="K157" i="74"/>
  <c r="E191" i="74"/>
  <c r="G120" i="74"/>
  <c r="G135" i="74" s="1"/>
  <c r="K135" i="74" s="1"/>
  <c r="K46" i="74"/>
  <c r="G98" i="74"/>
  <c r="K83" i="74"/>
  <c r="K98" i="74" s="1"/>
  <c r="K64" i="74"/>
  <c r="K70" i="74" s="1"/>
  <c r="K84" i="74"/>
  <c r="K45" i="74"/>
  <c r="K60" i="74" s="1"/>
  <c r="AV48" i="86" l="1"/>
  <c r="AV60" i="86" s="1"/>
  <c r="K171" i="74"/>
  <c r="E206" i="74"/>
  <c r="K206" i="74"/>
  <c r="I68" i="69" l="1"/>
  <c r="I69" i="69"/>
  <c r="H30" i="60"/>
  <c r="B29" i="79"/>
  <c r="B21" i="79"/>
  <c r="B18" i="79"/>
  <c r="B18" i="76"/>
  <c r="K30" i="74"/>
  <c r="K29" i="74"/>
  <c r="J28" i="74"/>
  <c r="J34" i="74" s="1"/>
  <c r="I28" i="74"/>
  <c r="I34" i="74" s="1"/>
  <c r="H28" i="74"/>
  <c r="H34" i="74" s="1"/>
  <c r="E28" i="74"/>
  <c r="E34" i="74" s="1"/>
  <c r="E24" i="74"/>
  <c r="K15" i="74"/>
  <c r="K14" i="74"/>
  <c r="K13" i="74"/>
  <c r="K12" i="74"/>
  <c r="K11" i="74"/>
  <c r="J10" i="74"/>
  <c r="J9" i="74" s="1"/>
  <c r="J24" i="74" s="1"/>
  <c r="I10" i="74"/>
  <c r="H10" i="74"/>
  <c r="G10" i="74"/>
  <c r="G9" i="74" s="1"/>
  <c r="G24" i="74" s="1"/>
  <c r="F24" i="74"/>
  <c r="I9" i="74"/>
  <c r="I24" i="74" s="1"/>
  <c r="H9" i="74"/>
  <c r="H24" i="74" s="1"/>
  <c r="D32" i="73"/>
  <c r="C32" i="73"/>
  <c r="E19" i="73"/>
  <c r="D19" i="73"/>
  <c r="C19" i="73"/>
  <c r="E32" i="70"/>
  <c r="D32" i="70"/>
  <c r="F29" i="70"/>
  <c r="F28" i="70"/>
  <c r="F27" i="70"/>
  <c r="F26" i="70"/>
  <c r="F25" i="70"/>
  <c r="E24" i="70"/>
  <c r="D24" i="70"/>
  <c r="F22" i="70"/>
  <c r="F12" i="70"/>
  <c r="F8" i="70"/>
  <c r="I70" i="69"/>
  <c r="G63" i="69"/>
  <c r="F63" i="69"/>
  <c r="G61" i="69"/>
  <c r="F61" i="69"/>
  <c r="H60" i="69"/>
  <c r="I60" i="69"/>
  <c r="I57" i="69"/>
  <c r="I56" i="69"/>
  <c r="I55" i="69"/>
  <c r="H54" i="69"/>
  <c r="G54" i="69"/>
  <c r="F54" i="69"/>
  <c r="I54" i="69"/>
  <c r="H53" i="69"/>
  <c r="I53" i="69"/>
  <c r="H52" i="69"/>
  <c r="I52" i="69"/>
  <c r="H51" i="69"/>
  <c r="I51" i="69" s="1"/>
  <c r="G50" i="69"/>
  <c r="H49" i="69"/>
  <c r="I49" i="69"/>
  <c r="H47" i="69"/>
  <c r="I47" i="69"/>
  <c r="H46" i="69"/>
  <c r="I46" i="69"/>
  <c r="H45" i="69"/>
  <c r="H44" i="69"/>
  <c r="I43" i="69"/>
  <c r="G41" i="69"/>
  <c r="F41" i="69"/>
  <c r="H38" i="69"/>
  <c r="H37" i="69"/>
  <c r="H36" i="69"/>
  <c r="G35" i="69"/>
  <c r="F35" i="69"/>
  <c r="H34" i="69"/>
  <c r="H32" i="69"/>
  <c r="H31" i="69"/>
  <c r="H30" i="69"/>
  <c r="H29" i="69"/>
  <c r="H28" i="69"/>
  <c r="H27" i="69"/>
  <c r="G26" i="69"/>
  <c r="F26" i="69"/>
  <c r="H25" i="69"/>
  <c r="H24" i="69"/>
  <c r="H23" i="69"/>
  <c r="H22" i="69"/>
  <c r="H21" i="69"/>
  <c r="I21" i="69"/>
  <c r="H20" i="69"/>
  <c r="H19" i="69"/>
  <c r="H18" i="69"/>
  <c r="H17" i="69"/>
  <c r="H16" i="69"/>
  <c r="H15" i="69"/>
  <c r="I15" i="69" s="1"/>
  <c r="H14" i="69"/>
  <c r="G13" i="69"/>
  <c r="F13" i="69"/>
  <c r="I10" i="69"/>
  <c r="H7" i="69"/>
  <c r="I7" i="69"/>
  <c r="G5" i="69"/>
  <c r="F5" i="69"/>
  <c r="B17" i="65"/>
  <c r="B39" i="64"/>
  <c r="Q37" i="60"/>
  <c r="Q36" i="60"/>
  <c r="Q35" i="60"/>
  <c r="P34" i="60"/>
  <c r="N34" i="60"/>
  <c r="M34" i="60"/>
  <c r="K34" i="60"/>
  <c r="J34" i="60"/>
  <c r="H34" i="60"/>
  <c r="G34" i="60"/>
  <c r="E34" i="60"/>
  <c r="D34" i="60"/>
  <c r="Q33" i="60"/>
  <c r="Q32" i="60"/>
  <c r="Q31" i="60"/>
  <c r="P30" i="60"/>
  <c r="N30" i="60"/>
  <c r="M30" i="60"/>
  <c r="M38" i="60" s="1"/>
  <c r="K30" i="60"/>
  <c r="J30" i="60"/>
  <c r="G30" i="60"/>
  <c r="E30" i="60"/>
  <c r="D30" i="60"/>
  <c r="Q29" i="60"/>
  <c r="Q28" i="60"/>
  <c r="Q27" i="60"/>
  <c r="Q26" i="60"/>
  <c r="Q24" i="60"/>
  <c r="Q23" i="60"/>
  <c r="P22" i="60"/>
  <c r="N22" i="60"/>
  <c r="M22" i="60"/>
  <c r="K22" i="60"/>
  <c r="J22" i="60"/>
  <c r="H22" i="60"/>
  <c r="G22" i="60"/>
  <c r="E22" i="60"/>
  <c r="D22" i="60"/>
  <c r="Q21" i="60"/>
  <c r="Q20" i="60"/>
  <c r="Q19" i="60"/>
  <c r="P18" i="60"/>
  <c r="N18" i="60"/>
  <c r="M18" i="60"/>
  <c r="K18" i="60"/>
  <c r="J18" i="60"/>
  <c r="H18" i="60"/>
  <c r="G18" i="60"/>
  <c r="E18" i="60"/>
  <c r="D18" i="60"/>
  <c r="Q16" i="60"/>
  <c r="Q15" i="60"/>
  <c r="Q14" i="60"/>
  <c r="P13" i="60"/>
  <c r="N13" i="60"/>
  <c r="M13" i="60"/>
  <c r="K13" i="60"/>
  <c r="J13" i="60"/>
  <c r="H13" i="60"/>
  <c r="G13" i="60"/>
  <c r="E13" i="60"/>
  <c r="D13" i="60"/>
  <c r="Q12" i="60"/>
  <c r="Q11" i="60"/>
  <c r="P10" i="60"/>
  <c r="N10" i="60"/>
  <c r="M10" i="60"/>
  <c r="K10" i="60"/>
  <c r="J10" i="60"/>
  <c r="H10" i="60"/>
  <c r="G10" i="60"/>
  <c r="E10" i="60"/>
  <c r="D10" i="60"/>
  <c r="Q9" i="60"/>
  <c r="Q8" i="60"/>
  <c r="Q7" i="60"/>
  <c r="Q6" i="60"/>
  <c r="K28" i="74" l="1"/>
  <c r="K34" i="74" s="1"/>
  <c r="P25" i="60"/>
  <c r="I17" i="69"/>
  <c r="I19" i="69"/>
  <c r="I45" i="69"/>
  <c r="H50" i="69"/>
  <c r="I50" i="69" s="1"/>
  <c r="G25" i="60"/>
  <c r="I30" i="69"/>
  <c r="J25" i="60"/>
  <c r="D38" i="60"/>
  <c r="I22" i="69"/>
  <c r="I29" i="69"/>
  <c r="H41" i="69"/>
  <c r="I38" i="69"/>
  <c r="I36" i="69"/>
  <c r="I33" i="69"/>
  <c r="I31" i="69"/>
  <c r="F12" i="69"/>
  <c r="F11" i="69" s="1"/>
  <c r="F58" i="69" s="1"/>
  <c r="F72" i="69" s="1"/>
  <c r="H26" i="69"/>
  <c r="G12" i="69"/>
  <c r="G11" i="69" s="1"/>
  <c r="G58" i="69" s="1"/>
  <c r="G72" i="69" s="1"/>
  <c r="H5" i="69"/>
  <c r="I5" i="69" s="1"/>
  <c r="F16" i="70"/>
  <c r="D45" i="70"/>
  <c r="I65" i="69"/>
  <c r="H61" i="69"/>
  <c r="H63" i="69"/>
  <c r="E45" i="70"/>
  <c r="J38" i="60"/>
  <c r="D25" i="60"/>
  <c r="P38" i="60"/>
  <c r="H13" i="69"/>
  <c r="I25" i="69"/>
  <c r="H35" i="69"/>
  <c r="I48" i="69"/>
  <c r="I66" i="69"/>
  <c r="K10" i="74"/>
  <c r="N38" i="60"/>
  <c r="M25" i="60"/>
  <c r="G38" i="60"/>
  <c r="I6" i="69"/>
  <c r="I16" i="69"/>
  <c r="I18" i="69"/>
  <c r="I20" i="69"/>
  <c r="I32" i="69"/>
  <c r="I34" i="69"/>
  <c r="I37" i="69"/>
  <c r="I40" i="69"/>
  <c r="F24" i="70"/>
  <c r="F45" i="70" s="1"/>
  <c r="B22" i="79"/>
  <c r="I42" i="69"/>
  <c r="I27" i="69"/>
  <c r="E38" i="60"/>
  <c r="E25" i="60"/>
  <c r="H38" i="60"/>
  <c r="H25" i="60"/>
  <c r="K38" i="60"/>
  <c r="Q34" i="60"/>
  <c r="Q22" i="60"/>
  <c r="Q13" i="60"/>
  <c r="K25" i="60"/>
  <c r="N25" i="60"/>
  <c r="Q18" i="60"/>
  <c r="K9" i="74"/>
  <c r="K24" i="74" s="1"/>
  <c r="I14" i="69"/>
  <c r="I59" i="69"/>
  <c r="I61" i="69" s="1"/>
  <c r="I64" i="69"/>
  <c r="Q10" i="60"/>
  <c r="Q30" i="60"/>
  <c r="I41" i="69" l="1"/>
  <c r="I63" i="69"/>
  <c r="I35" i="69"/>
  <c r="H12" i="69"/>
  <c r="H11" i="69" s="1"/>
  <c r="I26" i="69"/>
  <c r="I13" i="69"/>
  <c r="Q38" i="60"/>
  <c r="Q25" i="60"/>
  <c r="H58" i="69" l="1"/>
  <c r="H72" i="69" s="1"/>
  <c r="I11" i="69"/>
  <c r="I12" i="69"/>
  <c r="I58" i="69" l="1"/>
  <c r="I72" i="69" s="1"/>
  <c r="T8" i="84"/>
  <c r="T10" i="84"/>
  <c r="T11" i="84"/>
  <c r="T9" i="84"/>
  <c r="T12" i="84"/>
  <c r="T13" i="84"/>
  <c r="T15" i="84"/>
  <c r="T17" i="84"/>
  <c r="T14" i="84"/>
  <c r="T16" i="84"/>
  <c r="T18" i="84"/>
  <c r="T25" i="84"/>
  <c r="T24" i="84"/>
  <c r="T23" i="84"/>
  <c r="T26" i="84"/>
  <c r="T20" i="84"/>
  <c r="T19" i="84"/>
  <c r="T22" i="84"/>
  <c r="T33" i="84"/>
  <c r="T29" i="84"/>
  <c r="T27" i="84"/>
  <c r="T50" i="84"/>
  <c r="T56" i="84"/>
  <c r="T55" i="84"/>
  <c r="T28" i="84"/>
  <c r="T35" i="84"/>
  <c r="T53" i="84"/>
  <c r="T41" i="84"/>
  <c r="T49" i="84"/>
  <c r="T59" i="84"/>
  <c r="T31" i="84"/>
  <c r="T39" i="84"/>
  <c r="T34" i="84"/>
  <c r="T45" i="84"/>
  <c r="T36" i="84"/>
  <c r="T42" i="84"/>
  <c r="T32" i="84"/>
  <c r="T37" i="84"/>
  <c r="T30" i="84"/>
  <c r="T43" i="84"/>
  <c r="T54" i="84"/>
  <c r="T46" i="84"/>
  <c r="T44" i="84"/>
  <c r="T38" i="84"/>
  <c r="T57" i="84"/>
  <c r="T58" i="84" s="1"/>
  <c r="T40" i="84"/>
  <c r="T51" i="84"/>
  <c r="T52" i="84" s="1"/>
  <c r="T47" i="84" l="1"/>
  <c r="T21" i="84"/>
  <c r="T48" i="84" l="1"/>
  <c r="T60" i="84" s="1"/>
</calcChain>
</file>

<file path=xl/sharedStrings.xml><?xml version="1.0" encoding="utf-8"?>
<sst xmlns="http://schemas.openxmlformats.org/spreadsheetml/2006/main" count="1772" uniqueCount="987">
  <si>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</si>
  <si>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</si>
  <si>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</si>
  <si>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</si>
  <si>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</si>
  <si>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</si>
  <si>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</si>
  <si>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</si>
  <si>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</si>
  <si>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</si>
  <si>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</si>
  <si>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</si>
  <si>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</si>
  <si>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</si>
  <si>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</si>
  <si>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</si>
  <si>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</si>
  <si>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</si>
  <si>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 xml:space="preserve">Ebből: B813. Maradvány igénybevétele 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</si>
  <si>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</si>
  <si>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</si>
  <si>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</si>
  <si>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</si>
  <si>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</si>
  <si>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</si>
  <si>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</si>
  <si>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</si>
  <si>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</si>
  <si>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</si>
  <si>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</si>
  <si>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</si>
  <si>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</si>
  <si>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</si>
  <si>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</si>
  <si>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</si>
  <si>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</si>
  <si>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</si>
  <si>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</si>
  <si>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Önkormányzat</t>
  </si>
  <si>
    <t xml:space="preserve">MINDÖSSZESEN </t>
  </si>
  <si>
    <t xml:space="preserve">  BEVÉTELEK JOGCÍMEI</t>
  </si>
  <si>
    <t xml:space="preserve">Önkormányzat </t>
  </si>
  <si>
    <t>Polgármesteri Hivatal</t>
  </si>
  <si>
    <t>Harsányi Hárfavirág Óvoda</t>
  </si>
  <si>
    <t>Harsány Községi Könyvtár</t>
  </si>
  <si>
    <t xml:space="preserve">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</si>
  <si>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</si>
  <si>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</si>
  <si>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</si>
  <si>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</si>
  <si>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</si>
  <si>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</si>
  <si>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</si>
  <si>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</si>
  <si>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</si>
  <si>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B34 Vagyoni típusú adók</t>
  </si>
  <si>
    <t>B351 értékesítési forgalmi adók</t>
  </si>
  <si>
    <t xml:space="preserve">B355. Egyéb áruhasználati és szolgáltatási adók </t>
  </si>
  <si>
    <t xml:space="preserve">B36. Egyéb közhatalmi bevételek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</si>
  <si>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</si>
  <si>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</si>
  <si>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</si>
  <si>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</si>
  <si>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</si>
  <si>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>B405. Ellátási díjak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</si>
  <si>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</si>
  <si>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</si>
  <si>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</si>
  <si>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</si>
  <si>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</si>
  <si>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</si>
  <si>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</si>
  <si>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</si>
  <si>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</si>
  <si>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</si>
  <si>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</si>
  <si>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</si>
  <si>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</si>
  <si>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</si>
  <si>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</si>
  <si>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</si>
  <si>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</si>
  <si>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>Hársfavirág Óvoda</t>
  </si>
  <si>
    <t>Községi Könyvtár</t>
  </si>
  <si>
    <t>Önkormányzat összesen</t>
  </si>
  <si>
    <t xml:space="preserve">KIADÁSOK JOGCÍMEI </t>
  </si>
  <si>
    <t xml:space="preserve">Mindösszesen 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</si>
  <si>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</si>
  <si>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</si>
  <si>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</si>
  <si>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</si>
  <si>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</si>
  <si>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</si>
  <si>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</si>
  <si>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</si>
  <si>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</si>
  <si>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</si>
  <si>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</si>
  <si>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</si>
  <si>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</si>
  <si>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</si>
  <si>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</si>
  <si>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</si>
  <si>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</si>
  <si>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>G. KIADÁS MINDÖSSZESEN (C+F)</t>
  </si>
  <si>
    <t>K6. Beruházások</t>
  </si>
  <si>
    <t>Beruházási feladat</t>
  </si>
  <si>
    <t>Önkormányzat:</t>
  </si>
  <si>
    <t>Beruházás összesen</t>
  </si>
  <si>
    <t xml:space="preserve">K7.  Felújítások </t>
  </si>
  <si>
    <t xml:space="preserve"> Felújítási cél</t>
  </si>
  <si>
    <t>Felújítás összesen</t>
  </si>
  <si>
    <t>K8. Egyéb felhalmozási kiadások</t>
  </si>
  <si>
    <t>Egyéb felhalmozási kiadások összesen</t>
  </si>
  <si>
    <t xml:space="preserve">Felhalmozási kiadások összesen </t>
  </si>
  <si>
    <t>Polgármesteri hivatal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</si>
  <si>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</si>
  <si>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</si>
  <si>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</si>
  <si>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</si>
  <si>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</si>
  <si>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</si>
  <si>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</si>
  <si>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</si>
  <si>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</si>
  <si>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</si>
  <si>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</si>
  <si>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</si>
  <si>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</si>
  <si>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</si>
  <si>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</si>
  <si>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>FELHALMOZÁSI KÖLTSÉGVETÉSI BEVÉTELEK ÖSSZESEN (B2.+B5.+B7.)</t>
  </si>
  <si>
    <t>FELHALMOZÁSI BEVÉTELEK MINDÖSSZESEN</t>
  </si>
  <si>
    <t>eredeti</t>
  </si>
  <si>
    <t>módosított</t>
  </si>
  <si>
    <t>teljesítés</t>
  </si>
  <si>
    <t>B354 Gépjárműadó</t>
  </si>
  <si>
    <t xml:space="preserve"> Ft-ban</t>
  </si>
  <si>
    <t xml:space="preserve">        Ft-ban</t>
  </si>
  <si>
    <t>Harsányi Hársfavirág  Óvoda</t>
  </si>
  <si>
    <t>Harsányi Hársfavirág Óvoda összesen</t>
  </si>
  <si>
    <t>Harsányi Polgármesteri Hivatal</t>
  </si>
  <si>
    <t>könyv beszerzés</t>
  </si>
  <si>
    <t>Harsány Községi Könyvtár  összesen</t>
  </si>
  <si>
    <t>Útfelújítás</t>
  </si>
  <si>
    <t>Harsányi Hársfavirág Óvoda</t>
  </si>
  <si>
    <t>Ft-ban</t>
  </si>
  <si>
    <t>Feladatok</t>
  </si>
  <si>
    <t>Tartalék</t>
  </si>
  <si>
    <t>1.1 Önkormányzatok igazgatási feladatai</t>
  </si>
  <si>
    <t xml:space="preserve">1.2.1.Közutak, hidak, alagutak, parkolók fenntartásával kapcsolatos feladatok </t>
  </si>
  <si>
    <t>1.2.2. Közvilágítás</t>
  </si>
  <si>
    <t>1.2.3. Zöldterületek fenntartásával, gonodzásával kapcsolatos feladatok</t>
  </si>
  <si>
    <t>1.2.4. Köztemető fenntartásával kapcsolatos feladatok</t>
  </si>
  <si>
    <t>1.2.5. Vendégház üzemeltetésével kapcsolatos feladatok</t>
  </si>
  <si>
    <t>1.2.6. Sópince müködtetésével, üzemeltetéséval kapcsolatos feladatok</t>
  </si>
  <si>
    <t>1.2.7. Egészségshop üzemeltetésével kapcsolatos feladatok</t>
  </si>
  <si>
    <t>1.2.8. egyéb település- és intézmény üzemeltetéssel kapcsolatos feladatok</t>
  </si>
  <si>
    <t>1.2. Település és intézményüzemeltetési feladatok összesen</t>
  </si>
  <si>
    <t>1.3,1. Család- és nővédelmi egészségügyi ellátással kapcsolatos feladatok</t>
  </si>
  <si>
    <t>1.3.2. Ifjúság- egészségügyi gondozás</t>
  </si>
  <si>
    <t>1.3.3. Ügyeleti ellátás</t>
  </si>
  <si>
    <t>1.3.4. Egyéb egészségügyi ellátás</t>
  </si>
  <si>
    <t>1.3. Egészségügyi ellátás összesen</t>
  </si>
  <si>
    <t>1.4.1 Szociális étkeztetés</t>
  </si>
  <si>
    <t>1.4.2. Háziségítségnyújtással és jelzőrendszeres házi segítségnyújtással kapcsolatos feladatok</t>
  </si>
  <si>
    <t xml:space="preserve">1.4.3. Lakáshoz jutást segítő támogatás </t>
  </si>
  <si>
    <t>1.4.4. Egyéb önkormányzati pénzbeni és természetbeni ellátások</t>
  </si>
  <si>
    <t>1.4.5. Család és gyermekjóléti szolgáltatás</t>
  </si>
  <si>
    <t>1.4, Szociális ellátással kapcsolatos feladatok</t>
  </si>
  <si>
    <t>1.5.1.  Közösségi ház fenntartásával, működtetésével kapcsolatos feladatok</t>
  </si>
  <si>
    <t>1.5.2.Önkormányzati rendezvényekkel kapcsolatos feladatk</t>
  </si>
  <si>
    <t>1.5.3. Sport feladatok</t>
  </si>
  <si>
    <t>1.5. Közművelődési  feladatok</t>
  </si>
  <si>
    <t>1.6. Civil szervezetek támogatása</t>
  </si>
  <si>
    <t>1.7. Közmunka</t>
  </si>
  <si>
    <t>1.8 Önkormányzati feladatra nem tervezhető bevételek</t>
  </si>
  <si>
    <t>2.1. igazgatási tev.</t>
  </si>
  <si>
    <t>2.2. szociális ellátás</t>
  </si>
  <si>
    <t>2.3.Választással, népszavazással kapcsolatos feladatok</t>
  </si>
  <si>
    <t>2. Polgármesteri Hivatal összesen</t>
  </si>
  <si>
    <t>3.1.óvodai nevelés</t>
  </si>
  <si>
    <t>3.2. élelmezési tev.</t>
  </si>
  <si>
    <t>3. Hársfavirág óvoda összesen</t>
  </si>
  <si>
    <t>4.1 Könyvtári tevékenység</t>
  </si>
  <si>
    <t>4. Könyvtár összesen</t>
  </si>
  <si>
    <t>Mindösszesen</t>
  </si>
  <si>
    <t>Ellátottak pénzbeli juttatásai eredeti előirányzat</t>
  </si>
  <si>
    <t>Egyéb működési kiadások eredeti előirányzat</t>
  </si>
  <si>
    <t>Működési kv.kiadásai összesen eredeti előirányzat</t>
  </si>
  <si>
    <t>Beruházás eredeti előirányzat</t>
  </si>
  <si>
    <t>Felújítás eredeti előirányzat</t>
  </si>
  <si>
    <t>Egyéb felhalmozási kiadások eredeti előirányzat</t>
  </si>
  <si>
    <t>Felhalmozási kv.kiadásai összesen eredeti előirányzat</t>
  </si>
  <si>
    <t>Költségvetési kiadás összesen eredeti előirányzat</t>
  </si>
  <si>
    <t>Dologi kiadások módosított előirányzat</t>
  </si>
  <si>
    <t>Ellátottak pénzbeli juttatásai módosított előirányzat</t>
  </si>
  <si>
    <t>Egyéb működési kiadások módosított előirányzat</t>
  </si>
  <si>
    <t>Beruházás módosított előirányzat</t>
  </si>
  <si>
    <t>Egyéb felhalmozási kiadások módosított előirányzat</t>
  </si>
  <si>
    <t>Járulékok módosított előirányzat</t>
  </si>
  <si>
    <t>Dologi kiadások teljesítés</t>
  </si>
  <si>
    <t>Ellátottak pénzbeli juttatásai teljesítés</t>
  </si>
  <si>
    <t>Felújítás módosított előirányzat</t>
  </si>
  <si>
    <t>tartalék</t>
  </si>
  <si>
    <t>Állam- igazgatási feladat</t>
  </si>
  <si>
    <t>Kötelező feladat</t>
  </si>
  <si>
    <t>Önként vállalt feladat</t>
  </si>
  <si>
    <t>Mind- összesen</t>
  </si>
  <si>
    <t>1.4.  Szociális ellátással kapcsolatos feladatok</t>
  </si>
  <si>
    <t>3.4 közmunka</t>
  </si>
  <si>
    <t>forintban</t>
  </si>
  <si>
    <t>Összesen</t>
  </si>
  <si>
    <t>Sorszám</t>
  </si>
  <si>
    <t>Megnevezés</t>
  </si>
  <si>
    <t>Előző időszak</t>
  </si>
  <si>
    <t>Módosítások</t>
  </si>
  <si>
    <t>Tárgyidőszak</t>
  </si>
  <si>
    <t>001</t>
  </si>
  <si>
    <t>A/I Immateriális javak  (=A/I/1+A/I/2+A/I/3)</t>
  </si>
  <si>
    <t>002</t>
  </si>
  <si>
    <t>A/II Tárgyi eszközök  (=A/II/1+...+A/II/5)</t>
  </si>
  <si>
    <t>003</t>
  </si>
  <si>
    <t>A/III Befektetett pénzügyi eszközök (=A/III/1+A/III/2+A/III/3)</t>
  </si>
  <si>
    <t>004</t>
  </si>
  <si>
    <t>A/IV Koncesszióba, vagyonkezelésbe adott eszközök  (=A/IV/1+A/IV/2)</t>
  </si>
  <si>
    <t>005</t>
  </si>
  <si>
    <t>A) NEMZETI VAGYONBA TARTOZÓ BEFEKTETETT ESZKÖZÖK (=A/I+A/II+A/III+A/IV)</t>
  </si>
  <si>
    <t>006</t>
  </si>
  <si>
    <t>B/I Készletek (=B/I/1+…+B/I/5)</t>
  </si>
  <si>
    <t>007</t>
  </si>
  <si>
    <t>B/II Értékpapírok (=B/II/1+B/II/2)</t>
  </si>
  <si>
    <t>008</t>
  </si>
  <si>
    <t>B) NEMZETI VAGYONBA TARTOZÓ FORGÓESZKÖZÖK (= B/I+B/II)</t>
  </si>
  <si>
    <t>009</t>
  </si>
  <si>
    <t>C/I Hosszú lejáratú betétek</t>
  </si>
  <si>
    <t>010</t>
  </si>
  <si>
    <t>C/II Pénztárak, csekkek, betétkönyvek</t>
  </si>
  <si>
    <t>011</t>
  </si>
  <si>
    <t>Forintszámlák,devizaszámlák</t>
  </si>
  <si>
    <t>012</t>
  </si>
  <si>
    <t>C/V Idegen pénzeszközök</t>
  </si>
  <si>
    <t>013</t>
  </si>
  <si>
    <t>C) PÉNZESZKÖZÖK (=C/I+…+C/V)</t>
  </si>
  <si>
    <t>014</t>
  </si>
  <si>
    <t>D/I Költségvetési évben esedékes követelések (=D/I/1+…+D/I/8)</t>
  </si>
  <si>
    <t>015</t>
  </si>
  <si>
    <t>D/II Költségvetési évet követően esedékes követelések (=D/II/1+…+D/II/8)</t>
  </si>
  <si>
    <t>016</t>
  </si>
  <si>
    <t>D/III Követelés jellegű sajátos elszámolások (=D/III/1+…+D/III/7)</t>
  </si>
  <si>
    <t>017</t>
  </si>
  <si>
    <t>D) KÖVETELÉSEK  (=D/I+D/II+D/III)</t>
  </si>
  <si>
    <t>018</t>
  </si>
  <si>
    <t>E) EGYÉB SAJÁTOS ESZKÖZOLDALI  ELSZÁMOLÁSOK</t>
  </si>
  <si>
    <t>019</t>
  </si>
  <si>
    <t>F) AKTÍV IDŐBELI  ELHATÁROLÁSOK  (=F/1+F/2+F/3)</t>
  </si>
  <si>
    <t>020</t>
  </si>
  <si>
    <t>ESZKÖZÖK ÖSSZESEN (=A+B+C+D+E+F)</t>
  </si>
  <si>
    <t>021</t>
  </si>
  <si>
    <t>Nemzeti vagyon és egyéb eszközök induláskori értéke és változásai</t>
  </si>
  <si>
    <t>022</t>
  </si>
  <si>
    <t>G/IV Felhalmozott eredmény</t>
  </si>
  <si>
    <t>023</t>
  </si>
  <si>
    <t>G/V Eszközök értékhelyesbítésének forrása</t>
  </si>
  <si>
    <t>024</t>
  </si>
  <si>
    <t>G/VI Mérleg szerinti eredmény</t>
  </si>
  <si>
    <t>025</t>
  </si>
  <si>
    <t>G) SAJÁT TŐKE (=G/I+…+G/VI)</t>
  </si>
  <si>
    <t>026</t>
  </si>
  <si>
    <t>H/I Költségvetési évben esedékes kötelezettségek (=H/I/1+…+H/I/9)</t>
  </si>
  <si>
    <t>027</t>
  </si>
  <si>
    <t>H/II Költségvetési évet követően esedékes kötelezettségek (=H/II/1+…+H/II/9)</t>
  </si>
  <si>
    <t>028</t>
  </si>
  <si>
    <t>H/III Kötelezettség jellegű sajátos elszámolások (=H)/III/1+…+H)/III/7)</t>
  </si>
  <si>
    <t>029</t>
  </si>
  <si>
    <t>H) KÖTELEZETTSÉGEK (=H/I+H/II+H/III)</t>
  </si>
  <si>
    <t>030</t>
  </si>
  <si>
    <t>I) EGYÉB SAJÁTOS FORRÁSOLDALI ELSZÁMOLÁSOK</t>
  </si>
  <si>
    <t>031</t>
  </si>
  <si>
    <t>J) KINCSTÁRI SZÁMLAVEZETÉSSEL KAPCSOLATOS ELSZÁMOLÁSOK</t>
  </si>
  <si>
    <t>032</t>
  </si>
  <si>
    <t>K) PASSZÍV IDŐBELI ELHATÁROLÁSOK (=K/1+K/2+K/3)</t>
  </si>
  <si>
    <t>033</t>
  </si>
  <si>
    <t>FORRÁSOK ÖSSZESEN (=G+H+I+J+K)</t>
  </si>
  <si>
    <t xml:space="preserve">KIMUTATÁS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</si>
  <si>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</si>
  <si>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</si>
  <si>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</si>
  <si>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</si>
  <si>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</si>
  <si>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</si>
  <si>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</si>
  <si>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</si>
  <si>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</si>
  <si>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</si>
  <si>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</si>
  <si>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</si>
  <si>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</si>
  <si>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</si>
  <si>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</si>
  <si>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</si>
  <si>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</si>
  <si>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</si>
  <si>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</si>
  <si>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összege*</t>
  </si>
  <si>
    <t xml:space="preserve">ÖSSZESEN </t>
  </si>
  <si>
    <t>Megjegyzés:</t>
  </si>
  <si>
    <t>Az önkormányzat által nyújtott kölcsön alakulása</t>
  </si>
  <si>
    <t>kölcsön</t>
  </si>
  <si>
    <t>kölcsön állomány december 31-én</t>
  </si>
  <si>
    <t>Hosszú lejáratú</t>
  </si>
  <si>
    <t>első lakáshoz jutók támogatása</t>
  </si>
  <si>
    <t>Mukáltatói támogatás</t>
  </si>
  <si>
    <t>Rövid lejáratú</t>
  </si>
  <si>
    <t>szociális kölcsön</t>
  </si>
  <si>
    <t>összesen</t>
  </si>
  <si>
    <t>Az önkormányzat által felvett kölcsön és hitel alakulása</t>
  </si>
  <si>
    <t>kölcsön, hitel</t>
  </si>
  <si>
    <t>Az önkormányzatnak nincs hitel állománya</t>
  </si>
  <si>
    <t>ESZKÖZÖK</t>
  </si>
  <si>
    <t>Változás 
%-a</t>
  </si>
  <si>
    <t>bruttó érték, bekerülési érték</t>
  </si>
  <si>
    <t>értékcsökkenés, értékvesztés</t>
  </si>
  <si>
    <t>állományi érték</t>
  </si>
  <si>
    <t>1</t>
  </si>
  <si>
    <t>2</t>
  </si>
  <si>
    <t>5</t>
  </si>
  <si>
    <t>6</t>
  </si>
  <si>
    <t>7</t>
  </si>
  <si>
    <t>8</t>
  </si>
  <si>
    <t xml:space="preserve"> I. Immateriális javak összesen (2-től 4-ig)</t>
  </si>
  <si>
    <t>01.</t>
  </si>
  <si>
    <t>2.</t>
  </si>
  <si>
    <t>3.</t>
  </si>
  <si>
    <t>4.</t>
  </si>
  <si>
    <t>II. Tárgyi eszközök (6+29+34)</t>
  </si>
  <si>
    <t>5.</t>
  </si>
  <si>
    <t>II/1. Forgalomképtelen és korlátozottan forgalomképes ingatlanok összesen (7+20)</t>
  </si>
  <si>
    <t>6.</t>
  </si>
  <si>
    <t xml:space="preserve">   a/ Forgalomképtelen Ingatlanok (8-től 23-ig)</t>
  </si>
  <si>
    <t>7.</t>
  </si>
  <si>
    <t xml:space="preserve">      1. Utak területe</t>
  </si>
  <si>
    <t>8.</t>
  </si>
  <si>
    <t xml:space="preserve">      2. Telkek</t>
  </si>
  <si>
    <t>9.</t>
  </si>
  <si>
    <t xml:space="preserve">      3. Egyéb földterületek</t>
  </si>
  <si>
    <t>10.</t>
  </si>
  <si>
    <t xml:space="preserve">      4. Folyók, vízfolyások, természetes és mestersége tavak területe</t>
  </si>
  <si>
    <t>11.</t>
  </si>
  <si>
    <t xml:space="preserve">      5. Épitmények  - Utak, vízelvezető árkok, átereszek</t>
  </si>
  <si>
    <t>12.</t>
  </si>
  <si>
    <t xml:space="preserve">     6. Építmények - járdák</t>
  </si>
  <si>
    <t>13.</t>
  </si>
  <si>
    <t xml:space="preserve">       7. Építmények - Hidak</t>
  </si>
  <si>
    <t>14.</t>
  </si>
  <si>
    <t xml:space="preserve">       8. Építmények - vízelvezető árkok, átereszek</t>
  </si>
  <si>
    <t>15.</t>
  </si>
  <si>
    <t xml:space="preserve">       9. Épitmények - egyéb</t>
  </si>
  <si>
    <t>16.</t>
  </si>
  <si>
    <t xml:space="preserve">     10. Teljesen (0-ig) leírt egyéb építmények</t>
  </si>
  <si>
    <t>17.</t>
  </si>
  <si>
    <t xml:space="preserve">     11. Teljesen O-ig leírt épületek</t>
  </si>
  <si>
    <t>18.</t>
  </si>
  <si>
    <t xml:space="preserve">     12. Épületek</t>
  </si>
  <si>
    <t>19.</t>
  </si>
  <si>
    <t xml:space="preserve">    b/Korlátozottan forgalomképes ingatlanok (21-tól 28-ig)</t>
  </si>
  <si>
    <t>20.</t>
  </si>
  <si>
    <t xml:space="preserve">      1. Földterület</t>
  </si>
  <si>
    <t>21.</t>
  </si>
  <si>
    <t xml:space="preserve">      2. közművek földterületei, telkei</t>
  </si>
  <si>
    <t>22.</t>
  </si>
  <si>
    <t xml:space="preserve">      3. Telkek</t>
  </si>
  <si>
    <t>23.</t>
  </si>
  <si>
    <t xml:space="preserve">      4. Épületek</t>
  </si>
  <si>
    <t>24.</t>
  </si>
  <si>
    <t xml:space="preserve">      5. Közművek  épületei</t>
  </si>
  <si>
    <t>25.</t>
  </si>
  <si>
    <t xml:space="preserve">      6. Közművek építményei</t>
  </si>
  <si>
    <t>26.</t>
  </si>
  <si>
    <t xml:space="preserve">      7.   Erdő</t>
  </si>
  <si>
    <t>27.</t>
  </si>
  <si>
    <t xml:space="preserve">      8. Épitmények</t>
  </si>
  <si>
    <t>28.</t>
  </si>
  <si>
    <t>II/2.Üzleti vagyonba tartozó ingatlanok (30+31+32+33)</t>
  </si>
  <si>
    <t>29.</t>
  </si>
  <si>
    <t xml:space="preserve">      1. Földterületek</t>
  </si>
  <si>
    <t>30.</t>
  </si>
  <si>
    <t>31.</t>
  </si>
  <si>
    <t xml:space="preserve">      3. Épületek</t>
  </si>
  <si>
    <t>32.</t>
  </si>
  <si>
    <t xml:space="preserve">      4. Építmények</t>
  </si>
  <si>
    <t>33.</t>
  </si>
  <si>
    <t>II/3. Egyéb tárgyi eszközök (35+ ….+41)</t>
  </si>
  <si>
    <t>34.</t>
  </si>
  <si>
    <r>
      <t xml:space="preserve">     </t>
    </r>
    <r>
      <rPr>
        <sz val="9"/>
        <rFont val="Times New Roman CE"/>
        <family val="1"/>
        <charset val="238"/>
      </rPr>
      <t>1. gépek, berendezések felszerelések</t>
    </r>
  </si>
  <si>
    <t>35.</t>
  </si>
  <si>
    <r>
      <t xml:space="preserve">     </t>
    </r>
    <r>
      <rPr>
        <sz val="9"/>
        <rFont val="Times New Roman CE"/>
        <family val="1"/>
        <charset val="238"/>
      </rPr>
      <t>2. Teljesn (0-ig) leírt gépek, berendezések felszerelések</t>
    </r>
  </si>
  <si>
    <t>36.</t>
  </si>
  <si>
    <r>
      <t xml:space="preserve">   </t>
    </r>
    <r>
      <rPr>
        <sz val="9"/>
        <rFont val="Times New Roman CE"/>
        <charset val="238"/>
      </rPr>
      <t xml:space="preserve">   3 Teljesen O-ra leirt közmű gép</t>
    </r>
  </si>
  <si>
    <t xml:space="preserve">      3. Járművek</t>
  </si>
  <si>
    <t>37.</t>
  </si>
  <si>
    <t xml:space="preserve">      4. Teljesen (0-ig) leírt járművek</t>
  </si>
  <si>
    <t>38.</t>
  </si>
  <si>
    <t xml:space="preserve">      5. Műalkotások</t>
  </si>
  <si>
    <t>39.</t>
  </si>
  <si>
    <t xml:space="preserve">      6. Beruházások</t>
  </si>
  <si>
    <t>40.</t>
  </si>
  <si>
    <t>41.</t>
  </si>
  <si>
    <t>III. Befektetett pénzügyi eszközök  (43+44+45)</t>
  </si>
  <si>
    <t>42.</t>
  </si>
  <si>
    <t xml:space="preserve">      1. Tartós részesedés</t>
  </si>
  <si>
    <t>43.</t>
  </si>
  <si>
    <t xml:space="preserve">      2. Tartós hitelviszonyt megtestesítő értékpapír</t>
  </si>
  <si>
    <t>44.</t>
  </si>
  <si>
    <t>45.</t>
  </si>
  <si>
    <t>46.</t>
  </si>
  <si>
    <t>47.</t>
  </si>
  <si>
    <t>48.</t>
  </si>
  <si>
    <t>49.</t>
  </si>
  <si>
    <t>A) NEMZETI VAGYONBA TARTOZÓ BEFEKTETETT ESZKÖZÖK ÖSSZESEN (1+5+42+46)</t>
  </si>
  <si>
    <t>50.</t>
  </si>
  <si>
    <t xml:space="preserve"> I. Készletek</t>
  </si>
  <si>
    <t>51.</t>
  </si>
  <si>
    <t xml:space="preserve"> II. Értékpapírok </t>
  </si>
  <si>
    <t>52.</t>
  </si>
  <si>
    <t>B Nemzeti vagyonba tartozó forgóeszközök (51+52)</t>
  </si>
  <si>
    <t>53.</t>
  </si>
  <si>
    <t>C) Pénzeszközök</t>
  </si>
  <si>
    <t>54.</t>
  </si>
  <si>
    <t xml:space="preserve"> D) Követelések öszesen (56+…….+61)</t>
  </si>
  <si>
    <t>55.</t>
  </si>
  <si>
    <t xml:space="preserve">   Követelések közhatalmi bevételekre</t>
  </si>
  <si>
    <t>56.</t>
  </si>
  <si>
    <t xml:space="preserve">    követelések működési bevételekre</t>
  </si>
  <si>
    <t>57.</t>
  </si>
  <si>
    <t xml:space="preserve">   Követelések működési célra átvett pénzeszközökre</t>
  </si>
  <si>
    <t>58.</t>
  </si>
  <si>
    <t xml:space="preserve">    Követelések felhalmozási célú átvett pénzeszközökre</t>
  </si>
  <si>
    <t>59.</t>
  </si>
  <si>
    <t xml:space="preserve">   Beruházásra adott előlegek</t>
  </si>
  <si>
    <t>60.</t>
  </si>
  <si>
    <t xml:space="preserve">  követelés jellegű sajátos elszámolások</t>
  </si>
  <si>
    <t>61.</t>
  </si>
  <si>
    <t>E) Egyéb sajátos eszközoldali elszámolások</t>
  </si>
  <si>
    <t>62.</t>
  </si>
  <si>
    <t>F) Aktív időbeli elhatárolások</t>
  </si>
  <si>
    <t>63.</t>
  </si>
  <si>
    <t>ESZKÖZÖK ÖSSZESEN  (50+53+54+55+62+63)</t>
  </si>
  <si>
    <t>64.</t>
  </si>
  <si>
    <t>FORRÁSOK</t>
  </si>
  <si>
    <t>3</t>
  </si>
  <si>
    <t>4</t>
  </si>
  <si>
    <t>1.</t>
  </si>
  <si>
    <t>Vagyonkimutatás a könyvviteli mérlegben nem szereplő eszközökről</t>
  </si>
  <si>
    <t>értékcsökkenés</t>
  </si>
  <si>
    <t>Kis értékű immateriális javak, gépek, berendezések, felszerelések</t>
  </si>
  <si>
    <t>KLIK-nek átadott eszközök (4+….+10)</t>
  </si>
  <si>
    <t>KLIK-nek átadott immateriális javak</t>
  </si>
  <si>
    <t>KLIK-nek átadott korl.f.képes telkek</t>
  </si>
  <si>
    <t>Klik-nek átadott korl.forg.képes épület</t>
  </si>
  <si>
    <t>KLIK-nek átadott korl.forg.képes épitmény</t>
  </si>
  <si>
    <t>KLIK-nek átadott gép, berendezés 0-ra leírt</t>
  </si>
  <si>
    <t>KLIK-nek átadott kisértékű tárgyi eszköz, immat.jav.</t>
  </si>
  <si>
    <t>Miskolci Regionális Hulladékgazdálkodási projekt létesítményeiből Harsány Község Önkormányzatát megillető hányad  8/1000  (12+….+18)</t>
  </si>
  <si>
    <t xml:space="preserve">    - Épületek  8/1000 része</t>
  </si>
  <si>
    <t xml:space="preserve">    - Építmények 8/1000 része</t>
  </si>
  <si>
    <t xml:space="preserve">    - Gépek, berendezések  8/1000 része</t>
  </si>
  <si>
    <t xml:space="preserve">    - Járművek   8/1000 része</t>
  </si>
  <si>
    <t xml:space="preserve">    - Rekultiváció  8/1000 része</t>
  </si>
  <si>
    <t xml:space="preserve">  - Biogáz rendszer</t>
  </si>
  <si>
    <t xml:space="preserve">    - Számítástechnika Hejőpapi</t>
  </si>
  <si>
    <t>MINDÖSSZESEN  (1+2+3+11)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</si>
  <si>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</si>
  <si>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</si>
  <si>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</si>
  <si>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</si>
  <si>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</si>
  <si>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</si>
  <si>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</si>
  <si>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</si>
  <si>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</si>
  <si>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21</t>
  </si>
  <si>
    <t xml:space="preserve">Költségvetési szervek engedélyezett létszáma </t>
  </si>
  <si>
    <t>Költségvetési szerv</t>
  </si>
  <si>
    <t>átlagos statisztikai létszám</t>
  </si>
  <si>
    <t>Önkormányzat községgazdálkodási, település üzemeltetési feladatok</t>
  </si>
  <si>
    <t>Önkormányzat - Polgármester</t>
  </si>
  <si>
    <t xml:space="preserve">Összesen  </t>
  </si>
  <si>
    <t xml:space="preserve">Közfoglalkoztatottak engedelyezett létszáma </t>
  </si>
  <si>
    <t>engedélyezett létszám</t>
  </si>
  <si>
    <t>betöltött álláshely december 31-én</t>
  </si>
  <si>
    <t>8 órás</t>
  </si>
  <si>
    <t xml:space="preserve"> Önkormányzat</t>
  </si>
  <si>
    <t>Harsány Hársfavirág Óvoda</t>
  </si>
  <si>
    <t>Harsány Község Polgármesteri Hivatala</t>
  </si>
  <si>
    <t>Az önkormányzat Európai Uniós forrásból megvalósuló feladatai</t>
  </si>
  <si>
    <t>EU-s projekt címe: Harsány Község Önkormányzata ASP Központhoz való csatlakozása</t>
  </si>
  <si>
    <t>Projekt azonosítója: KÖFOP-1.2.1-VEKOP-16-2016-00131</t>
  </si>
  <si>
    <t xml:space="preserve">Bevételek </t>
  </si>
  <si>
    <t>A. Elszámolható költségek</t>
  </si>
  <si>
    <t>I. Saját forrás</t>
  </si>
  <si>
    <t xml:space="preserve">  I.1. támogatást igénylő hozzájárulás</t>
  </si>
  <si>
    <t xml:space="preserve">  I.2. központi támogatás EU Önerő</t>
  </si>
  <si>
    <t xml:space="preserve">  I.3. NFÜ önerő</t>
  </si>
  <si>
    <t xml:space="preserve">  I.4. egyéb saját forrás </t>
  </si>
  <si>
    <t>II. Támogatás EU és hazai társfinanszírozás</t>
  </si>
  <si>
    <t>B. nem elszámolható költségek</t>
  </si>
  <si>
    <t xml:space="preserve">  I.2. központi támogatás</t>
  </si>
  <si>
    <t xml:space="preserve">  I.3. hitel</t>
  </si>
  <si>
    <t xml:space="preserve">  I.4. egyéb saját forrás</t>
  </si>
  <si>
    <t>Bevételek összesen  A + B</t>
  </si>
  <si>
    <t xml:space="preserve">Kiadások </t>
  </si>
  <si>
    <t>I.  Elszámolható kiadások</t>
  </si>
  <si>
    <t>1. megvalósítási költségek</t>
  </si>
  <si>
    <t>II. Nem elszámolható költségek</t>
  </si>
  <si>
    <t>Kadások összesen (I.+II)</t>
  </si>
  <si>
    <t>Összeg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</si>
  <si>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</si>
  <si>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</si>
  <si>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</si>
  <si>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</si>
  <si>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</si>
  <si>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</si>
  <si>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</si>
  <si>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</si>
  <si>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</si>
  <si>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</si>
  <si>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</si>
  <si>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</si>
  <si>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</si>
  <si>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</si>
  <si>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</si>
  <si>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</si>
  <si>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>KIMUTATÁS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</si>
  <si>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</si>
  <si>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</si>
  <si>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</si>
  <si>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 xml:space="preserve">Az önkormányzatnak nincs adósságot keletkeztető ügyletből eredő fizetési kötelezettsége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</si>
  <si>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</si>
  <si>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</si>
  <si>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</si>
  <si>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</si>
  <si>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</si>
  <si>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</si>
  <si>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</si>
  <si>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</si>
  <si>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</si>
  <si>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</si>
  <si>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</si>
  <si>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</si>
  <si>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</si>
  <si>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</si>
  <si>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>Az önkormányzat több éves kihatással járó feladatainak teljesítései és előirányzatai éves bontásban</t>
  </si>
  <si>
    <t xml:space="preserve">                </t>
  </si>
  <si>
    <t xml:space="preserve">     Ezer Ft-ban</t>
  </si>
  <si>
    <t>Tervezett teljes költség</t>
  </si>
  <si>
    <t>felhasználás előző évek</t>
  </si>
  <si>
    <t>felhasználás tárgy év</t>
  </si>
  <si>
    <t>Harsány Község Önkormányzat ASP Központhoz történő csatlakozása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</si>
  <si>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</si>
  <si>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</si>
  <si>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</si>
  <si>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04 Saját termelésű készletek állományváltozása</t>
  </si>
  <si>
    <t>05 Saját előállítású eszközök aktivált értéke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</si>
  <si>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</si>
  <si>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</si>
  <si>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</si>
  <si>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19</t>
  </si>
  <si>
    <t>20</t>
  </si>
  <si>
    <t>22</t>
  </si>
  <si>
    <t>VI Értékcsökkenési leírás</t>
  </si>
  <si>
    <t>23</t>
  </si>
  <si>
    <t>VII Egyéb ráfordítások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</si>
  <si>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</si>
  <si>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</si>
  <si>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</si>
  <si>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</si>
  <si>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</si>
  <si>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</si>
  <si>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</si>
  <si>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</si>
  <si>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</si>
  <si>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</si>
  <si>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</si>
  <si>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Az önkormányzat pénzeszköz változásának levezetése</t>
  </si>
  <si>
    <t>Pénzkészlet  (lekötött betét nélkül) nyitó egyenlege</t>
  </si>
  <si>
    <t>Pénzkészlet  (lekötött betét nélkül) záró egyenlege</t>
  </si>
  <si>
    <t>Lekötött betét nyitó egyenlege</t>
  </si>
  <si>
    <t>059163 számla tárgyidőszaki egyenlege</t>
  </si>
  <si>
    <t>Lekötött betét záró egyenleg egyenlege</t>
  </si>
  <si>
    <t>Összes pénzkészlet nyitó egyenlege</t>
  </si>
  <si>
    <t>Összes  pénzkészlet záró egyenlege</t>
  </si>
  <si>
    <t>*Korrekciós tételek:</t>
  </si>
  <si>
    <t>Korrekciós tételek összesen</t>
  </si>
  <si>
    <t>gép, berendezés, eszköz beszerzése</t>
  </si>
  <si>
    <t>Önkormányzat - asszisztens</t>
  </si>
  <si>
    <t>36413 számla tárgy évi forgalma (előleghez kapcsolódó áfa)</t>
  </si>
  <si>
    <t>Kötelezettségjellegű sajátos elszámolások tárgy évi forgalma (túlfizetések)</t>
  </si>
  <si>
    <t>8552 számla egyenlege  (pénzkészlet év végi értékelése)</t>
  </si>
  <si>
    <t>Helyi gazdaságfejlesztés - Hűtőház kialakítása</t>
  </si>
  <si>
    <t>Harsány belterületi vízrendezés</t>
  </si>
  <si>
    <t>óvoda, bölcsöde fejlesztése Harsányban</t>
  </si>
  <si>
    <t>Humánszolgáltatások fejlesztése</t>
  </si>
  <si>
    <t>Egész életen át tartó tanuláshoz való hozzáférés biztosítása</t>
  </si>
  <si>
    <t>Útépítés és felújítás 1818/2016. Korm. Határozat alapján</t>
  </si>
  <si>
    <t>ssz</t>
  </si>
  <si>
    <t>Projekt azonosítója: TOP-1.1.3-15-BO1-2016-00012</t>
  </si>
  <si>
    <t>Ft</t>
  </si>
  <si>
    <t>2018.</t>
  </si>
  <si>
    <t>2019.</t>
  </si>
  <si>
    <t>2020.</t>
  </si>
  <si>
    <t>2021.</t>
  </si>
  <si>
    <t>2022.</t>
  </si>
  <si>
    <t xml:space="preserve">  I.2. központi támogatás EU Önereő</t>
  </si>
  <si>
    <t xml:space="preserve">  I.3. Központi támogatás BM támogatás</t>
  </si>
  <si>
    <t>III. BM Támogatás</t>
  </si>
  <si>
    <t>2017. előzetes tény és előző évek</t>
  </si>
  <si>
    <t>megvalósítási költségek</t>
  </si>
  <si>
    <t>ÁFA</t>
  </si>
  <si>
    <t xml:space="preserve">Megjegyzés: </t>
  </si>
  <si>
    <t>az áfa és a  fordított áfa összege nem került feltüntetésre, mivel az áfa levonásba helyezhető</t>
  </si>
  <si>
    <t>Harsány belterületi vízrendezése</t>
  </si>
  <si>
    <t>Projekt azonosítója: TOP-1.1.3-15-BO1-2016-00062</t>
  </si>
  <si>
    <t>Óvoda, Bölcsőde fejlesztése Harsányban</t>
  </si>
  <si>
    <t>Projekt azonosítója: TOP-1.4.3-16-BO1-2017-00005</t>
  </si>
  <si>
    <t>Humán szolgáltatások fejlesztése</t>
  </si>
  <si>
    <t>Projekt azonosítója: EFOP-1.5.2-16-2017-00036</t>
  </si>
  <si>
    <t>Az egész életen át tartó tanuláshoz való hozzáférés biztosítása</t>
  </si>
  <si>
    <t>Projekt azonosítója: EFOP-3.7.3-16-2017-00206</t>
  </si>
  <si>
    <t xml:space="preserve"> - Megfigyelő kutak</t>
  </si>
  <si>
    <t xml:space="preserve">  - egyéb gépek ( MIHŐ Kft-nek vagyonkezelésbe adva)</t>
  </si>
  <si>
    <t xml:space="preserve">   - Egyéb ingatlanok  (MIHŐ Kft-nek vagyonkezelésbe adva)</t>
  </si>
  <si>
    <t xml:space="preserve">  - Hulladékgyűjtő edényzat</t>
  </si>
  <si>
    <t>Kliknek átadott informatikai eszköz 0-ra leírt</t>
  </si>
  <si>
    <t>Eredeti előirányzat</t>
  </si>
  <si>
    <t>Módosított előirányzat</t>
  </si>
  <si>
    <t>Intézmény finanszírozás</t>
  </si>
  <si>
    <t>Intézményfinanszírozás</t>
  </si>
  <si>
    <t xml:space="preserve">     Ft-ban</t>
  </si>
  <si>
    <t>eredeti előirányzat</t>
  </si>
  <si>
    <t>módosított előirányzat</t>
  </si>
  <si>
    <t xml:space="preserve">B115. Működési célú központosított előirányzatok </t>
  </si>
  <si>
    <t>B116. Helyi önkormányzatok kiegészítő támogatásai</t>
  </si>
  <si>
    <t xml:space="preserve">B410. Egyéb működési bevételek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</si>
  <si>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</si>
  <si>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</si>
  <si>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>1.9 Európai forrásból megvalósuló projektek</t>
  </si>
  <si>
    <t>1.9.12 Helyi identitás és kohézió erősítése</t>
  </si>
  <si>
    <t>1.9.11 Erő- és munkagép beszerzés</t>
  </si>
  <si>
    <t>1.9.10 Alapellátás fejlesztése</t>
  </si>
  <si>
    <t>1.9.9. Egész életen át tartó tan</t>
  </si>
  <si>
    <t>1.9.8 Humánszolgáltatások fejl.</t>
  </si>
  <si>
    <t>1.9.7. Kerékpárút Harsány-Bogács</t>
  </si>
  <si>
    <t>1.9.6 Kerékpárút Miskolc-Harsány</t>
  </si>
  <si>
    <t>1.9.5 Kult.int.a köznev. ered.</t>
  </si>
  <si>
    <t>1.9.4. óvoda, bölcsőde fejlesztése</t>
  </si>
  <si>
    <t>1.9.3. Belterületi vízrendezés</t>
  </si>
  <si>
    <t>1.9.2 Hűtőház kialakítása</t>
  </si>
  <si>
    <t>1.9.1 ASP Központhoz való csatl</t>
  </si>
  <si>
    <t>Költségvetési bevétel összesen teljesítés</t>
  </si>
  <si>
    <t>Költségvetési bevétel összesen módosított előirányzat</t>
  </si>
  <si>
    <t xml:space="preserve">Költségvetési bevétel összesen eredeti előirányzat </t>
  </si>
  <si>
    <t>Felhalmozási kv. bevételei  összesen teljesités</t>
  </si>
  <si>
    <t xml:space="preserve">Felhalmozási kv. bevételei összesen módosított előirányzat </t>
  </si>
  <si>
    <t>Felhalmozási kv.bevételei összesen eredeti előirányzat</t>
  </si>
  <si>
    <t>B7 Felhalmozási célú átvett pénzeszközök teljesités</t>
  </si>
  <si>
    <t>B7 Felhalmozási célú átvett pénzeszközök módosított előirányzat</t>
  </si>
  <si>
    <t xml:space="preserve">B7 Felhalmozási célú átvett pénzeszközök eredeti előirányzat </t>
  </si>
  <si>
    <t xml:space="preserve">B5 Felhalmozási bevételek teljesités </t>
  </si>
  <si>
    <t>B5 Felhalmozási bevételek módosított előirányzat</t>
  </si>
  <si>
    <t>B5 felhalmozási bevételek eredeti előirányzat</t>
  </si>
  <si>
    <t>B2 Felhalmozási célú támogatások teljesités</t>
  </si>
  <si>
    <t>B2 Felhalmozási célú támogatások módósított előirányzat</t>
  </si>
  <si>
    <t>B2 Felhalmozási célú támogatások eredeti előirányzat</t>
  </si>
  <si>
    <t>Működési kv. Bevételei összesen teljesités</t>
  </si>
  <si>
    <t>Működési kv. bevételei összesen módosított előirányzat</t>
  </si>
  <si>
    <t>B6 Működési célú átvett pénzeszköz teljesités</t>
  </si>
  <si>
    <t>B6 Működési célú átvett pénzeszköz módosított előirányzat</t>
  </si>
  <si>
    <t>B6 Működési célú átvett pénzeszköz eredeti előirányzat</t>
  </si>
  <si>
    <t>B4 Működési bevételek teljesités</t>
  </si>
  <si>
    <t>B4 Működési  bevételek módosított előirányzat</t>
  </si>
  <si>
    <t>B4 Működési bevételek eredeti előirányzat</t>
  </si>
  <si>
    <t>B3 Közhatalmi bevételek teljesités</t>
  </si>
  <si>
    <t>B3 Közhatalmi bevételek módosított előirányzat</t>
  </si>
  <si>
    <t>B3 Közhatalmi bevételek eredeti előirányzat</t>
  </si>
  <si>
    <t>B1 Működési célú támogatások teljesités</t>
  </si>
  <si>
    <t>B1 Működési célú támogatások módosított előirányzat</t>
  </si>
  <si>
    <t>B1 Működési célú támogatások eredeti előirányzat</t>
  </si>
  <si>
    <t xml:space="preserve">FELHALMOZÁSI KIADÁSOK MINDÖSSZESEN (E+F) </t>
  </si>
  <si>
    <t>Személyi jutatás eredeti előirányzat</t>
  </si>
  <si>
    <t xml:space="preserve"> Személyi jutatás módosított előirányzat</t>
  </si>
  <si>
    <t>Személyi jutatás tejles előirányzat</t>
  </si>
  <si>
    <t>Járulékok eredeti előírányzat</t>
  </si>
  <si>
    <t>Járulékok teljessítés</t>
  </si>
  <si>
    <t>Egyéb működési kiadások teljesités</t>
  </si>
  <si>
    <t>Tartalék módosított</t>
  </si>
  <si>
    <t>Működési kv. Kiadásai összesen módositott előirányzat</t>
  </si>
  <si>
    <t>Működési kv. kiadásai összesen teljesités</t>
  </si>
  <si>
    <t>Beruházás teljesités</t>
  </si>
  <si>
    <t>Felújítás teljesités</t>
  </si>
  <si>
    <t>Egyéb felhalmozási kiadások teljesités</t>
  </si>
  <si>
    <t>Felhalmozási kv. Kiadásai összesen módosíított előirányzat</t>
  </si>
  <si>
    <t>Felhalmozási kv. Kiadásai összesen teljesités</t>
  </si>
  <si>
    <t>Költségvetési kiadás összesen módósított előirányzat</t>
  </si>
  <si>
    <t>Költségvetési kiadás összesen teljesités</t>
  </si>
  <si>
    <t>1.2.3.Zöldterület fenntartásával gondozásával kapcsolatos feladatok</t>
  </si>
  <si>
    <t>1.8 Önkormányzati feladatra nem tervezhető kiadások</t>
  </si>
  <si>
    <t>1.9.7. Kerékpárút  Harsány-Bogács</t>
  </si>
  <si>
    <t>1.9.11 Erő- és munkagépbeszerzés</t>
  </si>
  <si>
    <t>1.9.13 Önkormányzati épületek energetikai fejlesztése</t>
  </si>
  <si>
    <t>1.9. Európai Uniós forrásból megvalósuló projektek összesen</t>
  </si>
  <si>
    <t xml:space="preserve">          Ft-ban</t>
  </si>
  <si>
    <t xml:space="preserve">    Előirányzat összege </t>
  </si>
  <si>
    <t>Útépítés (Ady Endre, Béke, Bem József, Rákóczi Ferenc, Klapka György, Bordáskert, Szögvég utcák</t>
  </si>
  <si>
    <t>Béke utca kőzuzalékos útalap készítés</t>
  </si>
  <si>
    <t xml:space="preserve">ingatlan vásárlás Harsány Hunyadi u. </t>
  </si>
  <si>
    <t>Hűtőház kialakítása</t>
  </si>
  <si>
    <t>Hűtőház terv átdolgozás</t>
  </si>
  <si>
    <t>Belterületi vízrendezés</t>
  </si>
  <si>
    <t>Óvoda, bölcsőde fejlesztése</t>
  </si>
  <si>
    <t>Kereékpár út kialakítása Miskolc - Harsány</t>
  </si>
  <si>
    <t>Kerékpár út kialakítása  Harsány-Bogács</t>
  </si>
  <si>
    <t>EFOP programok eszköz beszerzése</t>
  </si>
  <si>
    <t>Útépítéshez szükséges gép beszerzés pályázati önerő</t>
  </si>
  <si>
    <t>Gépjármű beszerzés</t>
  </si>
  <si>
    <t>sópince berendezés- felszerelés beszerzés</t>
  </si>
  <si>
    <t>közösségi ház berendezés- felszerelés beszerzés</t>
  </si>
  <si>
    <t>Szerszámok beszerzése, egyéb eszközök beszerzése (igazgatás, egyéb településüzemeltetési feladatok)</t>
  </si>
  <si>
    <t>számítástechnikai eszköz beszerzés</t>
  </si>
  <si>
    <t>Komposztálóláda (temetőfenntartás)</t>
  </si>
  <si>
    <t>közmunkához szerszámok beszerzése (szemenkénti vetőgép, fűnyirógép)</t>
  </si>
  <si>
    <t>Alapellátás fejlesztése projekthez orvostechnikai, irodatechnikai és egyéb eszközök beszerzése)</t>
  </si>
  <si>
    <t>kraácsonyi dekoráció (fényfűzér)</t>
  </si>
  <si>
    <t>Szerszámok beszerzése, egyéb eszközök beszerzé (zölterület fenntartás)</t>
  </si>
  <si>
    <t xml:space="preserve"> gép, berendezés, eszköz beszerzése</t>
  </si>
  <si>
    <t xml:space="preserve">Előirányzat összege </t>
  </si>
  <si>
    <t xml:space="preserve">             Ft-ban</t>
  </si>
  <si>
    <t>Harsány Község Önkormányzat könyvviteli mérlege 2018. december 31.</t>
  </si>
  <si>
    <t>2020 után</t>
  </si>
  <si>
    <t xml:space="preserve">E. FINANSZÍROZÁSI KIADÁSOK </t>
  </si>
  <si>
    <t>Értéktípus: Forint</t>
  </si>
  <si>
    <t>Sorsz.</t>
  </si>
  <si>
    <t>Módosítások (+/-)</t>
  </si>
  <si>
    <t>33 949 338</t>
  </si>
  <si>
    <t/>
  </si>
  <si>
    <t>49 338 114</t>
  </si>
  <si>
    <t>28 261 337</t>
  </si>
  <si>
    <t>17 842 751</t>
  </si>
  <si>
    <t>2 093 967</t>
  </si>
  <si>
    <t>I Tevékenység nettó eredményszemléletű bevétele (=01+02+03) (04=01+02+03)</t>
  </si>
  <si>
    <t>64 304 642</t>
  </si>
  <si>
    <t>67 180 865</t>
  </si>
  <si>
    <t>711 795</t>
  </si>
  <si>
    <t>-429 943</t>
  </si>
  <si>
    <t>II Aktivált saját teljesítmények értéke (=04+-05)  (07=+-05+06)</t>
  </si>
  <si>
    <t>266 681 051</t>
  </si>
  <si>
    <t>298 569 301</t>
  </si>
  <si>
    <t>9</t>
  </si>
  <si>
    <t>85 233 229</t>
  </si>
  <si>
    <t>176 000 218</t>
  </si>
  <si>
    <t>08 Felhalmozási célú támogatások eredményszemléletű bevételei</t>
  </si>
  <si>
    <t>12 758 562</t>
  </si>
  <si>
    <t>109 578 057</t>
  </si>
  <si>
    <t>4 280 113</t>
  </si>
  <si>
    <t>3 945 892</t>
  </si>
  <si>
    <t>III Egyéb eredményszemléletű bevételek (=06+07+08+09) (12=08+09+10+11)</t>
  </si>
  <si>
    <t>368 952 955</t>
  </si>
  <si>
    <t>588 093 468</t>
  </si>
  <si>
    <t>10 Anyagköltség</t>
  </si>
  <si>
    <t>37 828 668</t>
  </si>
  <si>
    <t>39 036 651</t>
  </si>
  <si>
    <t>11 Igénybe vett szolgáltatások értéke</t>
  </si>
  <si>
    <t>36 421 926</t>
  </si>
  <si>
    <t>45 301 470</t>
  </si>
  <si>
    <t>12 Eladott áruk beszerzési értéke</t>
  </si>
  <si>
    <t>144 600</t>
  </si>
  <si>
    <t>111 036</t>
  </si>
  <si>
    <t>13 Eladott (közvetített) szolgáltatások értéke</t>
  </si>
  <si>
    <t>161 480</t>
  </si>
  <si>
    <t>115 990</t>
  </si>
  <si>
    <t>IV Anyagjellegű ráfordítások (=09+10+11+12) (17=13+...+16)</t>
  </si>
  <si>
    <t>74 556 674</t>
  </si>
  <si>
    <t>84 565 147</t>
  </si>
  <si>
    <t>14 Bérköltség</t>
  </si>
  <si>
    <t>123 900 716</t>
  </si>
  <si>
    <t>157 840 182</t>
  </si>
  <si>
    <t>15 Személyi jellegű egyéb kifizetések</t>
  </si>
  <si>
    <t>17 153 941</t>
  </si>
  <si>
    <t>28 753 251</t>
  </si>
  <si>
    <t>16 Bérjárulékok</t>
  </si>
  <si>
    <t>31 648 587</t>
  </si>
  <si>
    <t>33 587 853</t>
  </si>
  <si>
    <t>V Személyi jellegű ráfordítások (=13+14+15) (21=18+...+20)</t>
  </si>
  <si>
    <t>220 181 286</t>
  </si>
  <si>
    <t>56 143 750</t>
  </si>
  <si>
    <t>53 518 324</t>
  </si>
  <si>
    <t>151 321 228</t>
  </si>
  <si>
    <t>166 858 116</t>
  </si>
  <si>
    <t>A) TEVÉKENYSÉGEK EREDMÉNYE (=I+-II+III-IV-V-VI-VII) (24=04+-07+12-(17+21+22+23))</t>
  </si>
  <si>
    <t>129 721 517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</si>
  <si>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</si>
  <si>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</si>
  <si>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</si>
  <si>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Kapott (járó) kamatok és kamatjellegű eredményszemléletű bevételek</t>
  </si>
  <si>
    <t>3 494</t>
  </si>
  <si>
    <t>186</t>
  </si>
  <si>
    <t>21 Pénzügyi műveletek egyéb eredményszemléletű bevételei (&gt;=21a+21b) (29&gt;=30+31)</t>
  </si>
  <si>
    <t>2 642</t>
  </si>
  <si>
    <t xml:space="preserve">21a - ebből: lekötött bankbetétek mérlegfordulónapi értékelése során megállapított (nem realizált) árfolyamnyeresége
</t>
  </si>
  <si>
    <t xml:space="preserve">21b - ebből: ebből: egyéb pénzeszközök és sajátos elszámolások mérlegfordulónapi értékelése során megállapított (nem realizált) árfolyamnyeresége
</t>
  </si>
  <si>
    <t>VIII Pénzügyi műveletek eredményszemléletű bevételei (=17+18+19+20+21) (32=25+...+29)</t>
  </si>
  <si>
    <t>2 828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</si>
  <si>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</si>
  <si>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</si>
  <si>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 xml:space="preserve">24 Fizetendő kamatok és kamatjellegű ráfordítások
</t>
  </si>
  <si>
    <t>35</t>
  </si>
  <si>
    <t>25 Részesedések, értékpapírok, pénzeszközök értékvesztése (&gt;=25a+25b) (31&gt;=32)</t>
  </si>
  <si>
    <t>36</t>
  </si>
  <si>
    <t>25a - ebből: lekötött bankbetétek értékvesztése</t>
  </si>
  <si>
    <t>37</t>
  </si>
  <si>
    <t>25b - ebből: Kincstáron kívüli forint- és devizaszámlák értékvesztése</t>
  </si>
  <si>
    <t>38</t>
  </si>
  <si>
    <t>26 Pénzügyi műveletek egyéb ráfordításai (&gt;=26a+26b) (31&gt;=32)</t>
  </si>
  <si>
    <t>39</t>
  </si>
  <si>
    <t>252</t>
  </si>
  <si>
    <t>26a - ebből: lekötött bankbetétek mérlegfordulónapi értékelése során megállapított (nem realizált) árfolyamvesztesége</t>
  </si>
  <si>
    <t>40</t>
  </si>
  <si>
    <t xml:space="preserve">26b - ebből: egyéb pénzeszközök és sajátos elszámolások mérlegfordulónapi értékelése során megállapított (nem realizált) árfolyamvesztesége
</t>
  </si>
  <si>
    <t>41</t>
  </si>
  <si>
    <t>IX Pénzügyi műveletek ráfordításai (=22+23+24+25+26) (42=33+34+35+36+39)</t>
  </si>
  <si>
    <t>42</t>
  </si>
  <si>
    <t>B) PÉNZÜGYI MŰVELETEK EREDMÉNYE (=VIII-IX) (43=32-42)</t>
  </si>
  <si>
    <t>43</t>
  </si>
  <si>
    <t>3 242</t>
  </si>
  <si>
    <t>E) MÉRLEG SZERINTI EREDMÉNY (=+-A+-B) (44=+-24+-43)</t>
  </si>
  <si>
    <t>44</t>
  </si>
  <si>
    <t>-20 752 262</t>
  </si>
  <si>
    <t>129 724 345</t>
  </si>
  <si>
    <t>Harsány Község Önkormányzat 2018. évi kiadásai feladat-bontásban</t>
  </si>
  <si>
    <t xml:space="preserve"> Harsány Község Önkormányzata  2018. évi működési bevételei</t>
  </si>
  <si>
    <t xml:space="preserve">  Harsány Község önkormányzata  2018. évi felhalmozási bevételei</t>
  </si>
  <si>
    <t>Harsány Község Önkormányzat 2018. évi bevételi  feladat-bontásban</t>
  </si>
  <si>
    <t xml:space="preserve">Harsány Község Önkormányzata  2018.  évi kiadásai  </t>
  </si>
  <si>
    <t>Az önkormányzat 2018. évi felhalmozási kiadásai</t>
  </si>
  <si>
    <t>2017. december 31</t>
  </si>
  <si>
    <t>2018.december 31</t>
  </si>
  <si>
    <r>
      <t xml:space="preserve">    </t>
    </r>
    <r>
      <rPr>
        <sz val="9"/>
        <rFont val="Times New Roman CE"/>
        <family val="1"/>
        <charset val="238"/>
      </rPr>
      <t>1. Vagyonértékű jogok</t>
    </r>
  </si>
  <si>
    <t xml:space="preserve">    2.Teljesen ( 0-ig) leírt vagyonértékű jogok</t>
  </si>
  <si>
    <t xml:space="preserve">    3. Szellemi termékek</t>
  </si>
  <si>
    <t xml:space="preserve">    4. Teljesen O-ig leírt szellemi termékek</t>
  </si>
  <si>
    <t xml:space="preserve">    3. Kisértékű vagyonértékű jogok (0)-ra leírt</t>
  </si>
  <si>
    <t xml:space="preserve">      5. Erdők</t>
  </si>
  <si>
    <t xml:space="preserve">  - törő osztályozó gép</t>
  </si>
  <si>
    <t xml:space="preserve"> Harsány Község Önkormányzat összevont eredménykimutatása 2018. év</t>
  </si>
  <si>
    <t xml:space="preserve">      7. Könyvtári könyvek 2016-2018 évi beszerzés</t>
  </si>
  <si>
    <t>Óvoda</t>
  </si>
  <si>
    <t>Könyvtár</t>
  </si>
  <si>
    <t>01 Alaptevékenység költségvetési bevételei</t>
  </si>
  <si>
    <t>02 Alaptevékenység költségvetési kiadásai</t>
  </si>
  <si>
    <t>I. Alaptevékenység költségvetési egyenlege (=01-02)</t>
  </si>
  <si>
    <t>03 Alaptevékenység finanszírozási bevételei</t>
  </si>
  <si>
    <t>04 Alaptevékenység finanszírozási kiadásai</t>
  </si>
  <si>
    <t>II.  Alaptevékenység finanszírozási egyenlege (=03-04)</t>
  </si>
  <si>
    <t>A) Alaptevékenység maradványa (=±I±II)</t>
  </si>
  <si>
    <t>05 Vállalkozási tevékenység költségvetési bevételei</t>
  </si>
  <si>
    <t>06 Vállalkozási tevékenység költségvetési kiadásai</t>
  </si>
  <si>
    <t>III. Vállalkozási tevékenység költségvetési egyenlege (=05-06)</t>
  </si>
  <si>
    <t>07 Vállalkozási tevékenység finanszírozási bevételei</t>
  </si>
  <si>
    <t>08 Vállalkozási tevékenység finanszírozási kiadásai</t>
  </si>
  <si>
    <t>IV. Vállalkozási tevékenység finanszírozási egyenlege (=07-08)</t>
  </si>
  <si>
    <t>B) Vállakozási tevékenység maradványa (=±III±IV)</t>
  </si>
  <si>
    <t>C)Összes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</si>
  <si>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</si>
  <si>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</si>
  <si>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(=B*0,1)</t>
  </si>
  <si>
    <t>G) Vállalkozási tevékenység felhasználható maradványa (=B-F)</t>
  </si>
  <si>
    <t>Harsány Község Önkormányzata maradványkimutatása 2018. december 31.</t>
  </si>
  <si>
    <t xml:space="preserve">a 2018. évi  közvetett támogatások összegéről </t>
  </si>
  <si>
    <t xml:space="preserve">Gépjárműadó esetében jogszabály alapján súlyos mozgáskorlátozottaknak, és költségvetési szerveknek adott mentesség </t>
  </si>
  <si>
    <t>*Egyéb: talajterhelési dj fizetése alól mentesül  Harsány Község Önkormányzata 14/2015. (IX.15.)  önkormányzati rendelete alapján:  - az egyedülálló 70 év feletti lakos, az  aki csak kerti csappal vagy lakáson belül szennyvízelhelyzés nélkül falikúttal rendelkezik,  családban élő 70 év feletti  kibocsátó, ha kibocsátók  mindegyike betöltötte a 70. életévét,  egyfőre jutó jövedelem alapján akinek egy főre jutó jövedelme nem haladja meg az öregségi nyugdíj mindenkori legkisebb összegének kétszeresét, egyedülálló esetében háromszorosát.</t>
  </si>
  <si>
    <t>Önkormányzat - egészségügyi feladatok</t>
  </si>
  <si>
    <t>Önkormányzat - támogatott foglalkoztatás keretében foglalkoztatottak</t>
  </si>
  <si>
    <t>Tárgy évi bevételek  +</t>
  </si>
  <si>
    <t>Tárgy évi kiadások    -</t>
  </si>
  <si>
    <t>előző évi maradvány   -</t>
  </si>
  <si>
    <t>korrekciós tételek*   +, -</t>
  </si>
  <si>
    <t>követelés jellegű sajátos elszámolások tárgy évi forgalma (adott előlegek, megelőlegezett tb ellátás, visszajáró kifiztések, más által beszedett bevételek elsz. )</t>
  </si>
  <si>
    <t>Kulturális intézmények a köznevelés eredményességéért</t>
  </si>
  <si>
    <t>Turisztikai kerékpárút kialakítása Harsány-Bogács szakaszon</t>
  </si>
  <si>
    <t>Turisztikai kerékpárút kialakítása Miskolc - Harsány szakaszon</t>
  </si>
  <si>
    <t>Helyi identitás és kohézió erősítése</t>
  </si>
  <si>
    <t>Alapellátás fejlesztése</t>
  </si>
  <si>
    <t>Erő-és munkagép beszerzés</t>
  </si>
  <si>
    <t xml:space="preserve">Helyi gazdaságfejlesztés - Hűtőház kialakítása </t>
  </si>
  <si>
    <t>Az 1. és  a 3-13 pontokban lévő tételek az Európai Unió tamogatásával valósulnak meg. A támogatás intenzitás a 8. pont kivételével 100 %-os</t>
  </si>
  <si>
    <t>A 8. pont esetében a támogatási intenzitás 95 %-os, a szükséges saját erő 280.988 forint.</t>
  </si>
  <si>
    <t>A 3. pontban nettó költségek szerepelnek, mivel az áfa levonásba helyezhető.</t>
  </si>
  <si>
    <t>Az Óvoda , bölcsőde fejlesztés (5. pont) tartalmaz 1.498.600 forint  terv módosítási kiadást, amely saját forrásból valósul meg.</t>
  </si>
  <si>
    <t>Az ASP Központhoz történő csatlakozás projekt megvalósult. A megítélt támogatás nem került teljes mértékben felhasználásra, a visszafizetendő támogatás 176.984 Ft.</t>
  </si>
  <si>
    <t>Az útépítésre és felújításra megítélt 100.000.000 Ft felhasználásra került.</t>
  </si>
  <si>
    <t>2017. és előző évek tény</t>
  </si>
  <si>
    <t>2018 tény</t>
  </si>
  <si>
    <t>2019 terv</t>
  </si>
  <si>
    <t>2020 terv</t>
  </si>
  <si>
    <t>2021 terv</t>
  </si>
  <si>
    <t>2022 terv</t>
  </si>
  <si>
    <t>1./12</t>
  </si>
  <si>
    <t>2./12</t>
  </si>
  <si>
    <t>2018. tény</t>
  </si>
  <si>
    <t>3./12</t>
  </si>
  <si>
    <t>4./12</t>
  </si>
  <si>
    <t>5./12</t>
  </si>
  <si>
    <t>6./12</t>
  </si>
  <si>
    <t>EU-s projekt címe: Külterületi helyi közutak fejlesztéséhez erő- és munkagép beszerzés</t>
  </si>
  <si>
    <t>Projekt azonosítója: VP6-7.2.1-7.4.1.2-16 1826610750</t>
  </si>
  <si>
    <t>EU-s projekt címe: Kulturális intézmények a köznevelés eredményességért</t>
  </si>
  <si>
    <t>Projekt azonosítója: EFOP-3.3.2-2016-00337</t>
  </si>
  <si>
    <t>7./12</t>
  </si>
  <si>
    <t>8./12</t>
  </si>
  <si>
    <t>9./12</t>
  </si>
  <si>
    <t>EU-s projekt címe: Turisztikai kerékpárút kialakítása Miskolc - Harsány szakaszon</t>
  </si>
  <si>
    <t>Projekt azonosítója: TOP-1.2.1-16-BO1-2017-00010</t>
  </si>
  <si>
    <t>EU-s projekt címe: Turisztikai kerékpárút kialakítása Harsány - Bogács szakaszon</t>
  </si>
  <si>
    <t>Projekt azonosítója: TOP-1.2.1-16-BO1-2017-00007</t>
  </si>
  <si>
    <t>EU-s projekt címe: Helyi identitás és kohézió erősítése</t>
  </si>
  <si>
    <t>Projekt azonosítója: TOP-5.3.1-16-BO1-2017-000006</t>
  </si>
  <si>
    <t>EU-s projekt címe: Alapellátás fejlesztése</t>
  </si>
  <si>
    <t>Projekt azonosítója: EFOP-1.8.2-17-2017-00051</t>
  </si>
  <si>
    <t>10./12</t>
  </si>
  <si>
    <t>11./12</t>
  </si>
  <si>
    <t>12./12</t>
  </si>
  <si>
    <t xml:space="preserve">Európai Unió által finanszírozott programok keretében foglalkoztatottak </t>
  </si>
  <si>
    <t>Engedélyezett létszámkeret (átlagos stat.)</t>
  </si>
  <si>
    <t>Módosítás (+/-)</t>
  </si>
  <si>
    <t>2018. év</t>
  </si>
  <si>
    <t>módosítás (+/-)</t>
  </si>
  <si>
    <t>Harsány Község Önkormányzata összevont költségvetési mérlege</t>
  </si>
  <si>
    <t>Működési kv.bevételei összesen eredeti előirányzat módosítás (+/-)</t>
  </si>
  <si>
    <t>B1 Működési célú támogatások előirányzat módosítás (+/-)</t>
  </si>
  <si>
    <t>B3 Közhatalmi bevételek előirányzat módosítás (+/-)</t>
  </si>
  <si>
    <t>B4 Működési bevételek előirányzat módosítás (+/-)</t>
  </si>
  <si>
    <t>B6 Működési célú átvett pénzeszköz előirányzat módosítás (+/-)</t>
  </si>
  <si>
    <t>Működési kv.bevételei összesen előirányzat</t>
  </si>
  <si>
    <t>B2 Felhalmozási célú támogatások előirányzat módosítás (+/-)</t>
  </si>
  <si>
    <t>B5 felhalmozási bevételek előirányzat módosítás (+/-)</t>
  </si>
  <si>
    <t>B7 Felhalmozási célú átvett pénzeszközök előirányzat  módosítás (+/-)</t>
  </si>
  <si>
    <t>Felhalmozási kv.bevételei összesen előirányzat módosítás (+/)</t>
  </si>
  <si>
    <t>Költségvetési bevétel összesen előirányzat módosítás (+/-)</t>
  </si>
  <si>
    <r>
      <t xml:space="preserve">      </t>
    </r>
    <r>
      <rPr>
        <i/>
        <sz val="8"/>
        <rFont val="Times New Roman"/>
        <family val="1"/>
        <charset val="238"/>
      </rPr>
      <t xml:space="preserve">     Céltartalék</t>
    </r>
  </si>
  <si>
    <t>Személyi jutatás előirányzat módosítás (+/-)</t>
  </si>
  <si>
    <t>Járulékok  előírányzat módosítás (+/-)</t>
  </si>
  <si>
    <t>Dologi kiadások eredeti előirányzat</t>
  </si>
  <si>
    <t>Dologi kiadások előirányzat módosítás (+/-)</t>
  </si>
  <si>
    <t>Ellátottak pénzbeli juttatásai előirányzat módosítás</t>
  </si>
  <si>
    <t>Egyéb működési kiadások előirányzat módosítás (+/-)</t>
  </si>
  <si>
    <t>Beruházás előirányzat módosítás (+/-)</t>
  </si>
  <si>
    <t>Felújítás előirányzat módosítás</t>
  </si>
  <si>
    <t>Egyéb felhalmozási kiadások előirányzat módosítás</t>
  </si>
  <si>
    <t>Működési kv.kiadásai összesen előirányzat módosítás (+/-)</t>
  </si>
  <si>
    <t>Egyéb felhalmozási kiadások előirányzat módosítás (+/-)</t>
  </si>
  <si>
    <t>Felhalmozási kv.kiadásai összesen  előirányzat módsítás (+/-)</t>
  </si>
  <si>
    <t>Költségvetési kiadás összesen előirányzat módosítás (+/-)</t>
  </si>
  <si>
    <t>2020-tól</t>
  </si>
  <si>
    <t>Támogatás megelőlegezési hitel</t>
  </si>
  <si>
    <t>Harsány Község Önkormányzat vagyonkimutatás a könyvviteli mérlegben szereplő eszközökről                                                                                                                  Ft-ban</t>
  </si>
  <si>
    <t>Betöltött álláshely (munkajogi létszám) december 31-én (fő)</t>
  </si>
  <si>
    <t>Átlagos statisztikai létszám</t>
  </si>
  <si>
    <t>Fő</t>
  </si>
  <si>
    <t>1. melléklet az 5 /2019. (V. 30.) önkormányzati rendelethez</t>
  </si>
  <si>
    <t>2. melléklet az 5/2019. (V.  30.) önkormányzati rendelethez</t>
  </si>
  <si>
    <t>3. melléklet az 5/2019. (V. 30.) önkormányzati rendelethez</t>
  </si>
  <si>
    <t>4. melléklet az 5/2019. (V. 30.) önkormányzati rendelethez</t>
  </si>
  <si>
    <t>5. melléklet az 5/2019. (V. 30.) önkorményzati rendelethez</t>
  </si>
  <si>
    <t>6. melléklet az 5/2019. (V. 30.) önkorményzati rendelethez</t>
  </si>
  <si>
    <t>7. melléklet az 5/2019. (V. 30.) önkormányzati rendelethez</t>
  </si>
  <si>
    <t>8. melléklet az 5/2019. (V. 30.) önkormányzati rendelethez</t>
  </si>
  <si>
    <t>9. melléklet az 5/2019. (V. 30.) önkormányzati rendelethez</t>
  </si>
  <si>
    <t>10. melléklet az 5/2019.  (V. 30.) önkormányzati rendelethez</t>
  </si>
  <si>
    <t>11. melléklet az 5/2019. (V. 30.) önkormányzati rendelethez</t>
  </si>
  <si>
    <t>13. melléklet az 5/2019. (V. 30.) önkormányzati rendelethez</t>
  </si>
  <si>
    <t>14. melléklet az 5/2019. (V. 30.) önkormányzati rendelethez</t>
  </si>
  <si>
    <t>15. melléklet az 5/2019. (V. 30.) önkormányzati rendelethez</t>
  </si>
  <si>
    <t>16. melléklet az 5/2019. (V.30.) önkormányzati rendelethez</t>
  </si>
  <si>
    <t>17. melléklet az 5/2019. (V. 30.) önkormányzati rendelethez</t>
  </si>
  <si>
    <t>18. melléklet az 5/2019. (V. 30.) önkormányzati rendelethez</t>
  </si>
  <si>
    <t>20. melléklet az 5/2019. (V. 30.) önkormányzati rendelethez</t>
  </si>
  <si>
    <t>19. melléklet az 5/2019.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</si>
</sst>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0.00\ _F_t;\-\ #,##0.00\ _F_t"/>
    <numFmt numFmtId="166" formatCode="#,##0\ &quot;Ft&quot;"/>
  </numFmts>
  <fonts count="74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63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</font>
    <font>
      <sz val="10"/>
      <name val="Arial CE"/>
      <charset val="238"/>
    </font>
    <font>
      <sz val="10"/>
      <name val="Times New Roman CE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0"/>
      <name val="Courier New"/>
      <family val="3"/>
      <charset val="238"/>
    </font>
    <font>
      <b/>
      <sz val="10"/>
      <name val="Times New Roman CE"/>
      <charset val="238"/>
    </font>
    <font>
      <b/>
      <i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9"/>
      <name val="Times New Roman CE"/>
      <family val="1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 CE"/>
      <charset val="238"/>
    </font>
    <font>
      <i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thin">
        <color indexed="4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auto="1"/>
      </left>
      <right style="double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5" fillId="4" borderId="7" applyNumberFormat="0" applyAlignment="0" applyProtection="0"/>
    <xf numFmtId="0" fontId="10" fillId="6" borderId="0" applyNumberFormat="0" applyBorder="0" applyAlignment="0" applyProtection="0"/>
    <xf numFmtId="0" fontId="11" fillId="12" borderId="8" applyNumberFormat="0" applyAlignment="0" applyProtection="0"/>
    <xf numFmtId="0" fontId="1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13" borderId="0" applyNumberFormat="0" applyBorder="0" applyAlignment="0" applyProtection="0"/>
    <xf numFmtId="0" fontId="14" fillId="7" borderId="0" applyNumberFormat="0" applyBorder="0" applyAlignment="0" applyProtection="0"/>
    <xf numFmtId="0" fontId="15" fillId="12" borderId="1" applyNumberFormat="0" applyAlignment="0" applyProtection="0"/>
    <xf numFmtId="0" fontId="27" fillId="0" borderId="0"/>
    <xf numFmtId="0" fontId="27" fillId="0" borderId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3" fillId="0" borderId="0"/>
    <xf numFmtId="0" fontId="34" fillId="0" borderId="0"/>
    <xf numFmtId="0" fontId="27" fillId="0" borderId="0"/>
    <xf numFmtId="0" fontId="33" fillId="0" borderId="0"/>
    <xf numFmtId="0" fontId="25" fillId="0" borderId="0"/>
  </cellStyleXfs>
  <cellXfs count="931">
    <xf numFmtId="0" fontId="0" fillId="0" borderId="0" xfId="0"/>
    <xf numFmtId="0" fontId="17" fillId="0" borderId="0" xfId="0" applyFont="1" applyAlignment="1">
      <alignment horizontal="right"/>
    </xf>
    <xf numFmtId="0" fontId="17" fillId="0" borderId="0" xfId="0" applyFont="1"/>
    <xf numFmtId="3" fontId="17" fillId="0" borderId="10" xfId="0" applyNumberFormat="1" applyFont="1" applyBorder="1"/>
    <xf numFmtId="3" fontId="18" fillId="0" borderId="10" xfId="0" applyNumberFormat="1" applyFont="1" applyBorder="1"/>
    <xf numFmtId="0" fontId="19" fillId="0" borderId="0" xfId="0" applyFont="1"/>
    <xf numFmtId="0" fontId="20" fillId="0" borderId="0" xfId="0" applyFont="1"/>
    <xf numFmtId="0" fontId="0" fillId="0" borderId="0" xfId="0" applyBorder="1"/>
    <xf numFmtId="0" fontId="22" fillId="0" borderId="10" xfId="0" applyFont="1" applyBorder="1"/>
    <xf numFmtId="0" fontId="21" fillId="0" borderId="10" xfId="0" applyFont="1" applyBorder="1"/>
    <xf numFmtId="0" fontId="22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12" borderId="10" xfId="0" applyFont="1" applyFill="1" applyBorder="1" applyAlignment="1">
      <alignment horizontal="left"/>
    </xf>
    <xf numFmtId="3" fontId="21" fillId="0" borderId="11" xfId="0" applyNumberFormat="1" applyFont="1" applyBorder="1"/>
    <xf numFmtId="3" fontId="21" fillId="0" borderId="10" xfId="0" applyNumberFormat="1" applyFont="1" applyBorder="1"/>
    <xf numFmtId="0" fontId="0" fillId="0" borderId="0" xfId="0" applyNumberFormat="1" applyAlignment="1">
      <alignment wrapText="1"/>
    </xf>
    <xf numFmtId="0" fontId="24" fillId="0" borderId="0" xfId="0" applyFont="1" applyFill="1" applyAlignment="1">
      <alignment vertical="center" wrapText="1"/>
    </xf>
    <xf numFmtId="3" fontId="0" fillId="0" borderId="0" xfId="0" applyNumberFormat="1"/>
    <xf numFmtId="3" fontId="24" fillId="0" borderId="0" xfId="0" applyNumberFormat="1" applyFont="1" applyFill="1"/>
    <xf numFmtId="0" fontId="24" fillId="0" borderId="0" xfId="0" applyFont="1" applyFill="1"/>
    <xf numFmtId="3" fontId="24" fillId="0" borderId="0" xfId="0" applyNumberFormat="1" applyFont="1" applyFill="1" applyBorder="1" applyAlignment="1">
      <alignment vertical="center" wrapText="1"/>
    </xf>
    <xf numFmtId="3" fontId="0" fillId="0" borderId="0" xfId="0" applyNumberFormat="1" applyBorder="1"/>
    <xf numFmtId="0" fontId="27" fillId="0" borderId="0" xfId="36" applyFont="1"/>
    <xf numFmtId="0" fontId="27" fillId="0" borderId="0" xfId="36"/>
    <xf numFmtId="0" fontId="29" fillId="0" borderId="29" xfId="37" applyNumberFormat="1" applyFont="1" applyFill="1" applyBorder="1" applyAlignment="1" applyProtection="1">
      <alignment horizontal="center" vertical="center" wrapText="1" shrinkToFit="1"/>
    </xf>
    <xf numFmtId="0" fontId="29" fillId="0" borderId="30" xfId="37" applyNumberFormat="1" applyFont="1" applyFill="1" applyBorder="1" applyAlignment="1" applyProtection="1">
      <alignment horizontal="center" vertical="center" wrapText="1" shrinkToFit="1"/>
    </xf>
    <xf numFmtId="0" fontId="29" fillId="0" borderId="31" xfId="37" applyNumberFormat="1" applyFont="1" applyFill="1" applyBorder="1" applyAlignment="1" applyProtection="1">
      <alignment horizontal="center" vertical="center" wrapText="1" shrinkToFit="1"/>
    </xf>
    <xf numFmtId="0" fontId="29" fillId="0" borderId="32" xfId="37" applyNumberFormat="1" applyFont="1" applyFill="1" applyBorder="1" applyAlignment="1" applyProtection="1">
      <alignment horizontal="center" vertical="center" wrapText="1" shrinkToFit="1"/>
    </xf>
    <xf numFmtId="0" fontId="29" fillId="0" borderId="33" xfId="37" applyNumberFormat="1" applyFont="1" applyFill="1" applyBorder="1" applyAlignment="1" applyProtection="1">
      <alignment horizontal="center" vertical="center" wrapText="1" shrinkToFit="1"/>
    </xf>
    <xf numFmtId="49" fontId="30" fillId="15" borderId="29" xfId="37" applyNumberFormat="1" applyFont="1" applyFill="1" applyBorder="1" applyAlignment="1" applyProtection="1">
      <alignment horizontal="left" vertical="center" wrapText="1" shrinkToFit="1"/>
    </xf>
    <xf numFmtId="3" fontId="30" fillId="15" borderId="29" xfId="37" applyNumberFormat="1" applyFont="1" applyFill="1" applyBorder="1" applyAlignment="1" applyProtection="1">
      <alignment horizontal="right" vertical="center" wrapText="1" shrinkToFit="1"/>
    </xf>
    <xf numFmtId="3" fontId="30" fillId="15" borderId="30" xfId="37" applyNumberFormat="1" applyFont="1" applyFill="1" applyBorder="1" applyAlignment="1" applyProtection="1">
      <alignment horizontal="right" vertical="center" wrapText="1" shrinkToFit="1"/>
    </xf>
    <xf numFmtId="3" fontId="30" fillId="15" borderId="31" xfId="37" applyNumberFormat="1" applyFont="1" applyFill="1" applyBorder="1" applyAlignment="1" applyProtection="1">
      <alignment horizontal="right" vertical="center" wrapText="1" shrinkToFit="1"/>
    </xf>
    <xf numFmtId="3" fontId="30" fillId="15" borderId="32" xfId="37" applyNumberFormat="1" applyFont="1" applyFill="1" applyBorder="1" applyAlignment="1" applyProtection="1">
      <alignment horizontal="right" vertical="center" wrapText="1" shrinkToFit="1"/>
    </xf>
    <xf numFmtId="3" fontId="30" fillId="15" borderId="33" xfId="37" applyNumberFormat="1" applyFont="1" applyFill="1" applyBorder="1" applyAlignment="1" applyProtection="1">
      <alignment horizontal="right" vertical="center" wrapText="1" shrinkToFit="1"/>
    </xf>
    <xf numFmtId="49" fontId="31" fillId="15" borderId="29" xfId="37" applyNumberFormat="1" applyFont="1" applyFill="1" applyBorder="1" applyAlignment="1" applyProtection="1">
      <alignment horizontal="left" vertical="center" wrapText="1" shrinkToFit="1"/>
    </xf>
    <xf numFmtId="3" fontId="31" fillId="15" borderId="29" xfId="37" applyNumberFormat="1" applyFont="1" applyFill="1" applyBorder="1" applyAlignment="1" applyProtection="1">
      <alignment horizontal="right" vertical="center" wrapText="1" shrinkToFit="1"/>
    </xf>
    <xf numFmtId="3" fontId="31" fillId="15" borderId="30" xfId="37" applyNumberFormat="1" applyFont="1" applyFill="1" applyBorder="1" applyAlignment="1" applyProtection="1">
      <alignment horizontal="right" vertical="center" wrapText="1" shrinkToFit="1"/>
    </xf>
    <xf numFmtId="3" fontId="31" fillId="15" borderId="31" xfId="37" applyNumberFormat="1" applyFont="1" applyFill="1" applyBorder="1" applyAlignment="1" applyProtection="1">
      <alignment horizontal="right" vertical="center" wrapText="1" shrinkToFit="1"/>
    </xf>
    <xf numFmtId="3" fontId="31" fillId="15" borderId="32" xfId="37" applyNumberFormat="1" applyFont="1" applyFill="1" applyBorder="1" applyAlignment="1" applyProtection="1">
      <alignment horizontal="right" vertical="center" wrapText="1" shrinkToFit="1"/>
    </xf>
    <xf numFmtId="3" fontId="31" fillId="15" borderId="33" xfId="37" applyNumberFormat="1" applyFont="1" applyFill="1" applyBorder="1" applyAlignment="1" applyProtection="1">
      <alignment horizontal="right" vertical="center" wrapText="1" shrinkToFit="1"/>
    </xf>
    <xf numFmtId="3" fontId="30" fillId="15" borderId="0" xfId="37" applyNumberFormat="1" applyFont="1" applyFill="1" applyBorder="1" applyAlignment="1" applyProtection="1">
      <alignment horizontal="right" vertical="center" wrapText="1" shrinkToFit="1"/>
    </xf>
    <xf numFmtId="0" fontId="33" fillId="0" borderId="0" xfId="44"/>
    <xf numFmtId="0" fontId="33" fillId="0" borderId="19" xfId="44" applyBorder="1"/>
    <xf numFmtId="0" fontId="35" fillId="0" borderId="19" xfId="44" applyFont="1" applyBorder="1"/>
    <xf numFmtId="0" fontId="35" fillId="0" borderId="19" xfId="44" applyFont="1" applyBorder="1" applyAlignment="1">
      <alignment vertical="top" wrapText="1"/>
    </xf>
    <xf numFmtId="0" fontId="33" fillId="0" borderId="19" xfId="44" applyBorder="1" applyAlignment="1">
      <alignment wrapText="1"/>
    </xf>
    <xf numFmtId="0" fontId="33" fillId="0" borderId="19" xfId="44" applyBorder="1" applyAlignment="1">
      <alignment vertical="top" wrapText="1"/>
    </xf>
    <xf numFmtId="0" fontId="33" fillId="0" borderId="19" xfId="44" applyFont="1" applyBorder="1" applyAlignment="1">
      <alignment vertical="top" wrapText="1"/>
    </xf>
    <xf numFmtId="3" fontId="36" fillId="0" borderId="19" xfId="44" applyNumberFormat="1" applyFont="1" applyBorder="1"/>
    <xf numFmtId="0" fontId="24" fillId="0" borderId="19" xfId="44" applyFont="1" applyBorder="1"/>
    <xf numFmtId="3" fontId="23" fillId="0" borderId="19" xfId="44" applyNumberFormat="1" applyFont="1" applyBorder="1"/>
    <xf numFmtId="0" fontId="33" fillId="0" borderId="0" xfId="44" applyFont="1"/>
    <xf numFmtId="3" fontId="36" fillId="0" borderId="0" xfId="44" applyNumberFormat="1" applyFont="1"/>
    <xf numFmtId="0" fontId="33" fillId="0" borderId="0" xfId="44" applyFont="1" applyFill="1" applyBorder="1" applyAlignment="1">
      <alignment vertical="top" wrapText="1"/>
    </xf>
    <xf numFmtId="0" fontId="22" fillId="0" borderId="0" xfId="44" applyFont="1"/>
    <xf numFmtId="0" fontId="37" fillId="0" borderId="0" xfId="44" applyFont="1"/>
    <xf numFmtId="0" fontId="34" fillId="0" borderId="0" xfId="45" applyAlignment="1" applyProtection="1">
      <alignment vertical="center"/>
      <protection locked="0"/>
    </xf>
    <xf numFmtId="0" fontId="42" fillId="0" borderId="0" xfId="45" applyFont="1" applyAlignment="1" applyProtection="1">
      <alignment horizontal="center" vertical="center"/>
    </xf>
    <xf numFmtId="0" fontId="43" fillId="0" borderId="35" xfId="45" applyFont="1" applyBorder="1" applyAlignment="1" applyProtection="1">
      <alignment horizontal="center" vertical="center" wrapText="1" shrinkToFit="1"/>
    </xf>
    <xf numFmtId="0" fontId="44" fillId="0" borderId="35" xfId="45" applyFont="1" applyBorder="1" applyAlignment="1" applyProtection="1">
      <alignment vertical="center" wrapText="1" shrinkToFit="1"/>
    </xf>
    <xf numFmtId="0" fontId="45" fillId="0" borderId="35" xfId="45" applyFont="1" applyBorder="1" applyAlignment="1" applyProtection="1">
      <alignment horizontal="center" vertical="center" wrapText="1"/>
    </xf>
    <xf numFmtId="0" fontId="44" fillId="0" borderId="35" xfId="45" applyFont="1" applyBorder="1" applyAlignment="1" applyProtection="1">
      <alignment horizontal="center" vertical="center" wrapText="1"/>
    </xf>
    <xf numFmtId="0" fontId="41" fillId="0" borderId="0" xfId="45" applyFont="1" applyAlignment="1" applyProtection="1">
      <alignment horizontal="center" vertical="center"/>
    </xf>
    <xf numFmtId="49" fontId="45" fillId="0" borderId="35" xfId="45" applyNumberFormat="1" applyFont="1" applyBorder="1" applyAlignment="1" applyProtection="1">
      <alignment horizontal="center" vertical="center" wrapText="1"/>
    </xf>
    <xf numFmtId="49" fontId="45" fillId="0" borderId="35" xfId="45" applyNumberFormat="1" applyFont="1" applyBorder="1" applyAlignment="1" applyProtection="1">
      <alignment horizontal="center" vertical="center"/>
    </xf>
    <xf numFmtId="49" fontId="45" fillId="0" borderId="35" xfId="45" applyNumberFormat="1" applyFont="1" applyBorder="1" applyAlignment="1" applyProtection="1">
      <alignment horizontal="right" vertical="center"/>
    </xf>
    <xf numFmtId="49" fontId="45" fillId="0" borderId="35" xfId="45" applyNumberFormat="1" applyFont="1" applyBorder="1" applyAlignment="1" applyProtection="1">
      <alignment vertical="center"/>
    </xf>
    <xf numFmtId="49" fontId="41" fillId="0" borderId="0" xfId="45" applyNumberFormat="1" applyFont="1" applyAlignment="1" applyProtection="1">
      <alignment horizontal="center" vertical="center"/>
    </xf>
    <xf numFmtId="0" fontId="43" fillId="0" borderId="35" xfId="45" applyFont="1" applyFill="1" applyBorder="1" applyAlignment="1" applyProtection="1">
      <alignment horizontal="left" vertical="center" shrinkToFit="1"/>
    </xf>
    <xf numFmtId="164" fontId="46" fillId="0" borderId="35" xfId="45" applyNumberFormat="1" applyFont="1" applyFill="1" applyBorder="1" applyAlignment="1" applyProtection="1">
      <alignment horizontal="center" vertical="center"/>
    </xf>
    <xf numFmtId="3" fontId="43" fillId="0" borderId="35" xfId="45" applyNumberFormat="1" applyFont="1" applyFill="1" applyBorder="1" applyAlignment="1" applyProtection="1">
      <alignment horizontal="right" vertical="center"/>
      <protection locked="0"/>
    </xf>
    <xf numFmtId="3" fontId="47" fillId="0" borderId="35" xfId="45" applyNumberFormat="1" applyFont="1" applyFill="1" applyBorder="1" applyAlignment="1" applyProtection="1">
      <alignment horizontal="right" vertical="center"/>
      <protection locked="0"/>
    </xf>
    <xf numFmtId="0" fontId="46" fillId="0" borderId="35" xfId="45" applyFont="1" applyFill="1" applyBorder="1" applyAlignment="1" applyProtection="1">
      <alignment horizontal="left" vertical="center" shrinkToFit="1"/>
    </xf>
    <xf numFmtId="3" fontId="46" fillId="0" borderId="35" xfId="45" applyNumberFormat="1" applyFont="1" applyFill="1" applyBorder="1" applyAlignment="1" applyProtection="1">
      <alignment horizontal="right" vertical="center"/>
      <protection locked="0"/>
    </xf>
    <xf numFmtId="0" fontId="48" fillId="0" borderId="0" xfId="45" applyFont="1" applyAlignment="1" applyProtection="1">
      <alignment vertical="center"/>
      <protection locked="0"/>
    </xf>
    <xf numFmtId="0" fontId="38" fillId="0" borderId="0" xfId="45" applyFont="1" applyAlignment="1" applyProtection="1">
      <alignment vertical="center"/>
      <protection locked="0"/>
    </xf>
    <xf numFmtId="0" fontId="46" fillId="0" borderId="35" xfId="45" applyFont="1" applyBorder="1" applyAlignment="1" applyProtection="1">
      <alignment horizontal="left" vertical="center" shrinkToFit="1"/>
    </xf>
    <xf numFmtId="3" fontId="46" fillId="0" borderId="35" xfId="45" applyNumberFormat="1" applyFont="1" applyBorder="1" applyAlignment="1" applyProtection="1">
      <alignment horizontal="right" vertical="center"/>
      <protection locked="0"/>
    </xf>
    <xf numFmtId="0" fontId="34" fillId="0" borderId="35" xfId="45" applyFont="1" applyBorder="1" applyAlignment="1" applyProtection="1">
      <alignment vertical="center" shrinkToFit="1"/>
    </xf>
    <xf numFmtId="0" fontId="46" fillId="0" borderId="35" xfId="45" applyFont="1" applyBorder="1" applyAlignment="1" applyProtection="1">
      <alignment vertical="center" shrinkToFit="1"/>
    </xf>
    <xf numFmtId="0" fontId="46" fillId="0" borderId="35" xfId="45" applyFont="1" applyBorder="1" applyAlignment="1" applyProtection="1">
      <alignment horizontal="left" vertical="center" shrinkToFit="1"/>
      <protection locked="0"/>
    </xf>
    <xf numFmtId="3" fontId="46" fillId="14" borderId="35" xfId="45" applyNumberFormat="1" applyFont="1" applyFill="1" applyBorder="1" applyAlignment="1" applyProtection="1">
      <alignment horizontal="right" vertical="center"/>
      <protection locked="0"/>
    </xf>
    <xf numFmtId="0" fontId="48" fillId="14" borderId="0" xfId="45" applyFont="1" applyFill="1" applyAlignment="1" applyProtection="1">
      <alignment vertical="center"/>
      <protection locked="0"/>
    </xf>
    <xf numFmtId="0" fontId="46" fillId="0" borderId="35" xfId="45" applyFont="1" applyFill="1" applyBorder="1" applyAlignment="1" applyProtection="1">
      <alignment vertical="center" shrinkToFit="1"/>
    </xf>
    <xf numFmtId="0" fontId="48" fillId="15" borderId="0" xfId="45" applyFont="1" applyFill="1" applyAlignment="1" applyProtection="1">
      <alignment vertical="center"/>
      <protection locked="0"/>
    </xf>
    <xf numFmtId="0" fontId="48" fillId="22" borderId="0" xfId="45" applyFont="1" applyFill="1" applyAlignment="1" applyProtection="1">
      <alignment vertical="center"/>
      <protection locked="0"/>
    </xf>
    <xf numFmtId="0" fontId="40" fillId="0" borderId="35" xfId="45" applyFont="1" applyFill="1" applyBorder="1" applyAlignment="1" applyProtection="1">
      <alignment horizontal="left" vertical="center" shrinkToFit="1"/>
    </xf>
    <xf numFmtId="3" fontId="51" fillId="0" borderId="35" xfId="45" applyNumberFormat="1" applyFont="1" applyFill="1" applyBorder="1" applyAlignment="1" applyProtection="1">
      <alignment horizontal="right" vertical="center"/>
    </xf>
    <xf numFmtId="0" fontId="48" fillId="0" borderId="0" xfId="45" applyFont="1" applyFill="1" applyAlignment="1" applyProtection="1">
      <alignment vertical="center"/>
      <protection locked="0"/>
    </xf>
    <xf numFmtId="3" fontId="47" fillId="0" borderId="35" xfId="45" applyNumberFormat="1" applyFont="1" applyBorder="1" applyAlignment="1" applyProtection="1">
      <alignment horizontal="right" vertical="center"/>
      <protection locked="0"/>
    </xf>
    <xf numFmtId="3" fontId="40" fillId="0" borderId="35" xfId="45" applyNumberFormat="1" applyFont="1" applyFill="1" applyBorder="1" applyAlignment="1" applyProtection="1">
      <alignment horizontal="right" vertical="center"/>
      <protection locked="0"/>
    </xf>
    <xf numFmtId="0" fontId="34" fillId="0" borderId="0" xfId="45" applyFont="1" applyAlignment="1" applyProtection="1">
      <alignment vertical="center"/>
      <protection locked="0"/>
    </xf>
    <xf numFmtId="0" fontId="34" fillId="0" borderId="35" xfId="45" applyBorder="1" applyAlignment="1" applyProtection="1">
      <alignment vertical="center" wrapText="1"/>
      <protection locked="0"/>
    </xf>
    <xf numFmtId="0" fontId="46" fillId="0" borderId="38" xfId="45" applyFont="1" applyBorder="1" applyAlignment="1" applyProtection="1">
      <alignment horizontal="left" vertical="center" shrinkToFit="1"/>
    </xf>
    <xf numFmtId="0" fontId="34" fillId="22" borderId="0" xfId="45" applyFill="1" applyAlignment="1" applyProtection="1">
      <alignment vertical="center"/>
      <protection locked="0"/>
    </xf>
    <xf numFmtId="0" fontId="34" fillId="0" borderId="0" xfId="45" applyAlignment="1" applyProtection="1">
      <alignment vertical="center" wrapText="1"/>
    </xf>
    <xf numFmtId="0" fontId="46" fillId="0" borderId="0" xfId="45" applyFont="1" applyAlignment="1" applyProtection="1">
      <alignment horizontal="center" vertical="center"/>
    </xf>
    <xf numFmtId="0" fontId="34" fillId="0" borderId="0" xfId="45" applyAlignment="1" applyProtection="1">
      <alignment horizontal="center" vertical="center"/>
    </xf>
    <xf numFmtId="14" fontId="24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14" fontId="24" fillId="0" borderId="44" xfId="0" applyNumberFormat="1" applyFont="1" applyBorder="1" applyAlignment="1">
      <alignment horizontal="center" vertical="center"/>
    </xf>
    <xf numFmtId="49" fontId="43" fillId="0" borderId="45" xfId="45" applyNumberFormat="1" applyFont="1" applyBorder="1" applyAlignment="1" applyProtection="1">
      <alignment horizontal="center" vertical="center" wrapText="1"/>
    </xf>
    <xf numFmtId="49" fontId="43" fillId="0" borderId="46" xfId="45" applyNumberFormat="1" applyFont="1" applyBorder="1" applyAlignment="1" applyProtection="1">
      <alignment horizontal="center" vertical="center"/>
    </xf>
    <xf numFmtId="49" fontId="43" fillId="0" borderId="42" xfId="45" applyNumberFormat="1" applyFont="1" applyBorder="1" applyAlignment="1" applyProtection="1">
      <alignment horizontal="center" vertical="center"/>
    </xf>
    <xf numFmtId="49" fontId="43" fillId="0" borderId="35" xfId="45" applyNumberFormat="1" applyFont="1" applyBorder="1" applyAlignment="1" applyProtection="1">
      <alignment horizontal="center" vertical="center"/>
    </xf>
    <xf numFmtId="49" fontId="48" fillId="0" borderId="0" xfId="45" applyNumberFormat="1" applyFont="1" applyAlignment="1" applyProtection="1">
      <alignment horizontal="center" vertical="center"/>
    </xf>
    <xf numFmtId="0" fontId="34" fillId="0" borderId="0" xfId="45" applyFill="1" applyAlignment="1" applyProtection="1">
      <alignment vertical="center"/>
      <protection locked="0"/>
    </xf>
    <xf numFmtId="0" fontId="34" fillId="0" borderId="0" xfId="45" applyAlignment="1" applyProtection="1">
      <alignment vertical="center"/>
    </xf>
    <xf numFmtId="0" fontId="38" fillId="0" borderId="0" xfId="45" applyFont="1" applyAlignment="1" applyProtection="1">
      <alignment horizontal="center" vertical="center"/>
      <protection locked="0"/>
    </xf>
    <xf numFmtId="0" fontId="39" fillId="0" borderId="35" xfId="45" applyFont="1" applyBorder="1" applyAlignment="1" applyProtection="1">
      <alignment horizontal="center" vertical="center" wrapText="1"/>
    </xf>
    <xf numFmtId="0" fontId="40" fillId="0" borderId="35" xfId="45" applyFont="1" applyBorder="1" applyAlignment="1" applyProtection="1">
      <alignment horizontal="center" vertical="center" textRotation="90"/>
    </xf>
    <xf numFmtId="0" fontId="51" fillId="0" borderId="35" xfId="45" applyFont="1" applyBorder="1" applyAlignment="1" applyProtection="1">
      <alignment horizontal="left" vertical="center" shrinkToFit="1"/>
    </xf>
    <xf numFmtId="0" fontId="46" fillId="0" borderId="35" xfId="45" applyFont="1" applyBorder="1" applyAlignment="1" applyProtection="1">
      <alignment horizontal="center" vertical="center"/>
    </xf>
    <xf numFmtId="3" fontId="51" fillId="0" borderId="35" xfId="45" applyNumberFormat="1" applyFont="1" applyBorder="1" applyAlignment="1" applyProtection="1">
      <alignment horizontal="right" vertical="center"/>
      <protection locked="0"/>
    </xf>
    <xf numFmtId="0" fontId="52" fillId="0" borderId="35" xfId="45" applyNumberFormat="1" applyFont="1" applyBorder="1" applyAlignment="1" applyProtection="1">
      <alignment vertical="center" wrapText="1"/>
    </xf>
    <xf numFmtId="3" fontId="51" fillId="0" borderId="35" xfId="45" applyNumberFormat="1" applyFont="1" applyBorder="1" applyAlignment="1" applyProtection="1">
      <alignment vertical="center"/>
      <protection locked="0"/>
    </xf>
    <xf numFmtId="3" fontId="51" fillId="0" borderId="35" xfId="45" applyNumberFormat="1" applyFont="1" applyBorder="1" applyAlignment="1" applyProtection="1">
      <alignment vertical="center"/>
    </xf>
    <xf numFmtId="0" fontId="52" fillId="0" borderId="35" xfId="45" applyFont="1" applyBorder="1" applyAlignment="1" applyProtection="1">
      <alignment vertical="center" wrapText="1"/>
    </xf>
    <xf numFmtId="0" fontId="34" fillId="0" borderId="0" xfId="45" applyFont="1" applyAlignment="1" applyProtection="1">
      <alignment vertical="center" wrapText="1"/>
    </xf>
    <xf numFmtId="0" fontId="27" fillId="0" borderId="0" xfId="44" applyFont="1" applyBorder="1"/>
    <xf numFmtId="0" fontId="33" fillId="0" borderId="0" xfId="44" applyBorder="1"/>
    <xf numFmtId="0" fontId="27" fillId="0" borderId="0" xfId="44" applyFont="1" applyBorder="1" applyAlignment="1">
      <alignment horizontal="right"/>
    </xf>
    <xf numFmtId="0" fontId="27" fillId="0" borderId="0" xfId="46"/>
    <xf numFmtId="0" fontId="27" fillId="0" borderId="0" xfId="46" applyFont="1" applyAlignment="1">
      <alignment horizontal="right"/>
    </xf>
    <xf numFmtId="0" fontId="28" fillId="0" borderId="19" xfId="46" applyFont="1" applyBorder="1" applyAlignment="1">
      <alignment horizontal="center" vertical="center"/>
    </xf>
    <xf numFmtId="0" fontId="53" fillId="0" borderId="19" xfId="46" applyFont="1" applyBorder="1"/>
    <xf numFmtId="3" fontId="53" fillId="0" borderId="19" xfId="46" applyNumberFormat="1" applyFont="1" applyBorder="1" applyAlignment="1">
      <alignment horizontal="right"/>
    </xf>
    <xf numFmtId="0" fontId="53" fillId="0" borderId="19" xfId="46" applyFont="1" applyBorder="1" applyAlignment="1">
      <alignment vertical="center" wrapText="1"/>
    </xf>
    <xf numFmtId="0" fontId="54" fillId="0" borderId="19" xfId="46" applyFont="1" applyBorder="1" applyAlignment="1">
      <alignment vertical="center" wrapText="1"/>
    </xf>
    <xf numFmtId="3" fontId="54" fillId="0" borderId="19" xfId="46" applyNumberFormat="1" applyFont="1" applyBorder="1" applyAlignment="1">
      <alignment horizontal="right"/>
    </xf>
    <xf numFmtId="0" fontId="27" fillId="0" borderId="0" xfId="46" applyAlignment="1">
      <alignment vertical="center" wrapText="1"/>
    </xf>
    <xf numFmtId="3" fontId="17" fillId="0" borderId="0" xfId="0" applyNumberFormat="1" applyFont="1"/>
    <xf numFmtId="49" fontId="48" fillId="0" borderId="0" xfId="45" applyNumberFormat="1" applyFont="1" applyAlignment="1" applyProtection="1">
      <alignment vertical="center"/>
      <protection locked="0"/>
    </xf>
    <xf numFmtId="3" fontId="34" fillId="0" borderId="0" xfId="45" applyNumberFormat="1" applyAlignment="1" applyProtection="1">
      <alignment vertical="center"/>
      <protection locked="0"/>
    </xf>
    <xf numFmtId="3" fontId="48" fillId="0" borderId="0" xfId="45" applyNumberFormat="1" applyFont="1" applyFill="1" applyAlignment="1" applyProtection="1">
      <alignment vertical="center"/>
      <protection locked="0"/>
    </xf>
    <xf numFmtId="3" fontId="48" fillId="0" borderId="0" xfId="45" applyNumberFormat="1" applyFont="1" applyAlignment="1" applyProtection="1">
      <alignment vertical="center"/>
      <protection locked="0"/>
    </xf>
    <xf numFmtId="3" fontId="34" fillId="0" borderId="35" xfId="45" applyNumberForma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 wrapText="1"/>
    </xf>
    <xf numFmtId="0" fontId="21" fillId="0" borderId="10" xfId="0" applyFont="1" applyBorder="1" applyAlignment="1"/>
    <xf numFmtId="0" fontId="22" fillId="0" borderId="10" xfId="0" applyFont="1" applyBorder="1" applyAlignment="1">
      <alignment wrapText="1"/>
    </xf>
    <xf numFmtId="3" fontId="22" fillId="0" borderId="10" xfId="0" applyNumberFormat="1" applyFont="1" applyBorder="1"/>
    <xf numFmtId="0" fontId="22" fillId="0" borderId="25" xfId="0" applyFont="1" applyBorder="1"/>
    <xf numFmtId="3" fontId="22" fillId="0" borderId="25" xfId="0" applyNumberFormat="1" applyFont="1" applyBorder="1"/>
    <xf numFmtId="3" fontId="55" fillId="0" borderId="10" xfId="0" applyNumberFormat="1" applyFont="1" applyBorder="1"/>
    <xf numFmtId="0" fontId="21" fillId="12" borderId="10" xfId="0" applyFont="1" applyFill="1" applyBorder="1" applyAlignment="1">
      <alignment vertical="center"/>
    </xf>
    <xf numFmtId="3" fontId="21" fillId="12" borderId="10" xfId="0" applyNumberFormat="1" applyFont="1" applyFill="1" applyBorder="1" applyAlignment="1">
      <alignment vertical="center"/>
    </xf>
    <xf numFmtId="0" fontId="21" fillId="0" borderId="10" xfId="0" applyFont="1" applyBorder="1" applyAlignment="1">
      <alignment wrapText="1"/>
    </xf>
    <xf numFmtId="3" fontId="21" fillId="12" borderId="10" xfId="0" applyNumberFormat="1" applyFont="1" applyFill="1" applyBorder="1"/>
    <xf numFmtId="3" fontId="55" fillId="12" borderId="10" xfId="0" applyNumberFormat="1" applyFont="1" applyFill="1" applyBorder="1"/>
    <xf numFmtId="0" fontId="0" fillId="0" borderId="0" xfId="0" applyAlignment="1">
      <alignment vertical="top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5" fillId="0" borderId="52" xfId="0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55" fillId="0" borderId="10" xfId="0" applyFont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3" fontId="56" fillId="0" borderId="10" xfId="0" applyNumberFormat="1" applyFont="1" applyBorder="1"/>
    <xf numFmtId="3" fontId="56" fillId="0" borderId="15" xfId="0" applyNumberFormat="1" applyFont="1" applyBorder="1"/>
    <xf numFmtId="3" fontId="56" fillId="0" borderId="13" xfId="0" applyNumberFormat="1" applyFont="1" applyBorder="1"/>
    <xf numFmtId="3" fontId="57" fillId="0" borderId="13" xfId="0" applyNumberFormat="1" applyFont="1" applyBorder="1"/>
    <xf numFmtId="0" fontId="56" fillId="0" borderId="10" xfId="0" applyFont="1" applyBorder="1" applyAlignment="1">
      <alignment horizontal="center"/>
    </xf>
    <xf numFmtId="3" fontId="55" fillId="0" borderId="15" xfId="0" applyNumberFormat="1" applyFont="1" applyBorder="1"/>
    <xf numFmtId="3" fontId="55" fillId="0" borderId="13" xfId="0" applyNumberFormat="1" applyFont="1" applyBorder="1"/>
    <xf numFmtId="3" fontId="56" fillId="0" borderId="10" xfId="0" applyNumberFormat="1" applyFont="1" applyBorder="1" applyAlignment="1"/>
    <xf numFmtId="3" fontId="56" fillId="0" borderId="52" xfId="0" applyNumberFormat="1" applyFont="1" applyBorder="1" applyAlignment="1"/>
    <xf numFmtId="3" fontId="56" fillId="0" borderId="15" xfId="0" applyNumberFormat="1" applyFont="1" applyBorder="1" applyAlignment="1"/>
    <xf numFmtId="3" fontId="55" fillId="0" borderId="10" xfId="0" applyNumberFormat="1" applyFont="1" applyBorder="1" applyAlignment="1"/>
    <xf numFmtId="3" fontId="55" fillId="0" borderId="15" xfId="0" applyNumberFormat="1" applyFont="1" applyBorder="1" applyAlignment="1"/>
    <xf numFmtId="3" fontId="57" fillId="0" borderId="10" xfId="0" applyNumberFormat="1" applyFont="1" applyBorder="1" applyAlignment="1"/>
    <xf numFmtId="3" fontId="57" fillId="0" borderId="15" xfId="0" applyNumberFormat="1" applyFont="1" applyBorder="1" applyAlignment="1"/>
    <xf numFmtId="3" fontId="56" fillId="0" borderId="11" xfId="0" applyNumberFormat="1" applyFont="1" applyBorder="1" applyAlignment="1"/>
    <xf numFmtId="3" fontId="55" fillId="0" borderId="10" xfId="0" applyNumberFormat="1" applyFont="1" applyBorder="1" applyAlignment="1">
      <alignment vertical="center" wrapText="1"/>
    </xf>
    <xf numFmtId="3" fontId="55" fillId="0" borderId="15" xfId="0" applyNumberFormat="1" applyFont="1" applyBorder="1" applyAlignment="1">
      <alignment vertical="center" wrapText="1"/>
    </xf>
    <xf numFmtId="3" fontId="57" fillId="0" borderId="10" xfId="0" applyNumberFormat="1" applyFont="1" applyBorder="1" applyAlignment="1">
      <alignment vertical="center" wrapText="1"/>
    </xf>
    <xf numFmtId="3" fontId="57" fillId="0" borderId="15" xfId="0" applyNumberFormat="1" applyFont="1" applyBorder="1" applyAlignment="1">
      <alignment vertical="center" wrapText="1"/>
    </xf>
    <xf numFmtId="0" fontId="56" fillId="0" borderId="0" xfId="0" applyFont="1" applyAlignment="1">
      <alignment horizontal="right"/>
    </xf>
    <xf numFmtId="0" fontId="59" fillId="0" borderId="0" xfId="0" applyFont="1"/>
    <xf numFmtId="3" fontId="56" fillId="0" borderId="53" xfId="0" applyNumberFormat="1" applyFont="1" applyBorder="1"/>
    <xf numFmtId="3" fontId="55" fillId="0" borderId="53" xfId="0" applyNumberFormat="1" applyFont="1" applyBorder="1"/>
    <xf numFmtId="0" fontId="55" fillId="0" borderId="15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5" fillId="0" borderId="53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61" fillId="0" borderId="10" xfId="0" applyFont="1" applyBorder="1"/>
    <xf numFmtId="0" fontId="61" fillId="0" borderId="11" xfId="0" applyFont="1" applyBorder="1"/>
    <xf numFmtId="3" fontId="60" fillId="0" borderId="10" xfId="0" applyNumberFormat="1" applyFont="1" applyBorder="1" applyAlignment="1"/>
    <xf numFmtId="3" fontId="55" fillId="0" borderId="52" xfId="0" applyNumberFormat="1" applyFont="1" applyBorder="1" applyAlignment="1"/>
    <xf numFmtId="3" fontId="60" fillId="0" borderId="15" xfId="0" applyNumberFormat="1" applyFont="1" applyBorder="1" applyAlignment="1"/>
    <xf numFmtId="0" fontId="61" fillId="0" borderId="14" xfId="0" applyFont="1" applyBorder="1"/>
    <xf numFmtId="3" fontId="60" fillId="0" borderId="13" xfId="0" applyNumberFormat="1" applyFont="1" applyBorder="1"/>
    <xf numFmtId="3" fontId="60" fillId="0" borderId="10" xfId="0" applyNumberFormat="1" applyFont="1" applyBorder="1"/>
    <xf numFmtId="3" fontId="60" fillId="0" borderId="15" xfId="0" applyNumberFormat="1" applyFont="1" applyBorder="1"/>
    <xf numFmtId="0" fontId="61" fillId="0" borderId="0" xfId="0" applyFont="1"/>
    <xf numFmtId="3" fontId="17" fillId="0" borderId="0" xfId="0" applyNumberFormat="1" applyFont="1" applyBorder="1"/>
    <xf numFmtId="0" fontId="55" fillId="0" borderId="50" xfId="0" applyFont="1" applyBorder="1" applyAlignment="1">
      <alignment horizontal="center" vertical="center" wrapText="1"/>
    </xf>
    <xf numFmtId="3" fontId="56" fillId="12" borderId="50" xfId="0" applyNumberFormat="1" applyFont="1" applyFill="1" applyBorder="1"/>
    <xf numFmtId="3" fontId="56" fillId="0" borderId="50" xfId="0" applyNumberFormat="1" applyFont="1" applyBorder="1"/>
    <xf numFmtId="3" fontId="55" fillId="0" borderId="50" xfId="0" applyNumberFormat="1" applyFont="1" applyBorder="1"/>
    <xf numFmtId="0" fontId="22" fillId="0" borderId="0" xfId="0" applyFont="1" applyBorder="1"/>
    <xf numFmtId="0" fontId="56" fillId="0" borderId="0" xfId="0" applyFont="1" applyBorder="1" applyAlignment="1">
      <alignment horizontal="right"/>
    </xf>
    <xf numFmtId="0" fontId="21" fillId="0" borderId="0" xfId="0" applyFont="1" applyBorder="1"/>
    <xf numFmtId="0" fontId="61" fillId="0" borderId="0" xfId="0" applyFont="1" applyBorder="1"/>
    <xf numFmtId="0" fontId="0" fillId="0" borderId="0" xfId="0" applyBorder="1" applyAlignment="1">
      <alignment wrapText="1"/>
    </xf>
    <xf numFmtId="3" fontId="60" fillId="0" borderId="59" xfId="0" applyNumberFormat="1" applyFont="1" applyBorder="1"/>
    <xf numFmtId="3" fontId="60" fillId="12" borderId="59" xfId="0" applyNumberFormat="1" applyFont="1" applyFill="1" applyBorder="1"/>
    <xf numFmtId="3" fontId="60" fillId="0" borderId="60" xfId="0" applyNumberFormat="1" applyFont="1" applyBorder="1"/>
    <xf numFmtId="3" fontId="55" fillId="12" borderId="50" xfId="0" applyNumberFormat="1" applyFont="1" applyFill="1" applyBorder="1"/>
    <xf numFmtId="0" fontId="55" fillId="0" borderId="64" xfId="0" applyFont="1" applyBorder="1" applyAlignment="1">
      <alignment horizontal="center" vertical="center" wrapText="1"/>
    </xf>
    <xf numFmtId="3" fontId="56" fillId="12" borderId="64" xfId="0" applyNumberFormat="1" applyFont="1" applyFill="1" applyBorder="1"/>
    <xf numFmtId="3" fontId="56" fillId="0" borderId="64" xfId="0" applyNumberFormat="1" applyFont="1" applyBorder="1"/>
    <xf numFmtId="3" fontId="55" fillId="0" borderId="64" xfId="0" applyNumberFormat="1" applyFont="1" applyBorder="1"/>
    <xf numFmtId="3" fontId="60" fillId="0" borderId="65" xfId="0" applyNumberFormat="1" applyFont="1" applyBorder="1"/>
    <xf numFmtId="0" fontId="55" fillId="0" borderId="66" xfId="0" applyFont="1" applyBorder="1" applyAlignment="1">
      <alignment horizontal="center" vertical="center" wrapText="1"/>
    </xf>
    <xf numFmtId="3" fontId="56" fillId="12" borderId="66" xfId="0" applyNumberFormat="1" applyFont="1" applyFill="1" applyBorder="1"/>
    <xf numFmtId="3" fontId="56" fillId="0" borderId="66" xfId="0" applyNumberFormat="1" applyFont="1" applyBorder="1"/>
    <xf numFmtId="3" fontId="55" fillId="0" borderId="66" xfId="0" applyNumberFormat="1" applyFont="1" applyBorder="1"/>
    <xf numFmtId="3" fontId="60" fillId="0" borderId="63" xfId="0" applyNumberFormat="1" applyFont="1" applyBorder="1"/>
    <xf numFmtId="3" fontId="30" fillId="0" borderId="67" xfId="0" applyNumberFormat="1" applyFont="1" applyFill="1" applyBorder="1" applyAlignment="1"/>
    <xf numFmtId="3" fontId="30" fillId="0" borderId="62" xfId="0" applyNumberFormat="1" applyFont="1" applyBorder="1"/>
    <xf numFmtId="3" fontId="30" fillId="0" borderId="69" xfId="0" applyNumberFormat="1" applyFont="1" applyFill="1" applyBorder="1" applyAlignment="1"/>
    <xf numFmtId="3" fontId="30" fillId="0" borderId="67" xfId="0" applyNumberFormat="1" applyFont="1" applyBorder="1"/>
    <xf numFmtId="3" fontId="30" fillId="0" borderId="67" xfId="0" applyNumberFormat="1" applyFont="1" applyBorder="1" applyAlignment="1"/>
    <xf numFmtId="3" fontId="31" fillId="0" borderId="67" xfId="0" applyNumberFormat="1" applyFont="1" applyBorder="1" applyAlignment="1">
      <alignment horizontal="left"/>
    </xf>
    <xf numFmtId="3" fontId="31" fillId="0" borderId="62" xfId="0" applyNumberFormat="1" applyFont="1" applyBorder="1"/>
    <xf numFmtId="3" fontId="31" fillId="0" borderId="69" xfId="0" applyNumberFormat="1" applyFont="1" applyBorder="1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69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0" xfId="0" applyFont="1"/>
    <xf numFmtId="3" fontId="30" fillId="0" borderId="69" xfId="0" applyNumberFormat="1" applyFont="1" applyBorder="1"/>
    <xf numFmtId="3" fontId="62" fillId="0" borderId="69" xfId="0" applyNumberFormat="1" applyFont="1" applyFill="1" applyBorder="1" applyAlignment="1"/>
    <xf numFmtId="3" fontId="62" fillId="0" borderId="67" xfId="0" applyNumberFormat="1" applyFont="1" applyBorder="1"/>
    <xf numFmtId="3" fontId="62" fillId="0" borderId="62" xfId="0" applyNumberFormat="1" applyFont="1" applyBorder="1"/>
    <xf numFmtId="3" fontId="62" fillId="0" borderId="69" xfId="0" applyNumberFormat="1" applyFont="1" applyBorder="1"/>
    <xf numFmtId="0" fontId="62" fillId="0" borderId="0" xfId="0" applyFont="1"/>
    <xf numFmtId="0" fontId="58" fillId="0" borderId="0" xfId="0" applyFont="1" applyAlignment="1">
      <alignment horizontal="right"/>
    </xf>
    <xf numFmtId="0" fontId="31" fillId="0" borderId="70" xfId="0" applyFont="1" applyBorder="1" applyAlignment="1">
      <alignment horizontal="center" vertical="center" wrapText="1"/>
    </xf>
    <xf numFmtId="3" fontId="30" fillId="0" borderId="70" xfId="0" applyNumberFormat="1" applyFont="1" applyFill="1" applyBorder="1" applyAlignment="1"/>
    <xf numFmtId="3" fontId="30" fillId="0" borderId="70" xfId="0" applyNumberFormat="1" applyFont="1" applyBorder="1"/>
    <xf numFmtId="3" fontId="30" fillId="0" borderId="70" xfId="0" applyNumberFormat="1" applyFont="1" applyBorder="1" applyAlignment="1"/>
    <xf numFmtId="3" fontId="31" fillId="0" borderId="70" xfId="0" applyNumberFormat="1" applyFont="1" applyBorder="1" applyAlignment="1">
      <alignment horizontal="left"/>
    </xf>
    <xf numFmtId="3" fontId="62" fillId="0" borderId="70" xfId="0" applyNumberFormat="1" applyFont="1" applyBorder="1"/>
    <xf numFmtId="0" fontId="31" fillId="0" borderId="71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3" fontId="30" fillId="0" borderId="71" xfId="0" applyNumberFormat="1" applyFont="1" applyBorder="1"/>
    <xf numFmtId="3" fontId="30" fillId="0" borderId="68" xfId="0" applyNumberFormat="1" applyFont="1" applyBorder="1"/>
    <xf numFmtId="3" fontId="31" fillId="0" borderId="71" xfId="0" applyNumberFormat="1" applyFont="1" applyBorder="1"/>
    <xf numFmtId="3" fontId="31" fillId="0" borderId="68" xfId="0" applyNumberFormat="1" applyFont="1" applyBorder="1"/>
    <xf numFmtId="3" fontId="62" fillId="0" borderId="71" xfId="0" applyNumberFormat="1" applyFont="1" applyBorder="1"/>
    <xf numFmtId="3" fontId="62" fillId="0" borderId="68" xfId="0" applyNumberFormat="1" applyFont="1" applyBorder="1"/>
    <xf numFmtId="0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72" xfId="0" applyFont="1" applyBorder="1" applyAlignment="1">
      <alignment horizontal="center" vertical="center" wrapText="1"/>
    </xf>
    <xf numFmtId="3" fontId="31" fillId="0" borderId="0" xfId="0" applyNumberFormat="1" applyFont="1" applyAlignment="1">
      <alignment horizontal="center" vertical="center"/>
    </xf>
    <xf numFmtId="3" fontId="22" fillId="0" borderId="0" xfId="0" applyNumberFormat="1" applyFont="1"/>
    <xf numFmtId="3" fontId="21" fillId="0" borderId="0" xfId="0" applyNumberFormat="1" applyFont="1" applyFill="1"/>
    <xf numFmtId="0" fontId="21" fillId="0" borderId="0" xfId="0" applyFont="1" applyFill="1"/>
    <xf numFmtId="3" fontId="21" fillId="0" borderId="0" xfId="0" applyNumberFormat="1" applyFont="1"/>
    <xf numFmtId="0" fontId="21" fillId="0" borderId="0" xfId="0" applyFont="1"/>
    <xf numFmtId="0" fontId="30" fillId="0" borderId="74" xfId="0" applyFont="1" applyBorder="1" applyAlignment="1">
      <alignment horizontal="center" vertical="center" wrapText="1"/>
    </xf>
    <xf numFmtId="3" fontId="31" fillId="0" borderId="50" xfId="0" applyNumberFormat="1" applyFont="1" applyFill="1" applyBorder="1" applyAlignment="1">
      <alignment horizontal="right" vertical="center" wrapText="1"/>
    </xf>
    <xf numFmtId="3" fontId="30" fillId="0" borderId="50" xfId="0" applyNumberFormat="1" applyFont="1" applyFill="1" applyBorder="1" applyAlignment="1">
      <alignment horizontal="right" vertical="center"/>
    </xf>
    <xf numFmtId="3" fontId="30" fillId="0" borderId="50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vertical="center" wrapText="1"/>
    </xf>
    <xf numFmtId="3" fontId="22" fillId="0" borderId="0" xfId="0" applyNumberFormat="1" applyFont="1" applyFill="1"/>
    <xf numFmtId="0" fontId="22" fillId="0" borderId="0" xfId="0" applyFont="1" applyFill="1"/>
    <xf numFmtId="3" fontId="61" fillId="0" borderId="0" xfId="0" applyNumberFormat="1" applyFont="1"/>
    <xf numFmtId="3" fontId="30" fillId="0" borderId="64" xfId="0" applyNumberFormat="1" applyFont="1" applyFill="1" applyBorder="1" applyAlignment="1">
      <alignment horizontal="right" vertical="center" wrapText="1"/>
    </xf>
    <xf numFmtId="3" fontId="30" fillId="0" borderId="64" xfId="0" applyNumberFormat="1" applyFont="1" applyFill="1" applyBorder="1" applyAlignment="1">
      <alignment horizontal="right" vertical="center"/>
    </xf>
    <xf numFmtId="0" fontId="30" fillId="0" borderId="75" xfId="0" applyFont="1" applyBorder="1" applyAlignment="1">
      <alignment horizontal="center" vertical="center" wrapText="1"/>
    </xf>
    <xf numFmtId="3" fontId="30" fillId="0" borderId="76" xfId="0" applyNumberFormat="1" applyFont="1" applyFill="1" applyBorder="1" applyAlignment="1">
      <alignment horizontal="right" vertical="center" wrapText="1"/>
    </xf>
    <xf numFmtId="3" fontId="30" fillId="0" borderId="76" xfId="0" applyNumberFormat="1" applyFont="1" applyFill="1" applyBorder="1" applyAlignment="1">
      <alignment horizontal="right" vertical="center"/>
    </xf>
    <xf numFmtId="3" fontId="31" fillId="0" borderId="64" xfId="0" applyNumberFormat="1" applyFont="1" applyFill="1" applyBorder="1" applyAlignment="1">
      <alignment horizontal="right" vertical="center" wrapText="1"/>
    </xf>
    <xf numFmtId="3" fontId="31" fillId="0" borderId="76" xfId="0" applyNumberFormat="1" applyFont="1" applyFill="1" applyBorder="1" applyAlignment="1">
      <alignment horizontal="right" vertical="center" wrapText="1"/>
    </xf>
    <xf numFmtId="0" fontId="30" fillId="0" borderId="77" xfId="0" applyFont="1" applyBorder="1" applyAlignment="1">
      <alignment horizontal="center" vertical="center" wrapText="1"/>
    </xf>
    <xf numFmtId="3" fontId="30" fillId="0" borderId="78" xfId="0" applyNumberFormat="1" applyFont="1" applyFill="1" applyBorder="1" applyAlignment="1">
      <alignment horizontal="right" vertical="center"/>
    </xf>
    <xf numFmtId="0" fontId="63" fillId="0" borderId="0" xfId="0" applyFont="1" applyAlignment="1">
      <alignment horizontal="right" vertical="center"/>
    </xf>
    <xf numFmtId="3" fontId="30" fillId="0" borderId="64" xfId="0" applyNumberFormat="1" applyFont="1" applyFill="1" applyBorder="1" applyAlignment="1">
      <alignment horizontal="center" vertical="center"/>
    </xf>
    <xf numFmtId="0" fontId="22" fillId="0" borderId="80" xfId="0" applyNumberFormat="1" applyFont="1" applyFill="1" applyBorder="1" applyAlignment="1">
      <alignment wrapText="1"/>
    </xf>
    <xf numFmtId="0" fontId="22" fillId="0" borderId="79" xfId="0" applyNumberFormat="1" applyFont="1" applyBorder="1" applyAlignment="1">
      <alignment horizontal="center" vertical="center" wrapText="1"/>
    </xf>
    <xf numFmtId="3" fontId="17" fillId="0" borderId="69" xfId="0" applyNumberFormat="1" applyFont="1" applyBorder="1"/>
    <xf numFmtId="0" fontId="65" fillId="0" borderId="0" xfId="0" applyFont="1"/>
    <xf numFmtId="3" fontId="56" fillId="0" borderId="11" xfId="0" applyNumberFormat="1" applyFont="1" applyBorder="1"/>
    <xf numFmtId="3" fontId="56" fillId="0" borderId="11" xfId="0" applyNumberFormat="1" applyFont="1" applyBorder="1" applyAlignment="1">
      <alignment vertical="center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center"/>
    </xf>
    <xf numFmtId="3" fontId="64" fillId="0" borderId="0" xfId="0" applyNumberFormat="1" applyFont="1"/>
    <xf numFmtId="3" fontId="65" fillId="0" borderId="0" xfId="0" applyNumberFormat="1" applyFont="1"/>
    <xf numFmtId="3" fontId="55" fillId="0" borderId="69" xfId="0" applyNumberFormat="1" applyFont="1" applyBorder="1" applyAlignment="1">
      <alignment horizontal="center" vertical="center" wrapText="1"/>
    </xf>
    <xf numFmtId="3" fontId="55" fillId="0" borderId="62" xfId="0" applyNumberFormat="1" applyFont="1" applyBorder="1" applyAlignment="1">
      <alignment horizontal="center" vertical="center" wrapText="1"/>
    </xf>
    <xf numFmtId="3" fontId="56" fillId="0" borderId="11" xfId="0" applyNumberFormat="1" applyFont="1" applyBorder="1" applyAlignment="1">
      <alignment horizontal="left"/>
    </xf>
    <xf numFmtId="3" fontId="22" fillId="0" borderId="0" xfId="0" applyNumberFormat="1" applyFont="1" applyBorder="1"/>
    <xf numFmtId="3" fontId="56" fillId="0" borderId="11" xfId="0" applyNumberFormat="1" applyFont="1" applyBorder="1" applyAlignment="1">
      <alignment horizontal="left" vertical="center" wrapText="1"/>
    </xf>
    <xf numFmtId="3" fontId="56" fillId="0" borderId="11" xfId="0" applyNumberFormat="1" applyFont="1" applyBorder="1" applyAlignment="1">
      <alignment horizontal="left" wrapText="1"/>
    </xf>
    <xf numFmtId="3" fontId="57" fillId="0" borderId="11" xfId="0" applyNumberFormat="1" applyFont="1" applyBorder="1" applyAlignment="1">
      <alignment horizontal="left"/>
    </xf>
    <xf numFmtId="3" fontId="55" fillId="0" borderId="0" xfId="0" applyNumberFormat="1" applyFont="1" applyBorder="1" applyAlignment="1"/>
    <xf numFmtId="3" fontId="56" fillId="0" borderId="69" xfId="0" applyNumberFormat="1" applyFont="1" applyBorder="1" applyAlignment="1">
      <alignment vertical="center"/>
    </xf>
    <xf numFmtId="3" fontId="56" fillId="0" borderId="62" xfId="0" applyNumberFormat="1" applyFont="1" applyBorder="1" applyAlignment="1">
      <alignment vertical="center"/>
    </xf>
    <xf numFmtId="3" fontId="55" fillId="0" borderId="69" xfId="0" applyNumberFormat="1" applyFont="1" applyBorder="1" applyAlignment="1">
      <alignment vertical="center"/>
    </xf>
    <xf numFmtId="3" fontId="56" fillId="0" borderId="73" xfId="0" applyNumberFormat="1" applyFont="1" applyBorder="1" applyAlignment="1">
      <alignment horizontal="left" vertical="center" wrapText="1"/>
    </xf>
    <xf numFmtId="3" fontId="56" fillId="0" borderId="74" xfId="0" applyNumberFormat="1" applyFont="1" applyBorder="1" applyAlignment="1">
      <alignment vertical="center" wrapText="1"/>
    </xf>
    <xf numFmtId="3" fontId="56" fillId="0" borderId="74" xfId="0" applyNumberFormat="1" applyFont="1" applyBorder="1" applyAlignment="1">
      <alignment vertical="center"/>
    </xf>
    <xf numFmtId="3" fontId="56" fillId="0" borderId="72" xfId="0" applyNumberFormat="1" applyFont="1" applyBorder="1" applyAlignment="1">
      <alignment vertical="center"/>
    </xf>
    <xf numFmtId="3" fontId="55" fillId="0" borderId="27" xfId="0" applyNumberFormat="1" applyFont="1" applyBorder="1" applyAlignment="1">
      <alignment horizontal="left" vertical="center"/>
    </xf>
    <xf numFmtId="3" fontId="55" fillId="0" borderId="12" xfId="0" applyNumberFormat="1" applyFont="1" applyBorder="1" applyAlignment="1">
      <alignment vertical="center" wrapText="1"/>
    </xf>
    <xf numFmtId="3" fontId="56" fillId="0" borderId="12" xfId="0" applyNumberFormat="1" applyFont="1" applyBorder="1" applyAlignment="1">
      <alignment vertical="center"/>
    </xf>
    <xf numFmtId="3" fontId="56" fillId="0" borderId="18" xfId="0" applyNumberFormat="1" applyFont="1" applyBorder="1" applyAlignment="1">
      <alignment vertical="center"/>
    </xf>
    <xf numFmtId="3" fontId="56" fillId="0" borderId="73" xfId="0" applyNumberFormat="1" applyFont="1" applyBorder="1" applyAlignment="1"/>
    <xf numFmtId="3" fontId="56" fillId="0" borderId="73" xfId="0" applyNumberFormat="1" applyFont="1" applyBorder="1" applyAlignment="1">
      <alignment vertical="center"/>
    </xf>
    <xf numFmtId="3" fontId="56" fillId="0" borderId="12" xfId="0" applyNumberFormat="1" applyFont="1" applyBorder="1" applyAlignment="1">
      <alignment vertical="center" wrapText="1"/>
    </xf>
    <xf numFmtId="3" fontId="55" fillId="0" borderId="16" xfId="0" applyNumberFormat="1" applyFont="1" applyBorder="1" applyAlignment="1">
      <alignment horizontal="left" vertical="center"/>
    </xf>
    <xf numFmtId="3" fontId="56" fillId="0" borderId="25" xfId="0" applyNumberFormat="1" applyFont="1" applyBorder="1" applyAlignment="1">
      <alignment vertical="center" wrapText="1"/>
    </xf>
    <xf numFmtId="3" fontId="56" fillId="0" borderId="25" xfId="0" applyNumberFormat="1" applyFont="1" applyBorder="1" applyAlignment="1">
      <alignment vertical="center"/>
    </xf>
    <xf numFmtId="3" fontId="56" fillId="0" borderId="28" xfId="0" applyNumberFormat="1" applyFont="1" applyBorder="1" applyAlignment="1">
      <alignment vertical="center"/>
    </xf>
    <xf numFmtId="3" fontId="55" fillId="0" borderId="12" xfId="0" applyNumberFormat="1" applyFont="1" applyBorder="1" applyAlignment="1">
      <alignment vertical="center"/>
    </xf>
    <xf numFmtId="3" fontId="55" fillId="0" borderId="74" xfId="0" applyNumberFormat="1" applyFont="1" applyBorder="1" applyAlignment="1">
      <alignment vertical="center"/>
    </xf>
    <xf numFmtId="3" fontId="55" fillId="0" borderId="16" xfId="0" applyNumberFormat="1" applyFont="1" applyBorder="1" applyAlignment="1">
      <alignment horizontal="left"/>
    </xf>
    <xf numFmtId="3" fontId="55" fillId="0" borderId="25" xfId="0" applyNumberFormat="1" applyFont="1" applyBorder="1" applyAlignment="1">
      <alignment vertical="center"/>
    </xf>
    <xf numFmtId="3" fontId="56" fillId="12" borderId="25" xfId="0" applyNumberFormat="1" applyFont="1" applyFill="1" applyBorder="1"/>
    <xf numFmtId="3" fontId="55" fillId="12" borderId="25" xfId="0" applyNumberFormat="1" applyFont="1" applyFill="1" applyBorder="1" applyAlignment="1">
      <alignment vertical="center"/>
    </xf>
    <xf numFmtId="3" fontId="55" fillId="0" borderId="68" xfId="0" applyNumberFormat="1" applyFont="1" applyBorder="1" applyAlignment="1">
      <alignment horizontal="center" vertical="center" wrapText="1"/>
    </xf>
    <xf numFmtId="3" fontId="56" fillId="0" borderId="68" xfId="0" applyNumberFormat="1" applyFont="1" applyBorder="1" applyAlignment="1">
      <alignment vertical="center"/>
    </xf>
    <xf numFmtId="3" fontId="57" fillId="0" borderId="69" xfId="0" applyNumberFormat="1" applyFont="1" applyBorder="1" applyAlignment="1">
      <alignment vertical="center" wrapText="1"/>
    </xf>
    <xf numFmtId="3" fontId="57" fillId="0" borderId="68" xfId="0" applyNumberFormat="1" applyFont="1" applyBorder="1" applyAlignment="1">
      <alignment vertical="center" wrapText="1"/>
    </xf>
    <xf numFmtId="3" fontId="56" fillId="0" borderId="75" xfId="0" applyNumberFormat="1" applyFont="1" applyBorder="1" applyAlignment="1">
      <alignment vertical="center" wrapText="1"/>
    </xf>
    <xf numFmtId="3" fontId="55" fillId="0" borderId="82" xfId="0" applyNumberFormat="1" applyFont="1" applyBorder="1" applyAlignment="1">
      <alignment vertical="center" wrapText="1"/>
    </xf>
    <xf numFmtId="3" fontId="66" fillId="0" borderId="69" xfId="0" applyNumberFormat="1" applyFont="1" applyBorder="1" applyAlignment="1">
      <alignment vertical="center"/>
    </xf>
    <xf numFmtId="3" fontId="66" fillId="0" borderId="68" xfId="0" applyNumberFormat="1" applyFont="1" applyBorder="1" applyAlignment="1">
      <alignment vertical="center"/>
    </xf>
    <xf numFmtId="3" fontId="56" fillId="0" borderId="75" xfId="0" applyNumberFormat="1" applyFont="1" applyBorder="1" applyAlignment="1">
      <alignment vertical="center"/>
    </xf>
    <xf numFmtId="3" fontId="56" fillId="0" borderId="83" xfId="0" applyNumberFormat="1" applyFont="1" applyBorder="1" applyAlignment="1">
      <alignment vertical="center" wrapText="1"/>
    </xf>
    <xf numFmtId="3" fontId="56" fillId="0" borderId="82" xfId="0" applyNumberFormat="1" applyFont="1" applyBorder="1" applyAlignment="1">
      <alignment vertical="center" wrapText="1"/>
    </xf>
    <xf numFmtId="3" fontId="55" fillId="0" borderId="82" xfId="0" applyNumberFormat="1" applyFont="1" applyBorder="1" applyAlignment="1">
      <alignment vertical="center"/>
    </xf>
    <xf numFmtId="3" fontId="55" fillId="0" borderId="68" xfId="0" applyNumberFormat="1" applyFont="1" applyBorder="1" applyAlignment="1">
      <alignment vertical="center"/>
    </xf>
    <xf numFmtId="3" fontId="55" fillId="0" borderId="75" xfId="0" applyNumberFormat="1" applyFont="1" applyBorder="1" applyAlignment="1">
      <alignment vertical="center"/>
    </xf>
    <xf numFmtId="3" fontId="55" fillId="0" borderId="83" xfId="0" applyNumberFormat="1" applyFont="1" applyBorder="1" applyAlignment="1">
      <alignment vertical="center"/>
    </xf>
    <xf numFmtId="3" fontId="55" fillId="12" borderId="83" xfId="0" applyNumberFormat="1" applyFont="1" applyFill="1" applyBorder="1" applyAlignment="1">
      <alignment vertical="center"/>
    </xf>
    <xf numFmtId="3" fontId="56" fillId="0" borderId="82" xfId="0" applyNumberFormat="1" applyFont="1" applyBorder="1" applyAlignment="1">
      <alignment vertical="center"/>
    </xf>
    <xf numFmtId="3" fontId="55" fillId="0" borderId="71" xfId="0" applyNumberFormat="1" applyFont="1" applyBorder="1" applyAlignment="1">
      <alignment horizontal="center" vertical="center" wrapText="1"/>
    </xf>
    <xf numFmtId="3" fontId="56" fillId="0" borderId="71" xfId="0" applyNumberFormat="1" applyFont="1" applyBorder="1" applyAlignment="1">
      <alignment vertical="center"/>
    </xf>
    <xf numFmtId="3" fontId="57" fillId="0" borderId="71" xfId="0" applyNumberFormat="1" applyFont="1" applyBorder="1" applyAlignment="1">
      <alignment vertical="center" wrapText="1"/>
    </xf>
    <xf numFmtId="3" fontId="56" fillId="0" borderId="85" xfId="0" applyNumberFormat="1" applyFont="1" applyBorder="1" applyAlignment="1">
      <alignment vertical="center" wrapText="1"/>
    </xf>
    <xf numFmtId="3" fontId="55" fillId="0" borderId="86" xfId="0" applyNumberFormat="1" applyFont="1" applyBorder="1" applyAlignment="1">
      <alignment vertical="center" wrapText="1"/>
    </xf>
    <xf numFmtId="3" fontId="55" fillId="0" borderId="71" xfId="0" applyNumberFormat="1" applyFont="1" applyBorder="1" applyAlignment="1">
      <alignment vertical="center" wrapText="1"/>
    </xf>
    <xf numFmtId="3" fontId="55" fillId="0" borderId="68" xfId="0" applyNumberFormat="1" applyFont="1" applyBorder="1" applyAlignment="1">
      <alignment vertical="center" wrapText="1"/>
    </xf>
    <xf numFmtId="3" fontId="56" fillId="0" borderId="71" xfId="0" applyNumberFormat="1" applyFont="1" applyBorder="1" applyAlignment="1">
      <alignment vertical="center" wrapText="1"/>
    </xf>
    <xf numFmtId="3" fontId="56" fillId="0" borderId="68" xfId="0" applyNumberFormat="1" applyFont="1" applyBorder="1" applyAlignment="1">
      <alignment vertical="center" wrapText="1"/>
    </xf>
    <xf numFmtId="3" fontId="55" fillId="0" borderId="85" xfId="0" applyNumberFormat="1" applyFont="1" applyBorder="1" applyAlignment="1">
      <alignment vertical="center" wrapText="1"/>
    </xf>
    <xf numFmtId="3" fontId="55" fillId="0" borderId="75" xfId="0" applyNumberFormat="1" applyFont="1" applyBorder="1" applyAlignment="1">
      <alignment vertical="center" wrapText="1"/>
    </xf>
    <xf numFmtId="3" fontId="56" fillId="0" borderId="87" xfId="0" applyNumberFormat="1" applyFont="1" applyBorder="1" applyAlignment="1">
      <alignment vertical="center" wrapText="1"/>
    </xf>
    <xf numFmtId="3" fontId="56" fillId="0" borderId="86" xfId="0" applyNumberFormat="1" applyFont="1" applyBorder="1" applyAlignment="1">
      <alignment vertical="center" wrapText="1"/>
    </xf>
    <xf numFmtId="3" fontId="55" fillId="0" borderId="86" xfId="0" applyNumberFormat="1" applyFont="1" applyBorder="1" applyAlignment="1">
      <alignment vertical="center"/>
    </xf>
    <xf numFmtId="3" fontId="55" fillId="0" borderId="71" xfId="0" applyNumberFormat="1" applyFont="1" applyBorder="1" applyAlignment="1">
      <alignment vertical="center"/>
    </xf>
    <xf numFmtId="3" fontId="55" fillId="0" borderId="85" xfId="0" applyNumberFormat="1" applyFont="1" applyBorder="1" applyAlignment="1">
      <alignment vertical="center"/>
    </xf>
    <xf numFmtId="3" fontId="56" fillId="0" borderId="87" xfId="0" applyNumberFormat="1" applyFont="1" applyBorder="1" applyAlignment="1">
      <alignment vertical="center"/>
    </xf>
    <xf numFmtId="3" fontId="56" fillId="0" borderId="83" xfId="0" applyNumberFormat="1" applyFont="1" applyBorder="1" applyAlignment="1">
      <alignment vertical="center"/>
    </xf>
    <xf numFmtId="3" fontId="55" fillId="12" borderId="87" xfId="0" applyNumberFormat="1" applyFont="1" applyFill="1" applyBorder="1" applyAlignment="1">
      <alignment vertical="center"/>
    </xf>
    <xf numFmtId="3" fontId="56" fillId="0" borderId="85" xfId="0" applyNumberFormat="1" applyFont="1" applyBorder="1" applyAlignment="1">
      <alignment vertical="center"/>
    </xf>
    <xf numFmtId="3" fontId="56" fillId="0" borderId="86" xfId="0" applyNumberFormat="1" applyFont="1" applyBorder="1" applyAlignment="1">
      <alignment vertical="center"/>
    </xf>
    <xf numFmtId="3" fontId="60" fillId="0" borderId="27" xfId="0" applyNumberFormat="1" applyFont="1" applyBorder="1" applyAlignment="1"/>
    <xf numFmtId="3" fontId="60" fillId="0" borderId="12" xfId="0" applyNumberFormat="1" applyFont="1" applyBorder="1" applyAlignment="1">
      <alignment vertical="center"/>
    </xf>
    <xf numFmtId="3" fontId="60" fillId="0" borderId="82" xfId="0" applyNumberFormat="1" applyFont="1" applyBorder="1" applyAlignment="1">
      <alignment vertical="center"/>
    </xf>
    <xf numFmtId="3" fontId="60" fillId="0" borderId="86" xfId="0" applyNumberFormat="1" applyFont="1" applyBorder="1" applyAlignment="1">
      <alignment vertical="center" wrapText="1"/>
    </xf>
    <xf numFmtId="3" fontId="60" fillId="0" borderId="18" xfId="0" applyNumberFormat="1" applyFont="1" applyBorder="1" applyAlignment="1">
      <alignment vertical="center"/>
    </xf>
    <xf numFmtId="3" fontId="60" fillId="0" borderId="82" xfId="0" applyNumberFormat="1" applyFont="1" applyBorder="1" applyAlignment="1">
      <alignment vertical="center" wrapText="1"/>
    </xf>
    <xf numFmtId="3" fontId="60" fillId="0" borderId="86" xfId="0" applyNumberFormat="1" applyFont="1" applyBorder="1" applyAlignment="1">
      <alignment vertical="center"/>
    </xf>
    <xf numFmtId="3" fontId="33" fillId="0" borderId="0" xfId="0" applyNumberFormat="1" applyFont="1" applyFill="1"/>
    <xf numFmtId="0" fontId="33" fillId="0" borderId="0" xfId="0" applyFont="1" applyFill="1"/>
    <xf numFmtId="3" fontId="22" fillId="0" borderId="69" xfId="0" applyNumberFormat="1" applyFont="1" applyFill="1" applyBorder="1" applyAlignment="1">
      <alignment horizontal="right" vertical="center" wrapText="1"/>
    </xf>
    <xf numFmtId="3" fontId="21" fillId="0" borderId="69" xfId="0" applyNumberFormat="1" applyFont="1" applyFill="1" applyBorder="1" applyAlignment="1">
      <alignment horizontal="right" vertical="center" wrapText="1"/>
    </xf>
    <xf numFmtId="3" fontId="22" fillId="0" borderId="69" xfId="0" applyNumberFormat="1" applyFont="1" applyFill="1" applyBorder="1" applyAlignment="1">
      <alignment horizontal="right" vertical="center"/>
    </xf>
    <xf numFmtId="3" fontId="67" fillId="0" borderId="0" xfId="0" applyNumberFormat="1" applyFont="1" applyFill="1"/>
    <xf numFmtId="0" fontId="67" fillId="0" borderId="0" xfId="0" applyFont="1" applyFill="1"/>
    <xf numFmtId="0" fontId="22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Alignment="1">
      <alignment wrapText="1"/>
    </xf>
    <xf numFmtId="0" fontId="0" fillId="0" borderId="0" xfId="0" applyFill="1"/>
    <xf numFmtId="0" fontId="19" fillId="0" borderId="0" xfId="0" applyFont="1" applyFill="1"/>
    <xf numFmtId="0" fontId="35" fillId="0" borderId="0" xfId="0" applyFont="1" applyFill="1" applyAlignment="1">
      <alignment horizontal="right"/>
    </xf>
    <xf numFmtId="0" fontId="22" fillId="0" borderId="69" xfId="0" applyNumberFormat="1" applyFont="1" applyFill="1" applyBorder="1" applyAlignment="1">
      <alignment horizontal="center" vertical="center" wrapText="1"/>
    </xf>
    <xf numFmtId="0" fontId="22" fillId="0" borderId="69" xfId="0" applyFont="1" applyFill="1" applyBorder="1" applyAlignment="1">
      <alignment horizontal="center" vertical="center" wrapText="1"/>
    </xf>
    <xf numFmtId="0" fontId="21" fillId="0" borderId="6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69" xfId="0" applyNumberFormat="1" applyFont="1" applyFill="1" applyBorder="1" applyAlignment="1">
      <alignment horizontal="left" wrapText="1"/>
    </xf>
    <xf numFmtId="3" fontId="0" fillId="0" borderId="0" xfId="0" applyNumberFormat="1" applyFont="1" applyFill="1"/>
    <xf numFmtId="0" fontId="0" fillId="0" borderId="0" xfId="0" applyFont="1" applyFill="1"/>
    <xf numFmtId="0" fontId="22" fillId="0" borderId="69" xfId="0" applyNumberFormat="1" applyFont="1" applyFill="1" applyBorder="1" applyAlignment="1">
      <alignment wrapText="1"/>
    </xf>
    <xf numFmtId="0" fontId="56" fillId="0" borderId="69" xfId="0" applyNumberFormat="1" applyFont="1" applyFill="1" applyBorder="1" applyAlignment="1">
      <alignment wrapText="1"/>
    </xf>
    <xf numFmtId="14" fontId="56" fillId="0" borderId="69" xfId="0" applyNumberFormat="1" applyFont="1" applyFill="1" applyBorder="1" applyAlignment="1">
      <alignment wrapText="1"/>
    </xf>
    <xf numFmtId="3" fontId="19" fillId="0" borderId="0" xfId="0" applyNumberFormat="1" applyFont="1" applyFill="1"/>
    <xf numFmtId="3" fontId="0" fillId="0" borderId="0" xfId="0" applyNumberFormat="1" applyFill="1"/>
    <xf numFmtId="0" fontId="26" fillId="0" borderId="0" xfId="0" applyNumberFormat="1" applyFont="1" applyFill="1" applyBorder="1" applyAlignment="1">
      <alignment wrapText="1"/>
    </xf>
    <xf numFmtId="3" fontId="26" fillId="0" borderId="0" xfId="0" applyNumberFormat="1" applyFont="1" applyFill="1"/>
    <xf numFmtId="0" fontId="26" fillId="0" borderId="0" xfId="0" applyFont="1" applyFill="1"/>
    <xf numFmtId="0" fontId="22" fillId="0" borderId="69" xfId="0" applyFont="1" applyBorder="1"/>
    <xf numFmtId="3" fontId="22" fillId="0" borderId="69" xfId="0" applyNumberFormat="1" applyFont="1" applyBorder="1"/>
    <xf numFmtId="3" fontId="21" fillId="0" borderId="69" xfId="0" applyNumberFormat="1" applyFont="1" applyBorder="1"/>
    <xf numFmtId="0" fontId="21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69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22" fillId="0" borderId="81" xfId="0" applyFont="1" applyBorder="1" applyAlignment="1">
      <alignment horizontal="left"/>
    </xf>
    <xf numFmtId="0" fontId="21" fillId="12" borderId="81" xfId="0" applyFont="1" applyFill="1" applyBorder="1" applyAlignment="1">
      <alignment horizontal="left"/>
    </xf>
    <xf numFmtId="0" fontId="22" fillId="12" borderId="69" xfId="0" applyFont="1" applyFill="1" applyBorder="1"/>
    <xf numFmtId="3" fontId="17" fillId="0" borderId="89" xfId="0" applyNumberFormat="1" applyFont="1" applyBorder="1"/>
    <xf numFmtId="0" fontId="22" fillId="0" borderId="19" xfId="44" applyFont="1" applyBorder="1"/>
    <xf numFmtId="0" fontId="21" fillId="0" borderId="19" xfId="44" applyFont="1" applyBorder="1"/>
    <xf numFmtId="3" fontId="55" fillId="0" borderId="19" xfId="44" applyNumberFormat="1" applyFont="1" applyBorder="1"/>
    <xf numFmtId="3" fontId="56" fillId="0" borderId="19" xfId="44" applyNumberFormat="1" applyFont="1" applyBorder="1"/>
    <xf numFmtId="0" fontId="22" fillId="0" borderId="19" xfId="44" applyFont="1" applyBorder="1" applyAlignment="1">
      <alignment wrapText="1"/>
    </xf>
    <xf numFmtId="0" fontId="58" fillId="0" borderId="0" xfId="44" applyFont="1" applyAlignment="1">
      <alignment horizontal="right"/>
    </xf>
    <xf numFmtId="0" fontId="21" fillId="0" borderId="19" xfId="44" applyFont="1" applyBorder="1" applyAlignment="1">
      <alignment horizontal="center"/>
    </xf>
    <xf numFmtId="0" fontId="21" fillId="0" borderId="0" xfId="44" applyFont="1"/>
    <xf numFmtId="0" fontId="22" fillId="0" borderId="19" xfId="44" applyFont="1" applyBorder="1" applyAlignment="1">
      <alignment horizontal="center"/>
    </xf>
    <xf numFmtId="0" fontId="22" fillId="0" borderId="0" xfId="44" applyFont="1" applyAlignment="1">
      <alignment horizontal="center"/>
    </xf>
    <xf numFmtId="0" fontId="21" fillId="0" borderId="50" xfId="0" applyFont="1" applyBorder="1"/>
    <xf numFmtId="0" fontId="22" fillId="0" borderId="50" xfId="0" applyFont="1" applyBorder="1"/>
    <xf numFmtId="3" fontId="22" fillId="0" borderId="50" xfId="0" applyNumberFormat="1" applyFont="1" applyBorder="1"/>
    <xf numFmtId="3" fontId="21" fillId="0" borderId="50" xfId="0" applyNumberFormat="1" applyFont="1" applyBorder="1"/>
    <xf numFmtId="0" fontId="21" fillId="0" borderId="50" xfId="0" applyFont="1" applyBorder="1" applyAlignment="1">
      <alignment horizontal="center"/>
    </xf>
    <xf numFmtId="0" fontId="21" fillId="0" borderId="50" xfId="0" applyFont="1" applyBorder="1" applyAlignment="1">
      <alignment horizontal="center" wrapText="1"/>
    </xf>
    <xf numFmtId="0" fontId="22" fillId="0" borderId="0" xfId="0" applyFont="1" applyAlignment="1">
      <alignment horizontal="right"/>
    </xf>
    <xf numFmtId="0" fontId="56" fillId="0" borderId="0" xfId="44" applyFont="1"/>
    <xf numFmtId="0" fontId="55" fillId="0" borderId="0" xfId="44" applyFont="1" applyAlignment="1">
      <alignment horizontal="centerContinuous"/>
    </xf>
    <xf numFmtId="0" fontId="55" fillId="0" borderId="0" xfId="44" applyFont="1"/>
    <xf numFmtId="0" fontId="55" fillId="0" borderId="19" xfId="44" applyFont="1" applyBorder="1" applyAlignment="1">
      <alignment horizontal="center" vertical="center"/>
    </xf>
    <xf numFmtId="0" fontId="55" fillId="0" borderId="19" xfId="44" applyFont="1" applyBorder="1" applyAlignment="1">
      <alignment horizontal="center" wrapText="1"/>
    </xf>
    <xf numFmtId="0" fontId="56" fillId="0" borderId="19" xfId="44" applyFont="1" applyBorder="1" applyAlignment="1">
      <alignment wrapText="1"/>
    </xf>
    <xf numFmtId="0" fontId="56" fillId="0" borderId="19" xfId="44" applyFont="1" applyBorder="1"/>
    <xf numFmtId="0" fontId="69" fillId="0" borderId="19" xfId="44" applyFont="1" applyBorder="1"/>
    <xf numFmtId="0" fontId="56" fillId="0" borderId="50" xfId="44" applyFont="1" applyBorder="1" applyAlignment="1">
      <alignment wrapText="1"/>
    </xf>
    <xf numFmtId="0" fontId="22" fillId="0" borderId="50" xfId="44" applyFont="1" applyBorder="1"/>
    <xf numFmtId="0" fontId="55" fillId="0" borderId="19" xfId="44" applyFont="1" applyBorder="1"/>
    <xf numFmtId="0" fontId="55" fillId="15" borderId="19" xfId="44" applyFont="1" applyFill="1" applyBorder="1"/>
    <xf numFmtId="0" fontId="22" fillId="0" borderId="0" xfId="44" applyFont="1" applyAlignment="1">
      <alignment horizontal="left"/>
    </xf>
    <xf numFmtId="0" fontId="56" fillId="0" borderId="0" xfId="44" applyFont="1" applyAlignment="1">
      <alignment horizontal="right"/>
    </xf>
    <xf numFmtId="1" fontId="55" fillId="0" borderId="19" xfId="44" applyNumberFormat="1" applyFont="1" applyBorder="1" applyAlignment="1">
      <alignment horizontal="center" wrapText="1"/>
    </xf>
    <xf numFmtId="0" fontId="21" fillId="0" borderId="19" xfId="44" applyFont="1" applyBorder="1" applyAlignment="1"/>
    <xf numFmtId="0" fontId="55" fillId="0" borderId="21" xfId="44" applyFont="1" applyBorder="1" applyAlignment="1">
      <alignment horizontal="center" vertical="center"/>
    </xf>
    <xf numFmtId="1" fontId="55" fillId="0" borderId="21" xfId="44" applyNumberFormat="1" applyFont="1" applyBorder="1" applyAlignment="1">
      <alignment horizontal="center" wrapText="1"/>
    </xf>
    <xf numFmtId="0" fontId="22" fillId="0" borderId="21" xfId="44" applyFont="1" applyBorder="1"/>
    <xf numFmtId="0" fontId="22" fillId="0" borderId="0" xfId="44" applyFont="1" applyAlignment="1">
      <alignment horizontal="right"/>
    </xf>
    <xf numFmtId="0" fontId="22" fillId="0" borderId="0" xfId="36" applyFont="1"/>
    <xf numFmtId="0" fontId="21" fillId="0" borderId="0" xfId="36" applyFont="1" applyBorder="1" applyAlignment="1"/>
    <xf numFmtId="0" fontId="21" fillId="0" borderId="0" xfId="36" applyFont="1"/>
    <xf numFmtId="0" fontId="22" fillId="0" borderId="19" xfId="44" applyFont="1" applyBorder="1" applyAlignment="1">
      <alignment horizontal="center" wrapText="1"/>
    </xf>
    <xf numFmtId="3" fontId="21" fillId="0" borderId="19" xfId="44" applyNumberFormat="1" applyFont="1" applyBorder="1" applyAlignment="1">
      <alignment horizontal="right"/>
    </xf>
    <xf numFmtId="3" fontId="21" fillId="0" borderId="19" xfId="44" applyNumberFormat="1" applyFont="1" applyBorder="1"/>
    <xf numFmtId="3" fontId="22" fillId="0" borderId="19" xfId="44" applyNumberFormat="1" applyFont="1" applyBorder="1"/>
    <xf numFmtId="3" fontId="22" fillId="0" borderId="19" xfId="44" applyNumberFormat="1" applyFont="1" applyBorder="1" applyAlignment="1">
      <alignment horizontal="right"/>
    </xf>
    <xf numFmtId="0" fontId="21" fillId="0" borderId="19" xfId="44" applyFont="1" applyFill="1" applyBorder="1" applyAlignment="1"/>
    <xf numFmtId="0" fontId="21" fillId="0" borderId="0" xfId="44" applyFont="1" applyBorder="1" applyAlignment="1"/>
    <xf numFmtId="0" fontId="22" fillId="0" borderId="0" xfId="44" applyFont="1" applyBorder="1" applyAlignment="1"/>
    <xf numFmtId="3" fontId="21" fillId="0" borderId="0" xfId="44" applyNumberFormat="1" applyFont="1" applyBorder="1"/>
    <xf numFmtId="0" fontId="22" fillId="0" borderId="0" xfId="44" applyFont="1" applyAlignment="1"/>
    <xf numFmtId="16" fontId="22" fillId="0" borderId="0" xfId="44" applyNumberFormat="1" applyFont="1"/>
    <xf numFmtId="3" fontId="21" fillId="0" borderId="10" xfId="0" applyNumberFormat="1" applyFont="1" applyBorder="1" applyAlignment="1">
      <alignment horizontal="right"/>
    </xf>
    <xf numFmtId="3" fontId="22" fillId="0" borderId="10" xfId="0" applyNumberFormat="1" applyFont="1" applyBorder="1" applyAlignment="1">
      <alignment horizontal="right"/>
    </xf>
    <xf numFmtId="0" fontId="70" fillId="0" borderId="0" xfId="36" applyFont="1"/>
    <xf numFmtId="0" fontId="21" fillId="0" borderId="10" xfId="0" applyFont="1" applyFill="1" applyBorder="1" applyAlignment="1"/>
    <xf numFmtId="0" fontId="21" fillId="0" borderId="0" xfId="0" applyFont="1" applyBorder="1" applyAlignment="1"/>
    <xf numFmtId="0" fontId="22" fillId="0" borderId="0" xfId="0" applyFont="1" applyBorder="1" applyAlignment="1"/>
    <xf numFmtId="3" fontId="21" fillId="0" borderId="0" xfId="0" applyNumberFormat="1" applyFont="1" applyBorder="1"/>
    <xf numFmtId="16" fontId="22" fillId="0" borderId="0" xfId="0" applyNumberFormat="1" applyFont="1"/>
    <xf numFmtId="3" fontId="21" fillId="0" borderId="51" xfId="0" applyNumberFormat="1" applyFont="1" applyBorder="1" applyAlignment="1">
      <alignment horizontal="right"/>
    </xf>
    <xf numFmtId="3" fontId="21" fillId="0" borderId="49" xfId="0" applyNumberFormat="1" applyFont="1" applyBorder="1" applyAlignment="1">
      <alignment horizontal="right"/>
    </xf>
    <xf numFmtId="3" fontId="22" fillId="0" borderId="0" xfId="44" applyNumberFormat="1" applyFont="1" applyBorder="1"/>
    <xf numFmtId="3" fontId="22" fillId="0" borderId="0" xfId="44" applyNumberFormat="1" applyFont="1" applyBorder="1" applyAlignment="1">
      <alignment horizontal="right"/>
    </xf>
    <xf numFmtId="0" fontId="22" fillId="0" borderId="0" xfId="44" applyFont="1" applyBorder="1"/>
    <xf numFmtId="16" fontId="22" fillId="0" borderId="0" xfId="36" applyNumberFormat="1" applyFont="1"/>
    <xf numFmtId="0" fontId="22" fillId="0" borderId="10" xfId="0" applyFont="1" applyBorder="1" applyAlignment="1">
      <alignment horizontal="center" wrapText="1"/>
    </xf>
    <xf numFmtId="0" fontId="22" fillId="0" borderId="0" xfId="44" applyFont="1" applyBorder="1" applyAlignment="1">
      <alignment horizontal="right"/>
    </xf>
    <xf numFmtId="0" fontId="22" fillId="0" borderId="0" xfId="44" applyFont="1" applyBorder="1" applyAlignment="1">
      <alignment horizontal="center" wrapText="1"/>
    </xf>
    <xf numFmtId="0" fontId="22" fillId="0" borderId="0" xfId="44" applyFont="1" applyBorder="1" applyAlignment="1">
      <alignment horizontal="center"/>
    </xf>
    <xf numFmtId="0" fontId="22" fillId="0" borderId="0" xfId="36" applyFont="1" applyBorder="1"/>
    <xf numFmtId="3" fontId="21" fillId="0" borderId="0" xfId="44" applyNumberFormat="1" applyFont="1" applyBorder="1" applyAlignment="1">
      <alignment horizontal="right"/>
    </xf>
    <xf numFmtId="0" fontId="21" fillId="0" borderId="0" xfId="44" applyFont="1" applyBorder="1"/>
    <xf numFmtId="0" fontId="22" fillId="0" borderId="0" xfId="46" applyFont="1"/>
    <xf numFmtId="0" fontId="22" fillId="0" borderId="0" xfId="46" applyFont="1" applyAlignment="1">
      <alignment horizontal="right"/>
    </xf>
    <xf numFmtId="0" fontId="21" fillId="0" borderId="19" xfId="46" applyFont="1" applyBorder="1" applyAlignment="1">
      <alignment horizontal="center" vertical="center"/>
    </xf>
    <xf numFmtId="0" fontId="30" fillId="0" borderId="19" xfId="46" applyFont="1" applyBorder="1"/>
    <xf numFmtId="3" fontId="30" fillId="0" borderId="19" xfId="46" applyNumberFormat="1" applyFont="1" applyBorder="1"/>
    <xf numFmtId="0" fontId="30" fillId="0" borderId="19" xfId="46" applyFont="1" applyBorder="1" applyAlignment="1">
      <alignment vertical="center" wrapText="1"/>
    </xf>
    <xf numFmtId="0" fontId="31" fillId="0" borderId="19" xfId="46" applyFont="1" applyBorder="1"/>
    <xf numFmtId="3" fontId="31" fillId="0" borderId="19" xfId="46" applyNumberFormat="1" applyFont="1" applyBorder="1"/>
    <xf numFmtId="0" fontId="30" fillId="0" borderId="0" xfId="46" applyFont="1"/>
    <xf numFmtId="0" fontId="65" fillId="0" borderId="0" xfId="44" applyFont="1"/>
    <xf numFmtId="0" fontId="21" fillId="0" borderId="19" xfId="44" applyFont="1" applyBorder="1" applyAlignment="1">
      <alignment horizontal="center" wrapText="1"/>
    </xf>
    <xf numFmtId="0" fontId="56" fillId="0" borderId="50" xfId="44" applyFont="1" applyBorder="1"/>
    <xf numFmtId="3" fontId="22" fillId="0" borderId="50" xfId="44" applyNumberFormat="1" applyFont="1" applyBorder="1"/>
    <xf numFmtId="0" fontId="21" fillId="15" borderId="19" xfId="44" applyFont="1" applyFill="1" applyBorder="1"/>
    <xf numFmtId="0" fontId="22" fillId="0" borderId="0" xfId="47" applyFont="1"/>
    <xf numFmtId="0" fontId="21" fillId="0" borderId="19" xfId="0" applyFont="1" applyBorder="1"/>
    <xf numFmtId="3" fontId="55" fillId="0" borderId="19" xfId="0" applyNumberFormat="1" applyFont="1" applyBorder="1"/>
    <xf numFmtId="0" fontId="22" fillId="0" borderId="19" xfId="0" applyFont="1" applyBorder="1"/>
    <xf numFmtId="3" fontId="56" fillId="0" borderId="19" xfId="0" applyNumberFormat="1" applyFont="1" applyBorder="1"/>
    <xf numFmtId="3" fontId="56" fillId="0" borderId="0" xfId="0" applyNumberFormat="1" applyFont="1"/>
    <xf numFmtId="0" fontId="22" fillId="0" borderId="19" xfId="0" applyFont="1" applyBorder="1" applyAlignment="1">
      <alignment wrapText="1"/>
    </xf>
    <xf numFmtId="0" fontId="21" fillId="0" borderId="22" xfId="0" applyFont="1" applyFill="1" applyBorder="1"/>
    <xf numFmtId="3" fontId="55" fillId="0" borderId="23" xfId="0" applyNumberFormat="1" applyFont="1" applyBorder="1"/>
    <xf numFmtId="0" fontId="22" fillId="0" borderId="80" xfId="0" applyNumberFormat="1" applyFont="1" applyFill="1" applyBorder="1" applyAlignment="1">
      <alignment horizontal="left" wrapText="1"/>
    </xf>
    <xf numFmtId="0" fontId="56" fillId="0" borderId="80" xfId="0" applyNumberFormat="1" applyFont="1" applyFill="1" applyBorder="1" applyAlignment="1">
      <alignment wrapText="1"/>
    </xf>
    <xf numFmtId="3" fontId="61" fillId="0" borderId="0" xfId="0" applyNumberFormat="1" applyFont="1" applyFill="1"/>
    <xf numFmtId="0" fontId="61" fillId="0" borderId="0" xfId="0" applyFont="1" applyFill="1"/>
    <xf numFmtId="0" fontId="21" fillId="0" borderId="0" xfId="44" applyFont="1" applyAlignment="1">
      <alignment horizontal="center"/>
    </xf>
    <xf numFmtId="0" fontId="22" fillId="0" borderId="0" xfId="44" applyFont="1" applyAlignment="1"/>
    <xf numFmtId="0" fontId="21" fillId="0" borderId="0" xfId="44" applyFont="1" applyAlignment="1"/>
    <xf numFmtId="0" fontId="21" fillId="0" borderId="19" xfId="44" applyFont="1" applyBorder="1" applyAlignment="1">
      <alignment horizontal="center" vertical="center"/>
    </xf>
    <xf numFmtId="0" fontId="21" fillId="0" borderId="19" xfId="44" applyFont="1" applyBorder="1" applyAlignment="1">
      <alignment horizontal="center" vertical="center" wrapTex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1" fillId="0" borderId="0" xfId="44" applyFont="1" applyBorder="1" applyAlignment="1">
      <alignment horizontal="center"/>
    </xf>
    <xf numFmtId="0" fontId="22" fillId="0" borderId="0" xfId="44" applyFont="1" applyFill="1" applyBorder="1" applyAlignment="1"/>
    <xf numFmtId="3" fontId="56" fillId="0" borderId="91" xfId="0" applyNumberFormat="1" applyFont="1" applyBorder="1" applyAlignment="1"/>
    <xf numFmtId="3" fontId="56" fillId="0" borderId="69" xfId="0" applyNumberFormat="1" applyFont="1" applyBorder="1" applyAlignment="1"/>
    <xf numFmtId="3" fontId="59" fillId="0" borderId="64" xfId="0" applyNumberFormat="1" applyFont="1" applyFill="1" applyBorder="1" applyAlignment="1">
      <alignment horizontal="right" vertical="center" wrapText="1"/>
    </xf>
    <xf numFmtId="3" fontId="59" fillId="0" borderId="50" xfId="0" applyNumberFormat="1" applyFont="1" applyFill="1" applyBorder="1" applyAlignment="1">
      <alignment horizontal="right" vertical="center" wrapText="1"/>
    </xf>
    <xf numFmtId="3" fontId="59" fillId="0" borderId="76" xfId="0" applyNumberFormat="1" applyFont="1" applyFill="1" applyBorder="1" applyAlignment="1">
      <alignment horizontal="right" vertical="center" wrapText="1"/>
    </xf>
    <xf numFmtId="3" fontId="59" fillId="0" borderId="78" xfId="0" applyNumberFormat="1" applyFont="1" applyFill="1" applyBorder="1" applyAlignment="1">
      <alignment horizontal="right" vertical="center" wrapText="1"/>
    </xf>
    <xf numFmtId="3" fontId="72" fillId="0" borderId="64" xfId="0" applyNumberFormat="1" applyFont="1" applyFill="1" applyBorder="1" applyAlignment="1">
      <alignment horizontal="right" vertical="center" wrapText="1"/>
    </xf>
    <xf numFmtId="3" fontId="72" fillId="0" borderId="50" xfId="0" applyNumberFormat="1" applyFont="1" applyFill="1" applyBorder="1" applyAlignment="1">
      <alignment horizontal="right" vertical="center" wrapText="1"/>
    </xf>
    <xf numFmtId="3" fontId="72" fillId="0" borderId="76" xfId="0" applyNumberFormat="1" applyFont="1" applyFill="1" applyBorder="1" applyAlignment="1">
      <alignment horizontal="right" vertical="center" wrapText="1"/>
    </xf>
    <xf numFmtId="3" fontId="59" fillId="0" borderId="50" xfId="0" applyNumberFormat="1" applyFont="1" applyFill="1" applyBorder="1" applyAlignment="1">
      <alignment horizontal="right" vertical="center"/>
    </xf>
    <xf numFmtId="3" fontId="59" fillId="0" borderId="76" xfId="0" applyNumberFormat="1" applyFont="1" applyFill="1" applyBorder="1" applyAlignment="1">
      <alignment horizontal="right" vertical="center"/>
    </xf>
    <xf numFmtId="3" fontId="72" fillId="0" borderId="78" xfId="0" applyNumberFormat="1" applyFont="1" applyFill="1" applyBorder="1" applyAlignment="1">
      <alignment horizontal="right" vertical="center" wrapText="1"/>
    </xf>
    <xf numFmtId="0" fontId="22" fillId="23" borderId="80" xfId="0" applyNumberFormat="1" applyFont="1" applyFill="1" applyBorder="1" applyAlignment="1">
      <alignment wrapText="1"/>
    </xf>
    <xf numFmtId="3" fontId="30" fillId="23" borderId="64" xfId="0" applyNumberFormat="1" applyFont="1" applyFill="1" applyBorder="1" applyAlignment="1">
      <alignment horizontal="center" vertical="center" wrapText="1"/>
    </xf>
    <xf numFmtId="3" fontId="30" fillId="23" borderId="50" xfId="0" applyNumberFormat="1" applyFont="1" applyFill="1" applyBorder="1" applyAlignment="1">
      <alignment horizontal="right" vertical="center" wrapText="1"/>
    </xf>
    <xf numFmtId="3" fontId="30" fillId="23" borderId="76" xfId="0" applyNumberFormat="1" applyFont="1" applyFill="1" applyBorder="1" applyAlignment="1">
      <alignment horizontal="right" vertical="center" wrapText="1"/>
    </xf>
    <xf numFmtId="3" fontId="30" fillId="23" borderId="64" xfId="0" applyNumberFormat="1" applyFont="1" applyFill="1" applyBorder="1" applyAlignment="1">
      <alignment horizontal="right" vertical="center" wrapText="1"/>
    </xf>
    <xf numFmtId="3" fontId="30" fillId="23" borderId="78" xfId="0" applyNumberFormat="1" applyFont="1" applyFill="1" applyBorder="1" applyAlignment="1">
      <alignment horizontal="right" vertical="center" wrapText="1"/>
    </xf>
    <xf numFmtId="3" fontId="59" fillId="23" borderId="64" xfId="0" applyNumberFormat="1" applyFont="1" applyFill="1" applyBorder="1" applyAlignment="1">
      <alignment horizontal="right" vertical="center" wrapText="1"/>
    </xf>
    <xf numFmtId="3" fontId="59" fillId="23" borderId="50" xfId="0" applyNumberFormat="1" applyFont="1" applyFill="1" applyBorder="1" applyAlignment="1">
      <alignment horizontal="right" vertical="center" wrapText="1"/>
    </xf>
    <xf numFmtId="3" fontId="59" fillId="23" borderId="76" xfId="0" applyNumberFormat="1" applyFont="1" applyFill="1" applyBorder="1" applyAlignment="1">
      <alignment horizontal="right" vertical="center" wrapText="1"/>
    </xf>
    <xf numFmtId="3" fontId="59" fillId="23" borderId="78" xfId="0" applyNumberFormat="1" applyFont="1" applyFill="1" applyBorder="1" applyAlignment="1">
      <alignment horizontal="right" vertical="center" wrapText="1"/>
    </xf>
    <xf numFmtId="0" fontId="21" fillId="23" borderId="80" xfId="0" applyNumberFormat="1" applyFont="1" applyFill="1" applyBorder="1" applyAlignment="1">
      <alignment wrapText="1"/>
    </xf>
    <xf numFmtId="3" fontId="31" fillId="23" borderId="64" xfId="0" applyNumberFormat="1" applyFont="1" applyFill="1" applyBorder="1" applyAlignment="1">
      <alignment horizontal="center" vertical="center"/>
    </xf>
    <xf numFmtId="3" fontId="31" fillId="23" borderId="50" xfId="0" applyNumberFormat="1" applyFont="1" applyFill="1" applyBorder="1" applyAlignment="1">
      <alignment horizontal="right" vertical="center"/>
    </xf>
    <xf numFmtId="3" fontId="31" fillId="23" borderId="76" xfId="0" applyNumberFormat="1" applyFont="1" applyFill="1" applyBorder="1" applyAlignment="1">
      <alignment horizontal="right" vertical="center"/>
    </xf>
    <xf numFmtId="3" fontId="31" fillId="23" borderId="64" xfId="0" applyNumberFormat="1" applyFont="1" applyFill="1" applyBorder="1" applyAlignment="1">
      <alignment horizontal="right" vertical="center"/>
    </xf>
    <xf numFmtId="3" fontId="31" fillId="23" borderId="50" xfId="0" applyNumberFormat="1" applyFont="1" applyFill="1" applyBorder="1" applyAlignment="1">
      <alignment horizontal="right" vertical="center" wrapText="1"/>
    </xf>
    <xf numFmtId="3" fontId="31" fillId="23" borderId="64" xfId="0" applyNumberFormat="1" applyFont="1" applyFill="1" applyBorder="1" applyAlignment="1">
      <alignment horizontal="right" vertical="center" wrapText="1"/>
    </xf>
    <xf numFmtId="3" fontId="31" fillId="23" borderId="76" xfId="0" applyNumberFormat="1" applyFont="1" applyFill="1" applyBorder="1" applyAlignment="1">
      <alignment horizontal="right" vertical="center" wrapText="1"/>
    </xf>
    <xf numFmtId="3" fontId="31" fillId="23" borderId="78" xfId="0" applyNumberFormat="1" applyFont="1" applyFill="1" applyBorder="1" applyAlignment="1">
      <alignment horizontal="right" vertical="center"/>
    </xf>
    <xf numFmtId="3" fontId="72" fillId="23" borderId="64" xfId="0" applyNumberFormat="1" applyFont="1" applyFill="1" applyBorder="1" applyAlignment="1">
      <alignment horizontal="right" vertical="center" wrapText="1"/>
    </xf>
    <xf numFmtId="3" fontId="72" fillId="23" borderId="50" xfId="0" applyNumberFormat="1" applyFont="1" applyFill="1" applyBorder="1" applyAlignment="1">
      <alignment horizontal="right" vertical="center" wrapText="1"/>
    </xf>
    <xf numFmtId="3" fontId="72" fillId="23" borderId="76" xfId="0" applyNumberFormat="1" applyFont="1" applyFill="1" applyBorder="1" applyAlignment="1">
      <alignment horizontal="right" vertical="center" wrapText="1"/>
    </xf>
    <xf numFmtId="3" fontId="72" fillId="23" borderId="50" xfId="0" applyNumberFormat="1" applyFont="1" applyFill="1" applyBorder="1" applyAlignment="1">
      <alignment horizontal="right" vertical="center"/>
    </xf>
    <xf numFmtId="3" fontId="72" fillId="23" borderId="76" xfId="0" applyNumberFormat="1" applyFont="1" applyFill="1" applyBorder="1" applyAlignment="1">
      <alignment horizontal="right" vertical="center"/>
    </xf>
    <xf numFmtId="3" fontId="72" fillId="23" borderId="78" xfId="0" applyNumberFormat="1" applyFont="1" applyFill="1" applyBorder="1" applyAlignment="1">
      <alignment horizontal="right" vertical="center"/>
    </xf>
    <xf numFmtId="3" fontId="72" fillId="23" borderId="64" xfId="0" applyNumberFormat="1" applyFont="1" applyFill="1" applyBorder="1" applyAlignment="1">
      <alignment horizontal="right" vertical="center"/>
    </xf>
    <xf numFmtId="3" fontId="30" fillId="23" borderId="64" xfId="0" applyNumberFormat="1" applyFont="1" applyFill="1" applyBorder="1" applyAlignment="1">
      <alignment horizontal="center" vertical="center"/>
    </xf>
    <xf numFmtId="3" fontId="30" fillId="23" borderId="76" xfId="0" applyNumberFormat="1" applyFont="1" applyFill="1" applyBorder="1" applyAlignment="1">
      <alignment horizontal="right" vertical="center"/>
    </xf>
    <xf numFmtId="3" fontId="30" fillId="23" borderId="64" xfId="0" applyNumberFormat="1" applyFont="1" applyFill="1" applyBorder="1" applyAlignment="1">
      <alignment horizontal="right" vertical="center"/>
    </xf>
    <xf numFmtId="3" fontId="30" fillId="23" borderId="50" xfId="0" applyNumberFormat="1" applyFont="1" applyFill="1" applyBorder="1" applyAlignment="1">
      <alignment horizontal="right" vertical="center"/>
    </xf>
    <xf numFmtId="3" fontId="30" fillId="23" borderId="78" xfId="0" applyNumberFormat="1" applyFont="1" applyFill="1" applyBorder="1" applyAlignment="1">
      <alignment horizontal="right" vertical="center"/>
    </xf>
    <xf numFmtId="3" fontId="59" fillId="23" borderId="64" xfId="0" applyNumberFormat="1" applyFont="1" applyFill="1" applyBorder="1" applyAlignment="1">
      <alignment horizontal="right" vertical="center"/>
    </xf>
    <xf numFmtId="3" fontId="59" fillId="23" borderId="50" xfId="0" applyNumberFormat="1" applyFont="1" applyFill="1" applyBorder="1" applyAlignment="1">
      <alignment horizontal="right" vertical="center"/>
    </xf>
    <xf numFmtId="3" fontId="59" fillId="23" borderId="76" xfId="0" applyNumberFormat="1" applyFont="1" applyFill="1" applyBorder="1" applyAlignment="1">
      <alignment horizontal="right" vertical="center"/>
    </xf>
    <xf numFmtId="3" fontId="59" fillId="23" borderId="78" xfId="0" applyNumberFormat="1" applyFont="1" applyFill="1" applyBorder="1" applyAlignment="1">
      <alignment horizontal="right" vertical="center"/>
    </xf>
    <xf numFmtId="0" fontId="56" fillId="23" borderId="80" xfId="0" applyNumberFormat="1" applyFont="1" applyFill="1" applyBorder="1" applyAlignment="1">
      <alignment wrapText="1"/>
    </xf>
    <xf numFmtId="0" fontId="60" fillId="23" borderId="80" xfId="0" applyNumberFormat="1" applyFont="1" applyFill="1" applyBorder="1" applyAlignment="1">
      <alignment wrapText="1"/>
    </xf>
    <xf numFmtId="3" fontId="62" fillId="23" borderId="64" xfId="0" applyNumberFormat="1" applyFont="1" applyFill="1" applyBorder="1" applyAlignment="1">
      <alignment horizontal="center" vertical="center"/>
    </xf>
    <xf numFmtId="3" fontId="62" fillId="23" borderId="50" xfId="0" applyNumberFormat="1" applyFont="1" applyFill="1" applyBorder="1" applyAlignment="1">
      <alignment horizontal="right" vertical="center"/>
    </xf>
    <xf numFmtId="3" fontId="62" fillId="23" borderId="76" xfId="0" applyNumberFormat="1" applyFont="1" applyFill="1" applyBorder="1" applyAlignment="1">
      <alignment horizontal="right" vertical="center"/>
    </xf>
    <xf numFmtId="3" fontId="62" fillId="23" borderId="64" xfId="0" applyNumberFormat="1" applyFont="1" applyFill="1" applyBorder="1" applyAlignment="1">
      <alignment horizontal="right" vertical="center"/>
    </xf>
    <xf numFmtId="3" fontId="62" fillId="23" borderId="78" xfId="0" applyNumberFormat="1" applyFont="1" applyFill="1" applyBorder="1" applyAlignment="1">
      <alignment horizontal="right" vertical="center"/>
    </xf>
    <xf numFmtId="3" fontId="73" fillId="23" borderId="64" xfId="0" applyNumberFormat="1" applyFont="1" applyFill="1" applyBorder="1" applyAlignment="1">
      <alignment horizontal="right" vertical="center"/>
    </xf>
    <xf numFmtId="3" fontId="73" fillId="23" borderId="50" xfId="0" applyNumberFormat="1" applyFont="1" applyFill="1" applyBorder="1" applyAlignment="1">
      <alignment horizontal="right" vertical="center" wrapText="1"/>
    </xf>
    <xf numFmtId="3" fontId="73" fillId="23" borderId="76" xfId="0" applyNumberFormat="1" applyFont="1" applyFill="1" applyBorder="1" applyAlignment="1">
      <alignment horizontal="right" vertical="center"/>
    </xf>
    <xf numFmtId="3" fontId="73" fillId="23" borderId="50" xfId="0" applyNumberFormat="1" applyFont="1" applyFill="1" applyBorder="1" applyAlignment="1">
      <alignment horizontal="right" vertical="center"/>
    </xf>
    <xf numFmtId="3" fontId="73" fillId="23" borderId="78" xfId="0" applyNumberFormat="1" applyFont="1" applyFill="1" applyBorder="1" applyAlignment="1">
      <alignment horizontal="right" vertical="center"/>
    </xf>
    <xf numFmtId="0" fontId="21" fillId="23" borderId="0" xfId="0" applyFont="1" applyFill="1"/>
    <xf numFmtId="3" fontId="21" fillId="14" borderId="0" xfId="0" applyNumberFormat="1" applyFont="1" applyFill="1"/>
    <xf numFmtId="0" fontId="21" fillId="14" borderId="0" xfId="0" applyFont="1" applyFill="1"/>
    <xf numFmtId="3" fontId="31" fillId="23" borderId="62" xfId="0" applyNumberFormat="1" applyFont="1" applyFill="1" applyBorder="1"/>
    <xf numFmtId="3" fontId="31" fillId="23" borderId="69" xfId="0" applyNumberFormat="1" applyFont="1" applyFill="1" applyBorder="1"/>
    <xf numFmtId="3" fontId="31" fillId="23" borderId="70" xfId="0" applyNumberFormat="1" applyFont="1" applyFill="1" applyBorder="1"/>
    <xf numFmtId="3" fontId="31" fillId="23" borderId="67" xfId="0" applyNumberFormat="1" applyFont="1" applyFill="1" applyBorder="1"/>
    <xf numFmtId="3" fontId="31" fillId="23" borderId="71" xfId="0" applyNumberFormat="1" applyFont="1" applyFill="1" applyBorder="1"/>
    <xf numFmtId="3" fontId="31" fillId="23" borderId="68" xfId="0" applyNumberFormat="1" applyFont="1" applyFill="1" applyBorder="1"/>
    <xf numFmtId="3" fontId="30" fillId="23" borderId="70" xfId="0" applyNumberFormat="1" applyFont="1" applyFill="1" applyBorder="1"/>
    <xf numFmtId="3" fontId="30" fillId="23" borderId="69" xfId="0" applyNumberFormat="1" applyFont="1" applyFill="1" applyBorder="1"/>
    <xf numFmtId="3" fontId="30" fillId="23" borderId="67" xfId="0" applyNumberFormat="1" applyFont="1" applyFill="1" applyBorder="1"/>
    <xf numFmtId="3" fontId="30" fillId="23" borderId="71" xfId="0" applyNumberFormat="1" applyFont="1" applyFill="1" applyBorder="1"/>
    <xf numFmtId="3" fontId="30" fillId="23" borderId="62" xfId="0" applyNumberFormat="1" applyFont="1" applyFill="1" applyBorder="1"/>
    <xf numFmtId="3" fontId="30" fillId="23" borderId="68" xfId="0" applyNumberFormat="1" applyFont="1" applyFill="1" applyBorder="1"/>
    <xf numFmtId="3" fontId="30" fillId="23" borderId="69" xfId="0" applyNumberFormat="1" applyFont="1" applyFill="1" applyBorder="1" applyAlignment="1"/>
    <xf numFmtId="3" fontId="55" fillId="23" borderId="50" xfId="0" applyNumberFormat="1" applyFont="1" applyFill="1" applyBorder="1" applyAlignment="1">
      <alignment vertical="center"/>
    </xf>
    <xf numFmtId="3" fontId="55" fillId="24" borderId="50" xfId="0" applyNumberFormat="1" applyFont="1" applyFill="1" applyBorder="1" applyAlignment="1">
      <alignment vertical="center"/>
    </xf>
    <xf numFmtId="3" fontId="55" fillId="23" borderId="66" xfId="0" applyNumberFormat="1" applyFont="1" applyFill="1" applyBorder="1" applyAlignment="1">
      <alignment vertical="center"/>
    </xf>
    <xf numFmtId="3" fontId="55" fillId="23" borderId="64" xfId="0" applyNumberFormat="1" applyFont="1" applyFill="1" applyBorder="1" applyAlignment="1">
      <alignment vertical="center"/>
    </xf>
    <xf numFmtId="3" fontId="55" fillId="23" borderId="50" xfId="0" applyNumberFormat="1" applyFont="1" applyFill="1" applyBorder="1"/>
    <xf numFmtId="3" fontId="55" fillId="23" borderId="66" xfId="0" applyNumberFormat="1" applyFont="1" applyFill="1" applyBorder="1"/>
    <xf numFmtId="3" fontId="55" fillId="23" borderId="64" xfId="0" applyNumberFormat="1" applyFont="1" applyFill="1" applyBorder="1"/>
    <xf numFmtId="3" fontId="31" fillId="14" borderId="71" xfId="0" applyNumberFormat="1" applyFont="1" applyFill="1" applyBorder="1" applyAlignment="1">
      <alignment vertical="center"/>
    </xf>
    <xf numFmtId="3" fontId="31" fillId="14" borderId="69" xfId="0" applyNumberFormat="1" applyFont="1" applyFill="1" applyBorder="1" applyAlignment="1">
      <alignment vertical="center"/>
    </xf>
    <xf numFmtId="3" fontId="31" fillId="14" borderId="68" xfId="0" applyNumberFormat="1" applyFont="1" applyFill="1" applyBorder="1" applyAlignment="1">
      <alignment vertical="center"/>
    </xf>
    <xf numFmtId="3" fontId="31" fillId="14" borderId="62" xfId="0" applyNumberFormat="1" applyFont="1" applyFill="1" applyBorder="1" applyAlignment="1">
      <alignment vertical="center"/>
    </xf>
    <xf numFmtId="3" fontId="31" fillId="14" borderId="67" xfId="0" applyNumberFormat="1" applyFont="1" applyFill="1" applyBorder="1" applyAlignment="1">
      <alignment vertical="center"/>
    </xf>
    <xf numFmtId="0" fontId="31" fillId="14" borderId="0" xfId="0" applyFont="1" applyFill="1"/>
    <xf numFmtId="3" fontId="31" fillId="14" borderId="70" xfId="0" applyNumberFormat="1" applyFont="1" applyFill="1" applyBorder="1" applyAlignment="1"/>
    <xf numFmtId="3" fontId="31" fillId="14" borderId="69" xfId="0" applyNumberFormat="1" applyFont="1" applyFill="1" applyBorder="1" applyAlignment="1"/>
    <xf numFmtId="3" fontId="31" fillId="14" borderId="67" xfId="0" applyNumberFormat="1" applyFont="1" applyFill="1" applyBorder="1" applyAlignment="1"/>
    <xf numFmtId="3" fontId="31" fillId="14" borderId="71" xfId="0" applyNumberFormat="1" applyFont="1" applyFill="1" applyBorder="1" applyAlignment="1"/>
    <xf numFmtId="3" fontId="31" fillId="14" borderId="62" xfId="0" applyNumberFormat="1" applyFont="1" applyFill="1" applyBorder="1"/>
    <xf numFmtId="3" fontId="31" fillId="14" borderId="69" xfId="0" applyNumberFormat="1" applyFont="1" applyFill="1" applyBorder="1"/>
    <xf numFmtId="3" fontId="31" fillId="14" borderId="68" xfId="0" applyNumberFormat="1" applyFont="1" applyFill="1" applyBorder="1" applyAlignment="1"/>
    <xf numFmtId="3" fontId="31" fillId="14" borderId="62" xfId="0" applyNumberFormat="1" applyFont="1" applyFill="1" applyBorder="1" applyAlignment="1"/>
    <xf numFmtId="3" fontId="31" fillId="14" borderId="70" xfId="0" applyNumberFormat="1" applyFont="1" applyFill="1" applyBorder="1"/>
    <xf numFmtId="3" fontId="31" fillId="14" borderId="67" xfId="0" applyNumberFormat="1" applyFont="1" applyFill="1" applyBorder="1"/>
    <xf numFmtId="3" fontId="31" fillId="14" borderId="71" xfId="0" applyNumberFormat="1" applyFont="1" applyFill="1" applyBorder="1"/>
    <xf numFmtId="3" fontId="31" fillId="14" borderId="68" xfId="0" applyNumberFormat="1" applyFont="1" applyFill="1" applyBorder="1"/>
    <xf numFmtId="3" fontId="55" fillId="24" borderId="26" xfId="0" applyNumberFormat="1" applyFont="1" applyFill="1" applyBorder="1" applyAlignment="1">
      <alignment vertical="center" wrapText="1"/>
    </xf>
    <xf numFmtId="3" fontId="55" fillId="24" borderId="26" xfId="0" applyNumberFormat="1" applyFont="1" applyFill="1" applyBorder="1" applyAlignment="1">
      <alignment vertical="center"/>
    </xf>
    <xf numFmtId="3" fontId="55" fillId="24" borderId="84" xfId="0" applyNumberFormat="1" applyFont="1" applyFill="1" applyBorder="1" applyAlignment="1">
      <alignment vertical="center"/>
    </xf>
    <xf numFmtId="3" fontId="55" fillId="24" borderId="88" xfId="0" applyNumberFormat="1" applyFont="1" applyFill="1" applyBorder="1" applyAlignment="1">
      <alignment vertical="center"/>
    </xf>
    <xf numFmtId="3" fontId="55" fillId="23" borderId="81" xfId="0" applyNumberFormat="1" applyFont="1" applyFill="1" applyBorder="1" applyAlignment="1">
      <alignment horizontal="left" vertical="center"/>
    </xf>
    <xf numFmtId="3" fontId="55" fillId="23" borderId="69" xfId="0" applyNumberFormat="1" applyFont="1" applyFill="1" applyBorder="1" applyAlignment="1">
      <alignment vertical="center" wrapText="1"/>
    </xf>
    <xf numFmtId="3" fontId="55" fillId="23" borderId="68" xfId="0" applyNumberFormat="1" applyFont="1" applyFill="1" applyBorder="1" applyAlignment="1">
      <alignment vertical="center" wrapText="1"/>
    </xf>
    <xf numFmtId="3" fontId="55" fillId="23" borderId="71" xfId="0" applyNumberFormat="1" applyFont="1" applyFill="1" applyBorder="1" applyAlignment="1">
      <alignment vertical="center" wrapText="1"/>
    </xf>
    <xf numFmtId="3" fontId="55" fillId="23" borderId="81" xfId="0" applyNumberFormat="1" applyFont="1" applyFill="1" applyBorder="1" applyAlignment="1"/>
    <xf numFmtId="3" fontId="55" fillId="23" borderId="69" xfId="0" applyNumberFormat="1" applyFont="1" applyFill="1" applyBorder="1" applyAlignment="1">
      <alignment vertical="center"/>
    </xf>
    <xf numFmtId="3" fontId="55" fillId="23" borderId="68" xfId="0" applyNumberFormat="1" applyFont="1" applyFill="1" applyBorder="1" applyAlignment="1">
      <alignment vertical="center"/>
    </xf>
    <xf numFmtId="3" fontId="55" fillId="23" borderId="71" xfId="0" applyNumberFormat="1" applyFont="1" applyFill="1" applyBorder="1" applyAlignment="1">
      <alignment vertical="center"/>
    </xf>
    <xf numFmtId="3" fontId="55" fillId="23" borderId="62" xfId="0" applyNumberFormat="1" applyFont="1" applyFill="1" applyBorder="1" applyAlignment="1">
      <alignment vertical="center"/>
    </xf>
    <xf numFmtId="3" fontId="60" fillId="23" borderId="69" xfId="0" applyNumberFormat="1" applyFont="1" applyFill="1" applyBorder="1" applyAlignment="1">
      <alignment vertical="center"/>
    </xf>
    <xf numFmtId="3" fontId="60" fillId="23" borderId="68" xfId="0" applyNumberFormat="1" applyFont="1" applyFill="1" applyBorder="1" applyAlignment="1">
      <alignment vertical="center"/>
    </xf>
    <xf numFmtId="3" fontId="60" fillId="23" borderId="71" xfId="0" applyNumberFormat="1" applyFont="1" applyFill="1" applyBorder="1" applyAlignment="1">
      <alignment vertical="center"/>
    </xf>
    <xf numFmtId="0" fontId="21" fillId="23" borderId="69" xfId="0" applyNumberFormat="1" applyFont="1" applyFill="1" applyBorder="1" applyAlignment="1">
      <alignment wrapText="1"/>
    </xf>
    <xf numFmtId="3" fontId="21" fillId="23" borderId="69" xfId="0" applyNumberFormat="1" applyFont="1" applyFill="1" applyBorder="1" applyAlignment="1">
      <alignment horizontal="right" vertical="center" wrapText="1"/>
    </xf>
    <xf numFmtId="3" fontId="21" fillId="23" borderId="69" xfId="0" applyNumberFormat="1" applyFont="1" applyFill="1" applyBorder="1" applyAlignment="1">
      <alignment horizontal="right" vertical="center"/>
    </xf>
    <xf numFmtId="0" fontId="22" fillId="23" borderId="69" xfId="0" applyNumberFormat="1" applyFont="1" applyFill="1" applyBorder="1" applyAlignment="1">
      <alignment wrapText="1"/>
    </xf>
    <xf numFmtId="3" fontId="22" fillId="23" borderId="69" xfId="0" applyNumberFormat="1" applyFont="1" applyFill="1" applyBorder="1" applyAlignment="1">
      <alignment horizontal="right" vertical="center"/>
    </xf>
    <xf numFmtId="3" fontId="22" fillId="23" borderId="69" xfId="0" applyNumberFormat="1" applyFont="1" applyFill="1" applyBorder="1" applyAlignment="1">
      <alignment horizontal="right" vertical="center" wrapText="1"/>
    </xf>
    <xf numFmtId="0" fontId="30" fillId="23" borderId="69" xfId="0" applyNumberFormat="1" applyFont="1" applyFill="1" applyBorder="1" applyAlignment="1">
      <alignment wrapText="1"/>
    </xf>
    <xf numFmtId="3" fontId="30" fillId="23" borderId="69" xfId="0" applyNumberFormat="1" applyFont="1" applyFill="1" applyBorder="1" applyAlignment="1">
      <alignment horizontal="right" vertical="center"/>
    </xf>
    <xf numFmtId="3" fontId="30" fillId="23" borderId="69" xfId="0" applyNumberFormat="1" applyFont="1" applyFill="1" applyBorder="1" applyAlignment="1">
      <alignment horizontal="right" vertical="center" wrapText="1"/>
    </xf>
    <xf numFmtId="0" fontId="55" fillId="23" borderId="69" xfId="0" applyNumberFormat="1" applyFont="1" applyFill="1" applyBorder="1" applyAlignment="1">
      <alignment wrapText="1"/>
    </xf>
    <xf numFmtId="49" fontId="31" fillId="23" borderId="29" xfId="37" applyNumberFormat="1" applyFont="1" applyFill="1" applyBorder="1" applyAlignment="1" applyProtection="1">
      <alignment horizontal="left" vertical="center" wrapText="1" shrinkToFit="1"/>
    </xf>
    <xf numFmtId="3" fontId="31" fillId="23" borderId="30" xfId="37" applyNumberFormat="1" applyFont="1" applyFill="1" applyBorder="1" applyAlignment="1" applyProtection="1">
      <alignment horizontal="right" vertical="center" wrapText="1" shrinkToFit="1"/>
    </xf>
    <xf numFmtId="3" fontId="31" fillId="23" borderId="29" xfId="37" applyNumberFormat="1" applyFont="1" applyFill="1" applyBorder="1" applyAlignment="1" applyProtection="1">
      <alignment horizontal="right" vertical="center" wrapText="1" shrinkToFit="1"/>
    </xf>
    <xf numFmtId="3" fontId="31" fillId="23" borderId="31" xfId="37" applyNumberFormat="1" applyFont="1" applyFill="1" applyBorder="1" applyAlignment="1" applyProtection="1">
      <alignment horizontal="right" vertical="center" wrapText="1" shrinkToFit="1"/>
    </xf>
    <xf numFmtId="3" fontId="31" fillId="23" borderId="33" xfId="37" applyNumberFormat="1" applyFont="1" applyFill="1" applyBorder="1" applyAlignment="1" applyProtection="1">
      <alignment horizontal="right" vertical="center" wrapText="1" shrinkToFit="1"/>
    </xf>
    <xf numFmtId="3" fontId="31" fillId="23" borderId="32" xfId="37" applyNumberFormat="1" applyFont="1" applyFill="1" applyBorder="1" applyAlignment="1" applyProtection="1">
      <alignment horizontal="right" vertical="center" wrapText="1" shrinkToFit="1"/>
    </xf>
    <xf numFmtId="3" fontId="30" fillId="23" borderId="33" xfId="37" applyNumberFormat="1" applyFont="1" applyFill="1" applyBorder="1" applyAlignment="1" applyProtection="1">
      <alignment horizontal="right" vertical="center" wrapText="1" shrinkToFit="1"/>
    </xf>
    <xf numFmtId="0" fontId="43" fillId="23" borderId="35" xfId="45" applyFont="1" applyFill="1" applyBorder="1" applyAlignment="1" applyProtection="1">
      <alignment horizontal="left" vertical="center" shrinkToFit="1"/>
    </xf>
    <xf numFmtId="164" fontId="46" fillId="23" borderId="35" xfId="45" applyNumberFormat="1" applyFont="1" applyFill="1" applyBorder="1" applyAlignment="1" applyProtection="1">
      <alignment horizontal="center" vertical="center"/>
    </xf>
    <xf numFmtId="3" fontId="43" fillId="23" borderId="35" xfId="45" applyNumberFormat="1" applyFont="1" applyFill="1" applyBorder="1" applyAlignment="1" applyProtection="1">
      <alignment horizontal="right" vertical="center"/>
      <protection locked="0"/>
    </xf>
    <xf numFmtId="165" fontId="46" fillId="23" borderId="35" xfId="45" applyNumberFormat="1" applyFont="1" applyFill="1" applyBorder="1" applyAlignment="1" applyProtection="1">
      <alignment horizontal="right" vertical="center"/>
    </xf>
    <xf numFmtId="0" fontId="49" fillId="23" borderId="35" xfId="45" applyFont="1" applyFill="1" applyBorder="1" applyAlignment="1" applyProtection="1">
      <alignment horizontal="left" vertical="center" shrinkToFit="1"/>
    </xf>
    <xf numFmtId="164" fontId="49" fillId="23" borderId="35" xfId="45" applyNumberFormat="1" applyFont="1" applyFill="1" applyBorder="1" applyAlignment="1" applyProtection="1">
      <alignment horizontal="center" vertical="center"/>
    </xf>
    <xf numFmtId="3" fontId="49" fillId="23" borderId="35" xfId="45" applyNumberFormat="1" applyFont="1" applyFill="1" applyBorder="1" applyAlignment="1" applyProtection="1">
      <alignment horizontal="right" vertical="center"/>
    </xf>
    <xf numFmtId="165" fontId="49" fillId="23" borderId="35" xfId="45" applyNumberFormat="1" applyFont="1" applyFill="1" applyBorder="1" applyAlignment="1" applyProtection="1">
      <alignment horizontal="right" vertical="center"/>
    </xf>
    <xf numFmtId="0" fontId="40" fillId="23" borderId="35" xfId="45" applyFont="1" applyFill="1" applyBorder="1" applyAlignment="1" applyProtection="1">
      <alignment horizontal="left" vertical="center" shrinkToFit="1"/>
    </xf>
    <xf numFmtId="3" fontId="50" fillId="23" borderId="35" xfId="45" applyNumberFormat="1" applyFont="1" applyFill="1" applyBorder="1" applyAlignment="1" applyProtection="1">
      <alignment horizontal="right" vertical="center"/>
    </xf>
    <xf numFmtId="3" fontId="43" fillId="23" borderId="35" xfId="45" applyNumberFormat="1" applyFont="1" applyFill="1" applyBorder="1" applyAlignment="1" applyProtection="1">
      <alignment horizontal="right" vertical="center"/>
    </xf>
    <xf numFmtId="3" fontId="40" fillId="23" borderId="35" xfId="45" applyNumberFormat="1" applyFont="1" applyFill="1" applyBorder="1" applyAlignment="1" applyProtection="1">
      <alignment horizontal="right" vertical="center"/>
    </xf>
    <xf numFmtId="3" fontId="40" fillId="23" borderId="35" xfId="45" applyNumberFormat="1" applyFont="1" applyFill="1" applyBorder="1" applyAlignment="1" applyProtection="1">
      <alignment horizontal="right" vertical="center"/>
      <protection locked="0"/>
    </xf>
    <xf numFmtId="3" fontId="46" fillId="23" borderId="35" xfId="45" applyNumberFormat="1" applyFont="1" applyFill="1" applyBorder="1" applyAlignment="1" applyProtection="1">
      <alignment horizontal="right" vertical="center"/>
      <protection locked="0"/>
    </xf>
    <xf numFmtId="3" fontId="46" fillId="23" borderId="35" xfId="45" applyNumberFormat="1" applyFont="1" applyFill="1" applyBorder="1" applyAlignment="1" applyProtection="1">
      <alignment horizontal="right" vertical="center"/>
    </xf>
    <xf numFmtId="0" fontId="46" fillId="23" borderId="35" xfId="45" applyFont="1" applyFill="1" applyBorder="1" applyAlignment="1" applyProtection="1">
      <alignment vertical="center" shrinkToFit="1"/>
    </xf>
    <xf numFmtId="0" fontId="46" fillId="23" borderId="35" xfId="45" applyFont="1" applyFill="1" applyBorder="1" applyAlignment="1" applyProtection="1">
      <alignment vertical="center" shrinkToFit="1"/>
      <protection locked="0"/>
    </xf>
    <xf numFmtId="0" fontId="46" fillId="23" borderId="0" xfId="45" applyFont="1" applyFill="1" applyAlignment="1" applyProtection="1">
      <alignment horizontal="center" vertical="center"/>
    </xf>
    <xf numFmtId="0" fontId="34" fillId="14" borderId="0" xfId="45" applyFill="1" applyAlignment="1" applyProtection="1">
      <alignment vertical="center"/>
      <protection locked="0"/>
    </xf>
    <xf numFmtId="0" fontId="34" fillId="23" borderId="35" xfId="45" applyFont="1" applyFill="1" applyBorder="1" applyAlignment="1" applyProtection="1">
      <alignment vertical="center" wrapText="1"/>
    </xf>
    <xf numFmtId="0" fontId="46" fillId="23" borderId="35" xfId="45" applyFont="1" applyFill="1" applyBorder="1" applyAlignment="1" applyProtection="1">
      <alignment horizontal="center" vertical="center"/>
    </xf>
    <xf numFmtId="3" fontId="47" fillId="23" borderId="35" xfId="45" applyNumberFormat="1" applyFont="1" applyFill="1" applyBorder="1" applyAlignment="1" applyProtection="1">
      <alignment vertical="center"/>
      <protection locked="0"/>
    </xf>
    <xf numFmtId="3" fontId="47" fillId="23" borderId="35" xfId="45" applyNumberFormat="1" applyFont="1" applyFill="1" applyBorder="1" applyAlignment="1" applyProtection="1">
      <alignment vertical="center"/>
    </xf>
    <xf numFmtId="0" fontId="38" fillId="23" borderId="35" xfId="45" applyFont="1" applyFill="1" applyBorder="1" applyAlignment="1" applyProtection="1">
      <alignment vertical="center" wrapText="1"/>
    </xf>
    <xf numFmtId="3" fontId="49" fillId="23" borderId="35" xfId="45" applyNumberFormat="1" applyFont="1" applyFill="1" applyBorder="1" applyAlignment="1" applyProtection="1">
      <alignment vertical="center"/>
      <protection locked="0"/>
    </xf>
    <xf numFmtId="49" fontId="21" fillId="0" borderId="69" xfId="48" applyNumberFormat="1" applyFont="1" applyBorder="1" applyAlignment="1">
      <alignment horizontal="center" vertical="center" wrapText="1"/>
    </xf>
    <xf numFmtId="0" fontId="22" fillId="0" borderId="69" xfId="0" applyFont="1" applyBorder="1" applyAlignment="1">
      <alignment horizontal="right" vertical="center"/>
    </xf>
    <xf numFmtId="0" fontId="21" fillId="0" borderId="69" xfId="0" applyFont="1" applyBorder="1" applyAlignment="1">
      <alignment horizontal="right" vertical="center"/>
    </xf>
    <xf numFmtId="0" fontId="55" fillId="0" borderId="10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vertical="center" wrapText="1"/>
    </xf>
    <xf numFmtId="0" fontId="55" fillId="0" borderId="14" xfId="0" applyFont="1" applyFill="1" applyBorder="1" applyAlignment="1">
      <alignment horizontal="left"/>
    </xf>
    <xf numFmtId="0" fontId="55" fillId="0" borderId="10" xfId="0" applyFont="1" applyFill="1" applyBorder="1" applyAlignment="1">
      <alignment horizontal="left"/>
    </xf>
    <xf numFmtId="0" fontId="57" fillId="0" borderId="10" xfId="0" applyFont="1" applyBorder="1" applyAlignment="1">
      <alignment horizontal="left"/>
    </xf>
    <xf numFmtId="0" fontId="57" fillId="0" borderId="11" xfId="0" applyFont="1" applyBorder="1" applyAlignment="1">
      <alignment horizontal="left"/>
    </xf>
    <xf numFmtId="0" fontId="56" fillId="0" borderId="14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55" fillId="12" borderId="10" xfId="0" applyFont="1" applyFill="1" applyBorder="1" applyAlignment="1">
      <alignment horizontal="left"/>
    </xf>
    <xf numFmtId="0" fontId="55" fillId="12" borderId="11" xfId="0" applyFont="1" applyFill="1" applyBorder="1" applyAlignment="1">
      <alignment horizontal="left"/>
    </xf>
    <xf numFmtId="0" fontId="55" fillId="12" borderId="14" xfId="0" applyFont="1" applyFill="1" applyBorder="1" applyAlignment="1">
      <alignment horizontal="left"/>
    </xf>
    <xf numFmtId="0" fontId="55" fillId="0" borderId="10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/>
    </xf>
    <xf numFmtId="0" fontId="55" fillId="0" borderId="10" xfId="0" applyFont="1" applyFill="1" applyBorder="1" applyAlignment="1">
      <alignment horizontal="center"/>
    </xf>
    <xf numFmtId="0" fontId="56" fillId="0" borderId="10" xfId="0" applyFont="1" applyBorder="1" applyAlignment="1">
      <alignment horizontal="left"/>
    </xf>
    <xf numFmtId="0" fontId="56" fillId="0" borderId="11" xfId="0" applyFont="1" applyBorder="1" applyAlignment="1">
      <alignment horizontal="left"/>
    </xf>
    <xf numFmtId="0" fontId="56" fillId="0" borderId="14" xfId="0" applyFont="1" applyFill="1" applyBorder="1" applyAlignment="1">
      <alignment horizontal="left"/>
    </xf>
    <xf numFmtId="0" fontId="56" fillId="0" borderId="10" xfId="0" applyFont="1" applyFill="1" applyBorder="1" applyAlignment="1">
      <alignment horizontal="left"/>
    </xf>
    <xf numFmtId="0" fontId="55" fillId="0" borderId="81" xfId="0" applyFont="1" applyBorder="1" applyAlignment="1">
      <alignment horizontal="left" wrapText="1"/>
    </xf>
    <xf numFmtId="0" fontId="55" fillId="0" borderId="61" xfId="0" applyFont="1" applyBorder="1" applyAlignment="1">
      <alignment horizontal="left" wrapText="1"/>
    </xf>
    <xf numFmtId="0" fontId="55" fillId="0" borderId="62" xfId="0" applyFont="1" applyBorder="1" applyAlignment="1">
      <alignment horizontal="left" wrapText="1"/>
    </xf>
    <xf numFmtId="0" fontId="55" fillId="0" borderId="90" xfId="0" applyFont="1" applyBorder="1" applyAlignment="1">
      <alignment horizontal="left" wrapText="1"/>
    </xf>
    <xf numFmtId="0" fontId="56" fillId="0" borderId="14" xfId="0" applyFont="1" applyBorder="1" applyAlignment="1">
      <alignment horizontal="left"/>
    </xf>
    <xf numFmtId="0" fontId="55" fillId="0" borderId="10" xfId="0" applyFont="1" applyBorder="1" applyAlignment="1">
      <alignment horizontal="left"/>
    </xf>
    <xf numFmtId="0" fontId="55" fillId="0" borderId="11" xfId="0" applyFont="1" applyBorder="1" applyAlignment="1">
      <alignment horizontal="left"/>
    </xf>
    <xf numFmtId="0" fontId="55" fillId="0" borderId="14" xfId="0" applyFont="1" applyBorder="1" applyAlignment="1">
      <alignment horizontal="left"/>
    </xf>
    <xf numFmtId="0" fontId="56" fillId="0" borderId="10" xfId="0" applyFont="1" applyBorder="1" applyAlignment="1">
      <alignment horizontal="left" vertical="center" wrapText="1"/>
    </xf>
    <xf numFmtId="0" fontId="56" fillId="0" borderId="11" xfId="0" applyFont="1" applyBorder="1" applyAlignment="1">
      <alignment horizontal="left" vertical="center" wrapText="1"/>
    </xf>
    <xf numFmtId="0" fontId="55" fillId="0" borderId="14" xfId="0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57" fillId="0" borderId="14" xfId="0" applyFont="1" applyBorder="1" applyAlignment="1">
      <alignment horizontal="left"/>
    </xf>
    <xf numFmtId="0" fontId="56" fillId="0" borderId="11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0" fontId="60" fillId="0" borderId="58" xfId="0" applyFont="1" applyBorder="1" applyAlignment="1">
      <alignment horizontal="left"/>
    </xf>
    <xf numFmtId="0" fontId="60" fillId="0" borderId="59" xfId="0" applyFont="1" applyBorder="1" applyAlignment="1">
      <alignment horizontal="left"/>
    </xf>
    <xf numFmtId="0" fontId="56" fillId="0" borderId="57" xfId="0" applyFont="1" applyBorder="1" applyAlignment="1">
      <alignment horizontal="left"/>
    </xf>
    <xf numFmtId="0" fontId="56" fillId="0" borderId="50" xfId="0" applyFont="1" applyBorder="1" applyAlignment="1">
      <alignment horizontal="left"/>
    </xf>
    <xf numFmtId="0" fontId="55" fillId="23" borderId="57" xfId="0" applyFont="1" applyFill="1" applyBorder="1" applyAlignment="1">
      <alignment horizontal="left"/>
    </xf>
    <xf numFmtId="0" fontId="55" fillId="23" borderId="50" xfId="0" applyFont="1" applyFill="1" applyBorder="1" applyAlignment="1">
      <alignment horizontal="left"/>
    </xf>
    <xf numFmtId="0" fontId="22" fillId="0" borderId="57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56" fillId="0" borderId="57" xfId="0" applyFont="1" applyBorder="1" applyAlignment="1">
      <alignment horizontal="left" vertical="center" wrapText="1"/>
    </xf>
    <xf numFmtId="0" fontId="56" fillId="0" borderId="50" xfId="0" applyFont="1" applyBorder="1" applyAlignment="1">
      <alignment horizontal="left" vertical="center" wrapText="1"/>
    </xf>
    <xf numFmtId="0" fontId="55" fillId="0" borderId="57" xfId="0" applyFont="1" applyBorder="1" applyAlignment="1">
      <alignment horizontal="left"/>
    </xf>
    <xf numFmtId="0" fontId="55" fillId="0" borderId="50" xfId="0" applyFont="1" applyBorder="1" applyAlignment="1">
      <alignment horizontal="left"/>
    </xf>
    <xf numFmtId="0" fontId="55" fillId="23" borderId="57" xfId="0" applyFont="1" applyFill="1" applyBorder="1" applyAlignment="1">
      <alignment horizontal="left" wrapText="1"/>
    </xf>
    <xf numFmtId="0" fontId="55" fillId="23" borderId="50" xfId="0" applyFont="1" applyFill="1" applyBorder="1" applyAlignment="1">
      <alignment horizontal="left" wrapText="1"/>
    </xf>
    <xf numFmtId="0" fontId="56" fillId="0" borderId="57" xfId="0" applyFont="1" applyFill="1" applyBorder="1" applyAlignment="1">
      <alignment horizontal="left"/>
    </xf>
    <xf numFmtId="0" fontId="56" fillId="0" borderId="50" xfId="0" applyFont="1" applyFill="1" applyBorder="1" applyAlignment="1">
      <alignment horizontal="left"/>
    </xf>
    <xf numFmtId="49" fontId="55" fillId="0" borderId="57" xfId="0" applyNumberFormat="1" applyFont="1" applyBorder="1" applyAlignment="1">
      <alignment horizontal="left" vertical="center"/>
    </xf>
    <xf numFmtId="49" fontId="55" fillId="0" borderId="50" xfId="0" applyNumberFormat="1" applyFont="1" applyBorder="1" applyAlignment="1">
      <alignment horizontal="left" vertical="center"/>
    </xf>
    <xf numFmtId="0" fontId="55" fillId="0" borderId="57" xfId="0" applyFont="1" applyBorder="1" applyAlignment="1">
      <alignment horizontal="left" vertical="center" wrapText="1"/>
    </xf>
    <xf numFmtId="0" fontId="55" fillId="0" borderId="50" xfId="0" applyFont="1" applyBorder="1" applyAlignment="1">
      <alignment horizontal="left" vertical="center" wrapText="1"/>
    </xf>
    <xf numFmtId="0" fontId="56" fillId="0" borderId="57" xfId="0" applyFont="1" applyBorder="1" applyAlignment="1"/>
    <xf numFmtId="0" fontId="56" fillId="0" borderId="50" xfId="0" applyFont="1" applyBorder="1" applyAlignment="1"/>
    <xf numFmtId="0" fontId="55" fillId="0" borderId="54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/>
    </xf>
    <xf numFmtId="0" fontId="55" fillId="0" borderId="57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 vertical="center"/>
    </xf>
    <xf numFmtId="0" fontId="55" fillId="0" borderId="55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5" xfId="0" applyFont="1" applyBorder="1" applyAlignment="1"/>
    <xf numFmtId="0" fontId="22" fillId="0" borderId="56" xfId="0" applyFont="1" applyBorder="1" applyAlignment="1"/>
    <xf numFmtId="0" fontId="56" fillId="12" borderId="57" xfId="0" applyFont="1" applyFill="1" applyBorder="1" applyAlignment="1">
      <alignment horizontal="left"/>
    </xf>
    <xf numFmtId="0" fontId="56" fillId="12" borderId="50" xfId="0" applyFont="1" applyFill="1" applyBorder="1" applyAlignment="1">
      <alignment horizontal="left"/>
    </xf>
    <xf numFmtId="0" fontId="57" fillId="0" borderId="34" xfId="0" applyFont="1" applyBorder="1" applyAlignment="1">
      <alignment horizontal="right"/>
    </xf>
    <xf numFmtId="0" fontId="30" fillId="23" borderId="10" xfId="0" applyFont="1" applyFill="1" applyBorder="1" applyAlignment="1">
      <alignment horizontal="left"/>
    </xf>
    <xf numFmtId="0" fontId="30" fillId="23" borderId="11" xfId="0" applyFont="1" applyFill="1" applyBorder="1" applyAlignment="1">
      <alignment horizontal="left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1" fillId="23" borderId="10" xfId="0" applyFont="1" applyFill="1" applyBorder="1" applyAlignment="1">
      <alignment horizontal="left"/>
    </xf>
    <xf numFmtId="0" fontId="31" fillId="23" borderId="11" xfId="0" applyFont="1" applyFill="1" applyBorder="1" applyAlignment="1">
      <alignment horizontal="left"/>
    </xf>
    <xf numFmtId="0" fontId="62" fillId="0" borderId="10" xfId="0" applyFont="1" applyBorder="1" applyAlignment="1">
      <alignment horizontal="left"/>
    </xf>
    <xf numFmtId="0" fontId="62" fillId="0" borderId="11" xfId="0" applyFont="1" applyBorder="1" applyAlignment="1">
      <alignment horizontal="left"/>
    </xf>
    <xf numFmtId="0" fontId="30" fillId="0" borderId="10" xfId="0" applyFont="1" applyBorder="1" applyAlignment="1">
      <alignment horizontal="left"/>
    </xf>
    <xf numFmtId="0" fontId="30" fillId="0" borderId="11" xfId="0" applyFont="1" applyBorder="1" applyAlignment="1">
      <alignment horizontal="left"/>
    </xf>
    <xf numFmtId="49" fontId="31" fillId="0" borderId="10" xfId="0" applyNumberFormat="1" applyFont="1" applyBorder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/>
    </xf>
    <xf numFmtId="49" fontId="31" fillId="14" borderId="10" xfId="0" applyNumberFormat="1" applyFont="1" applyFill="1" applyBorder="1" applyAlignment="1">
      <alignment horizontal="left" vertical="center"/>
    </xf>
    <xf numFmtId="49" fontId="31" fillId="14" borderId="11" xfId="0" applyNumberFormat="1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0" fillId="0" borderId="10" xfId="0" applyFont="1" applyFill="1" applyBorder="1" applyAlignment="1">
      <alignment horizontal="left"/>
    </xf>
    <xf numFmtId="0" fontId="30" fillId="0" borderId="11" xfId="0" applyFont="1" applyFill="1" applyBorder="1" applyAlignment="1">
      <alignment horizontal="left"/>
    </xf>
    <xf numFmtId="0" fontId="31" fillId="14" borderId="10" xfId="0" applyFont="1" applyFill="1" applyBorder="1" applyAlignment="1">
      <alignment horizontal="left"/>
    </xf>
    <xf numFmtId="0" fontId="31" fillId="14" borderId="11" xfId="0" applyFont="1" applyFill="1" applyBorder="1" applyAlignment="1">
      <alignment horizontal="left"/>
    </xf>
    <xf numFmtId="0" fontId="31" fillId="23" borderId="10" xfId="0" applyFont="1" applyFill="1" applyBorder="1" applyAlignment="1">
      <alignment horizontal="left" vertical="center" wrapText="1"/>
    </xf>
    <xf numFmtId="0" fontId="31" fillId="23" borderId="11" xfId="0" applyFont="1" applyFill="1" applyBorder="1" applyAlignment="1">
      <alignment horizontal="left" vertical="center" wrapText="1"/>
    </xf>
    <xf numFmtId="0" fontId="31" fillId="14" borderId="10" xfId="0" applyFont="1" applyFill="1" applyBorder="1" applyAlignment="1">
      <alignment horizontal="left" vertical="center" wrapText="1"/>
    </xf>
    <xf numFmtId="0" fontId="31" fillId="14" borderId="11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0" fillId="0" borderId="61" xfId="0" applyFont="1" applyBorder="1" applyAlignment="1"/>
    <xf numFmtId="0" fontId="30" fillId="0" borderId="67" xfId="0" applyFont="1" applyBorder="1" applyAlignment="1"/>
    <xf numFmtId="0" fontId="63" fillId="0" borderId="17" xfId="0" applyFont="1" applyBorder="1" applyAlignment="1">
      <alignment horizontal="right"/>
    </xf>
    <xf numFmtId="0" fontId="22" fillId="0" borderId="0" xfId="0" applyNumberFormat="1" applyFont="1" applyBorder="1" applyAlignment="1">
      <alignment wrapText="1"/>
    </xf>
    <xf numFmtId="0" fontId="63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3" fontId="55" fillId="0" borderId="70" xfId="0" applyNumberFormat="1" applyFont="1" applyBorder="1" applyAlignment="1">
      <alignment horizontal="center" vertical="center"/>
    </xf>
    <xf numFmtId="3" fontId="55" fillId="0" borderId="61" xfId="0" applyNumberFormat="1" applyFont="1" applyBorder="1" applyAlignment="1">
      <alignment horizontal="center" vertical="center"/>
    </xf>
    <xf numFmtId="3" fontId="22" fillId="0" borderId="61" xfId="0" applyNumberFormat="1" applyFont="1" applyBorder="1" applyAlignment="1"/>
    <xf numFmtId="3" fontId="22" fillId="0" borderId="67" xfId="0" applyNumberFormat="1" applyFont="1" applyBorder="1" applyAlignment="1"/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center"/>
    </xf>
    <xf numFmtId="3" fontId="55" fillId="0" borderId="10" xfId="0" applyNumberFormat="1" applyFont="1" applyBorder="1" applyAlignment="1">
      <alignment horizontal="center" vertical="center"/>
    </xf>
    <xf numFmtId="3" fontId="55" fillId="0" borderId="81" xfId="0" applyNumberFormat="1" applyFont="1" applyBorder="1" applyAlignment="1">
      <alignment horizontal="center" vertical="center" shrinkToFit="1"/>
    </xf>
    <xf numFmtId="3" fontId="55" fillId="0" borderId="61" xfId="0" applyNumberFormat="1" applyFont="1" applyBorder="1" applyAlignment="1">
      <alignment horizontal="center" vertical="center" shrinkToFit="1"/>
    </xf>
    <xf numFmtId="3" fontId="22" fillId="0" borderId="61" xfId="0" applyNumberFormat="1" applyFont="1" applyBorder="1" applyAlignment="1">
      <alignment horizontal="center" vertical="center" shrinkToFit="1"/>
    </xf>
    <xf numFmtId="3" fontId="22" fillId="0" borderId="67" xfId="0" applyNumberFormat="1" applyFont="1" applyBorder="1" applyAlignment="1">
      <alignment horizontal="center" vertical="center" shrinkToFit="1"/>
    </xf>
    <xf numFmtId="3" fontId="55" fillId="0" borderId="70" xfId="0" applyNumberFormat="1" applyFont="1" applyBorder="1" applyAlignment="1">
      <alignment horizontal="center" vertical="center" wrapText="1"/>
    </xf>
    <xf numFmtId="3" fontId="55" fillId="0" borderId="61" xfId="0" applyNumberFormat="1" applyFont="1" applyBorder="1" applyAlignment="1">
      <alignment horizontal="center" vertical="center" wrapText="1"/>
    </xf>
    <xf numFmtId="3" fontId="22" fillId="0" borderId="61" xfId="0" applyNumberFormat="1" applyFont="1" applyBorder="1" applyAlignment="1">
      <alignment horizontal="center" vertical="center" wrapText="1"/>
    </xf>
    <xf numFmtId="3" fontId="22" fillId="0" borderId="67" xfId="0" applyNumberFormat="1" applyFont="1" applyBorder="1" applyAlignment="1">
      <alignment horizontal="center" vertical="center" wrapText="1"/>
    </xf>
    <xf numFmtId="3" fontId="57" fillId="0" borderId="17" xfId="0" applyNumberFormat="1" applyFont="1" applyBorder="1" applyAlignment="1">
      <alignment horizontal="right"/>
    </xf>
    <xf numFmtId="0" fontId="22" fillId="0" borderId="0" xfId="0" applyNumberFormat="1" applyFont="1" applyFill="1" applyBorder="1" applyAlignment="1">
      <alignment wrapText="1"/>
    </xf>
    <xf numFmtId="0" fontId="58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wrapText="1"/>
    </xf>
    <xf numFmtId="0" fontId="22" fillId="0" borderId="81" xfId="0" applyFont="1" applyBorder="1" applyAlignment="1">
      <alignment horizontal="center"/>
    </xf>
    <xf numFmtId="0" fontId="22" fillId="0" borderId="61" xfId="0" applyFont="1" applyBorder="1" applyAlignment="1">
      <alignment horizontal="center"/>
    </xf>
    <xf numFmtId="0" fontId="22" fillId="0" borderId="62" xfId="0" applyFont="1" applyBorder="1" applyAlignment="1">
      <alignment horizontal="center"/>
    </xf>
    <xf numFmtId="0" fontId="65" fillId="0" borderId="0" xfId="0" applyNumberFormat="1" applyFont="1" applyBorder="1" applyAlignment="1">
      <alignment wrapText="1"/>
    </xf>
    <xf numFmtId="0" fontId="21" fillId="0" borderId="11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8" fillId="0" borderId="17" xfId="0" applyFont="1" applyBorder="1" applyAlignment="1">
      <alignment horizontal="right"/>
    </xf>
    <xf numFmtId="0" fontId="58" fillId="0" borderId="17" xfId="0" applyFont="1" applyBorder="1" applyAlignment="1">
      <alignment horizontal="right"/>
    </xf>
    <xf numFmtId="0" fontId="28" fillId="0" borderId="0" xfId="36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/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1" fillId="0" borderId="0" xfId="44" applyFont="1" applyAlignment="1">
      <alignment horizontal="center" vertical="top" wrapText="1"/>
    </xf>
    <xf numFmtId="0" fontId="21" fillId="0" borderId="0" xfId="44" applyFont="1" applyAlignment="1">
      <alignment horizontal="center"/>
    </xf>
    <xf numFmtId="0" fontId="21" fillId="0" borderId="0" xfId="44" applyFont="1" applyAlignment="1"/>
    <xf numFmtId="0" fontId="33" fillId="0" borderId="19" xfId="44" applyBorder="1" applyAlignment="1">
      <alignment vertical="top" wrapText="1"/>
    </xf>
    <xf numFmtId="0" fontId="33" fillId="0" borderId="19" xfId="44" applyBorder="1" applyAlignment="1">
      <alignment wrapText="1"/>
    </xf>
    <xf numFmtId="0" fontId="33" fillId="0" borderId="19" xfId="44" applyBorder="1" applyAlignment="1">
      <alignment horizontal="center"/>
    </xf>
    <xf numFmtId="0" fontId="33" fillId="0" borderId="19" xfId="44" applyBorder="1"/>
    <xf numFmtId="0" fontId="22" fillId="0" borderId="19" xfId="44" applyFont="1" applyBorder="1" applyAlignment="1">
      <alignment horizontal="center"/>
    </xf>
    <xf numFmtId="0" fontId="21" fillId="0" borderId="19" xfId="44" applyFont="1" applyBorder="1" applyAlignment="1">
      <alignment horizontal="center"/>
    </xf>
    <xf numFmtId="0" fontId="38" fillId="0" borderId="34" xfId="45" applyFont="1" applyBorder="1" applyAlignment="1" applyProtection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39" fillId="0" borderId="36" xfId="45" applyFont="1" applyBorder="1" applyAlignment="1" applyProtection="1">
      <alignment horizontal="center" vertical="center" wrapText="1"/>
    </xf>
    <xf numFmtId="0" fontId="39" fillId="0" borderId="37" xfId="45" applyFont="1" applyBorder="1" applyAlignment="1" applyProtection="1">
      <alignment horizontal="center" vertical="center" wrapText="1"/>
    </xf>
    <xf numFmtId="0" fontId="40" fillId="0" borderId="35" xfId="45" applyFont="1" applyBorder="1" applyAlignment="1" applyProtection="1">
      <alignment horizontal="center" vertical="center" textRotation="90"/>
    </xf>
    <xf numFmtId="0" fontId="41" fillId="0" borderId="35" xfId="45" applyFont="1" applyBorder="1" applyAlignment="1" applyProtection="1">
      <alignment horizontal="center" vertical="center" wrapText="1"/>
    </xf>
    <xf numFmtId="0" fontId="34" fillId="0" borderId="35" xfId="45" applyBorder="1" applyAlignment="1">
      <alignment horizontal="center" vertical="center"/>
    </xf>
    <xf numFmtId="0" fontId="41" fillId="0" borderId="35" xfId="45" applyFont="1" applyBorder="1" applyAlignment="1" applyProtection="1">
      <alignment horizontal="center" vertical="center"/>
    </xf>
    <xf numFmtId="0" fontId="41" fillId="0" borderId="36" xfId="45" applyFont="1" applyBorder="1" applyAlignment="1" applyProtection="1">
      <alignment horizontal="center" vertical="center" wrapText="1" shrinkToFit="1"/>
    </xf>
    <xf numFmtId="0" fontId="34" fillId="0" borderId="37" xfId="45" applyBorder="1" applyAlignment="1">
      <alignment horizontal="center" vertical="center"/>
    </xf>
    <xf numFmtId="0" fontId="39" fillId="0" borderId="39" xfId="45" applyFont="1" applyBorder="1" applyAlignment="1" applyProtection="1">
      <alignment horizontal="center" vertical="center" wrapText="1"/>
    </xf>
    <xf numFmtId="0" fontId="39" fillId="0" borderId="41" xfId="45" applyFont="1" applyBorder="1" applyAlignment="1" applyProtection="1">
      <alignment horizontal="center" vertical="center" wrapText="1"/>
    </xf>
    <xf numFmtId="0" fontId="40" fillId="0" borderId="40" xfId="45" applyFont="1" applyBorder="1" applyAlignment="1" applyProtection="1">
      <alignment horizontal="center" vertical="center" textRotation="90"/>
    </xf>
    <xf numFmtId="0" fontId="40" fillId="0" borderId="20" xfId="45" applyFont="1" applyBorder="1" applyAlignment="1" applyProtection="1">
      <alignment horizontal="center" vertical="center" textRotation="90"/>
    </xf>
    <xf numFmtId="0" fontId="38" fillId="0" borderId="0" xfId="45" applyFont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56" fillId="0" borderId="0" xfId="44" applyFont="1" applyAlignment="1">
      <alignment horizontal="left"/>
    </xf>
    <xf numFmtId="0" fontId="55" fillId="0" borderId="20" xfId="44" applyFont="1" applyBorder="1" applyAlignment="1">
      <alignment horizontal="center" vertical="center"/>
    </xf>
    <xf numFmtId="0" fontId="55" fillId="0" borderId="21" xfId="44" applyFont="1" applyBorder="1" applyAlignment="1">
      <alignment horizontal="center" vertical="center"/>
    </xf>
    <xf numFmtId="1" fontId="55" fillId="0" borderId="47" xfId="44" applyNumberFormat="1" applyFont="1" applyBorder="1" applyAlignment="1">
      <alignment horizontal="center" wrapText="1"/>
    </xf>
    <xf numFmtId="0" fontId="22" fillId="0" borderId="48" xfId="44" applyFont="1" applyBorder="1" applyAlignment="1"/>
    <xf numFmtId="0" fontId="55" fillId="0" borderId="0" xfId="44" applyFont="1" applyAlignment="1">
      <alignment horizontal="center"/>
    </xf>
    <xf numFmtId="0" fontId="22" fillId="0" borderId="0" xfId="44" applyFont="1" applyAlignment="1">
      <alignment horizontal="left"/>
    </xf>
    <xf numFmtId="0" fontId="22" fillId="0" borderId="10" xfId="0" applyFont="1" applyBorder="1" applyAlignment="1"/>
    <xf numFmtId="0" fontId="21" fillId="0" borderId="10" xfId="0" applyFont="1" applyBorder="1" applyAlignment="1"/>
    <xf numFmtId="0" fontId="22" fillId="0" borderId="10" xfId="0" applyFont="1" applyFill="1" applyBorder="1" applyAlignment="1"/>
    <xf numFmtId="0" fontId="22" fillId="0" borderId="10" xfId="0" applyFont="1" applyBorder="1" applyAlignment="1">
      <alignment horizontal="center"/>
    </xf>
    <xf numFmtId="0" fontId="21" fillId="0" borderId="10" xfId="0" applyFont="1" applyFill="1" applyBorder="1" applyAlignment="1"/>
    <xf numFmtId="0" fontId="21" fillId="0" borderId="0" xfId="44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/>
    <xf numFmtId="0" fontId="21" fillId="0" borderId="10" xfId="0" applyFont="1" applyBorder="1" applyAlignment="1">
      <alignment horizontal="center"/>
    </xf>
    <xf numFmtId="0" fontId="21" fillId="0" borderId="0" xfId="44" applyFont="1" applyBorder="1" applyAlignment="1">
      <alignment horizontal="center"/>
    </xf>
    <xf numFmtId="0" fontId="22" fillId="0" borderId="0" xfId="44" applyFont="1" applyBorder="1" applyAlignment="1"/>
    <xf numFmtId="0" fontId="22" fillId="0" borderId="0" xfId="44" applyFont="1" applyFill="1" applyBorder="1" applyAlignment="1"/>
    <xf numFmtId="0" fontId="21" fillId="0" borderId="0" xfId="44" applyFont="1" applyFill="1" applyBorder="1" applyAlignment="1"/>
    <xf numFmtId="0" fontId="21" fillId="0" borderId="19" xfId="44" applyFont="1" applyBorder="1" applyAlignment="1"/>
    <xf numFmtId="0" fontId="22" fillId="0" borderId="19" xfId="44" applyFont="1" applyBorder="1" applyAlignment="1"/>
    <xf numFmtId="0" fontId="22" fillId="0" borderId="22" xfId="44" applyFont="1" applyBorder="1" applyAlignment="1"/>
    <xf numFmtId="0" fontId="22" fillId="0" borderId="24" xfId="44" applyFont="1" applyBorder="1" applyAlignment="1"/>
    <xf numFmtId="0" fontId="22" fillId="0" borderId="23" xfId="44" applyFont="1" applyBorder="1" applyAlignment="1"/>
    <xf numFmtId="0" fontId="22" fillId="0" borderId="22" xfId="44" applyFont="1" applyFill="1" applyBorder="1" applyAlignment="1"/>
    <xf numFmtId="0" fontId="22" fillId="0" borderId="24" xfId="44" applyFont="1" applyFill="1" applyBorder="1" applyAlignment="1"/>
    <xf numFmtId="0" fontId="22" fillId="0" borderId="23" xfId="44" applyFont="1" applyFill="1" applyBorder="1" applyAlignment="1"/>
    <xf numFmtId="0" fontId="21" fillId="0" borderId="0" xfId="36" applyFont="1" applyBorder="1" applyAlignment="1">
      <alignment horizontal="center"/>
    </xf>
    <xf numFmtId="0" fontId="22" fillId="0" borderId="19" xfId="44" applyFont="1" applyFill="1" applyBorder="1" applyAlignment="1"/>
    <xf numFmtId="0" fontId="21" fillId="0" borderId="19" xfId="44" applyFont="1" applyFill="1" applyBorder="1" applyAlignment="1"/>
    <xf numFmtId="0" fontId="21" fillId="0" borderId="22" xfId="44" applyFont="1" applyFill="1" applyBorder="1" applyAlignment="1"/>
    <xf numFmtId="0" fontId="21" fillId="0" borderId="24" xfId="44" applyFont="1" applyFill="1" applyBorder="1" applyAlignment="1"/>
    <xf numFmtId="0" fontId="21" fillId="0" borderId="23" xfId="44" applyFont="1" applyFill="1" applyBorder="1" applyAlignment="1"/>
    <xf numFmtId="0" fontId="22" fillId="0" borderId="0" xfId="44" applyFont="1" applyAlignment="1"/>
    <xf numFmtId="0" fontId="21" fillId="0" borderId="22" xfId="44" applyFont="1" applyBorder="1" applyAlignment="1">
      <alignment horizontal="center"/>
    </xf>
    <xf numFmtId="0" fontId="21" fillId="0" borderId="24" xfId="44" applyFont="1" applyBorder="1" applyAlignment="1">
      <alignment horizontal="center"/>
    </xf>
    <xf numFmtId="0" fontId="21" fillId="0" borderId="23" xfId="44" applyFont="1" applyBorder="1" applyAlignment="1">
      <alignment horizontal="center"/>
    </xf>
    <xf numFmtId="0" fontId="21" fillId="0" borderId="22" xfId="44" applyFont="1" applyBorder="1" applyAlignment="1"/>
    <xf numFmtId="0" fontId="22" fillId="0" borderId="22" xfId="44" applyFont="1" applyBorder="1" applyAlignment="1">
      <alignment horizontal="center"/>
    </xf>
    <xf numFmtId="0" fontId="22" fillId="0" borderId="24" xfId="44" applyFont="1" applyBorder="1" applyAlignment="1">
      <alignment horizontal="center"/>
    </xf>
    <xf numFmtId="0" fontId="22" fillId="0" borderId="23" xfId="44" applyFont="1" applyBorder="1" applyAlignment="1">
      <alignment horizontal="center"/>
    </xf>
    <xf numFmtId="0" fontId="21" fillId="0" borderId="0" xfId="44" applyFont="1" applyAlignment="1">
      <alignment horizontal="center" vertical="center" wrapText="1"/>
    </xf>
    <xf numFmtId="0" fontId="27" fillId="0" borderId="0" xfId="46" applyFont="1" applyAlignment="1">
      <alignment horizontal="left"/>
    </xf>
    <xf numFmtId="0" fontId="27" fillId="0" borderId="0" xfId="46" applyAlignment="1">
      <alignment horizontal="left"/>
    </xf>
    <xf numFmtId="0" fontId="27" fillId="0" borderId="0" xfId="46" applyAlignment="1">
      <alignment horizontal="center"/>
    </xf>
    <xf numFmtId="0" fontId="28" fillId="0" borderId="0" xfId="46" applyFont="1" applyAlignment="1">
      <alignment horizontal="center"/>
    </xf>
    <xf numFmtId="0" fontId="28" fillId="0" borderId="0" xfId="46" applyFont="1" applyAlignment="1">
      <alignment horizontal="center" vertical="center" wrapText="1"/>
    </xf>
    <xf numFmtId="0" fontId="27" fillId="0" borderId="0" xfId="46" applyAlignment="1">
      <alignment horizontal="left" vertical="center" wrapText="1"/>
    </xf>
    <xf numFmtId="0" fontId="22" fillId="0" borderId="0" xfId="46" applyFont="1" applyAlignment="1">
      <alignment horizontal="right"/>
    </xf>
    <xf numFmtId="0" fontId="21" fillId="0" borderId="0" xfId="46" applyFont="1" applyAlignment="1">
      <alignment horizontal="center"/>
    </xf>
    <xf numFmtId="0" fontId="30" fillId="0" borderId="0" xfId="46" applyFont="1" applyAlignment="1">
      <alignment horizontal="left" vertical="center" wrapText="1"/>
    </xf>
    <xf numFmtId="0" fontId="71" fillId="0" borderId="0" xfId="0" applyFont="1" applyAlignment="1">
      <alignment horizontal="center" vertical="center" wrapText="1"/>
    </xf>
    <xf numFmtId="49" fontId="22" fillId="0" borderId="69" xfId="48" applyNumberFormat="1" applyFont="1" applyFill="1" applyBorder="1" applyAlignment="1">
      <alignment horizontal="right"/>
    </xf>
    <xf numFmtId="49" fontId="21" fillId="0" borderId="69" xfId="48" applyNumberFormat="1" applyFont="1" applyBorder="1" applyAlignment="1">
      <alignment horizontal="center" vertical="center" wrapText="1"/>
    </xf>
    <xf numFmtId="49" fontId="22" fillId="0" borderId="69" xfId="0" applyNumberFormat="1" applyFont="1" applyBorder="1" applyAlignment="1">
      <alignment horizontal="center"/>
    </xf>
    <xf numFmtId="0" fontId="56" fillId="0" borderId="69" xfId="0" applyFont="1" applyBorder="1" applyAlignment="1">
      <alignment horizontal="left" vertical="center"/>
    </xf>
    <xf numFmtId="0" fontId="22" fillId="0" borderId="69" xfId="0" applyFont="1" applyBorder="1" applyAlignment="1">
      <alignment horizontal="center"/>
    </xf>
    <xf numFmtId="0" fontId="22" fillId="0" borderId="69" xfId="0" applyFont="1" applyBorder="1" applyAlignment="1">
      <alignment horizontal="right" vertical="center"/>
    </xf>
    <xf numFmtId="166" fontId="22" fillId="0" borderId="69" xfId="0" applyNumberFormat="1" applyFont="1" applyBorder="1" applyAlignment="1">
      <alignment horizontal="right" vertical="center"/>
    </xf>
    <xf numFmtId="3" fontId="22" fillId="0" borderId="69" xfId="0" applyNumberFormat="1" applyFont="1" applyBorder="1" applyAlignment="1">
      <alignment horizontal="right" vertical="center"/>
    </xf>
    <xf numFmtId="0" fontId="56" fillId="0" borderId="69" xfId="0" applyFont="1" applyBorder="1" applyAlignment="1">
      <alignment horizontal="left" vertical="center" wrapText="1"/>
    </xf>
    <xf numFmtId="0" fontId="55" fillId="0" borderId="69" xfId="0" applyFont="1" applyBorder="1" applyAlignment="1">
      <alignment horizontal="left" vertical="center"/>
    </xf>
    <xf numFmtId="0" fontId="21" fillId="0" borderId="69" xfId="0" applyFont="1" applyBorder="1" applyAlignment="1">
      <alignment horizontal="center"/>
    </xf>
    <xf numFmtId="0" fontId="21" fillId="0" borderId="69" xfId="0" applyFont="1" applyBorder="1" applyAlignment="1">
      <alignment horizontal="right" vertical="center"/>
    </xf>
    <xf numFmtId="166" fontId="21" fillId="0" borderId="69" xfId="0" applyNumberFormat="1" applyFont="1" applyBorder="1" applyAlignment="1">
      <alignment horizontal="right" vertical="center"/>
    </xf>
    <xf numFmtId="49" fontId="22" fillId="0" borderId="69" xfId="0" applyNumberFormat="1" applyFont="1" applyBorder="1" applyAlignment="1"/>
  </cellXfs>
  <cellStyles count="49">
    <cellStyle name="1. jelölőszín" xfId="38" xr:uid="{00000000-0005-0000-0000-000000000000}"/>
    <cellStyle name="2. jelölőszín" xfId="39" xr:uid="{00000000-0005-0000-0000-000001000000}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40" xr:uid="{00000000-0005-0000-0000-000008000000}"/>
    <cellStyle name="4. jelölőszín" xfId="41" xr:uid="{00000000-0005-0000-0000-000009000000}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42" xr:uid="{00000000-0005-0000-0000-000010000000}"/>
    <cellStyle name="6. jelölőszín" xfId="43" xr:uid="{00000000-0005-0000-0000-000011000000}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44" xr:uid="{00000000-0005-0000-0000-000026000000}"/>
    <cellStyle name="Normál 3" xfId="37" xr:uid="{00000000-0005-0000-0000-000027000000}"/>
    <cellStyle name="Normál_11-12 mell. Vagyommérleg 2011" xfId="45" xr:uid="{00000000-0005-0000-0000-000028000000}"/>
    <cellStyle name="Normál_14. mell. eu forrásból megv." xfId="36" xr:uid="{00000000-0005-0000-0000-000029000000}"/>
    <cellStyle name="Normal_KTRSZJ" xfId="48" xr:uid="{00000000-0005-0000-0000-00002A000000}"/>
    <cellStyle name="Normál_Munka6" xfId="46" xr:uid="{00000000-0005-0000-0000-00002B000000}"/>
    <cellStyle name="Normál_Osszevont (konszolidalt) beszamolo_725976_2016_05_19_16_19" xfId="47" xr:uid="{00000000-0005-0000-0000-00002C000000}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2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workbookViewId="0">
      <selection activeCell="E26" sqref="E26"/>
    </sheetView>
  </sheetViews>
  <sheetFormatPr defaultRowHeight="12.75" x14ac:dyDescent="0.2"/>
  <cols>
    <col min="3" max="3" width="37" customWidth="1"/>
    <col min="4" max="5" width="13.28515625" customWidth="1"/>
    <col min="6" max="6" width="14.42578125" customWidth="1"/>
    <col min="7" max="7" width="13.140625" customWidth="1"/>
    <col min="8" max="8" width="6.5703125" customWidth="1"/>
    <col min="9" max="9" width="44.7109375" customWidth="1"/>
    <col min="10" max="10" width="13" customWidth="1"/>
    <col min="11" max="11" width="15.140625" customWidth="1"/>
    <col min="12" max="12" width="12" customWidth="1"/>
    <col min="13" max="13" width="13.140625" customWidth="1"/>
    <col min="261" max="261" width="37" customWidth="1"/>
    <col min="262" max="262" width="13.28515625" customWidth="1"/>
    <col min="263" max="264" width="14.42578125" customWidth="1"/>
    <col min="265" max="265" width="6.5703125" customWidth="1"/>
    <col min="266" max="266" width="47.28515625" customWidth="1"/>
    <col min="267" max="267" width="15.140625" customWidth="1"/>
    <col min="268" max="268" width="10.7109375" customWidth="1"/>
    <col min="269" max="269" width="11.7109375" customWidth="1"/>
    <col min="517" max="517" width="37" customWidth="1"/>
    <col min="518" max="518" width="13.28515625" customWidth="1"/>
    <col min="519" max="520" width="14.42578125" customWidth="1"/>
    <col min="521" max="521" width="6.5703125" customWidth="1"/>
    <col min="522" max="522" width="47.28515625" customWidth="1"/>
    <col min="523" max="523" width="15.140625" customWidth="1"/>
    <col min="524" max="524" width="10.7109375" customWidth="1"/>
    <col min="525" max="525" width="11.7109375" customWidth="1"/>
    <col min="773" max="773" width="37" customWidth="1"/>
    <col min="774" max="774" width="13.28515625" customWidth="1"/>
    <col min="775" max="776" width="14.42578125" customWidth="1"/>
    <col min="777" max="777" width="6.5703125" customWidth="1"/>
    <col min="778" max="778" width="47.28515625" customWidth="1"/>
    <col min="779" max="779" width="15.140625" customWidth="1"/>
    <col min="780" max="780" width="10.7109375" customWidth="1"/>
    <col min="781" max="781" width="11.7109375" customWidth="1"/>
    <col min="1029" max="1029" width="37" customWidth="1"/>
    <col min="1030" max="1030" width="13.28515625" customWidth="1"/>
    <col min="1031" max="1032" width="14.42578125" customWidth="1"/>
    <col min="1033" max="1033" width="6.5703125" customWidth="1"/>
    <col min="1034" max="1034" width="47.28515625" customWidth="1"/>
    <col min="1035" max="1035" width="15.140625" customWidth="1"/>
    <col min="1036" max="1036" width="10.7109375" customWidth="1"/>
    <col min="1037" max="1037" width="11.7109375" customWidth="1"/>
    <col min="1285" max="1285" width="37" customWidth="1"/>
    <col min="1286" max="1286" width="13.28515625" customWidth="1"/>
    <col min="1287" max="1288" width="14.42578125" customWidth="1"/>
    <col min="1289" max="1289" width="6.5703125" customWidth="1"/>
    <col min="1290" max="1290" width="47.28515625" customWidth="1"/>
    <col min="1291" max="1291" width="15.140625" customWidth="1"/>
    <col min="1292" max="1292" width="10.7109375" customWidth="1"/>
    <col min="1293" max="1293" width="11.7109375" customWidth="1"/>
    <col min="1541" max="1541" width="37" customWidth="1"/>
    <col min="1542" max="1542" width="13.28515625" customWidth="1"/>
    <col min="1543" max="1544" width="14.42578125" customWidth="1"/>
    <col min="1545" max="1545" width="6.5703125" customWidth="1"/>
    <col min="1546" max="1546" width="47.28515625" customWidth="1"/>
    <col min="1547" max="1547" width="15.140625" customWidth="1"/>
    <col min="1548" max="1548" width="10.7109375" customWidth="1"/>
    <col min="1549" max="1549" width="11.7109375" customWidth="1"/>
    <col min="1797" max="1797" width="37" customWidth="1"/>
    <col min="1798" max="1798" width="13.28515625" customWidth="1"/>
    <col min="1799" max="1800" width="14.42578125" customWidth="1"/>
    <col min="1801" max="1801" width="6.5703125" customWidth="1"/>
    <col min="1802" max="1802" width="47.28515625" customWidth="1"/>
    <col min="1803" max="1803" width="15.140625" customWidth="1"/>
    <col min="1804" max="1804" width="10.7109375" customWidth="1"/>
    <col min="1805" max="1805" width="11.7109375" customWidth="1"/>
    <col min="2053" max="2053" width="37" customWidth="1"/>
    <col min="2054" max="2054" width="13.28515625" customWidth="1"/>
    <col min="2055" max="2056" width="14.42578125" customWidth="1"/>
    <col min="2057" max="2057" width="6.5703125" customWidth="1"/>
    <col min="2058" max="2058" width="47.28515625" customWidth="1"/>
    <col min="2059" max="2059" width="15.140625" customWidth="1"/>
    <col min="2060" max="2060" width="10.7109375" customWidth="1"/>
    <col min="2061" max="2061" width="11.7109375" customWidth="1"/>
    <col min="2309" max="2309" width="37" customWidth="1"/>
    <col min="2310" max="2310" width="13.28515625" customWidth="1"/>
    <col min="2311" max="2312" width="14.42578125" customWidth="1"/>
    <col min="2313" max="2313" width="6.5703125" customWidth="1"/>
    <col min="2314" max="2314" width="47.28515625" customWidth="1"/>
    <col min="2315" max="2315" width="15.140625" customWidth="1"/>
    <col min="2316" max="2316" width="10.7109375" customWidth="1"/>
    <col min="2317" max="2317" width="11.7109375" customWidth="1"/>
    <col min="2565" max="2565" width="37" customWidth="1"/>
    <col min="2566" max="2566" width="13.28515625" customWidth="1"/>
    <col min="2567" max="2568" width="14.42578125" customWidth="1"/>
    <col min="2569" max="2569" width="6.5703125" customWidth="1"/>
    <col min="2570" max="2570" width="47.28515625" customWidth="1"/>
    <col min="2571" max="2571" width="15.140625" customWidth="1"/>
    <col min="2572" max="2572" width="10.7109375" customWidth="1"/>
    <col min="2573" max="2573" width="11.7109375" customWidth="1"/>
    <col min="2821" max="2821" width="37" customWidth="1"/>
    <col min="2822" max="2822" width="13.28515625" customWidth="1"/>
    <col min="2823" max="2824" width="14.42578125" customWidth="1"/>
    <col min="2825" max="2825" width="6.5703125" customWidth="1"/>
    <col min="2826" max="2826" width="47.28515625" customWidth="1"/>
    <col min="2827" max="2827" width="15.140625" customWidth="1"/>
    <col min="2828" max="2828" width="10.7109375" customWidth="1"/>
    <col min="2829" max="2829" width="11.7109375" customWidth="1"/>
    <col min="3077" max="3077" width="37" customWidth="1"/>
    <col min="3078" max="3078" width="13.28515625" customWidth="1"/>
    <col min="3079" max="3080" width="14.42578125" customWidth="1"/>
    <col min="3081" max="3081" width="6.5703125" customWidth="1"/>
    <col min="3082" max="3082" width="47.28515625" customWidth="1"/>
    <col min="3083" max="3083" width="15.140625" customWidth="1"/>
    <col min="3084" max="3084" width="10.7109375" customWidth="1"/>
    <col min="3085" max="3085" width="11.7109375" customWidth="1"/>
    <col min="3333" max="3333" width="37" customWidth="1"/>
    <col min="3334" max="3334" width="13.28515625" customWidth="1"/>
    <col min="3335" max="3336" width="14.42578125" customWidth="1"/>
    <col min="3337" max="3337" width="6.5703125" customWidth="1"/>
    <col min="3338" max="3338" width="47.28515625" customWidth="1"/>
    <col min="3339" max="3339" width="15.140625" customWidth="1"/>
    <col min="3340" max="3340" width="10.7109375" customWidth="1"/>
    <col min="3341" max="3341" width="11.7109375" customWidth="1"/>
    <col min="3589" max="3589" width="37" customWidth="1"/>
    <col min="3590" max="3590" width="13.28515625" customWidth="1"/>
    <col min="3591" max="3592" width="14.42578125" customWidth="1"/>
    <col min="3593" max="3593" width="6.5703125" customWidth="1"/>
    <col min="3594" max="3594" width="47.28515625" customWidth="1"/>
    <col min="3595" max="3595" width="15.140625" customWidth="1"/>
    <col min="3596" max="3596" width="10.7109375" customWidth="1"/>
    <col min="3597" max="3597" width="11.7109375" customWidth="1"/>
    <col min="3845" max="3845" width="37" customWidth="1"/>
    <col min="3846" max="3846" width="13.28515625" customWidth="1"/>
    <col min="3847" max="3848" width="14.42578125" customWidth="1"/>
    <col min="3849" max="3849" width="6.5703125" customWidth="1"/>
    <col min="3850" max="3850" width="47.28515625" customWidth="1"/>
    <col min="3851" max="3851" width="15.140625" customWidth="1"/>
    <col min="3852" max="3852" width="10.7109375" customWidth="1"/>
    <col min="3853" max="3853" width="11.7109375" customWidth="1"/>
    <col min="4101" max="4101" width="37" customWidth="1"/>
    <col min="4102" max="4102" width="13.28515625" customWidth="1"/>
    <col min="4103" max="4104" width="14.42578125" customWidth="1"/>
    <col min="4105" max="4105" width="6.5703125" customWidth="1"/>
    <col min="4106" max="4106" width="47.28515625" customWidth="1"/>
    <col min="4107" max="4107" width="15.140625" customWidth="1"/>
    <col min="4108" max="4108" width="10.7109375" customWidth="1"/>
    <col min="4109" max="4109" width="11.7109375" customWidth="1"/>
    <col min="4357" max="4357" width="37" customWidth="1"/>
    <col min="4358" max="4358" width="13.28515625" customWidth="1"/>
    <col min="4359" max="4360" width="14.42578125" customWidth="1"/>
    <col min="4361" max="4361" width="6.5703125" customWidth="1"/>
    <col min="4362" max="4362" width="47.28515625" customWidth="1"/>
    <col min="4363" max="4363" width="15.140625" customWidth="1"/>
    <col min="4364" max="4364" width="10.7109375" customWidth="1"/>
    <col min="4365" max="4365" width="11.7109375" customWidth="1"/>
    <col min="4613" max="4613" width="37" customWidth="1"/>
    <col min="4614" max="4614" width="13.28515625" customWidth="1"/>
    <col min="4615" max="4616" width="14.42578125" customWidth="1"/>
    <col min="4617" max="4617" width="6.5703125" customWidth="1"/>
    <col min="4618" max="4618" width="47.28515625" customWidth="1"/>
    <col min="4619" max="4619" width="15.140625" customWidth="1"/>
    <col min="4620" max="4620" width="10.7109375" customWidth="1"/>
    <col min="4621" max="4621" width="11.7109375" customWidth="1"/>
    <col min="4869" max="4869" width="37" customWidth="1"/>
    <col min="4870" max="4870" width="13.28515625" customWidth="1"/>
    <col min="4871" max="4872" width="14.42578125" customWidth="1"/>
    <col min="4873" max="4873" width="6.5703125" customWidth="1"/>
    <col min="4874" max="4874" width="47.28515625" customWidth="1"/>
    <col min="4875" max="4875" width="15.140625" customWidth="1"/>
    <col min="4876" max="4876" width="10.7109375" customWidth="1"/>
    <col min="4877" max="4877" width="11.7109375" customWidth="1"/>
    <col min="5125" max="5125" width="37" customWidth="1"/>
    <col min="5126" max="5126" width="13.28515625" customWidth="1"/>
    <col min="5127" max="5128" width="14.42578125" customWidth="1"/>
    <col min="5129" max="5129" width="6.5703125" customWidth="1"/>
    <col min="5130" max="5130" width="47.28515625" customWidth="1"/>
    <col min="5131" max="5131" width="15.140625" customWidth="1"/>
    <col min="5132" max="5132" width="10.7109375" customWidth="1"/>
    <col min="5133" max="5133" width="11.7109375" customWidth="1"/>
    <col min="5381" max="5381" width="37" customWidth="1"/>
    <col min="5382" max="5382" width="13.28515625" customWidth="1"/>
    <col min="5383" max="5384" width="14.42578125" customWidth="1"/>
    <col min="5385" max="5385" width="6.5703125" customWidth="1"/>
    <col min="5386" max="5386" width="47.28515625" customWidth="1"/>
    <col min="5387" max="5387" width="15.140625" customWidth="1"/>
    <col min="5388" max="5388" width="10.7109375" customWidth="1"/>
    <col min="5389" max="5389" width="11.7109375" customWidth="1"/>
    <col min="5637" max="5637" width="37" customWidth="1"/>
    <col min="5638" max="5638" width="13.28515625" customWidth="1"/>
    <col min="5639" max="5640" width="14.42578125" customWidth="1"/>
    <col min="5641" max="5641" width="6.5703125" customWidth="1"/>
    <col min="5642" max="5642" width="47.28515625" customWidth="1"/>
    <col min="5643" max="5643" width="15.140625" customWidth="1"/>
    <col min="5644" max="5644" width="10.7109375" customWidth="1"/>
    <col min="5645" max="5645" width="11.7109375" customWidth="1"/>
    <col min="5893" max="5893" width="37" customWidth="1"/>
    <col min="5894" max="5894" width="13.28515625" customWidth="1"/>
    <col min="5895" max="5896" width="14.42578125" customWidth="1"/>
    <col min="5897" max="5897" width="6.5703125" customWidth="1"/>
    <col min="5898" max="5898" width="47.28515625" customWidth="1"/>
    <col min="5899" max="5899" width="15.140625" customWidth="1"/>
    <col min="5900" max="5900" width="10.7109375" customWidth="1"/>
    <col min="5901" max="5901" width="11.7109375" customWidth="1"/>
    <col min="6149" max="6149" width="37" customWidth="1"/>
    <col min="6150" max="6150" width="13.28515625" customWidth="1"/>
    <col min="6151" max="6152" width="14.42578125" customWidth="1"/>
    <col min="6153" max="6153" width="6.5703125" customWidth="1"/>
    <col min="6154" max="6154" width="47.28515625" customWidth="1"/>
    <col min="6155" max="6155" width="15.140625" customWidth="1"/>
    <col min="6156" max="6156" width="10.7109375" customWidth="1"/>
    <col min="6157" max="6157" width="11.7109375" customWidth="1"/>
    <col min="6405" max="6405" width="37" customWidth="1"/>
    <col min="6406" max="6406" width="13.28515625" customWidth="1"/>
    <col min="6407" max="6408" width="14.42578125" customWidth="1"/>
    <col min="6409" max="6409" width="6.5703125" customWidth="1"/>
    <col min="6410" max="6410" width="47.28515625" customWidth="1"/>
    <col min="6411" max="6411" width="15.140625" customWidth="1"/>
    <col min="6412" max="6412" width="10.7109375" customWidth="1"/>
    <col min="6413" max="6413" width="11.7109375" customWidth="1"/>
    <col min="6661" max="6661" width="37" customWidth="1"/>
    <col min="6662" max="6662" width="13.28515625" customWidth="1"/>
    <col min="6663" max="6664" width="14.42578125" customWidth="1"/>
    <col min="6665" max="6665" width="6.5703125" customWidth="1"/>
    <col min="6666" max="6666" width="47.28515625" customWidth="1"/>
    <col min="6667" max="6667" width="15.140625" customWidth="1"/>
    <col min="6668" max="6668" width="10.7109375" customWidth="1"/>
    <col min="6669" max="6669" width="11.7109375" customWidth="1"/>
    <col min="6917" max="6917" width="37" customWidth="1"/>
    <col min="6918" max="6918" width="13.28515625" customWidth="1"/>
    <col min="6919" max="6920" width="14.42578125" customWidth="1"/>
    <col min="6921" max="6921" width="6.5703125" customWidth="1"/>
    <col min="6922" max="6922" width="47.28515625" customWidth="1"/>
    <col min="6923" max="6923" width="15.140625" customWidth="1"/>
    <col min="6924" max="6924" width="10.7109375" customWidth="1"/>
    <col min="6925" max="6925" width="11.7109375" customWidth="1"/>
    <col min="7173" max="7173" width="37" customWidth="1"/>
    <col min="7174" max="7174" width="13.28515625" customWidth="1"/>
    <col min="7175" max="7176" width="14.42578125" customWidth="1"/>
    <col min="7177" max="7177" width="6.5703125" customWidth="1"/>
    <col min="7178" max="7178" width="47.28515625" customWidth="1"/>
    <col min="7179" max="7179" width="15.140625" customWidth="1"/>
    <col min="7180" max="7180" width="10.7109375" customWidth="1"/>
    <col min="7181" max="7181" width="11.7109375" customWidth="1"/>
    <col min="7429" max="7429" width="37" customWidth="1"/>
    <col min="7430" max="7430" width="13.28515625" customWidth="1"/>
    <col min="7431" max="7432" width="14.42578125" customWidth="1"/>
    <col min="7433" max="7433" width="6.5703125" customWidth="1"/>
    <col min="7434" max="7434" width="47.28515625" customWidth="1"/>
    <col min="7435" max="7435" width="15.140625" customWidth="1"/>
    <col min="7436" max="7436" width="10.7109375" customWidth="1"/>
    <col min="7437" max="7437" width="11.7109375" customWidth="1"/>
    <col min="7685" max="7685" width="37" customWidth="1"/>
    <col min="7686" max="7686" width="13.28515625" customWidth="1"/>
    <col min="7687" max="7688" width="14.42578125" customWidth="1"/>
    <col min="7689" max="7689" width="6.5703125" customWidth="1"/>
    <col min="7690" max="7690" width="47.28515625" customWidth="1"/>
    <col min="7691" max="7691" width="15.140625" customWidth="1"/>
    <col min="7692" max="7692" width="10.7109375" customWidth="1"/>
    <col min="7693" max="7693" width="11.7109375" customWidth="1"/>
    <col min="7941" max="7941" width="37" customWidth="1"/>
    <col min="7942" max="7942" width="13.28515625" customWidth="1"/>
    <col min="7943" max="7944" width="14.42578125" customWidth="1"/>
    <col min="7945" max="7945" width="6.5703125" customWidth="1"/>
    <col min="7946" max="7946" width="47.28515625" customWidth="1"/>
    <col min="7947" max="7947" width="15.140625" customWidth="1"/>
    <col min="7948" max="7948" width="10.7109375" customWidth="1"/>
    <col min="7949" max="7949" width="11.7109375" customWidth="1"/>
    <col min="8197" max="8197" width="37" customWidth="1"/>
    <col min="8198" max="8198" width="13.28515625" customWidth="1"/>
    <col min="8199" max="8200" width="14.42578125" customWidth="1"/>
    <col min="8201" max="8201" width="6.5703125" customWidth="1"/>
    <col min="8202" max="8202" width="47.28515625" customWidth="1"/>
    <col min="8203" max="8203" width="15.140625" customWidth="1"/>
    <col min="8204" max="8204" width="10.7109375" customWidth="1"/>
    <col min="8205" max="8205" width="11.7109375" customWidth="1"/>
    <col min="8453" max="8453" width="37" customWidth="1"/>
    <col min="8454" max="8454" width="13.28515625" customWidth="1"/>
    <col min="8455" max="8456" width="14.42578125" customWidth="1"/>
    <col min="8457" max="8457" width="6.5703125" customWidth="1"/>
    <col min="8458" max="8458" width="47.28515625" customWidth="1"/>
    <col min="8459" max="8459" width="15.140625" customWidth="1"/>
    <col min="8460" max="8460" width="10.7109375" customWidth="1"/>
    <col min="8461" max="8461" width="11.7109375" customWidth="1"/>
    <col min="8709" max="8709" width="37" customWidth="1"/>
    <col min="8710" max="8710" width="13.28515625" customWidth="1"/>
    <col min="8711" max="8712" width="14.42578125" customWidth="1"/>
    <col min="8713" max="8713" width="6.5703125" customWidth="1"/>
    <col min="8714" max="8714" width="47.28515625" customWidth="1"/>
    <col min="8715" max="8715" width="15.140625" customWidth="1"/>
    <col min="8716" max="8716" width="10.7109375" customWidth="1"/>
    <col min="8717" max="8717" width="11.7109375" customWidth="1"/>
    <col min="8965" max="8965" width="37" customWidth="1"/>
    <col min="8966" max="8966" width="13.28515625" customWidth="1"/>
    <col min="8967" max="8968" width="14.42578125" customWidth="1"/>
    <col min="8969" max="8969" width="6.5703125" customWidth="1"/>
    <col min="8970" max="8970" width="47.28515625" customWidth="1"/>
    <col min="8971" max="8971" width="15.140625" customWidth="1"/>
    <col min="8972" max="8972" width="10.7109375" customWidth="1"/>
    <col min="8973" max="8973" width="11.7109375" customWidth="1"/>
    <col min="9221" max="9221" width="37" customWidth="1"/>
    <col min="9222" max="9222" width="13.28515625" customWidth="1"/>
    <col min="9223" max="9224" width="14.42578125" customWidth="1"/>
    <col min="9225" max="9225" width="6.5703125" customWidth="1"/>
    <col min="9226" max="9226" width="47.28515625" customWidth="1"/>
    <col min="9227" max="9227" width="15.140625" customWidth="1"/>
    <col min="9228" max="9228" width="10.7109375" customWidth="1"/>
    <col min="9229" max="9229" width="11.7109375" customWidth="1"/>
    <col min="9477" max="9477" width="37" customWidth="1"/>
    <col min="9478" max="9478" width="13.28515625" customWidth="1"/>
    <col min="9479" max="9480" width="14.42578125" customWidth="1"/>
    <col min="9481" max="9481" width="6.5703125" customWidth="1"/>
    <col min="9482" max="9482" width="47.28515625" customWidth="1"/>
    <col min="9483" max="9483" width="15.140625" customWidth="1"/>
    <col min="9484" max="9484" width="10.7109375" customWidth="1"/>
    <col min="9485" max="9485" width="11.7109375" customWidth="1"/>
    <col min="9733" max="9733" width="37" customWidth="1"/>
    <col min="9734" max="9734" width="13.28515625" customWidth="1"/>
    <col min="9735" max="9736" width="14.42578125" customWidth="1"/>
    <col min="9737" max="9737" width="6.5703125" customWidth="1"/>
    <col min="9738" max="9738" width="47.28515625" customWidth="1"/>
    <col min="9739" max="9739" width="15.140625" customWidth="1"/>
    <col min="9740" max="9740" width="10.7109375" customWidth="1"/>
    <col min="9741" max="9741" width="11.7109375" customWidth="1"/>
    <col min="9989" max="9989" width="37" customWidth="1"/>
    <col min="9990" max="9990" width="13.28515625" customWidth="1"/>
    <col min="9991" max="9992" width="14.42578125" customWidth="1"/>
    <col min="9993" max="9993" width="6.5703125" customWidth="1"/>
    <col min="9994" max="9994" width="47.28515625" customWidth="1"/>
    <col min="9995" max="9995" width="15.140625" customWidth="1"/>
    <col min="9996" max="9996" width="10.7109375" customWidth="1"/>
    <col min="9997" max="9997" width="11.7109375" customWidth="1"/>
    <col min="10245" max="10245" width="37" customWidth="1"/>
    <col min="10246" max="10246" width="13.28515625" customWidth="1"/>
    <col min="10247" max="10248" width="14.42578125" customWidth="1"/>
    <col min="10249" max="10249" width="6.5703125" customWidth="1"/>
    <col min="10250" max="10250" width="47.28515625" customWidth="1"/>
    <col min="10251" max="10251" width="15.140625" customWidth="1"/>
    <col min="10252" max="10252" width="10.7109375" customWidth="1"/>
    <col min="10253" max="10253" width="11.7109375" customWidth="1"/>
    <col min="10501" max="10501" width="37" customWidth="1"/>
    <col min="10502" max="10502" width="13.28515625" customWidth="1"/>
    <col min="10503" max="10504" width="14.42578125" customWidth="1"/>
    <col min="10505" max="10505" width="6.5703125" customWidth="1"/>
    <col min="10506" max="10506" width="47.28515625" customWidth="1"/>
    <col min="10507" max="10507" width="15.140625" customWidth="1"/>
    <col min="10508" max="10508" width="10.7109375" customWidth="1"/>
    <col min="10509" max="10509" width="11.7109375" customWidth="1"/>
    <col min="10757" max="10757" width="37" customWidth="1"/>
    <col min="10758" max="10758" width="13.28515625" customWidth="1"/>
    <col min="10759" max="10760" width="14.42578125" customWidth="1"/>
    <col min="10761" max="10761" width="6.5703125" customWidth="1"/>
    <col min="10762" max="10762" width="47.28515625" customWidth="1"/>
    <col min="10763" max="10763" width="15.140625" customWidth="1"/>
    <col min="10764" max="10764" width="10.7109375" customWidth="1"/>
    <col min="10765" max="10765" width="11.7109375" customWidth="1"/>
    <col min="11013" max="11013" width="37" customWidth="1"/>
    <col min="11014" max="11014" width="13.28515625" customWidth="1"/>
    <col min="11015" max="11016" width="14.42578125" customWidth="1"/>
    <col min="11017" max="11017" width="6.5703125" customWidth="1"/>
    <col min="11018" max="11018" width="47.28515625" customWidth="1"/>
    <col min="11019" max="11019" width="15.140625" customWidth="1"/>
    <col min="11020" max="11020" width="10.7109375" customWidth="1"/>
    <col min="11021" max="11021" width="11.7109375" customWidth="1"/>
    <col min="11269" max="11269" width="37" customWidth="1"/>
    <col min="11270" max="11270" width="13.28515625" customWidth="1"/>
    <col min="11271" max="11272" width="14.42578125" customWidth="1"/>
    <col min="11273" max="11273" width="6.5703125" customWidth="1"/>
    <col min="11274" max="11274" width="47.28515625" customWidth="1"/>
    <col min="11275" max="11275" width="15.140625" customWidth="1"/>
    <col min="11276" max="11276" width="10.7109375" customWidth="1"/>
    <col min="11277" max="11277" width="11.7109375" customWidth="1"/>
    <col min="11525" max="11525" width="37" customWidth="1"/>
    <col min="11526" max="11526" width="13.28515625" customWidth="1"/>
    <col min="11527" max="11528" width="14.42578125" customWidth="1"/>
    <col min="11529" max="11529" width="6.5703125" customWidth="1"/>
    <col min="11530" max="11530" width="47.28515625" customWidth="1"/>
    <col min="11531" max="11531" width="15.140625" customWidth="1"/>
    <col min="11532" max="11532" width="10.7109375" customWidth="1"/>
    <col min="11533" max="11533" width="11.7109375" customWidth="1"/>
    <col min="11781" max="11781" width="37" customWidth="1"/>
    <col min="11782" max="11782" width="13.28515625" customWidth="1"/>
    <col min="11783" max="11784" width="14.42578125" customWidth="1"/>
    <col min="11785" max="11785" width="6.5703125" customWidth="1"/>
    <col min="11786" max="11786" width="47.28515625" customWidth="1"/>
    <col min="11787" max="11787" width="15.140625" customWidth="1"/>
    <col min="11788" max="11788" width="10.7109375" customWidth="1"/>
    <col min="11789" max="11789" width="11.7109375" customWidth="1"/>
    <col min="12037" max="12037" width="37" customWidth="1"/>
    <col min="12038" max="12038" width="13.28515625" customWidth="1"/>
    <col min="12039" max="12040" width="14.42578125" customWidth="1"/>
    <col min="12041" max="12041" width="6.5703125" customWidth="1"/>
    <col min="12042" max="12042" width="47.28515625" customWidth="1"/>
    <col min="12043" max="12043" width="15.140625" customWidth="1"/>
    <col min="12044" max="12044" width="10.7109375" customWidth="1"/>
    <col min="12045" max="12045" width="11.7109375" customWidth="1"/>
    <col min="12293" max="12293" width="37" customWidth="1"/>
    <col min="12294" max="12294" width="13.28515625" customWidth="1"/>
    <col min="12295" max="12296" width="14.42578125" customWidth="1"/>
    <col min="12297" max="12297" width="6.5703125" customWidth="1"/>
    <col min="12298" max="12298" width="47.28515625" customWidth="1"/>
    <col min="12299" max="12299" width="15.140625" customWidth="1"/>
    <col min="12300" max="12300" width="10.7109375" customWidth="1"/>
    <col min="12301" max="12301" width="11.7109375" customWidth="1"/>
    <col min="12549" max="12549" width="37" customWidth="1"/>
    <col min="12550" max="12550" width="13.28515625" customWidth="1"/>
    <col min="12551" max="12552" width="14.42578125" customWidth="1"/>
    <col min="12553" max="12553" width="6.5703125" customWidth="1"/>
    <col min="12554" max="12554" width="47.28515625" customWidth="1"/>
    <col min="12555" max="12555" width="15.140625" customWidth="1"/>
    <col min="12556" max="12556" width="10.7109375" customWidth="1"/>
    <col min="12557" max="12557" width="11.7109375" customWidth="1"/>
    <col min="12805" max="12805" width="37" customWidth="1"/>
    <col min="12806" max="12806" width="13.28515625" customWidth="1"/>
    <col min="12807" max="12808" width="14.42578125" customWidth="1"/>
    <col min="12809" max="12809" width="6.5703125" customWidth="1"/>
    <col min="12810" max="12810" width="47.28515625" customWidth="1"/>
    <col min="12811" max="12811" width="15.140625" customWidth="1"/>
    <col min="12812" max="12812" width="10.7109375" customWidth="1"/>
    <col min="12813" max="12813" width="11.7109375" customWidth="1"/>
    <col min="13061" max="13061" width="37" customWidth="1"/>
    <col min="13062" max="13062" width="13.28515625" customWidth="1"/>
    <col min="13063" max="13064" width="14.42578125" customWidth="1"/>
    <col min="13065" max="13065" width="6.5703125" customWidth="1"/>
    <col min="13066" max="13066" width="47.28515625" customWidth="1"/>
    <col min="13067" max="13067" width="15.140625" customWidth="1"/>
    <col min="13068" max="13068" width="10.7109375" customWidth="1"/>
    <col min="13069" max="13069" width="11.7109375" customWidth="1"/>
    <col min="13317" max="13317" width="37" customWidth="1"/>
    <col min="13318" max="13318" width="13.28515625" customWidth="1"/>
    <col min="13319" max="13320" width="14.42578125" customWidth="1"/>
    <col min="13321" max="13321" width="6.5703125" customWidth="1"/>
    <col min="13322" max="13322" width="47.28515625" customWidth="1"/>
    <col min="13323" max="13323" width="15.140625" customWidth="1"/>
    <col min="13324" max="13324" width="10.7109375" customWidth="1"/>
    <col min="13325" max="13325" width="11.7109375" customWidth="1"/>
    <col min="13573" max="13573" width="37" customWidth="1"/>
    <col min="13574" max="13574" width="13.28515625" customWidth="1"/>
    <col min="13575" max="13576" width="14.42578125" customWidth="1"/>
    <col min="13577" max="13577" width="6.5703125" customWidth="1"/>
    <col min="13578" max="13578" width="47.28515625" customWidth="1"/>
    <col min="13579" max="13579" width="15.140625" customWidth="1"/>
    <col min="13580" max="13580" width="10.7109375" customWidth="1"/>
    <col min="13581" max="13581" width="11.7109375" customWidth="1"/>
    <col min="13829" max="13829" width="37" customWidth="1"/>
    <col min="13830" max="13830" width="13.28515625" customWidth="1"/>
    <col min="13831" max="13832" width="14.42578125" customWidth="1"/>
    <col min="13833" max="13833" width="6.5703125" customWidth="1"/>
    <col min="13834" max="13834" width="47.28515625" customWidth="1"/>
    <col min="13835" max="13835" width="15.140625" customWidth="1"/>
    <col min="13836" max="13836" width="10.7109375" customWidth="1"/>
    <col min="13837" max="13837" width="11.7109375" customWidth="1"/>
    <col min="14085" max="14085" width="37" customWidth="1"/>
    <col min="14086" max="14086" width="13.28515625" customWidth="1"/>
    <col min="14087" max="14088" width="14.42578125" customWidth="1"/>
    <col min="14089" max="14089" width="6.5703125" customWidth="1"/>
    <col min="14090" max="14090" width="47.28515625" customWidth="1"/>
    <col min="14091" max="14091" width="15.140625" customWidth="1"/>
    <col min="14092" max="14092" width="10.7109375" customWidth="1"/>
    <col min="14093" max="14093" width="11.7109375" customWidth="1"/>
    <col min="14341" max="14341" width="37" customWidth="1"/>
    <col min="14342" max="14342" width="13.28515625" customWidth="1"/>
    <col min="14343" max="14344" width="14.42578125" customWidth="1"/>
    <col min="14345" max="14345" width="6.5703125" customWidth="1"/>
    <col min="14346" max="14346" width="47.28515625" customWidth="1"/>
    <col min="14347" max="14347" width="15.140625" customWidth="1"/>
    <col min="14348" max="14348" width="10.7109375" customWidth="1"/>
    <col min="14349" max="14349" width="11.7109375" customWidth="1"/>
    <col min="14597" max="14597" width="37" customWidth="1"/>
    <col min="14598" max="14598" width="13.28515625" customWidth="1"/>
    <col min="14599" max="14600" width="14.42578125" customWidth="1"/>
    <col min="14601" max="14601" width="6.5703125" customWidth="1"/>
    <col min="14602" max="14602" width="47.28515625" customWidth="1"/>
    <col min="14603" max="14603" width="15.140625" customWidth="1"/>
    <col min="14604" max="14604" width="10.7109375" customWidth="1"/>
    <col min="14605" max="14605" width="11.7109375" customWidth="1"/>
    <col min="14853" max="14853" width="37" customWidth="1"/>
    <col min="14854" max="14854" width="13.28515625" customWidth="1"/>
    <col min="14855" max="14856" width="14.42578125" customWidth="1"/>
    <col min="14857" max="14857" width="6.5703125" customWidth="1"/>
    <col min="14858" max="14858" width="47.28515625" customWidth="1"/>
    <col min="14859" max="14859" width="15.140625" customWidth="1"/>
    <col min="14860" max="14860" width="10.7109375" customWidth="1"/>
    <col min="14861" max="14861" width="11.7109375" customWidth="1"/>
    <col min="15109" max="15109" width="37" customWidth="1"/>
    <col min="15110" max="15110" width="13.28515625" customWidth="1"/>
    <col min="15111" max="15112" width="14.42578125" customWidth="1"/>
    <col min="15113" max="15113" width="6.5703125" customWidth="1"/>
    <col min="15114" max="15114" width="47.28515625" customWidth="1"/>
    <col min="15115" max="15115" width="15.140625" customWidth="1"/>
    <col min="15116" max="15116" width="10.7109375" customWidth="1"/>
    <col min="15117" max="15117" width="11.7109375" customWidth="1"/>
    <col min="15365" max="15365" width="37" customWidth="1"/>
    <col min="15366" max="15366" width="13.28515625" customWidth="1"/>
    <col min="15367" max="15368" width="14.42578125" customWidth="1"/>
    <col min="15369" max="15369" width="6.5703125" customWidth="1"/>
    <col min="15370" max="15370" width="47.28515625" customWidth="1"/>
    <col min="15371" max="15371" width="15.140625" customWidth="1"/>
    <col min="15372" max="15372" width="10.7109375" customWidth="1"/>
    <col min="15373" max="15373" width="11.7109375" customWidth="1"/>
    <col min="15621" max="15621" width="37" customWidth="1"/>
    <col min="15622" max="15622" width="13.28515625" customWidth="1"/>
    <col min="15623" max="15624" width="14.42578125" customWidth="1"/>
    <col min="15625" max="15625" width="6.5703125" customWidth="1"/>
    <col min="15626" max="15626" width="47.28515625" customWidth="1"/>
    <col min="15627" max="15627" width="15.140625" customWidth="1"/>
    <col min="15628" max="15628" width="10.7109375" customWidth="1"/>
    <col min="15629" max="15629" width="11.7109375" customWidth="1"/>
    <col min="15877" max="15877" width="37" customWidth="1"/>
    <col min="15878" max="15878" width="13.28515625" customWidth="1"/>
    <col min="15879" max="15880" width="14.42578125" customWidth="1"/>
    <col min="15881" max="15881" width="6.5703125" customWidth="1"/>
    <col min="15882" max="15882" width="47.28515625" customWidth="1"/>
    <col min="15883" max="15883" width="15.140625" customWidth="1"/>
    <col min="15884" max="15884" width="10.7109375" customWidth="1"/>
    <col min="15885" max="15885" width="11.7109375" customWidth="1"/>
    <col min="16133" max="16133" width="37" customWidth="1"/>
    <col min="16134" max="16134" width="13.28515625" customWidth="1"/>
    <col min="16135" max="16136" width="14.42578125" customWidth="1"/>
    <col min="16137" max="16137" width="6.5703125" customWidth="1"/>
    <col min="16138" max="16138" width="47.28515625" customWidth="1"/>
    <col min="16139" max="16139" width="15.140625" customWidth="1"/>
    <col min="16140" max="16140" width="10.7109375" customWidth="1"/>
    <col min="16141" max="16141" width="11.7109375" customWidth="1"/>
  </cols>
  <sheetData>
    <row r="1" spans="1:13" s="10" customFormat="1" x14ac:dyDescent="0.2">
      <c r="A1" s="10" t="s">
        <v>968</v>
      </c>
      <c r="B1" s="179"/>
      <c r="C1" s="179"/>
    </row>
    <row r="2" spans="1:13" s="10" customFormat="1" x14ac:dyDescent="0.2"/>
    <row r="3" spans="1:13" s="10" customFormat="1" ht="12" customHeight="1" x14ac:dyDescent="0.25">
      <c r="I3" s="180"/>
      <c r="J3" s="179"/>
      <c r="K3" s="179"/>
    </row>
    <row r="4" spans="1:13" s="10" customFormat="1" x14ac:dyDescent="0.2">
      <c r="A4" s="720" t="s">
        <v>936</v>
      </c>
      <c r="B4" s="720"/>
      <c r="C4" s="720"/>
      <c r="D4" s="720"/>
      <c r="E4" s="720"/>
      <c r="F4" s="720"/>
      <c r="G4" s="720"/>
      <c r="H4" s="720"/>
      <c r="I4" s="720"/>
      <c r="J4" s="720"/>
      <c r="K4" s="720"/>
      <c r="L4" s="720"/>
      <c r="M4" s="720"/>
    </row>
    <row r="5" spans="1:13" s="10" customFormat="1" x14ac:dyDescent="0.2">
      <c r="A5" s="721" t="s">
        <v>934</v>
      </c>
      <c r="B5" s="721"/>
      <c r="C5" s="721"/>
      <c r="D5" s="721"/>
      <c r="E5" s="721"/>
      <c r="F5" s="721"/>
      <c r="G5" s="721"/>
      <c r="H5" s="721"/>
      <c r="I5" s="721"/>
      <c r="J5" s="721"/>
      <c r="K5" s="721"/>
      <c r="L5" s="721"/>
      <c r="M5" s="721"/>
    </row>
    <row r="6" spans="1:13" ht="12" customHeight="1" x14ac:dyDescent="0.2">
      <c r="A6" s="719"/>
      <c r="B6" s="719"/>
      <c r="C6" s="719"/>
      <c r="D6" s="2"/>
      <c r="E6" s="2"/>
      <c r="F6" s="2"/>
      <c r="G6" s="2"/>
      <c r="H6" s="719"/>
      <c r="I6" s="719"/>
      <c r="J6" s="1"/>
      <c r="K6" s="1"/>
      <c r="M6" s="244" t="s">
        <v>146</v>
      </c>
    </row>
    <row r="7" spans="1:13" s="10" customFormat="1" ht="14.25" customHeight="1" x14ac:dyDescent="0.2">
      <c r="A7" s="714" t="s">
        <v>0</v>
      </c>
      <c r="B7" s="714"/>
      <c r="C7" s="714"/>
      <c r="D7" s="714"/>
      <c r="E7" s="156"/>
      <c r="F7" s="157"/>
      <c r="G7" s="157"/>
      <c r="H7" s="714" t="s">
        <v>1</v>
      </c>
      <c r="I7" s="714"/>
      <c r="J7" s="714"/>
      <c r="K7" s="156"/>
      <c r="L7" s="8"/>
      <c r="M7" s="8"/>
    </row>
    <row r="8" spans="1:13" s="186" customFormat="1" ht="21" x14ac:dyDescent="0.2">
      <c r="A8" s="695" t="s">
        <v>2</v>
      </c>
      <c r="B8" s="695"/>
      <c r="C8" s="696"/>
      <c r="D8" s="158" t="s">
        <v>634</v>
      </c>
      <c r="E8" s="159" t="s">
        <v>933</v>
      </c>
      <c r="F8" s="158" t="s">
        <v>635</v>
      </c>
      <c r="G8" s="183" t="s">
        <v>135</v>
      </c>
      <c r="H8" s="717" t="s">
        <v>2</v>
      </c>
      <c r="I8" s="695"/>
      <c r="J8" s="184" t="s">
        <v>634</v>
      </c>
      <c r="K8" s="185" t="s">
        <v>933</v>
      </c>
      <c r="L8" s="158" t="s">
        <v>635</v>
      </c>
      <c r="M8" s="183" t="s">
        <v>135</v>
      </c>
    </row>
    <row r="9" spans="1:13" s="10" customFormat="1" ht="12" customHeight="1" x14ac:dyDescent="0.2">
      <c r="A9" s="699" t="s">
        <v>3</v>
      </c>
      <c r="B9" s="699"/>
      <c r="C9" s="700"/>
      <c r="D9" s="167">
        <v>261261000</v>
      </c>
      <c r="E9" s="168">
        <v>86825027</v>
      </c>
      <c r="F9" s="167">
        <f>D9+E9</f>
        <v>348086027</v>
      </c>
      <c r="G9" s="169">
        <f>'2 mell.  '!X17</f>
        <v>348136691</v>
      </c>
      <c r="H9" s="707" t="s">
        <v>4</v>
      </c>
      <c r="I9" s="699"/>
      <c r="J9" s="162">
        <v>170673251</v>
      </c>
      <c r="K9" s="181">
        <v>27436392</v>
      </c>
      <c r="L9" s="160">
        <f>J9+K9</f>
        <v>198109643</v>
      </c>
      <c r="M9" s="161">
        <f>'5. mell (2)'!U8</f>
        <v>183362905</v>
      </c>
    </row>
    <row r="10" spans="1:13" s="10" customFormat="1" ht="12" customHeight="1" x14ac:dyDescent="0.2">
      <c r="A10" s="711" t="s">
        <v>5</v>
      </c>
      <c r="B10" s="711"/>
      <c r="C10" s="712"/>
      <c r="D10" s="167">
        <v>31300000</v>
      </c>
      <c r="E10" s="168">
        <v>7414500</v>
      </c>
      <c r="F10" s="167">
        <f t="shared" ref="F10:F12" si="0">D10+E10</f>
        <v>38714500</v>
      </c>
      <c r="G10" s="169">
        <f>'2 mell.  '!X24</f>
        <v>42583382</v>
      </c>
      <c r="H10" s="718" t="s">
        <v>6</v>
      </c>
      <c r="I10" s="711"/>
      <c r="J10" s="162">
        <v>31397484</v>
      </c>
      <c r="K10" s="181">
        <v>4975484</v>
      </c>
      <c r="L10" s="160">
        <f t="shared" ref="L10:L15" si="1">J10+K10</f>
        <v>36372968</v>
      </c>
      <c r="M10" s="161">
        <f>'5. mell (2)'!U9</f>
        <v>33265024</v>
      </c>
    </row>
    <row r="11" spans="1:13" s="10" customFormat="1" ht="12" customHeight="1" x14ac:dyDescent="0.2">
      <c r="A11" s="699" t="s">
        <v>7</v>
      </c>
      <c r="B11" s="699"/>
      <c r="C11" s="700"/>
      <c r="D11" s="167">
        <v>24629000</v>
      </c>
      <c r="E11" s="168">
        <v>0</v>
      </c>
      <c r="F11" s="167">
        <f t="shared" si="0"/>
        <v>24629000</v>
      </c>
      <c r="G11" s="169">
        <f>'2 mell.  '!X36</f>
        <v>22947558</v>
      </c>
      <c r="H11" s="707" t="s">
        <v>8</v>
      </c>
      <c r="I11" s="699"/>
      <c r="J11" s="162">
        <v>129231491</v>
      </c>
      <c r="K11" s="181">
        <v>28108077</v>
      </c>
      <c r="L11" s="160">
        <f t="shared" si="1"/>
        <v>157339568</v>
      </c>
      <c r="M11" s="161">
        <f>'5. mell (2)'!U10</f>
        <v>111353633</v>
      </c>
    </row>
    <row r="12" spans="1:13" s="10" customFormat="1" ht="12" customHeight="1" x14ac:dyDescent="0.2">
      <c r="A12" s="699" t="s">
        <v>9</v>
      </c>
      <c r="B12" s="699"/>
      <c r="C12" s="700"/>
      <c r="D12" s="167">
        <v>1000000</v>
      </c>
      <c r="E12" s="168">
        <v>0</v>
      </c>
      <c r="F12" s="167">
        <f t="shared" si="0"/>
        <v>1000000</v>
      </c>
      <c r="G12" s="169">
        <f>'2 mell.  '!X41</f>
        <v>1000000</v>
      </c>
      <c r="H12" s="707" t="s">
        <v>10</v>
      </c>
      <c r="I12" s="699"/>
      <c r="J12" s="162">
        <v>5948000</v>
      </c>
      <c r="K12" s="181">
        <v>1418500</v>
      </c>
      <c r="L12" s="160">
        <f t="shared" si="1"/>
        <v>7366500</v>
      </c>
      <c r="M12" s="161">
        <f>'5. mell (2)'!U11</f>
        <v>7365960</v>
      </c>
    </row>
    <row r="13" spans="1:13" s="10" customFormat="1" ht="12" customHeight="1" x14ac:dyDescent="0.2">
      <c r="A13" s="699"/>
      <c r="B13" s="699"/>
      <c r="C13" s="700"/>
      <c r="D13" s="167"/>
      <c r="E13" s="168"/>
      <c r="F13" s="167"/>
      <c r="G13" s="169"/>
      <c r="H13" s="707" t="s">
        <v>11</v>
      </c>
      <c r="I13" s="699"/>
      <c r="J13" s="162">
        <v>13925164</v>
      </c>
      <c r="K13" s="181">
        <v>8230925</v>
      </c>
      <c r="L13" s="160">
        <f t="shared" si="1"/>
        <v>22156089</v>
      </c>
      <c r="M13" s="161">
        <f>'5. mell (2)'!U12</f>
        <v>8251147</v>
      </c>
    </row>
    <row r="14" spans="1:13" s="10" customFormat="1" ht="12" customHeight="1" x14ac:dyDescent="0.2">
      <c r="A14" s="708"/>
      <c r="B14" s="708"/>
      <c r="C14" s="709"/>
      <c r="D14" s="167"/>
      <c r="E14" s="168"/>
      <c r="F14" s="167"/>
      <c r="G14" s="169"/>
      <c r="H14" s="715" t="s">
        <v>12</v>
      </c>
      <c r="I14" s="688"/>
      <c r="J14" s="163"/>
      <c r="K14" s="181"/>
      <c r="L14" s="160"/>
      <c r="M14" s="161"/>
    </row>
    <row r="15" spans="1:13" s="10" customFormat="1" ht="12" customHeight="1" x14ac:dyDescent="0.2">
      <c r="A15" s="691"/>
      <c r="B15" s="691"/>
      <c r="C15" s="716"/>
      <c r="D15" s="167"/>
      <c r="E15" s="168"/>
      <c r="F15" s="167"/>
      <c r="G15" s="169"/>
      <c r="H15" s="707" t="s">
        <v>13</v>
      </c>
      <c r="I15" s="699"/>
      <c r="J15" s="163">
        <v>5559164</v>
      </c>
      <c r="K15" s="181">
        <v>8224277</v>
      </c>
      <c r="L15" s="160">
        <f t="shared" si="1"/>
        <v>13783441</v>
      </c>
      <c r="M15" s="161"/>
    </row>
    <row r="16" spans="1:13" s="10" customFormat="1" ht="12" customHeight="1" x14ac:dyDescent="0.2">
      <c r="A16" s="699"/>
      <c r="B16" s="699"/>
      <c r="C16" s="700"/>
      <c r="D16" s="167"/>
      <c r="E16" s="168"/>
      <c r="F16" s="167"/>
      <c r="G16" s="169"/>
      <c r="H16" s="690"/>
      <c r="I16" s="691"/>
      <c r="J16" s="162"/>
      <c r="K16" s="181"/>
      <c r="L16" s="160"/>
      <c r="M16" s="161"/>
    </row>
    <row r="17" spans="1:13" s="10" customFormat="1" ht="24" customHeight="1" x14ac:dyDescent="0.2">
      <c r="A17" s="708" t="s">
        <v>14</v>
      </c>
      <c r="B17" s="708"/>
      <c r="C17" s="709"/>
      <c r="D17" s="170">
        <f>SUM(D9:D16)</f>
        <v>318190000</v>
      </c>
      <c r="E17" s="170">
        <f>SUM(E9:E16)</f>
        <v>94239527</v>
      </c>
      <c r="F17" s="170">
        <f>SUM(F9:F16)</f>
        <v>412429527</v>
      </c>
      <c r="G17" s="171">
        <f>SUM(G9:G16)</f>
        <v>414667631</v>
      </c>
      <c r="H17" s="706" t="s">
        <v>15</v>
      </c>
      <c r="I17" s="705"/>
      <c r="J17" s="166">
        <f>SUM(J9:J13)</f>
        <v>351175390</v>
      </c>
      <c r="K17" s="166">
        <f t="shared" ref="K17:L17" si="2">SUM(K9:K13)</f>
        <v>70169378</v>
      </c>
      <c r="L17" s="166">
        <f t="shared" si="2"/>
        <v>421344768</v>
      </c>
      <c r="M17" s="165">
        <f>SUM(M9:M13)</f>
        <v>343598669</v>
      </c>
    </row>
    <row r="18" spans="1:13" s="10" customFormat="1" ht="12" customHeight="1" x14ac:dyDescent="0.2">
      <c r="A18" s="699"/>
      <c r="B18" s="699"/>
      <c r="C18" s="700"/>
      <c r="D18" s="167"/>
      <c r="E18" s="168"/>
      <c r="F18" s="167"/>
      <c r="G18" s="169"/>
      <c r="H18" s="707"/>
      <c r="I18" s="699"/>
      <c r="J18" s="162"/>
      <c r="K18" s="181"/>
      <c r="L18" s="160"/>
      <c r="M18" s="161"/>
    </row>
    <row r="19" spans="1:13" s="10" customFormat="1" ht="12" customHeight="1" x14ac:dyDescent="0.2">
      <c r="A19" s="708" t="s">
        <v>16</v>
      </c>
      <c r="B19" s="708"/>
      <c r="C19" s="709"/>
      <c r="D19" s="170">
        <v>38654644</v>
      </c>
      <c r="E19" s="168"/>
      <c r="F19" s="170">
        <v>38654644</v>
      </c>
      <c r="G19" s="171">
        <f>'2 mell.  '!X52</f>
        <v>38654644</v>
      </c>
      <c r="H19" s="710" t="s">
        <v>17</v>
      </c>
      <c r="I19" s="708"/>
      <c r="J19" s="162">
        <v>5669254</v>
      </c>
      <c r="K19" s="181">
        <v>100</v>
      </c>
      <c r="L19" s="160">
        <f t="shared" ref="L19" si="3">J19+K19</f>
        <v>5669354</v>
      </c>
      <c r="M19" s="161">
        <f>'5. mell (2)'!U25</f>
        <v>5669265</v>
      </c>
    </row>
    <row r="20" spans="1:13" s="10" customFormat="1" ht="12" customHeight="1" x14ac:dyDescent="0.2">
      <c r="A20" s="688" t="s">
        <v>18</v>
      </c>
      <c r="B20" s="688"/>
      <c r="C20" s="689"/>
      <c r="D20" s="172">
        <v>38654644</v>
      </c>
      <c r="E20" s="168"/>
      <c r="F20" s="172">
        <f>D20+E20</f>
        <v>38654644</v>
      </c>
      <c r="G20" s="173">
        <f>'2 mell.  '!U47</f>
        <v>38654644</v>
      </c>
      <c r="H20" s="713"/>
      <c r="I20" s="714"/>
      <c r="J20" s="162"/>
      <c r="K20" s="181"/>
      <c r="L20" s="160"/>
      <c r="M20" s="161"/>
    </row>
    <row r="21" spans="1:13" s="10" customFormat="1" ht="12" customHeight="1" x14ac:dyDescent="0.2">
      <c r="A21" s="684" t="s">
        <v>19</v>
      </c>
      <c r="B21" s="684"/>
      <c r="C21" s="685"/>
      <c r="D21" s="170">
        <f>D17+D19</f>
        <v>356844644</v>
      </c>
      <c r="E21" s="170">
        <f>E17+E19</f>
        <v>94239527</v>
      </c>
      <c r="F21" s="170">
        <f>F17+F19</f>
        <v>451084171</v>
      </c>
      <c r="G21" s="171">
        <f>G17+G19</f>
        <v>453322275</v>
      </c>
      <c r="H21" s="710" t="s">
        <v>20</v>
      </c>
      <c r="I21" s="708"/>
      <c r="J21" s="166">
        <f>J17+J19</f>
        <v>356844644</v>
      </c>
      <c r="K21" s="166">
        <f>K17+K19</f>
        <v>70169478</v>
      </c>
      <c r="L21" s="146">
        <f>L17+L19</f>
        <v>427014122</v>
      </c>
      <c r="M21" s="165">
        <f>M17+M19</f>
        <v>349267934</v>
      </c>
    </row>
    <row r="22" spans="1:13" s="10" customFormat="1" ht="12" customHeight="1" x14ac:dyDescent="0.2">
      <c r="A22" s="711"/>
      <c r="B22" s="711"/>
      <c r="C22" s="712"/>
      <c r="D22" s="167"/>
      <c r="E22" s="168"/>
      <c r="F22" s="167"/>
      <c r="G22" s="169"/>
      <c r="H22" s="707"/>
      <c r="I22" s="699"/>
      <c r="J22" s="162"/>
      <c r="K22" s="181"/>
      <c r="L22" s="160"/>
      <c r="M22" s="161"/>
    </row>
    <row r="23" spans="1:13" s="10" customFormat="1" ht="12" customHeight="1" x14ac:dyDescent="0.2">
      <c r="A23" s="711" t="s">
        <v>21</v>
      </c>
      <c r="B23" s="711"/>
      <c r="C23" s="712"/>
      <c r="D23" s="167">
        <v>344189584</v>
      </c>
      <c r="E23" s="168">
        <v>5399086</v>
      </c>
      <c r="F23" s="524">
        <f>D23+E23</f>
        <v>349588670</v>
      </c>
      <c r="G23" s="523">
        <f>'3 mell  (3)'!X13</f>
        <v>519778748</v>
      </c>
      <c r="H23" s="707" t="s">
        <v>22</v>
      </c>
      <c r="I23" s="699"/>
      <c r="J23" s="162">
        <v>475046024</v>
      </c>
      <c r="K23" s="181">
        <v>29469135</v>
      </c>
      <c r="L23" s="160">
        <f t="shared" ref="L23:L24" si="4">J23+K23</f>
        <v>504515159</v>
      </c>
      <c r="M23" s="161">
        <f>'5. mell (2)'!U29</f>
        <v>63784960</v>
      </c>
    </row>
    <row r="24" spans="1:13" s="10" customFormat="1" ht="12" customHeight="1" x14ac:dyDescent="0.2">
      <c r="A24" s="711" t="s">
        <v>23</v>
      </c>
      <c r="B24" s="711"/>
      <c r="C24" s="712"/>
      <c r="D24" s="167"/>
      <c r="E24" s="168"/>
      <c r="F24" s="167"/>
      <c r="G24" s="169">
        <f>'3 mell  (3)'!X21</f>
        <v>10000</v>
      </c>
      <c r="H24" s="707" t="s">
        <v>24</v>
      </c>
      <c r="I24" s="699"/>
      <c r="J24" s="162">
        <v>59850000</v>
      </c>
      <c r="K24" s="181">
        <v>0</v>
      </c>
      <c r="L24" s="160">
        <f t="shared" si="4"/>
        <v>59850000</v>
      </c>
      <c r="M24" s="161">
        <f>'5. mell (2)'!U30</f>
        <v>59849443</v>
      </c>
    </row>
    <row r="25" spans="1:13" s="10" customFormat="1" ht="12" customHeight="1" x14ac:dyDescent="0.2">
      <c r="A25" s="699" t="s">
        <v>25</v>
      </c>
      <c r="B25" s="699"/>
      <c r="C25" s="700"/>
      <c r="D25" s="167"/>
      <c r="E25" s="168"/>
      <c r="F25" s="167"/>
      <c r="G25" s="169">
        <f>'3 mell  (3)'!X27</f>
        <v>0</v>
      </c>
      <c r="H25" s="707" t="s">
        <v>26</v>
      </c>
      <c r="I25" s="699"/>
      <c r="J25" s="162"/>
      <c r="K25" s="181"/>
      <c r="L25" s="160"/>
      <c r="M25" s="161"/>
    </row>
    <row r="26" spans="1:13" s="10" customFormat="1" ht="24" customHeight="1" x14ac:dyDescent="0.2">
      <c r="A26" s="703" t="s">
        <v>27</v>
      </c>
      <c r="B26" s="704"/>
      <c r="C26" s="705"/>
      <c r="D26" s="170">
        <f>SUM(D23:D25)</f>
        <v>344189584</v>
      </c>
      <c r="E26" s="170">
        <f>SUM(E23:E25)</f>
        <v>5399086</v>
      </c>
      <c r="F26" s="170">
        <f>SUM(F22:F25)</f>
        <v>349588670</v>
      </c>
      <c r="G26" s="171">
        <f>SUM(G23:G25)</f>
        <v>519788748</v>
      </c>
      <c r="H26" s="706" t="s">
        <v>28</v>
      </c>
      <c r="I26" s="705"/>
      <c r="J26" s="166">
        <f>SUM(J23:J25)</f>
        <v>534896024</v>
      </c>
      <c r="K26" s="166">
        <f>SUM(K23:K25)</f>
        <v>29469135</v>
      </c>
      <c r="L26" s="146">
        <f>SUM(L23:L25)</f>
        <v>564365159</v>
      </c>
      <c r="M26" s="165">
        <f>SUM(M23:M25)</f>
        <v>123634403</v>
      </c>
    </row>
    <row r="27" spans="1:13" s="10" customFormat="1" ht="12" customHeight="1" x14ac:dyDescent="0.2">
      <c r="A27" s="699"/>
      <c r="B27" s="699"/>
      <c r="C27" s="700"/>
      <c r="D27" s="167"/>
      <c r="E27" s="168"/>
      <c r="F27" s="167"/>
      <c r="G27" s="169"/>
      <c r="H27" s="707"/>
      <c r="I27" s="699"/>
      <c r="J27" s="162"/>
      <c r="K27" s="181"/>
      <c r="L27" s="160"/>
      <c r="M27" s="161"/>
    </row>
    <row r="28" spans="1:13" s="10" customFormat="1" ht="12" customHeight="1" x14ac:dyDescent="0.2">
      <c r="A28" s="708" t="s">
        <v>29</v>
      </c>
      <c r="B28" s="708"/>
      <c r="C28" s="709"/>
      <c r="D28" s="175">
        <v>190706440</v>
      </c>
      <c r="E28" s="168">
        <v>0</v>
      </c>
      <c r="F28" s="175">
        <v>190706440</v>
      </c>
      <c r="G28" s="176">
        <f>'3 mell  (3)'!X38</f>
        <v>190706440</v>
      </c>
      <c r="H28" s="710" t="s">
        <v>739</v>
      </c>
      <c r="I28" s="708"/>
      <c r="J28" s="162"/>
      <c r="K28" s="181"/>
      <c r="L28" s="160"/>
      <c r="M28" s="161"/>
    </row>
    <row r="29" spans="1:13" s="10" customFormat="1" ht="12" customHeight="1" x14ac:dyDescent="0.2">
      <c r="A29" s="688" t="s">
        <v>18</v>
      </c>
      <c r="B29" s="688"/>
      <c r="C29" s="689"/>
      <c r="D29" s="177">
        <v>190706440</v>
      </c>
      <c r="E29" s="168">
        <v>0</v>
      </c>
      <c r="F29" s="177">
        <f>D29+E29</f>
        <v>190706440</v>
      </c>
      <c r="G29" s="178">
        <f>'3 mell  (3)'!X33</f>
        <v>190706440</v>
      </c>
      <c r="H29" s="697"/>
      <c r="I29" s="698"/>
      <c r="J29" s="162"/>
      <c r="K29" s="181"/>
      <c r="L29" s="160"/>
      <c r="M29" s="161"/>
    </row>
    <row r="30" spans="1:13" s="10" customFormat="1" ht="12" customHeight="1" x14ac:dyDescent="0.2">
      <c r="A30" s="699"/>
      <c r="B30" s="699"/>
      <c r="C30" s="700"/>
      <c r="D30" s="167"/>
      <c r="E30" s="168"/>
      <c r="F30" s="167"/>
      <c r="G30" s="169"/>
      <c r="H30" s="701"/>
      <c r="I30" s="702"/>
      <c r="J30" s="162"/>
      <c r="K30" s="181"/>
      <c r="L30" s="160"/>
      <c r="M30" s="161"/>
    </row>
    <row r="31" spans="1:13" s="10" customFormat="1" ht="12" customHeight="1" x14ac:dyDescent="0.2">
      <c r="A31" s="684" t="s">
        <v>30</v>
      </c>
      <c r="B31" s="684"/>
      <c r="C31" s="685"/>
      <c r="D31" s="170">
        <f>D26+D28</f>
        <v>534896024</v>
      </c>
      <c r="E31" s="170">
        <f>E26+E28</f>
        <v>5399086</v>
      </c>
      <c r="F31" s="170">
        <f>D31+E31</f>
        <v>540295110</v>
      </c>
      <c r="G31" s="171">
        <f>G26+G28</f>
        <v>710495188</v>
      </c>
      <c r="H31" s="686" t="s">
        <v>31</v>
      </c>
      <c r="I31" s="687"/>
      <c r="J31" s="166">
        <f>J26+J28</f>
        <v>534896024</v>
      </c>
      <c r="K31" s="166">
        <f>K26+K28</f>
        <v>29469135</v>
      </c>
      <c r="L31" s="146">
        <f>L26+L28</f>
        <v>564365159</v>
      </c>
      <c r="M31" s="165">
        <f>M26+M28</f>
        <v>123634403</v>
      </c>
    </row>
    <row r="32" spans="1:13" s="10" customFormat="1" ht="12" customHeight="1" x14ac:dyDescent="0.2">
      <c r="A32" s="695"/>
      <c r="B32" s="695"/>
      <c r="C32" s="696"/>
      <c r="D32" s="167"/>
      <c r="E32" s="168"/>
      <c r="F32" s="167"/>
      <c r="G32" s="169"/>
      <c r="H32" s="697"/>
      <c r="I32" s="698"/>
      <c r="J32" s="162"/>
      <c r="K32" s="181"/>
      <c r="L32" s="160"/>
      <c r="M32" s="161"/>
    </row>
    <row r="33" spans="1:13" s="10" customFormat="1" ht="12" customHeight="1" x14ac:dyDescent="0.2">
      <c r="A33" s="684" t="s">
        <v>32</v>
      </c>
      <c r="B33" s="684"/>
      <c r="C33" s="685"/>
      <c r="D33" s="170">
        <f>D17+D26</f>
        <v>662379584</v>
      </c>
      <c r="E33" s="170">
        <f>E17+E26</f>
        <v>99638613</v>
      </c>
      <c r="F33" s="170">
        <f>F17+F26</f>
        <v>762018197</v>
      </c>
      <c r="G33" s="171">
        <f>G17+G26</f>
        <v>934456379</v>
      </c>
      <c r="H33" s="686" t="s">
        <v>33</v>
      </c>
      <c r="I33" s="687"/>
      <c r="J33" s="166">
        <f>J17+J26</f>
        <v>886071414</v>
      </c>
      <c r="K33" s="166">
        <f>K17+K26</f>
        <v>99638513</v>
      </c>
      <c r="L33" s="146">
        <f>L17+L26</f>
        <v>985709927</v>
      </c>
      <c r="M33" s="165">
        <f>M17+M26</f>
        <v>467233072</v>
      </c>
    </row>
    <row r="34" spans="1:13" s="10" customFormat="1" ht="12" customHeight="1" x14ac:dyDescent="0.2">
      <c r="A34" s="695"/>
      <c r="B34" s="695"/>
      <c r="C34" s="696"/>
      <c r="D34" s="167"/>
      <c r="E34" s="168"/>
      <c r="F34" s="167"/>
      <c r="G34" s="169"/>
      <c r="H34" s="697"/>
      <c r="I34" s="698"/>
      <c r="J34" s="162"/>
      <c r="K34" s="181"/>
      <c r="L34" s="160"/>
      <c r="M34" s="161"/>
    </row>
    <row r="35" spans="1:13" s="10" customFormat="1" ht="12" customHeight="1" x14ac:dyDescent="0.2">
      <c r="A35" s="684" t="s">
        <v>34</v>
      </c>
      <c r="B35" s="684"/>
      <c r="C35" s="685"/>
      <c r="D35" s="170">
        <f>D19+D28</f>
        <v>229361084</v>
      </c>
      <c r="E35" s="170">
        <f>E19+E28</f>
        <v>0</v>
      </c>
      <c r="F35" s="170">
        <f>F19+F28</f>
        <v>229361084</v>
      </c>
      <c r="G35" s="171">
        <f>G19+G28</f>
        <v>229361084</v>
      </c>
      <c r="H35" s="686" t="s">
        <v>35</v>
      </c>
      <c r="I35" s="687"/>
      <c r="J35" s="166">
        <f>J19+J28</f>
        <v>5669254</v>
      </c>
      <c r="K35" s="166">
        <f>K19+K28</f>
        <v>100</v>
      </c>
      <c r="L35" s="146">
        <f t="shared" ref="L35" si="5">J35+K35</f>
        <v>5669354</v>
      </c>
      <c r="M35" s="165">
        <f>M19+M28</f>
        <v>5669265</v>
      </c>
    </row>
    <row r="36" spans="1:13" s="10" customFormat="1" ht="12" customHeight="1" x14ac:dyDescent="0.2">
      <c r="A36" s="688" t="s">
        <v>18</v>
      </c>
      <c r="B36" s="688"/>
      <c r="C36" s="689"/>
      <c r="D36" s="172">
        <v>229361084</v>
      </c>
      <c r="E36" s="168">
        <v>0</v>
      </c>
      <c r="F36" s="172">
        <f t="shared" ref="F36:F37" si="6">D36+E36</f>
        <v>229361084</v>
      </c>
      <c r="G36" s="173">
        <v>229361084</v>
      </c>
      <c r="H36" s="690"/>
      <c r="I36" s="691"/>
      <c r="J36" s="162"/>
      <c r="K36" s="181"/>
      <c r="L36" s="160"/>
      <c r="M36" s="161"/>
    </row>
    <row r="37" spans="1:13" s="10" customFormat="1" ht="12.75" customHeight="1" x14ac:dyDescent="0.2">
      <c r="A37" s="692" t="s">
        <v>36</v>
      </c>
      <c r="B37" s="692"/>
      <c r="C37" s="693"/>
      <c r="D37" s="170">
        <f>D33+D35</f>
        <v>891740668</v>
      </c>
      <c r="E37" s="170">
        <f>E33+E35</f>
        <v>99638613</v>
      </c>
      <c r="F37" s="170">
        <f t="shared" si="6"/>
        <v>991379281</v>
      </c>
      <c r="G37" s="171">
        <f>G33+G35</f>
        <v>1163817463</v>
      </c>
      <c r="H37" s="694" t="s">
        <v>37</v>
      </c>
      <c r="I37" s="692"/>
      <c r="J37" s="166">
        <f>J21+J31</f>
        <v>891740668</v>
      </c>
      <c r="K37" s="166">
        <f>K21+K31</f>
        <v>99638613</v>
      </c>
      <c r="L37" s="146">
        <f>L21+L31</f>
        <v>991379281</v>
      </c>
      <c r="M37" s="165">
        <f>M33+M35</f>
        <v>472902337</v>
      </c>
    </row>
    <row r="38" spans="1:13" s="196" customFormat="1" ht="13.5" x14ac:dyDescent="0.25">
      <c r="A38" s="187" t="s">
        <v>636</v>
      </c>
      <c r="B38" s="187"/>
      <c r="C38" s="188"/>
      <c r="D38" s="189">
        <v>126466412</v>
      </c>
      <c r="E38" s="190">
        <v>338886</v>
      </c>
      <c r="F38" s="189">
        <f>D38+E38</f>
        <v>126805298</v>
      </c>
      <c r="G38" s="191">
        <f>'2 mell.  '!X55+'3 mell  (3)'!X41</f>
        <v>126432828</v>
      </c>
      <c r="H38" s="192" t="s">
        <v>637</v>
      </c>
      <c r="I38" s="187"/>
      <c r="J38" s="193">
        <v>126466412</v>
      </c>
      <c r="K38" s="182">
        <v>338886</v>
      </c>
      <c r="L38" s="194">
        <v>126805298</v>
      </c>
      <c r="M38" s="195">
        <f>'5. mell (2)'!U46</f>
        <v>126432828</v>
      </c>
    </row>
  </sheetData>
  <sheetProtection selectLockedCells="1" selectUnlockedCells="1"/>
  <mergeCells count="66">
    <mergeCell ref="A6:C6"/>
    <mergeCell ref="H6:I6"/>
    <mergeCell ref="A7:D7"/>
    <mergeCell ref="H7:J7"/>
    <mergeCell ref="A4:M4"/>
    <mergeCell ref="A5:M5"/>
    <mergeCell ref="A8:C8"/>
    <mergeCell ref="H8:I8"/>
    <mergeCell ref="A9:C9"/>
    <mergeCell ref="H9:I9"/>
    <mergeCell ref="A10:C10"/>
    <mergeCell ref="H10:I10"/>
    <mergeCell ref="A11:C11"/>
    <mergeCell ref="H11:I11"/>
    <mergeCell ref="A12:C12"/>
    <mergeCell ref="H12:I12"/>
    <mergeCell ref="A13:C13"/>
    <mergeCell ref="H13:I13"/>
    <mergeCell ref="A14:C14"/>
    <mergeCell ref="H14:I14"/>
    <mergeCell ref="A15:C15"/>
    <mergeCell ref="H15:I15"/>
    <mergeCell ref="A16:C16"/>
    <mergeCell ref="H16:I16"/>
    <mergeCell ref="A17:C17"/>
    <mergeCell ref="H17:I17"/>
    <mergeCell ref="A18:C18"/>
    <mergeCell ref="H18:I18"/>
    <mergeCell ref="A19:C19"/>
    <mergeCell ref="H19:I19"/>
    <mergeCell ref="A20:C20"/>
    <mergeCell ref="H20:I20"/>
    <mergeCell ref="A21:C21"/>
    <mergeCell ref="H21:I21"/>
    <mergeCell ref="A22:C22"/>
    <mergeCell ref="H22:I22"/>
    <mergeCell ref="A23:C23"/>
    <mergeCell ref="H23:I23"/>
    <mergeCell ref="A24:C24"/>
    <mergeCell ref="H24:I24"/>
    <mergeCell ref="A25:C25"/>
    <mergeCell ref="H25:I25"/>
    <mergeCell ref="A26:C26"/>
    <mergeCell ref="H26:I26"/>
    <mergeCell ref="A27:C27"/>
    <mergeCell ref="H27:I27"/>
    <mergeCell ref="A28:C28"/>
    <mergeCell ref="H28:I28"/>
    <mergeCell ref="A29:C29"/>
    <mergeCell ref="H29:I29"/>
    <mergeCell ref="A30:C30"/>
    <mergeCell ref="H30:I30"/>
    <mergeCell ref="A31:C31"/>
    <mergeCell ref="H31:I31"/>
    <mergeCell ref="A32:C32"/>
    <mergeCell ref="H32:I32"/>
    <mergeCell ref="A33:C33"/>
    <mergeCell ref="H33:I33"/>
    <mergeCell ref="A34:C34"/>
    <mergeCell ref="H34:I34"/>
    <mergeCell ref="A35:C35"/>
    <mergeCell ref="H35:I35"/>
    <mergeCell ref="A36:C36"/>
    <mergeCell ref="H36:I36"/>
    <mergeCell ref="A37:C37"/>
    <mergeCell ref="H37:I37"/>
  </mergeCells>
  <pageMargins left="0.59027777777777779" right="0.3298611111111111" top="0.25972222222222224" bottom="0.27569444444444446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workbookViewId="0">
      <selection activeCell="C2" sqref="C2"/>
    </sheetView>
  </sheetViews>
  <sheetFormatPr defaultRowHeight="12.75" x14ac:dyDescent="0.2"/>
  <cols>
    <col min="1" max="1" width="17.42578125" style="44" customWidth="1"/>
    <col min="2" max="2" width="13.28515625" style="44" customWidth="1"/>
    <col min="3" max="3" width="9.140625" style="44"/>
    <col min="4" max="5" width="12" style="44" customWidth="1"/>
    <col min="6" max="6" width="11.85546875" style="44" customWidth="1"/>
    <col min="7" max="7" width="11.7109375" style="44" customWidth="1"/>
    <col min="8" max="8" width="11.5703125" style="44" customWidth="1"/>
    <col min="9" max="9" width="9.85546875" style="44" customWidth="1"/>
    <col min="10" max="10" width="12.42578125" style="44" customWidth="1"/>
    <col min="11" max="11" width="13.28515625" style="44" customWidth="1"/>
    <col min="12" max="256" width="9.140625" style="44"/>
    <col min="257" max="257" width="17.42578125" style="44" customWidth="1"/>
    <col min="258" max="258" width="13.28515625" style="44" customWidth="1"/>
    <col min="259" max="259" width="9.140625" style="44"/>
    <col min="260" max="261" width="12" style="44" customWidth="1"/>
    <col min="262" max="262" width="11.85546875" style="44" customWidth="1"/>
    <col min="263" max="263" width="11.7109375" style="44" customWidth="1"/>
    <col min="264" max="264" width="11.5703125" style="44" customWidth="1"/>
    <col min="265" max="265" width="9.85546875" style="44" customWidth="1"/>
    <col min="266" max="266" width="12.42578125" style="44" customWidth="1"/>
    <col min="267" max="267" width="13.28515625" style="44" customWidth="1"/>
    <col min="268" max="512" width="9.140625" style="44"/>
    <col min="513" max="513" width="17.42578125" style="44" customWidth="1"/>
    <col min="514" max="514" width="13.28515625" style="44" customWidth="1"/>
    <col min="515" max="515" width="9.140625" style="44"/>
    <col min="516" max="517" width="12" style="44" customWidth="1"/>
    <col min="518" max="518" width="11.85546875" style="44" customWidth="1"/>
    <col min="519" max="519" width="11.7109375" style="44" customWidth="1"/>
    <col min="520" max="520" width="11.5703125" style="44" customWidth="1"/>
    <col min="521" max="521" width="9.85546875" style="44" customWidth="1"/>
    <col min="522" max="522" width="12.42578125" style="44" customWidth="1"/>
    <col min="523" max="523" width="13.28515625" style="44" customWidth="1"/>
    <col min="524" max="768" width="9.140625" style="44"/>
    <col min="769" max="769" width="17.42578125" style="44" customWidth="1"/>
    <col min="770" max="770" width="13.28515625" style="44" customWidth="1"/>
    <col min="771" max="771" width="9.140625" style="44"/>
    <col min="772" max="773" width="12" style="44" customWidth="1"/>
    <col min="774" max="774" width="11.85546875" style="44" customWidth="1"/>
    <col min="775" max="775" width="11.7109375" style="44" customWidth="1"/>
    <col min="776" max="776" width="11.5703125" style="44" customWidth="1"/>
    <col min="777" max="777" width="9.85546875" style="44" customWidth="1"/>
    <col min="778" max="778" width="12.42578125" style="44" customWidth="1"/>
    <col min="779" max="779" width="13.28515625" style="44" customWidth="1"/>
    <col min="780" max="1024" width="9.140625" style="44"/>
    <col min="1025" max="1025" width="17.42578125" style="44" customWidth="1"/>
    <col min="1026" max="1026" width="13.28515625" style="44" customWidth="1"/>
    <col min="1027" max="1027" width="9.140625" style="44"/>
    <col min="1028" max="1029" width="12" style="44" customWidth="1"/>
    <col min="1030" max="1030" width="11.85546875" style="44" customWidth="1"/>
    <col min="1031" max="1031" width="11.7109375" style="44" customWidth="1"/>
    <col min="1032" max="1032" width="11.5703125" style="44" customWidth="1"/>
    <col min="1033" max="1033" width="9.85546875" style="44" customWidth="1"/>
    <col min="1034" max="1034" width="12.42578125" style="44" customWidth="1"/>
    <col min="1035" max="1035" width="13.28515625" style="44" customWidth="1"/>
    <col min="1036" max="1280" width="9.140625" style="44"/>
    <col min="1281" max="1281" width="17.42578125" style="44" customWidth="1"/>
    <col min="1282" max="1282" width="13.28515625" style="44" customWidth="1"/>
    <col min="1283" max="1283" width="9.140625" style="44"/>
    <col min="1284" max="1285" width="12" style="44" customWidth="1"/>
    <col min="1286" max="1286" width="11.85546875" style="44" customWidth="1"/>
    <col min="1287" max="1287" width="11.7109375" style="44" customWidth="1"/>
    <col min="1288" max="1288" width="11.5703125" style="44" customWidth="1"/>
    <col min="1289" max="1289" width="9.85546875" style="44" customWidth="1"/>
    <col min="1290" max="1290" width="12.42578125" style="44" customWidth="1"/>
    <col min="1291" max="1291" width="13.28515625" style="44" customWidth="1"/>
    <col min="1292" max="1536" width="9.140625" style="44"/>
    <col min="1537" max="1537" width="17.42578125" style="44" customWidth="1"/>
    <col min="1538" max="1538" width="13.28515625" style="44" customWidth="1"/>
    <col min="1539" max="1539" width="9.140625" style="44"/>
    <col min="1540" max="1541" width="12" style="44" customWidth="1"/>
    <col min="1542" max="1542" width="11.85546875" style="44" customWidth="1"/>
    <col min="1543" max="1543" width="11.7109375" style="44" customWidth="1"/>
    <col min="1544" max="1544" width="11.5703125" style="44" customWidth="1"/>
    <col min="1545" max="1545" width="9.85546875" style="44" customWidth="1"/>
    <col min="1546" max="1546" width="12.42578125" style="44" customWidth="1"/>
    <col min="1547" max="1547" width="13.28515625" style="44" customWidth="1"/>
    <col min="1548" max="1792" width="9.140625" style="44"/>
    <col min="1793" max="1793" width="17.42578125" style="44" customWidth="1"/>
    <col min="1794" max="1794" width="13.28515625" style="44" customWidth="1"/>
    <col min="1795" max="1795" width="9.140625" style="44"/>
    <col min="1796" max="1797" width="12" style="44" customWidth="1"/>
    <col min="1798" max="1798" width="11.85546875" style="44" customWidth="1"/>
    <col min="1799" max="1799" width="11.7109375" style="44" customWidth="1"/>
    <col min="1800" max="1800" width="11.5703125" style="44" customWidth="1"/>
    <col min="1801" max="1801" width="9.85546875" style="44" customWidth="1"/>
    <col min="1802" max="1802" width="12.42578125" style="44" customWidth="1"/>
    <col min="1803" max="1803" width="13.28515625" style="44" customWidth="1"/>
    <col min="1804" max="2048" width="9.140625" style="44"/>
    <col min="2049" max="2049" width="17.42578125" style="44" customWidth="1"/>
    <col min="2050" max="2050" width="13.28515625" style="44" customWidth="1"/>
    <col min="2051" max="2051" width="9.140625" style="44"/>
    <col min="2052" max="2053" width="12" style="44" customWidth="1"/>
    <col min="2054" max="2054" width="11.85546875" style="44" customWidth="1"/>
    <col min="2055" max="2055" width="11.7109375" style="44" customWidth="1"/>
    <col min="2056" max="2056" width="11.5703125" style="44" customWidth="1"/>
    <col min="2057" max="2057" width="9.85546875" style="44" customWidth="1"/>
    <col min="2058" max="2058" width="12.42578125" style="44" customWidth="1"/>
    <col min="2059" max="2059" width="13.28515625" style="44" customWidth="1"/>
    <col min="2060" max="2304" width="9.140625" style="44"/>
    <col min="2305" max="2305" width="17.42578125" style="44" customWidth="1"/>
    <col min="2306" max="2306" width="13.28515625" style="44" customWidth="1"/>
    <col min="2307" max="2307" width="9.140625" style="44"/>
    <col min="2308" max="2309" width="12" style="44" customWidth="1"/>
    <col min="2310" max="2310" width="11.85546875" style="44" customWidth="1"/>
    <col min="2311" max="2311" width="11.7109375" style="44" customWidth="1"/>
    <col min="2312" max="2312" width="11.5703125" style="44" customWidth="1"/>
    <col min="2313" max="2313" width="9.85546875" style="44" customWidth="1"/>
    <col min="2314" max="2314" width="12.42578125" style="44" customWidth="1"/>
    <col min="2315" max="2315" width="13.28515625" style="44" customWidth="1"/>
    <col min="2316" max="2560" width="9.140625" style="44"/>
    <col min="2561" max="2561" width="17.42578125" style="44" customWidth="1"/>
    <col min="2562" max="2562" width="13.28515625" style="44" customWidth="1"/>
    <col min="2563" max="2563" width="9.140625" style="44"/>
    <col min="2564" max="2565" width="12" style="44" customWidth="1"/>
    <col min="2566" max="2566" width="11.85546875" style="44" customWidth="1"/>
    <col min="2567" max="2567" width="11.7109375" style="44" customWidth="1"/>
    <col min="2568" max="2568" width="11.5703125" style="44" customWidth="1"/>
    <col min="2569" max="2569" width="9.85546875" style="44" customWidth="1"/>
    <col min="2570" max="2570" width="12.42578125" style="44" customWidth="1"/>
    <col min="2571" max="2571" width="13.28515625" style="44" customWidth="1"/>
    <col min="2572" max="2816" width="9.140625" style="44"/>
    <col min="2817" max="2817" width="17.42578125" style="44" customWidth="1"/>
    <col min="2818" max="2818" width="13.28515625" style="44" customWidth="1"/>
    <col min="2819" max="2819" width="9.140625" style="44"/>
    <col min="2820" max="2821" width="12" style="44" customWidth="1"/>
    <col min="2822" max="2822" width="11.85546875" style="44" customWidth="1"/>
    <col min="2823" max="2823" width="11.7109375" style="44" customWidth="1"/>
    <col min="2824" max="2824" width="11.5703125" style="44" customWidth="1"/>
    <col min="2825" max="2825" width="9.85546875" style="44" customWidth="1"/>
    <col min="2826" max="2826" width="12.42578125" style="44" customWidth="1"/>
    <col min="2827" max="2827" width="13.28515625" style="44" customWidth="1"/>
    <col min="2828" max="3072" width="9.140625" style="44"/>
    <col min="3073" max="3073" width="17.42578125" style="44" customWidth="1"/>
    <col min="3074" max="3074" width="13.28515625" style="44" customWidth="1"/>
    <col min="3075" max="3075" width="9.140625" style="44"/>
    <col min="3076" max="3077" width="12" style="44" customWidth="1"/>
    <col min="3078" max="3078" width="11.85546875" style="44" customWidth="1"/>
    <col min="3079" max="3079" width="11.7109375" style="44" customWidth="1"/>
    <col min="3080" max="3080" width="11.5703125" style="44" customWidth="1"/>
    <col min="3081" max="3081" width="9.85546875" style="44" customWidth="1"/>
    <col min="3082" max="3082" width="12.42578125" style="44" customWidth="1"/>
    <col min="3083" max="3083" width="13.28515625" style="44" customWidth="1"/>
    <col min="3084" max="3328" width="9.140625" style="44"/>
    <col min="3329" max="3329" width="17.42578125" style="44" customWidth="1"/>
    <col min="3330" max="3330" width="13.28515625" style="44" customWidth="1"/>
    <col min="3331" max="3331" width="9.140625" style="44"/>
    <col min="3332" max="3333" width="12" style="44" customWidth="1"/>
    <col min="3334" max="3334" width="11.85546875" style="44" customWidth="1"/>
    <col min="3335" max="3335" width="11.7109375" style="44" customWidth="1"/>
    <col min="3336" max="3336" width="11.5703125" style="44" customWidth="1"/>
    <col min="3337" max="3337" width="9.85546875" style="44" customWidth="1"/>
    <col min="3338" max="3338" width="12.42578125" style="44" customWidth="1"/>
    <col min="3339" max="3339" width="13.28515625" style="44" customWidth="1"/>
    <col min="3340" max="3584" width="9.140625" style="44"/>
    <col min="3585" max="3585" width="17.42578125" style="44" customWidth="1"/>
    <col min="3586" max="3586" width="13.28515625" style="44" customWidth="1"/>
    <col min="3587" max="3587" width="9.140625" style="44"/>
    <col min="3588" max="3589" width="12" style="44" customWidth="1"/>
    <col min="3590" max="3590" width="11.85546875" style="44" customWidth="1"/>
    <col min="3591" max="3591" width="11.7109375" style="44" customWidth="1"/>
    <col min="3592" max="3592" width="11.5703125" style="44" customWidth="1"/>
    <col min="3593" max="3593" width="9.85546875" style="44" customWidth="1"/>
    <col min="3594" max="3594" width="12.42578125" style="44" customWidth="1"/>
    <col min="3595" max="3595" width="13.28515625" style="44" customWidth="1"/>
    <col min="3596" max="3840" width="9.140625" style="44"/>
    <col min="3841" max="3841" width="17.42578125" style="44" customWidth="1"/>
    <col min="3842" max="3842" width="13.28515625" style="44" customWidth="1"/>
    <col min="3843" max="3843" width="9.140625" style="44"/>
    <col min="3844" max="3845" width="12" style="44" customWidth="1"/>
    <col min="3846" max="3846" width="11.85546875" style="44" customWidth="1"/>
    <col min="3847" max="3847" width="11.7109375" style="44" customWidth="1"/>
    <col min="3848" max="3848" width="11.5703125" style="44" customWidth="1"/>
    <col min="3849" max="3849" width="9.85546875" style="44" customWidth="1"/>
    <col min="3850" max="3850" width="12.42578125" style="44" customWidth="1"/>
    <col min="3851" max="3851" width="13.28515625" style="44" customWidth="1"/>
    <col min="3852" max="4096" width="9.140625" style="44"/>
    <col min="4097" max="4097" width="17.42578125" style="44" customWidth="1"/>
    <col min="4098" max="4098" width="13.28515625" style="44" customWidth="1"/>
    <col min="4099" max="4099" width="9.140625" style="44"/>
    <col min="4100" max="4101" width="12" style="44" customWidth="1"/>
    <col min="4102" max="4102" width="11.85546875" style="44" customWidth="1"/>
    <col min="4103" max="4103" width="11.7109375" style="44" customWidth="1"/>
    <col min="4104" max="4104" width="11.5703125" style="44" customWidth="1"/>
    <col min="4105" max="4105" width="9.85546875" style="44" customWidth="1"/>
    <col min="4106" max="4106" width="12.42578125" style="44" customWidth="1"/>
    <col min="4107" max="4107" width="13.28515625" style="44" customWidth="1"/>
    <col min="4108" max="4352" width="9.140625" style="44"/>
    <col min="4353" max="4353" width="17.42578125" style="44" customWidth="1"/>
    <col min="4354" max="4354" width="13.28515625" style="44" customWidth="1"/>
    <col min="4355" max="4355" width="9.140625" style="44"/>
    <col min="4356" max="4357" width="12" style="44" customWidth="1"/>
    <col min="4358" max="4358" width="11.85546875" style="44" customWidth="1"/>
    <col min="4359" max="4359" width="11.7109375" style="44" customWidth="1"/>
    <col min="4360" max="4360" width="11.5703125" style="44" customWidth="1"/>
    <col min="4361" max="4361" width="9.85546875" style="44" customWidth="1"/>
    <col min="4362" max="4362" width="12.42578125" style="44" customWidth="1"/>
    <col min="4363" max="4363" width="13.28515625" style="44" customWidth="1"/>
    <col min="4364" max="4608" width="9.140625" style="44"/>
    <col min="4609" max="4609" width="17.42578125" style="44" customWidth="1"/>
    <col min="4610" max="4610" width="13.28515625" style="44" customWidth="1"/>
    <col min="4611" max="4611" width="9.140625" style="44"/>
    <col min="4612" max="4613" width="12" style="44" customWidth="1"/>
    <col min="4614" max="4614" width="11.85546875" style="44" customWidth="1"/>
    <col min="4615" max="4615" width="11.7109375" style="44" customWidth="1"/>
    <col min="4616" max="4616" width="11.5703125" style="44" customWidth="1"/>
    <col min="4617" max="4617" width="9.85546875" style="44" customWidth="1"/>
    <col min="4618" max="4618" width="12.42578125" style="44" customWidth="1"/>
    <col min="4619" max="4619" width="13.28515625" style="44" customWidth="1"/>
    <col min="4620" max="4864" width="9.140625" style="44"/>
    <col min="4865" max="4865" width="17.42578125" style="44" customWidth="1"/>
    <col min="4866" max="4866" width="13.28515625" style="44" customWidth="1"/>
    <col min="4867" max="4867" width="9.140625" style="44"/>
    <col min="4868" max="4869" width="12" style="44" customWidth="1"/>
    <col min="4870" max="4870" width="11.85546875" style="44" customWidth="1"/>
    <col min="4871" max="4871" width="11.7109375" style="44" customWidth="1"/>
    <col min="4872" max="4872" width="11.5703125" style="44" customWidth="1"/>
    <col min="4873" max="4873" width="9.85546875" style="44" customWidth="1"/>
    <col min="4874" max="4874" width="12.42578125" style="44" customWidth="1"/>
    <col min="4875" max="4875" width="13.28515625" style="44" customWidth="1"/>
    <col min="4876" max="5120" width="9.140625" style="44"/>
    <col min="5121" max="5121" width="17.42578125" style="44" customWidth="1"/>
    <col min="5122" max="5122" width="13.28515625" style="44" customWidth="1"/>
    <col min="5123" max="5123" width="9.140625" style="44"/>
    <col min="5124" max="5125" width="12" style="44" customWidth="1"/>
    <col min="5126" max="5126" width="11.85546875" style="44" customWidth="1"/>
    <col min="5127" max="5127" width="11.7109375" style="44" customWidth="1"/>
    <col min="5128" max="5128" width="11.5703125" style="44" customWidth="1"/>
    <col min="5129" max="5129" width="9.85546875" style="44" customWidth="1"/>
    <col min="5130" max="5130" width="12.42578125" style="44" customWidth="1"/>
    <col min="5131" max="5131" width="13.28515625" style="44" customWidth="1"/>
    <col min="5132" max="5376" width="9.140625" style="44"/>
    <col min="5377" max="5377" width="17.42578125" style="44" customWidth="1"/>
    <col min="5378" max="5378" width="13.28515625" style="44" customWidth="1"/>
    <col min="5379" max="5379" width="9.140625" style="44"/>
    <col min="5380" max="5381" width="12" style="44" customWidth="1"/>
    <col min="5382" max="5382" width="11.85546875" style="44" customWidth="1"/>
    <col min="5383" max="5383" width="11.7109375" style="44" customWidth="1"/>
    <col min="5384" max="5384" width="11.5703125" style="44" customWidth="1"/>
    <col min="5385" max="5385" width="9.85546875" style="44" customWidth="1"/>
    <col min="5386" max="5386" width="12.42578125" style="44" customWidth="1"/>
    <col min="5387" max="5387" width="13.28515625" style="44" customWidth="1"/>
    <col min="5388" max="5632" width="9.140625" style="44"/>
    <col min="5633" max="5633" width="17.42578125" style="44" customWidth="1"/>
    <col min="5634" max="5634" width="13.28515625" style="44" customWidth="1"/>
    <col min="5635" max="5635" width="9.140625" style="44"/>
    <col min="5636" max="5637" width="12" style="44" customWidth="1"/>
    <col min="5638" max="5638" width="11.85546875" style="44" customWidth="1"/>
    <col min="5639" max="5639" width="11.7109375" style="44" customWidth="1"/>
    <col min="5640" max="5640" width="11.5703125" style="44" customWidth="1"/>
    <col min="5641" max="5641" width="9.85546875" style="44" customWidth="1"/>
    <col min="5642" max="5642" width="12.42578125" style="44" customWidth="1"/>
    <col min="5643" max="5643" width="13.28515625" style="44" customWidth="1"/>
    <col min="5644" max="5888" width="9.140625" style="44"/>
    <col min="5889" max="5889" width="17.42578125" style="44" customWidth="1"/>
    <col min="5890" max="5890" width="13.28515625" style="44" customWidth="1"/>
    <col min="5891" max="5891" width="9.140625" style="44"/>
    <col min="5892" max="5893" width="12" style="44" customWidth="1"/>
    <col min="5894" max="5894" width="11.85546875" style="44" customWidth="1"/>
    <col min="5895" max="5895" width="11.7109375" style="44" customWidth="1"/>
    <col min="5896" max="5896" width="11.5703125" style="44" customWidth="1"/>
    <col min="5897" max="5897" width="9.85546875" style="44" customWidth="1"/>
    <col min="5898" max="5898" width="12.42578125" style="44" customWidth="1"/>
    <col min="5899" max="5899" width="13.28515625" style="44" customWidth="1"/>
    <col min="5900" max="6144" width="9.140625" style="44"/>
    <col min="6145" max="6145" width="17.42578125" style="44" customWidth="1"/>
    <col min="6146" max="6146" width="13.28515625" style="44" customWidth="1"/>
    <col min="6147" max="6147" width="9.140625" style="44"/>
    <col min="6148" max="6149" width="12" style="44" customWidth="1"/>
    <col min="6150" max="6150" width="11.85546875" style="44" customWidth="1"/>
    <col min="6151" max="6151" width="11.7109375" style="44" customWidth="1"/>
    <col min="6152" max="6152" width="11.5703125" style="44" customWidth="1"/>
    <col min="6153" max="6153" width="9.85546875" style="44" customWidth="1"/>
    <col min="6154" max="6154" width="12.42578125" style="44" customWidth="1"/>
    <col min="6155" max="6155" width="13.28515625" style="44" customWidth="1"/>
    <col min="6156" max="6400" width="9.140625" style="44"/>
    <col min="6401" max="6401" width="17.42578125" style="44" customWidth="1"/>
    <col min="6402" max="6402" width="13.28515625" style="44" customWidth="1"/>
    <col min="6403" max="6403" width="9.140625" style="44"/>
    <col min="6404" max="6405" width="12" style="44" customWidth="1"/>
    <col min="6406" max="6406" width="11.85546875" style="44" customWidth="1"/>
    <col min="6407" max="6407" width="11.7109375" style="44" customWidth="1"/>
    <col min="6408" max="6408" width="11.5703125" style="44" customWidth="1"/>
    <col min="6409" max="6409" width="9.85546875" style="44" customWidth="1"/>
    <col min="6410" max="6410" width="12.42578125" style="44" customWidth="1"/>
    <col min="6411" max="6411" width="13.28515625" style="44" customWidth="1"/>
    <col min="6412" max="6656" width="9.140625" style="44"/>
    <col min="6657" max="6657" width="17.42578125" style="44" customWidth="1"/>
    <col min="6658" max="6658" width="13.28515625" style="44" customWidth="1"/>
    <col min="6659" max="6659" width="9.140625" style="44"/>
    <col min="6660" max="6661" width="12" style="44" customWidth="1"/>
    <col min="6662" max="6662" width="11.85546875" style="44" customWidth="1"/>
    <col min="6663" max="6663" width="11.7109375" style="44" customWidth="1"/>
    <col min="6664" max="6664" width="11.5703125" style="44" customWidth="1"/>
    <col min="6665" max="6665" width="9.85546875" style="44" customWidth="1"/>
    <col min="6666" max="6666" width="12.42578125" style="44" customWidth="1"/>
    <col min="6667" max="6667" width="13.28515625" style="44" customWidth="1"/>
    <col min="6668" max="6912" width="9.140625" style="44"/>
    <col min="6913" max="6913" width="17.42578125" style="44" customWidth="1"/>
    <col min="6914" max="6914" width="13.28515625" style="44" customWidth="1"/>
    <col min="6915" max="6915" width="9.140625" style="44"/>
    <col min="6916" max="6917" width="12" style="44" customWidth="1"/>
    <col min="6918" max="6918" width="11.85546875" style="44" customWidth="1"/>
    <col min="6919" max="6919" width="11.7109375" style="44" customWidth="1"/>
    <col min="6920" max="6920" width="11.5703125" style="44" customWidth="1"/>
    <col min="6921" max="6921" width="9.85546875" style="44" customWidth="1"/>
    <col min="6922" max="6922" width="12.42578125" style="44" customWidth="1"/>
    <col min="6923" max="6923" width="13.28515625" style="44" customWidth="1"/>
    <col min="6924" max="7168" width="9.140625" style="44"/>
    <col min="7169" max="7169" width="17.42578125" style="44" customWidth="1"/>
    <col min="7170" max="7170" width="13.28515625" style="44" customWidth="1"/>
    <col min="7171" max="7171" width="9.140625" style="44"/>
    <col min="7172" max="7173" width="12" style="44" customWidth="1"/>
    <col min="7174" max="7174" width="11.85546875" style="44" customWidth="1"/>
    <col min="7175" max="7175" width="11.7109375" style="44" customWidth="1"/>
    <col min="7176" max="7176" width="11.5703125" style="44" customWidth="1"/>
    <col min="7177" max="7177" width="9.85546875" style="44" customWidth="1"/>
    <col min="7178" max="7178" width="12.42578125" style="44" customWidth="1"/>
    <col min="7179" max="7179" width="13.28515625" style="44" customWidth="1"/>
    <col min="7180" max="7424" width="9.140625" style="44"/>
    <col min="7425" max="7425" width="17.42578125" style="44" customWidth="1"/>
    <col min="7426" max="7426" width="13.28515625" style="44" customWidth="1"/>
    <col min="7427" max="7427" width="9.140625" style="44"/>
    <col min="7428" max="7429" width="12" style="44" customWidth="1"/>
    <col min="7430" max="7430" width="11.85546875" style="44" customWidth="1"/>
    <col min="7431" max="7431" width="11.7109375" style="44" customWidth="1"/>
    <col min="7432" max="7432" width="11.5703125" style="44" customWidth="1"/>
    <col min="7433" max="7433" width="9.85546875" style="44" customWidth="1"/>
    <col min="7434" max="7434" width="12.42578125" style="44" customWidth="1"/>
    <col min="7435" max="7435" width="13.28515625" style="44" customWidth="1"/>
    <col min="7436" max="7680" width="9.140625" style="44"/>
    <col min="7681" max="7681" width="17.42578125" style="44" customWidth="1"/>
    <col min="7682" max="7682" width="13.28515625" style="44" customWidth="1"/>
    <col min="7683" max="7683" width="9.140625" style="44"/>
    <col min="7684" max="7685" width="12" style="44" customWidth="1"/>
    <col min="7686" max="7686" width="11.85546875" style="44" customWidth="1"/>
    <col min="7687" max="7687" width="11.7109375" style="44" customWidth="1"/>
    <col min="7688" max="7688" width="11.5703125" style="44" customWidth="1"/>
    <col min="7689" max="7689" width="9.85546875" style="44" customWidth="1"/>
    <col min="7690" max="7690" width="12.42578125" style="44" customWidth="1"/>
    <col min="7691" max="7691" width="13.28515625" style="44" customWidth="1"/>
    <col min="7692" max="7936" width="9.140625" style="44"/>
    <col min="7937" max="7937" width="17.42578125" style="44" customWidth="1"/>
    <col min="7938" max="7938" width="13.28515625" style="44" customWidth="1"/>
    <col min="7939" max="7939" width="9.140625" style="44"/>
    <col min="7940" max="7941" width="12" style="44" customWidth="1"/>
    <col min="7942" max="7942" width="11.85546875" style="44" customWidth="1"/>
    <col min="7943" max="7943" width="11.7109375" style="44" customWidth="1"/>
    <col min="7944" max="7944" width="11.5703125" style="44" customWidth="1"/>
    <col min="7945" max="7945" width="9.85546875" style="44" customWidth="1"/>
    <col min="7946" max="7946" width="12.42578125" style="44" customWidth="1"/>
    <col min="7947" max="7947" width="13.28515625" style="44" customWidth="1"/>
    <col min="7948" max="8192" width="9.140625" style="44"/>
    <col min="8193" max="8193" width="17.42578125" style="44" customWidth="1"/>
    <col min="8194" max="8194" width="13.28515625" style="44" customWidth="1"/>
    <col min="8195" max="8195" width="9.140625" style="44"/>
    <col min="8196" max="8197" width="12" style="44" customWidth="1"/>
    <col min="8198" max="8198" width="11.85546875" style="44" customWidth="1"/>
    <col min="8199" max="8199" width="11.7109375" style="44" customWidth="1"/>
    <col min="8200" max="8200" width="11.5703125" style="44" customWidth="1"/>
    <col min="8201" max="8201" width="9.85546875" style="44" customWidth="1"/>
    <col min="8202" max="8202" width="12.42578125" style="44" customWidth="1"/>
    <col min="8203" max="8203" width="13.28515625" style="44" customWidth="1"/>
    <col min="8204" max="8448" width="9.140625" style="44"/>
    <col min="8449" max="8449" width="17.42578125" style="44" customWidth="1"/>
    <col min="8450" max="8450" width="13.28515625" style="44" customWidth="1"/>
    <col min="8451" max="8451" width="9.140625" style="44"/>
    <col min="8452" max="8453" width="12" style="44" customWidth="1"/>
    <col min="8454" max="8454" width="11.85546875" style="44" customWidth="1"/>
    <col min="8455" max="8455" width="11.7109375" style="44" customWidth="1"/>
    <col min="8456" max="8456" width="11.5703125" style="44" customWidth="1"/>
    <col min="8457" max="8457" width="9.85546875" style="44" customWidth="1"/>
    <col min="8458" max="8458" width="12.42578125" style="44" customWidth="1"/>
    <col min="8459" max="8459" width="13.28515625" style="44" customWidth="1"/>
    <col min="8460" max="8704" width="9.140625" style="44"/>
    <col min="8705" max="8705" width="17.42578125" style="44" customWidth="1"/>
    <col min="8706" max="8706" width="13.28515625" style="44" customWidth="1"/>
    <col min="8707" max="8707" width="9.140625" style="44"/>
    <col min="8708" max="8709" width="12" style="44" customWidth="1"/>
    <col min="8710" max="8710" width="11.85546875" style="44" customWidth="1"/>
    <col min="8711" max="8711" width="11.7109375" style="44" customWidth="1"/>
    <col min="8712" max="8712" width="11.5703125" style="44" customWidth="1"/>
    <col min="8713" max="8713" width="9.85546875" style="44" customWidth="1"/>
    <col min="8714" max="8714" width="12.42578125" style="44" customWidth="1"/>
    <col min="8715" max="8715" width="13.28515625" style="44" customWidth="1"/>
    <col min="8716" max="8960" width="9.140625" style="44"/>
    <col min="8961" max="8961" width="17.42578125" style="44" customWidth="1"/>
    <col min="8962" max="8962" width="13.28515625" style="44" customWidth="1"/>
    <col min="8963" max="8963" width="9.140625" style="44"/>
    <col min="8964" max="8965" width="12" style="44" customWidth="1"/>
    <col min="8966" max="8966" width="11.85546875" style="44" customWidth="1"/>
    <col min="8967" max="8967" width="11.7109375" style="44" customWidth="1"/>
    <col min="8968" max="8968" width="11.5703125" style="44" customWidth="1"/>
    <col min="8969" max="8969" width="9.85546875" style="44" customWidth="1"/>
    <col min="8970" max="8970" width="12.42578125" style="44" customWidth="1"/>
    <col min="8971" max="8971" width="13.28515625" style="44" customWidth="1"/>
    <col min="8972" max="9216" width="9.140625" style="44"/>
    <col min="9217" max="9217" width="17.42578125" style="44" customWidth="1"/>
    <col min="9218" max="9218" width="13.28515625" style="44" customWidth="1"/>
    <col min="9219" max="9219" width="9.140625" style="44"/>
    <col min="9220" max="9221" width="12" style="44" customWidth="1"/>
    <col min="9222" max="9222" width="11.85546875" style="44" customWidth="1"/>
    <col min="9223" max="9223" width="11.7109375" style="44" customWidth="1"/>
    <col min="9224" max="9224" width="11.5703125" style="44" customWidth="1"/>
    <col min="9225" max="9225" width="9.85546875" style="44" customWidth="1"/>
    <col min="9226" max="9226" width="12.42578125" style="44" customWidth="1"/>
    <col min="9227" max="9227" width="13.28515625" style="44" customWidth="1"/>
    <col min="9228" max="9472" width="9.140625" style="44"/>
    <col min="9473" max="9473" width="17.42578125" style="44" customWidth="1"/>
    <col min="9474" max="9474" width="13.28515625" style="44" customWidth="1"/>
    <col min="9475" max="9475" width="9.140625" style="44"/>
    <col min="9476" max="9477" width="12" style="44" customWidth="1"/>
    <col min="9478" max="9478" width="11.85546875" style="44" customWidth="1"/>
    <col min="9479" max="9479" width="11.7109375" style="44" customWidth="1"/>
    <col min="9480" max="9480" width="11.5703125" style="44" customWidth="1"/>
    <col min="9481" max="9481" width="9.85546875" style="44" customWidth="1"/>
    <col min="9482" max="9482" width="12.42578125" style="44" customWidth="1"/>
    <col min="9483" max="9483" width="13.28515625" style="44" customWidth="1"/>
    <col min="9484" max="9728" width="9.140625" style="44"/>
    <col min="9729" max="9729" width="17.42578125" style="44" customWidth="1"/>
    <col min="9730" max="9730" width="13.28515625" style="44" customWidth="1"/>
    <col min="9731" max="9731" width="9.140625" style="44"/>
    <col min="9732" max="9733" width="12" style="44" customWidth="1"/>
    <col min="9734" max="9734" width="11.85546875" style="44" customWidth="1"/>
    <col min="9735" max="9735" width="11.7109375" style="44" customWidth="1"/>
    <col min="9736" max="9736" width="11.5703125" style="44" customWidth="1"/>
    <col min="9737" max="9737" width="9.85546875" style="44" customWidth="1"/>
    <col min="9738" max="9738" width="12.42578125" style="44" customWidth="1"/>
    <col min="9739" max="9739" width="13.28515625" style="44" customWidth="1"/>
    <col min="9740" max="9984" width="9.140625" style="44"/>
    <col min="9985" max="9985" width="17.42578125" style="44" customWidth="1"/>
    <col min="9986" max="9986" width="13.28515625" style="44" customWidth="1"/>
    <col min="9987" max="9987" width="9.140625" style="44"/>
    <col min="9988" max="9989" width="12" style="44" customWidth="1"/>
    <col min="9990" max="9990" width="11.85546875" style="44" customWidth="1"/>
    <col min="9991" max="9991" width="11.7109375" style="44" customWidth="1"/>
    <col min="9992" max="9992" width="11.5703125" style="44" customWidth="1"/>
    <col min="9993" max="9993" width="9.85546875" style="44" customWidth="1"/>
    <col min="9994" max="9994" width="12.42578125" style="44" customWidth="1"/>
    <col min="9995" max="9995" width="13.28515625" style="44" customWidth="1"/>
    <col min="9996" max="10240" width="9.140625" style="44"/>
    <col min="10241" max="10241" width="17.42578125" style="44" customWidth="1"/>
    <col min="10242" max="10242" width="13.28515625" style="44" customWidth="1"/>
    <col min="10243" max="10243" width="9.140625" style="44"/>
    <col min="10244" max="10245" width="12" style="44" customWidth="1"/>
    <col min="10246" max="10246" width="11.85546875" style="44" customWidth="1"/>
    <col min="10247" max="10247" width="11.7109375" style="44" customWidth="1"/>
    <col min="10248" max="10248" width="11.5703125" style="44" customWidth="1"/>
    <col min="10249" max="10249" width="9.85546875" style="44" customWidth="1"/>
    <col min="10250" max="10250" width="12.42578125" style="44" customWidth="1"/>
    <col min="10251" max="10251" width="13.28515625" style="44" customWidth="1"/>
    <col min="10252" max="10496" width="9.140625" style="44"/>
    <col min="10497" max="10497" width="17.42578125" style="44" customWidth="1"/>
    <col min="10498" max="10498" width="13.28515625" style="44" customWidth="1"/>
    <col min="10499" max="10499" width="9.140625" style="44"/>
    <col min="10500" max="10501" width="12" style="44" customWidth="1"/>
    <col min="10502" max="10502" width="11.85546875" style="44" customWidth="1"/>
    <col min="10503" max="10503" width="11.7109375" style="44" customWidth="1"/>
    <col min="10504" max="10504" width="11.5703125" style="44" customWidth="1"/>
    <col min="10505" max="10505" width="9.85546875" style="44" customWidth="1"/>
    <col min="10506" max="10506" width="12.42578125" style="44" customWidth="1"/>
    <col min="10507" max="10507" width="13.28515625" style="44" customWidth="1"/>
    <col min="10508" max="10752" width="9.140625" style="44"/>
    <col min="10753" max="10753" width="17.42578125" style="44" customWidth="1"/>
    <col min="10754" max="10754" width="13.28515625" style="44" customWidth="1"/>
    <col min="10755" max="10755" width="9.140625" style="44"/>
    <col min="10756" max="10757" width="12" style="44" customWidth="1"/>
    <col min="10758" max="10758" width="11.85546875" style="44" customWidth="1"/>
    <col min="10759" max="10759" width="11.7109375" style="44" customWidth="1"/>
    <col min="10760" max="10760" width="11.5703125" style="44" customWidth="1"/>
    <col min="10761" max="10761" width="9.85546875" style="44" customWidth="1"/>
    <col min="10762" max="10762" width="12.42578125" style="44" customWidth="1"/>
    <col min="10763" max="10763" width="13.28515625" style="44" customWidth="1"/>
    <col min="10764" max="11008" width="9.140625" style="44"/>
    <col min="11009" max="11009" width="17.42578125" style="44" customWidth="1"/>
    <col min="11010" max="11010" width="13.28515625" style="44" customWidth="1"/>
    <col min="11011" max="11011" width="9.140625" style="44"/>
    <col min="11012" max="11013" width="12" style="44" customWidth="1"/>
    <col min="11014" max="11014" width="11.85546875" style="44" customWidth="1"/>
    <col min="11015" max="11015" width="11.7109375" style="44" customWidth="1"/>
    <col min="11016" max="11016" width="11.5703125" style="44" customWidth="1"/>
    <col min="11017" max="11017" width="9.85546875" style="44" customWidth="1"/>
    <col min="11018" max="11018" width="12.42578125" style="44" customWidth="1"/>
    <col min="11019" max="11019" width="13.28515625" style="44" customWidth="1"/>
    <col min="11020" max="11264" width="9.140625" style="44"/>
    <col min="11265" max="11265" width="17.42578125" style="44" customWidth="1"/>
    <col min="11266" max="11266" width="13.28515625" style="44" customWidth="1"/>
    <col min="11267" max="11267" width="9.140625" style="44"/>
    <col min="11268" max="11269" width="12" style="44" customWidth="1"/>
    <col min="11270" max="11270" width="11.85546875" style="44" customWidth="1"/>
    <col min="11271" max="11271" width="11.7109375" style="44" customWidth="1"/>
    <col min="11272" max="11272" width="11.5703125" style="44" customWidth="1"/>
    <col min="11273" max="11273" width="9.85546875" style="44" customWidth="1"/>
    <col min="11274" max="11274" width="12.42578125" style="44" customWidth="1"/>
    <col min="11275" max="11275" width="13.28515625" style="44" customWidth="1"/>
    <col min="11276" max="11520" width="9.140625" style="44"/>
    <col min="11521" max="11521" width="17.42578125" style="44" customWidth="1"/>
    <col min="11522" max="11522" width="13.28515625" style="44" customWidth="1"/>
    <col min="11523" max="11523" width="9.140625" style="44"/>
    <col min="11524" max="11525" width="12" style="44" customWidth="1"/>
    <col min="11526" max="11526" width="11.85546875" style="44" customWidth="1"/>
    <col min="11527" max="11527" width="11.7109375" style="44" customWidth="1"/>
    <col min="11528" max="11528" width="11.5703125" style="44" customWidth="1"/>
    <col min="11529" max="11529" width="9.85546875" style="44" customWidth="1"/>
    <col min="11530" max="11530" width="12.42578125" style="44" customWidth="1"/>
    <col min="11531" max="11531" width="13.28515625" style="44" customWidth="1"/>
    <col min="11532" max="11776" width="9.140625" style="44"/>
    <col min="11777" max="11777" width="17.42578125" style="44" customWidth="1"/>
    <col min="11778" max="11778" width="13.28515625" style="44" customWidth="1"/>
    <col min="11779" max="11779" width="9.140625" style="44"/>
    <col min="11780" max="11781" width="12" style="44" customWidth="1"/>
    <col min="11782" max="11782" width="11.85546875" style="44" customWidth="1"/>
    <col min="11783" max="11783" width="11.7109375" style="44" customWidth="1"/>
    <col min="11784" max="11784" width="11.5703125" style="44" customWidth="1"/>
    <col min="11785" max="11785" width="9.85546875" style="44" customWidth="1"/>
    <col min="11786" max="11786" width="12.42578125" style="44" customWidth="1"/>
    <col min="11787" max="11787" width="13.28515625" style="44" customWidth="1"/>
    <col min="11788" max="12032" width="9.140625" style="44"/>
    <col min="12033" max="12033" width="17.42578125" style="44" customWidth="1"/>
    <col min="12034" max="12034" width="13.28515625" style="44" customWidth="1"/>
    <col min="12035" max="12035" width="9.140625" style="44"/>
    <col min="12036" max="12037" width="12" style="44" customWidth="1"/>
    <col min="12038" max="12038" width="11.85546875" style="44" customWidth="1"/>
    <col min="12039" max="12039" width="11.7109375" style="44" customWidth="1"/>
    <col min="12040" max="12040" width="11.5703125" style="44" customWidth="1"/>
    <col min="12041" max="12041" width="9.85546875" style="44" customWidth="1"/>
    <col min="12042" max="12042" width="12.42578125" style="44" customWidth="1"/>
    <col min="12043" max="12043" width="13.28515625" style="44" customWidth="1"/>
    <col min="12044" max="12288" width="9.140625" style="44"/>
    <col min="12289" max="12289" width="17.42578125" style="44" customWidth="1"/>
    <col min="12290" max="12290" width="13.28515625" style="44" customWidth="1"/>
    <col min="12291" max="12291" width="9.140625" style="44"/>
    <col min="12292" max="12293" width="12" style="44" customWidth="1"/>
    <col min="12294" max="12294" width="11.85546875" style="44" customWidth="1"/>
    <col min="12295" max="12295" width="11.7109375" style="44" customWidth="1"/>
    <col min="12296" max="12296" width="11.5703125" style="44" customWidth="1"/>
    <col min="12297" max="12297" width="9.85546875" style="44" customWidth="1"/>
    <col min="12298" max="12298" width="12.42578125" style="44" customWidth="1"/>
    <col min="12299" max="12299" width="13.28515625" style="44" customWidth="1"/>
    <col min="12300" max="12544" width="9.140625" style="44"/>
    <col min="12545" max="12545" width="17.42578125" style="44" customWidth="1"/>
    <col min="12546" max="12546" width="13.28515625" style="44" customWidth="1"/>
    <col min="12547" max="12547" width="9.140625" style="44"/>
    <col min="12548" max="12549" width="12" style="44" customWidth="1"/>
    <col min="12550" max="12550" width="11.85546875" style="44" customWidth="1"/>
    <col min="12551" max="12551" width="11.7109375" style="44" customWidth="1"/>
    <col min="12552" max="12552" width="11.5703125" style="44" customWidth="1"/>
    <col min="12553" max="12553" width="9.85546875" style="44" customWidth="1"/>
    <col min="12554" max="12554" width="12.42578125" style="44" customWidth="1"/>
    <col min="12555" max="12555" width="13.28515625" style="44" customWidth="1"/>
    <col min="12556" max="12800" width="9.140625" style="44"/>
    <col min="12801" max="12801" width="17.42578125" style="44" customWidth="1"/>
    <col min="12802" max="12802" width="13.28515625" style="44" customWidth="1"/>
    <col min="12803" max="12803" width="9.140625" style="44"/>
    <col min="12804" max="12805" width="12" style="44" customWidth="1"/>
    <col min="12806" max="12806" width="11.85546875" style="44" customWidth="1"/>
    <col min="12807" max="12807" width="11.7109375" style="44" customWidth="1"/>
    <col min="12808" max="12808" width="11.5703125" style="44" customWidth="1"/>
    <col min="12809" max="12809" width="9.85546875" style="44" customWidth="1"/>
    <col min="12810" max="12810" width="12.42578125" style="44" customWidth="1"/>
    <col min="12811" max="12811" width="13.28515625" style="44" customWidth="1"/>
    <col min="12812" max="13056" width="9.140625" style="44"/>
    <col min="13057" max="13057" width="17.42578125" style="44" customWidth="1"/>
    <col min="13058" max="13058" width="13.28515625" style="44" customWidth="1"/>
    <col min="13059" max="13059" width="9.140625" style="44"/>
    <col min="13060" max="13061" width="12" style="44" customWidth="1"/>
    <col min="13062" max="13062" width="11.85546875" style="44" customWidth="1"/>
    <col min="13063" max="13063" width="11.7109375" style="44" customWidth="1"/>
    <col min="13064" max="13064" width="11.5703125" style="44" customWidth="1"/>
    <col min="13065" max="13065" width="9.85546875" style="44" customWidth="1"/>
    <col min="13066" max="13066" width="12.42578125" style="44" customWidth="1"/>
    <col min="13067" max="13067" width="13.28515625" style="44" customWidth="1"/>
    <col min="13068" max="13312" width="9.140625" style="44"/>
    <col min="13313" max="13313" width="17.42578125" style="44" customWidth="1"/>
    <col min="13314" max="13314" width="13.28515625" style="44" customWidth="1"/>
    <col min="13315" max="13315" width="9.140625" style="44"/>
    <col min="13316" max="13317" width="12" style="44" customWidth="1"/>
    <col min="13318" max="13318" width="11.85546875" style="44" customWidth="1"/>
    <col min="13319" max="13319" width="11.7109375" style="44" customWidth="1"/>
    <col min="13320" max="13320" width="11.5703125" style="44" customWidth="1"/>
    <col min="13321" max="13321" width="9.85546875" style="44" customWidth="1"/>
    <col min="13322" max="13322" width="12.42578125" style="44" customWidth="1"/>
    <col min="13323" max="13323" width="13.28515625" style="44" customWidth="1"/>
    <col min="13324" max="13568" width="9.140625" style="44"/>
    <col min="13569" max="13569" width="17.42578125" style="44" customWidth="1"/>
    <col min="13570" max="13570" width="13.28515625" style="44" customWidth="1"/>
    <col min="13571" max="13571" width="9.140625" style="44"/>
    <col min="13572" max="13573" width="12" style="44" customWidth="1"/>
    <col min="13574" max="13574" width="11.85546875" style="44" customWidth="1"/>
    <col min="13575" max="13575" width="11.7109375" style="44" customWidth="1"/>
    <col min="13576" max="13576" width="11.5703125" style="44" customWidth="1"/>
    <col min="13577" max="13577" width="9.85546875" style="44" customWidth="1"/>
    <col min="13578" max="13578" width="12.42578125" style="44" customWidth="1"/>
    <col min="13579" max="13579" width="13.28515625" style="44" customWidth="1"/>
    <col min="13580" max="13824" width="9.140625" style="44"/>
    <col min="13825" max="13825" width="17.42578125" style="44" customWidth="1"/>
    <col min="13826" max="13826" width="13.28515625" style="44" customWidth="1"/>
    <col min="13827" max="13827" width="9.140625" style="44"/>
    <col min="13828" max="13829" width="12" style="44" customWidth="1"/>
    <col min="13830" max="13830" width="11.85546875" style="44" customWidth="1"/>
    <col min="13831" max="13831" width="11.7109375" style="44" customWidth="1"/>
    <col min="13832" max="13832" width="11.5703125" style="44" customWidth="1"/>
    <col min="13833" max="13833" width="9.85546875" style="44" customWidth="1"/>
    <col min="13834" max="13834" width="12.42578125" style="44" customWidth="1"/>
    <col min="13835" max="13835" width="13.28515625" style="44" customWidth="1"/>
    <col min="13836" max="14080" width="9.140625" style="44"/>
    <col min="14081" max="14081" width="17.42578125" style="44" customWidth="1"/>
    <col min="14082" max="14082" width="13.28515625" style="44" customWidth="1"/>
    <col min="14083" max="14083" width="9.140625" style="44"/>
    <col min="14084" max="14085" width="12" style="44" customWidth="1"/>
    <col min="14086" max="14086" width="11.85546875" style="44" customWidth="1"/>
    <col min="14087" max="14087" width="11.7109375" style="44" customWidth="1"/>
    <col min="14088" max="14088" width="11.5703125" style="44" customWidth="1"/>
    <col min="14089" max="14089" width="9.85546875" style="44" customWidth="1"/>
    <col min="14090" max="14090" width="12.42578125" style="44" customWidth="1"/>
    <col min="14091" max="14091" width="13.28515625" style="44" customWidth="1"/>
    <col min="14092" max="14336" width="9.140625" style="44"/>
    <col min="14337" max="14337" width="17.42578125" style="44" customWidth="1"/>
    <col min="14338" max="14338" width="13.28515625" style="44" customWidth="1"/>
    <col min="14339" max="14339" width="9.140625" style="44"/>
    <col min="14340" max="14341" width="12" style="44" customWidth="1"/>
    <col min="14342" max="14342" width="11.85546875" style="44" customWidth="1"/>
    <col min="14343" max="14343" width="11.7109375" style="44" customWidth="1"/>
    <col min="14344" max="14344" width="11.5703125" style="44" customWidth="1"/>
    <col min="14345" max="14345" width="9.85546875" style="44" customWidth="1"/>
    <col min="14346" max="14346" width="12.42578125" style="44" customWidth="1"/>
    <col min="14347" max="14347" width="13.28515625" style="44" customWidth="1"/>
    <col min="14348" max="14592" width="9.140625" style="44"/>
    <col min="14593" max="14593" width="17.42578125" style="44" customWidth="1"/>
    <col min="14594" max="14594" width="13.28515625" style="44" customWidth="1"/>
    <col min="14595" max="14595" width="9.140625" style="44"/>
    <col min="14596" max="14597" width="12" style="44" customWidth="1"/>
    <col min="14598" max="14598" width="11.85546875" style="44" customWidth="1"/>
    <col min="14599" max="14599" width="11.7109375" style="44" customWidth="1"/>
    <col min="14600" max="14600" width="11.5703125" style="44" customWidth="1"/>
    <col min="14601" max="14601" width="9.85546875" style="44" customWidth="1"/>
    <col min="14602" max="14602" width="12.42578125" style="44" customWidth="1"/>
    <col min="14603" max="14603" width="13.28515625" style="44" customWidth="1"/>
    <col min="14604" max="14848" width="9.140625" style="44"/>
    <col min="14849" max="14849" width="17.42578125" style="44" customWidth="1"/>
    <col min="14850" max="14850" width="13.28515625" style="44" customWidth="1"/>
    <col min="14851" max="14851" width="9.140625" style="44"/>
    <col min="14852" max="14853" width="12" style="44" customWidth="1"/>
    <col min="14854" max="14854" width="11.85546875" style="44" customWidth="1"/>
    <col min="14855" max="14855" width="11.7109375" style="44" customWidth="1"/>
    <col min="14856" max="14856" width="11.5703125" style="44" customWidth="1"/>
    <col min="14857" max="14857" width="9.85546875" style="44" customWidth="1"/>
    <col min="14858" max="14858" width="12.42578125" style="44" customWidth="1"/>
    <col min="14859" max="14859" width="13.28515625" style="44" customWidth="1"/>
    <col min="14860" max="15104" width="9.140625" style="44"/>
    <col min="15105" max="15105" width="17.42578125" style="44" customWidth="1"/>
    <col min="15106" max="15106" width="13.28515625" style="44" customWidth="1"/>
    <col min="15107" max="15107" width="9.140625" style="44"/>
    <col min="15108" max="15109" width="12" style="44" customWidth="1"/>
    <col min="15110" max="15110" width="11.85546875" style="44" customWidth="1"/>
    <col min="15111" max="15111" width="11.7109375" style="44" customWidth="1"/>
    <col min="15112" max="15112" width="11.5703125" style="44" customWidth="1"/>
    <col min="15113" max="15113" width="9.85546875" style="44" customWidth="1"/>
    <col min="15114" max="15114" width="12.42578125" style="44" customWidth="1"/>
    <col min="15115" max="15115" width="13.28515625" style="44" customWidth="1"/>
    <col min="15116" max="15360" width="9.140625" style="44"/>
    <col min="15361" max="15361" width="17.42578125" style="44" customWidth="1"/>
    <col min="15362" max="15362" width="13.28515625" style="44" customWidth="1"/>
    <col min="15363" max="15363" width="9.140625" style="44"/>
    <col min="15364" max="15365" width="12" style="44" customWidth="1"/>
    <col min="15366" max="15366" width="11.85546875" style="44" customWidth="1"/>
    <col min="15367" max="15367" width="11.7109375" style="44" customWidth="1"/>
    <col min="15368" max="15368" width="11.5703125" style="44" customWidth="1"/>
    <col min="15369" max="15369" width="9.85546875" style="44" customWidth="1"/>
    <col min="15370" max="15370" width="12.42578125" style="44" customWidth="1"/>
    <col min="15371" max="15371" width="13.28515625" style="44" customWidth="1"/>
    <col min="15372" max="15616" width="9.140625" style="44"/>
    <col min="15617" max="15617" width="17.42578125" style="44" customWidth="1"/>
    <col min="15618" max="15618" width="13.28515625" style="44" customWidth="1"/>
    <col min="15619" max="15619" width="9.140625" style="44"/>
    <col min="15620" max="15621" width="12" style="44" customWidth="1"/>
    <col min="15622" max="15622" width="11.85546875" style="44" customWidth="1"/>
    <col min="15623" max="15623" width="11.7109375" style="44" customWidth="1"/>
    <col min="15624" max="15624" width="11.5703125" style="44" customWidth="1"/>
    <col min="15625" max="15625" width="9.85546875" style="44" customWidth="1"/>
    <col min="15626" max="15626" width="12.42578125" style="44" customWidth="1"/>
    <col min="15627" max="15627" width="13.28515625" style="44" customWidth="1"/>
    <col min="15628" max="15872" width="9.140625" style="44"/>
    <col min="15873" max="15873" width="17.42578125" style="44" customWidth="1"/>
    <col min="15874" max="15874" width="13.28515625" style="44" customWidth="1"/>
    <col min="15875" max="15875" width="9.140625" style="44"/>
    <col min="15876" max="15877" width="12" style="44" customWidth="1"/>
    <col min="15878" max="15878" width="11.85546875" style="44" customWidth="1"/>
    <col min="15879" max="15879" width="11.7109375" style="44" customWidth="1"/>
    <col min="15880" max="15880" width="11.5703125" style="44" customWidth="1"/>
    <col min="15881" max="15881" width="9.85546875" style="44" customWidth="1"/>
    <col min="15882" max="15882" width="12.42578125" style="44" customWidth="1"/>
    <col min="15883" max="15883" width="13.28515625" style="44" customWidth="1"/>
    <col min="15884" max="16128" width="9.140625" style="44"/>
    <col min="16129" max="16129" width="17.42578125" style="44" customWidth="1"/>
    <col min="16130" max="16130" width="13.28515625" style="44" customWidth="1"/>
    <col min="16131" max="16131" width="9.140625" style="44"/>
    <col min="16132" max="16133" width="12" style="44" customWidth="1"/>
    <col min="16134" max="16134" width="11.85546875" style="44" customWidth="1"/>
    <col min="16135" max="16135" width="11.7109375" style="44" customWidth="1"/>
    <col min="16136" max="16136" width="11.5703125" style="44" customWidth="1"/>
    <col min="16137" max="16137" width="9.85546875" style="44" customWidth="1"/>
    <col min="16138" max="16138" width="12.42578125" style="44" customWidth="1"/>
    <col min="16139" max="16139" width="13.28515625" style="44" customWidth="1"/>
    <col min="16140" max="16384" width="9.140625" style="44"/>
  </cols>
  <sheetData>
    <row r="1" spans="1:5" s="57" customFormat="1" x14ac:dyDescent="0.2"/>
    <row r="2" spans="1:5" s="57" customFormat="1" x14ac:dyDescent="0.2">
      <c r="A2" s="57" t="s">
        <v>977</v>
      </c>
    </row>
    <row r="3" spans="1:5" s="57" customFormat="1" x14ac:dyDescent="0.2"/>
    <row r="4" spans="1:5" s="57" customFormat="1" x14ac:dyDescent="0.2"/>
    <row r="5" spans="1:5" s="57" customFormat="1" x14ac:dyDescent="0.2"/>
    <row r="6" spans="1:5" s="57" customFormat="1" x14ac:dyDescent="0.2">
      <c r="A6" s="839" t="s">
        <v>307</v>
      </c>
      <c r="B6" s="839"/>
      <c r="C6" s="839"/>
      <c r="D6" s="839"/>
      <c r="E6" s="839"/>
    </row>
    <row r="7" spans="1:5" s="57" customFormat="1" x14ac:dyDescent="0.2"/>
    <row r="8" spans="1:5" s="57" customFormat="1" x14ac:dyDescent="0.2">
      <c r="E8" s="420" t="s">
        <v>146</v>
      </c>
    </row>
    <row r="9" spans="1:5" s="57" customFormat="1" x14ac:dyDescent="0.2">
      <c r="A9" s="415" t="s">
        <v>308</v>
      </c>
      <c r="B9" s="845" t="s">
        <v>309</v>
      </c>
      <c r="C9" s="845"/>
      <c r="D9" s="845"/>
      <c r="E9" s="845"/>
    </row>
    <row r="10" spans="1:5" s="57" customFormat="1" x14ac:dyDescent="0.2">
      <c r="A10" s="415"/>
      <c r="B10" s="415">
        <v>2018</v>
      </c>
      <c r="C10" s="415">
        <v>2019</v>
      </c>
      <c r="D10" s="415">
        <v>2020</v>
      </c>
      <c r="E10" s="415" t="s">
        <v>738</v>
      </c>
    </row>
    <row r="11" spans="1:5" s="57" customFormat="1" x14ac:dyDescent="0.2">
      <c r="A11" s="416" t="s">
        <v>310</v>
      </c>
      <c r="B11" s="417">
        <v>76000</v>
      </c>
      <c r="C11" s="417">
        <v>76000</v>
      </c>
      <c r="D11" s="417">
        <v>76000</v>
      </c>
      <c r="E11" s="417">
        <v>76000</v>
      </c>
    </row>
    <row r="12" spans="1:5" s="57" customFormat="1" x14ac:dyDescent="0.2">
      <c r="A12" s="415" t="s">
        <v>311</v>
      </c>
      <c r="B12" s="418">
        <v>76000</v>
      </c>
      <c r="C12" s="418">
        <v>76000</v>
      </c>
      <c r="D12" s="418">
        <v>76000</v>
      </c>
      <c r="E12" s="418">
        <v>76000</v>
      </c>
    </row>
    <row r="13" spans="1:5" s="57" customFormat="1" x14ac:dyDescent="0.2">
      <c r="A13" s="415" t="s">
        <v>312</v>
      </c>
      <c r="B13" s="418"/>
      <c r="C13" s="418"/>
      <c r="D13" s="418"/>
      <c r="E13" s="418"/>
    </row>
    <row r="14" spans="1:5" s="57" customFormat="1" x14ac:dyDescent="0.2">
      <c r="A14" s="416" t="s">
        <v>313</v>
      </c>
      <c r="B14" s="417"/>
      <c r="C14" s="417"/>
      <c r="D14" s="417"/>
      <c r="E14" s="417"/>
    </row>
    <row r="15" spans="1:5" s="57" customFormat="1" x14ac:dyDescent="0.2">
      <c r="A15" s="415" t="s">
        <v>314</v>
      </c>
      <c r="B15" s="417"/>
      <c r="C15" s="417"/>
      <c r="D15" s="417"/>
      <c r="E15" s="417"/>
    </row>
    <row r="16" spans="1:5" s="57" customFormat="1" x14ac:dyDescent="0.2">
      <c r="A16" s="419"/>
      <c r="B16" s="417"/>
      <c r="C16" s="417"/>
      <c r="D16" s="417"/>
      <c r="E16" s="417"/>
    </row>
    <row r="17" spans="1:5" s="57" customFormat="1" x14ac:dyDescent="0.2">
      <c r="A17" s="416" t="s">
        <v>315</v>
      </c>
      <c r="B17" s="417">
        <f>B11+B14</f>
        <v>76000</v>
      </c>
      <c r="C17" s="417">
        <v>76000</v>
      </c>
      <c r="D17" s="417">
        <v>76000</v>
      </c>
      <c r="E17" s="417">
        <v>76000</v>
      </c>
    </row>
  </sheetData>
  <mergeCells count="2">
    <mergeCell ref="A6:E6"/>
    <mergeCell ref="B9:E9"/>
  </mergeCells>
  <pageMargins left="0.78740157480314965" right="0.78740157480314965" top="0.78740157480314965" bottom="0.59055118110236227" header="0.51181102362204722" footer="0.51181102362204722"/>
  <pageSetup paperSize="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2"/>
  <sheetViews>
    <sheetView workbookViewId="0">
      <selection activeCell="A2" sqref="A2"/>
    </sheetView>
  </sheetViews>
  <sheetFormatPr defaultRowHeight="12.75" x14ac:dyDescent="0.2"/>
  <cols>
    <col min="1" max="1" width="17.42578125" style="44" customWidth="1"/>
    <col min="2" max="2" width="13.28515625" style="44" customWidth="1"/>
    <col min="3" max="3" width="9.140625" style="44"/>
    <col min="4" max="5" width="12" style="44" customWidth="1"/>
    <col min="6" max="6" width="11.85546875" style="44" customWidth="1"/>
    <col min="7" max="7" width="11.7109375" style="44" customWidth="1"/>
    <col min="8" max="8" width="11.5703125" style="44" customWidth="1"/>
    <col min="9" max="9" width="9.85546875" style="44" customWidth="1"/>
    <col min="10" max="10" width="12.42578125" style="44" customWidth="1"/>
    <col min="11" max="11" width="13.28515625" style="44" customWidth="1"/>
    <col min="12" max="256" width="9.140625" style="44"/>
    <col min="257" max="257" width="17.42578125" style="44" customWidth="1"/>
    <col min="258" max="258" width="13.28515625" style="44" customWidth="1"/>
    <col min="259" max="259" width="9.140625" style="44"/>
    <col min="260" max="261" width="12" style="44" customWidth="1"/>
    <col min="262" max="262" width="11.85546875" style="44" customWidth="1"/>
    <col min="263" max="263" width="11.7109375" style="44" customWidth="1"/>
    <col min="264" max="264" width="11.5703125" style="44" customWidth="1"/>
    <col min="265" max="265" width="9.85546875" style="44" customWidth="1"/>
    <col min="266" max="266" width="12.42578125" style="44" customWidth="1"/>
    <col min="267" max="267" width="13.28515625" style="44" customWidth="1"/>
    <col min="268" max="512" width="9.140625" style="44"/>
    <col min="513" max="513" width="17.42578125" style="44" customWidth="1"/>
    <col min="514" max="514" width="13.28515625" style="44" customWidth="1"/>
    <col min="515" max="515" width="9.140625" style="44"/>
    <col min="516" max="517" width="12" style="44" customWidth="1"/>
    <col min="518" max="518" width="11.85546875" style="44" customWidth="1"/>
    <col min="519" max="519" width="11.7109375" style="44" customWidth="1"/>
    <col min="520" max="520" width="11.5703125" style="44" customWidth="1"/>
    <col min="521" max="521" width="9.85546875" style="44" customWidth="1"/>
    <col min="522" max="522" width="12.42578125" style="44" customWidth="1"/>
    <col min="523" max="523" width="13.28515625" style="44" customWidth="1"/>
    <col min="524" max="768" width="9.140625" style="44"/>
    <col min="769" max="769" width="17.42578125" style="44" customWidth="1"/>
    <col min="770" max="770" width="13.28515625" style="44" customWidth="1"/>
    <col min="771" max="771" width="9.140625" style="44"/>
    <col min="772" max="773" width="12" style="44" customWidth="1"/>
    <col min="774" max="774" width="11.85546875" style="44" customWidth="1"/>
    <col min="775" max="775" width="11.7109375" style="44" customWidth="1"/>
    <col min="776" max="776" width="11.5703125" style="44" customWidth="1"/>
    <col min="777" max="777" width="9.85546875" style="44" customWidth="1"/>
    <col min="778" max="778" width="12.42578125" style="44" customWidth="1"/>
    <col min="779" max="779" width="13.28515625" style="44" customWidth="1"/>
    <col min="780" max="1024" width="9.140625" style="44"/>
    <col min="1025" max="1025" width="17.42578125" style="44" customWidth="1"/>
    <col min="1026" max="1026" width="13.28515625" style="44" customWidth="1"/>
    <col min="1027" max="1027" width="9.140625" style="44"/>
    <col min="1028" max="1029" width="12" style="44" customWidth="1"/>
    <col min="1030" max="1030" width="11.85546875" style="44" customWidth="1"/>
    <col min="1031" max="1031" width="11.7109375" style="44" customWidth="1"/>
    <col min="1032" max="1032" width="11.5703125" style="44" customWidth="1"/>
    <col min="1033" max="1033" width="9.85546875" style="44" customWidth="1"/>
    <col min="1034" max="1034" width="12.42578125" style="44" customWidth="1"/>
    <col min="1035" max="1035" width="13.28515625" style="44" customWidth="1"/>
    <col min="1036" max="1280" width="9.140625" style="44"/>
    <col min="1281" max="1281" width="17.42578125" style="44" customWidth="1"/>
    <col min="1282" max="1282" width="13.28515625" style="44" customWidth="1"/>
    <col min="1283" max="1283" width="9.140625" style="44"/>
    <col min="1284" max="1285" width="12" style="44" customWidth="1"/>
    <col min="1286" max="1286" width="11.85546875" style="44" customWidth="1"/>
    <col min="1287" max="1287" width="11.7109375" style="44" customWidth="1"/>
    <col min="1288" max="1288" width="11.5703125" style="44" customWidth="1"/>
    <col min="1289" max="1289" width="9.85546875" style="44" customWidth="1"/>
    <col min="1290" max="1290" width="12.42578125" style="44" customWidth="1"/>
    <col min="1291" max="1291" width="13.28515625" style="44" customWidth="1"/>
    <col min="1292" max="1536" width="9.140625" style="44"/>
    <col min="1537" max="1537" width="17.42578125" style="44" customWidth="1"/>
    <col min="1538" max="1538" width="13.28515625" style="44" customWidth="1"/>
    <col min="1539" max="1539" width="9.140625" style="44"/>
    <col min="1540" max="1541" width="12" style="44" customWidth="1"/>
    <col min="1542" max="1542" width="11.85546875" style="44" customWidth="1"/>
    <col min="1543" max="1543" width="11.7109375" style="44" customWidth="1"/>
    <col min="1544" max="1544" width="11.5703125" style="44" customWidth="1"/>
    <col min="1545" max="1545" width="9.85546875" style="44" customWidth="1"/>
    <col min="1546" max="1546" width="12.42578125" style="44" customWidth="1"/>
    <col min="1547" max="1547" width="13.28515625" style="44" customWidth="1"/>
    <col min="1548" max="1792" width="9.140625" style="44"/>
    <col min="1793" max="1793" width="17.42578125" style="44" customWidth="1"/>
    <col min="1794" max="1794" width="13.28515625" style="44" customWidth="1"/>
    <col min="1795" max="1795" width="9.140625" style="44"/>
    <col min="1796" max="1797" width="12" style="44" customWidth="1"/>
    <col min="1798" max="1798" width="11.85546875" style="44" customWidth="1"/>
    <col min="1799" max="1799" width="11.7109375" style="44" customWidth="1"/>
    <col min="1800" max="1800" width="11.5703125" style="44" customWidth="1"/>
    <col min="1801" max="1801" width="9.85546875" style="44" customWidth="1"/>
    <col min="1802" max="1802" width="12.42578125" style="44" customWidth="1"/>
    <col min="1803" max="1803" width="13.28515625" style="44" customWidth="1"/>
    <col min="1804" max="2048" width="9.140625" style="44"/>
    <col min="2049" max="2049" width="17.42578125" style="44" customWidth="1"/>
    <col min="2050" max="2050" width="13.28515625" style="44" customWidth="1"/>
    <col min="2051" max="2051" width="9.140625" style="44"/>
    <col min="2052" max="2053" width="12" style="44" customWidth="1"/>
    <col min="2054" max="2054" width="11.85546875" style="44" customWidth="1"/>
    <col min="2055" max="2055" width="11.7109375" style="44" customWidth="1"/>
    <col min="2056" max="2056" width="11.5703125" style="44" customWidth="1"/>
    <col min="2057" max="2057" width="9.85546875" style="44" customWidth="1"/>
    <col min="2058" max="2058" width="12.42578125" style="44" customWidth="1"/>
    <col min="2059" max="2059" width="13.28515625" style="44" customWidth="1"/>
    <col min="2060" max="2304" width="9.140625" style="44"/>
    <col min="2305" max="2305" width="17.42578125" style="44" customWidth="1"/>
    <col min="2306" max="2306" width="13.28515625" style="44" customWidth="1"/>
    <col min="2307" max="2307" width="9.140625" style="44"/>
    <col min="2308" max="2309" width="12" style="44" customWidth="1"/>
    <col min="2310" max="2310" width="11.85546875" style="44" customWidth="1"/>
    <col min="2311" max="2311" width="11.7109375" style="44" customWidth="1"/>
    <col min="2312" max="2312" width="11.5703125" style="44" customWidth="1"/>
    <col min="2313" max="2313" width="9.85546875" style="44" customWidth="1"/>
    <col min="2314" max="2314" width="12.42578125" style="44" customWidth="1"/>
    <col min="2315" max="2315" width="13.28515625" style="44" customWidth="1"/>
    <col min="2316" max="2560" width="9.140625" style="44"/>
    <col min="2561" max="2561" width="17.42578125" style="44" customWidth="1"/>
    <col min="2562" max="2562" width="13.28515625" style="44" customWidth="1"/>
    <col min="2563" max="2563" width="9.140625" style="44"/>
    <col min="2564" max="2565" width="12" style="44" customWidth="1"/>
    <col min="2566" max="2566" width="11.85546875" style="44" customWidth="1"/>
    <col min="2567" max="2567" width="11.7109375" style="44" customWidth="1"/>
    <col min="2568" max="2568" width="11.5703125" style="44" customWidth="1"/>
    <col min="2569" max="2569" width="9.85546875" style="44" customWidth="1"/>
    <col min="2570" max="2570" width="12.42578125" style="44" customWidth="1"/>
    <col min="2571" max="2571" width="13.28515625" style="44" customWidth="1"/>
    <col min="2572" max="2816" width="9.140625" style="44"/>
    <col min="2817" max="2817" width="17.42578125" style="44" customWidth="1"/>
    <col min="2818" max="2818" width="13.28515625" style="44" customWidth="1"/>
    <col min="2819" max="2819" width="9.140625" style="44"/>
    <col min="2820" max="2821" width="12" style="44" customWidth="1"/>
    <col min="2822" max="2822" width="11.85546875" style="44" customWidth="1"/>
    <col min="2823" max="2823" width="11.7109375" style="44" customWidth="1"/>
    <col min="2824" max="2824" width="11.5703125" style="44" customWidth="1"/>
    <col min="2825" max="2825" width="9.85546875" style="44" customWidth="1"/>
    <col min="2826" max="2826" width="12.42578125" style="44" customWidth="1"/>
    <col min="2827" max="2827" width="13.28515625" style="44" customWidth="1"/>
    <col min="2828" max="3072" width="9.140625" style="44"/>
    <col min="3073" max="3073" width="17.42578125" style="44" customWidth="1"/>
    <col min="3074" max="3074" width="13.28515625" style="44" customWidth="1"/>
    <col min="3075" max="3075" width="9.140625" style="44"/>
    <col min="3076" max="3077" width="12" style="44" customWidth="1"/>
    <col min="3078" max="3078" width="11.85546875" style="44" customWidth="1"/>
    <col min="3079" max="3079" width="11.7109375" style="44" customWidth="1"/>
    <col min="3080" max="3080" width="11.5703125" style="44" customWidth="1"/>
    <col min="3081" max="3081" width="9.85546875" style="44" customWidth="1"/>
    <col min="3082" max="3082" width="12.42578125" style="44" customWidth="1"/>
    <col min="3083" max="3083" width="13.28515625" style="44" customWidth="1"/>
    <col min="3084" max="3328" width="9.140625" style="44"/>
    <col min="3329" max="3329" width="17.42578125" style="44" customWidth="1"/>
    <col min="3330" max="3330" width="13.28515625" style="44" customWidth="1"/>
    <col min="3331" max="3331" width="9.140625" style="44"/>
    <col min="3332" max="3333" width="12" style="44" customWidth="1"/>
    <col min="3334" max="3334" width="11.85546875" style="44" customWidth="1"/>
    <col min="3335" max="3335" width="11.7109375" style="44" customWidth="1"/>
    <col min="3336" max="3336" width="11.5703125" style="44" customWidth="1"/>
    <col min="3337" max="3337" width="9.85546875" style="44" customWidth="1"/>
    <col min="3338" max="3338" width="12.42578125" style="44" customWidth="1"/>
    <col min="3339" max="3339" width="13.28515625" style="44" customWidth="1"/>
    <col min="3340" max="3584" width="9.140625" style="44"/>
    <col min="3585" max="3585" width="17.42578125" style="44" customWidth="1"/>
    <col min="3586" max="3586" width="13.28515625" style="44" customWidth="1"/>
    <col min="3587" max="3587" width="9.140625" style="44"/>
    <col min="3588" max="3589" width="12" style="44" customWidth="1"/>
    <col min="3590" max="3590" width="11.85546875" style="44" customWidth="1"/>
    <col min="3591" max="3591" width="11.7109375" style="44" customWidth="1"/>
    <col min="3592" max="3592" width="11.5703125" style="44" customWidth="1"/>
    <col min="3593" max="3593" width="9.85546875" style="44" customWidth="1"/>
    <col min="3594" max="3594" width="12.42578125" style="44" customWidth="1"/>
    <col min="3595" max="3595" width="13.28515625" style="44" customWidth="1"/>
    <col min="3596" max="3840" width="9.140625" style="44"/>
    <col min="3841" max="3841" width="17.42578125" style="44" customWidth="1"/>
    <col min="3842" max="3842" width="13.28515625" style="44" customWidth="1"/>
    <col min="3843" max="3843" width="9.140625" style="44"/>
    <col min="3844" max="3845" width="12" style="44" customWidth="1"/>
    <col min="3846" max="3846" width="11.85546875" style="44" customWidth="1"/>
    <col min="3847" max="3847" width="11.7109375" style="44" customWidth="1"/>
    <col min="3848" max="3848" width="11.5703125" style="44" customWidth="1"/>
    <col min="3849" max="3849" width="9.85546875" style="44" customWidth="1"/>
    <col min="3850" max="3850" width="12.42578125" style="44" customWidth="1"/>
    <col min="3851" max="3851" width="13.28515625" style="44" customWidth="1"/>
    <col min="3852" max="4096" width="9.140625" style="44"/>
    <col min="4097" max="4097" width="17.42578125" style="44" customWidth="1"/>
    <col min="4098" max="4098" width="13.28515625" style="44" customWidth="1"/>
    <col min="4099" max="4099" width="9.140625" style="44"/>
    <col min="4100" max="4101" width="12" style="44" customWidth="1"/>
    <col min="4102" max="4102" width="11.85546875" style="44" customWidth="1"/>
    <col min="4103" max="4103" width="11.7109375" style="44" customWidth="1"/>
    <col min="4104" max="4104" width="11.5703125" style="44" customWidth="1"/>
    <col min="4105" max="4105" width="9.85546875" style="44" customWidth="1"/>
    <col min="4106" max="4106" width="12.42578125" style="44" customWidth="1"/>
    <col min="4107" max="4107" width="13.28515625" style="44" customWidth="1"/>
    <col min="4108" max="4352" width="9.140625" style="44"/>
    <col min="4353" max="4353" width="17.42578125" style="44" customWidth="1"/>
    <col min="4354" max="4354" width="13.28515625" style="44" customWidth="1"/>
    <col min="4355" max="4355" width="9.140625" style="44"/>
    <col min="4356" max="4357" width="12" style="44" customWidth="1"/>
    <col min="4358" max="4358" width="11.85546875" style="44" customWidth="1"/>
    <col min="4359" max="4359" width="11.7109375" style="44" customWidth="1"/>
    <col min="4360" max="4360" width="11.5703125" style="44" customWidth="1"/>
    <col min="4361" max="4361" width="9.85546875" style="44" customWidth="1"/>
    <col min="4362" max="4362" width="12.42578125" style="44" customWidth="1"/>
    <col min="4363" max="4363" width="13.28515625" style="44" customWidth="1"/>
    <col min="4364" max="4608" width="9.140625" style="44"/>
    <col min="4609" max="4609" width="17.42578125" style="44" customWidth="1"/>
    <col min="4610" max="4610" width="13.28515625" style="44" customWidth="1"/>
    <col min="4611" max="4611" width="9.140625" style="44"/>
    <col min="4612" max="4613" width="12" style="44" customWidth="1"/>
    <col min="4614" max="4614" width="11.85546875" style="44" customWidth="1"/>
    <col min="4615" max="4615" width="11.7109375" style="44" customWidth="1"/>
    <col min="4616" max="4616" width="11.5703125" style="44" customWidth="1"/>
    <col min="4617" max="4617" width="9.85546875" style="44" customWidth="1"/>
    <col min="4618" max="4618" width="12.42578125" style="44" customWidth="1"/>
    <col min="4619" max="4619" width="13.28515625" style="44" customWidth="1"/>
    <col min="4620" max="4864" width="9.140625" style="44"/>
    <col min="4865" max="4865" width="17.42578125" style="44" customWidth="1"/>
    <col min="4866" max="4866" width="13.28515625" style="44" customWidth="1"/>
    <col min="4867" max="4867" width="9.140625" style="44"/>
    <col min="4868" max="4869" width="12" style="44" customWidth="1"/>
    <col min="4870" max="4870" width="11.85546875" style="44" customWidth="1"/>
    <col min="4871" max="4871" width="11.7109375" style="44" customWidth="1"/>
    <col min="4872" max="4872" width="11.5703125" style="44" customWidth="1"/>
    <col min="4873" max="4873" width="9.85546875" style="44" customWidth="1"/>
    <col min="4874" max="4874" width="12.42578125" style="44" customWidth="1"/>
    <col min="4875" max="4875" width="13.28515625" style="44" customWidth="1"/>
    <col min="4876" max="5120" width="9.140625" style="44"/>
    <col min="5121" max="5121" width="17.42578125" style="44" customWidth="1"/>
    <col min="5122" max="5122" width="13.28515625" style="44" customWidth="1"/>
    <col min="5123" max="5123" width="9.140625" style="44"/>
    <col min="5124" max="5125" width="12" style="44" customWidth="1"/>
    <col min="5126" max="5126" width="11.85546875" style="44" customWidth="1"/>
    <col min="5127" max="5127" width="11.7109375" style="44" customWidth="1"/>
    <col min="5128" max="5128" width="11.5703125" style="44" customWidth="1"/>
    <col min="5129" max="5129" width="9.85546875" style="44" customWidth="1"/>
    <col min="5130" max="5130" width="12.42578125" style="44" customWidth="1"/>
    <col min="5131" max="5131" width="13.28515625" style="44" customWidth="1"/>
    <col min="5132" max="5376" width="9.140625" style="44"/>
    <col min="5377" max="5377" width="17.42578125" style="44" customWidth="1"/>
    <col min="5378" max="5378" width="13.28515625" style="44" customWidth="1"/>
    <col min="5379" max="5379" width="9.140625" style="44"/>
    <col min="5380" max="5381" width="12" style="44" customWidth="1"/>
    <col min="5382" max="5382" width="11.85546875" style="44" customWidth="1"/>
    <col min="5383" max="5383" width="11.7109375" style="44" customWidth="1"/>
    <col min="5384" max="5384" width="11.5703125" style="44" customWidth="1"/>
    <col min="5385" max="5385" width="9.85546875" style="44" customWidth="1"/>
    <col min="5386" max="5386" width="12.42578125" style="44" customWidth="1"/>
    <col min="5387" max="5387" width="13.28515625" style="44" customWidth="1"/>
    <col min="5388" max="5632" width="9.140625" style="44"/>
    <col min="5633" max="5633" width="17.42578125" style="44" customWidth="1"/>
    <col min="5634" max="5634" width="13.28515625" style="44" customWidth="1"/>
    <col min="5635" max="5635" width="9.140625" style="44"/>
    <col min="5636" max="5637" width="12" style="44" customWidth="1"/>
    <col min="5638" max="5638" width="11.85546875" style="44" customWidth="1"/>
    <col min="5639" max="5639" width="11.7109375" style="44" customWidth="1"/>
    <col min="5640" max="5640" width="11.5703125" style="44" customWidth="1"/>
    <col min="5641" max="5641" width="9.85546875" style="44" customWidth="1"/>
    <col min="5642" max="5642" width="12.42578125" style="44" customWidth="1"/>
    <col min="5643" max="5643" width="13.28515625" style="44" customWidth="1"/>
    <col min="5644" max="5888" width="9.140625" style="44"/>
    <col min="5889" max="5889" width="17.42578125" style="44" customWidth="1"/>
    <col min="5890" max="5890" width="13.28515625" style="44" customWidth="1"/>
    <col min="5891" max="5891" width="9.140625" style="44"/>
    <col min="5892" max="5893" width="12" style="44" customWidth="1"/>
    <col min="5894" max="5894" width="11.85546875" style="44" customWidth="1"/>
    <col min="5895" max="5895" width="11.7109375" style="44" customWidth="1"/>
    <col min="5896" max="5896" width="11.5703125" style="44" customWidth="1"/>
    <col min="5897" max="5897" width="9.85546875" style="44" customWidth="1"/>
    <col min="5898" max="5898" width="12.42578125" style="44" customWidth="1"/>
    <col min="5899" max="5899" width="13.28515625" style="44" customWidth="1"/>
    <col min="5900" max="6144" width="9.140625" style="44"/>
    <col min="6145" max="6145" width="17.42578125" style="44" customWidth="1"/>
    <col min="6146" max="6146" width="13.28515625" style="44" customWidth="1"/>
    <col min="6147" max="6147" width="9.140625" style="44"/>
    <col min="6148" max="6149" width="12" style="44" customWidth="1"/>
    <col min="6150" max="6150" width="11.85546875" style="44" customWidth="1"/>
    <col min="6151" max="6151" width="11.7109375" style="44" customWidth="1"/>
    <col min="6152" max="6152" width="11.5703125" style="44" customWidth="1"/>
    <col min="6153" max="6153" width="9.85546875" style="44" customWidth="1"/>
    <col min="6154" max="6154" width="12.42578125" style="44" customWidth="1"/>
    <col min="6155" max="6155" width="13.28515625" style="44" customWidth="1"/>
    <col min="6156" max="6400" width="9.140625" style="44"/>
    <col min="6401" max="6401" width="17.42578125" style="44" customWidth="1"/>
    <col min="6402" max="6402" width="13.28515625" style="44" customWidth="1"/>
    <col min="6403" max="6403" width="9.140625" style="44"/>
    <col min="6404" max="6405" width="12" style="44" customWidth="1"/>
    <col min="6406" max="6406" width="11.85546875" style="44" customWidth="1"/>
    <col min="6407" max="6407" width="11.7109375" style="44" customWidth="1"/>
    <col min="6408" max="6408" width="11.5703125" style="44" customWidth="1"/>
    <col min="6409" max="6409" width="9.85546875" style="44" customWidth="1"/>
    <col min="6410" max="6410" width="12.42578125" style="44" customWidth="1"/>
    <col min="6411" max="6411" width="13.28515625" style="44" customWidth="1"/>
    <col min="6412" max="6656" width="9.140625" style="44"/>
    <col min="6657" max="6657" width="17.42578125" style="44" customWidth="1"/>
    <col min="6658" max="6658" width="13.28515625" style="44" customWidth="1"/>
    <col min="6659" max="6659" width="9.140625" style="44"/>
    <col min="6660" max="6661" width="12" style="44" customWidth="1"/>
    <col min="6662" max="6662" width="11.85546875" style="44" customWidth="1"/>
    <col min="6663" max="6663" width="11.7109375" style="44" customWidth="1"/>
    <col min="6664" max="6664" width="11.5703125" style="44" customWidth="1"/>
    <col min="6665" max="6665" width="9.85546875" style="44" customWidth="1"/>
    <col min="6666" max="6666" width="12.42578125" style="44" customWidth="1"/>
    <col min="6667" max="6667" width="13.28515625" style="44" customWidth="1"/>
    <col min="6668" max="6912" width="9.140625" style="44"/>
    <col min="6913" max="6913" width="17.42578125" style="44" customWidth="1"/>
    <col min="6914" max="6914" width="13.28515625" style="44" customWidth="1"/>
    <col min="6915" max="6915" width="9.140625" style="44"/>
    <col min="6916" max="6917" width="12" style="44" customWidth="1"/>
    <col min="6918" max="6918" width="11.85546875" style="44" customWidth="1"/>
    <col min="6919" max="6919" width="11.7109375" style="44" customWidth="1"/>
    <col min="6920" max="6920" width="11.5703125" style="44" customWidth="1"/>
    <col min="6921" max="6921" width="9.85546875" style="44" customWidth="1"/>
    <col min="6922" max="6922" width="12.42578125" style="44" customWidth="1"/>
    <col min="6923" max="6923" width="13.28515625" style="44" customWidth="1"/>
    <col min="6924" max="7168" width="9.140625" style="44"/>
    <col min="7169" max="7169" width="17.42578125" style="44" customWidth="1"/>
    <col min="7170" max="7170" width="13.28515625" style="44" customWidth="1"/>
    <col min="7171" max="7171" width="9.140625" style="44"/>
    <col min="7172" max="7173" width="12" style="44" customWidth="1"/>
    <col min="7174" max="7174" width="11.85546875" style="44" customWidth="1"/>
    <col min="7175" max="7175" width="11.7109375" style="44" customWidth="1"/>
    <col min="7176" max="7176" width="11.5703125" style="44" customWidth="1"/>
    <col min="7177" max="7177" width="9.85546875" style="44" customWidth="1"/>
    <col min="7178" max="7178" width="12.42578125" style="44" customWidth="1"/>
    <col min="7179" max="7179" width="13.28515625" style="44" customWidth="1"/>
    <col min="7180" max="7424" width="9.140625" style="44"/>
    <col min="7425" max="7425" width="17.42578125" style="44" customWidth="1"/>
    <col min="7426" max="7426" width="13.28515625" style="44" customWidth="1"/>
    <col min="7427" max="7427" width="9.140625" style="44"/>
    <col min="7428" max="7429" width="12" style="44" customWidth="1"/>
    <col min="7430" max="7430" width="11.85546875" style="44" customWidth="1"/>
    <col min="7431" max="7431" width="11.7109375" style="44" customWidth="1"/>
    <col min="7432" max="7432" width="11.5703125" style="44" customWidth="1"/>
    <col min="7433" max="7433" width="9.85546875" style="44" customWidth="1"/>
    <col min="7434" max="7434" width="12.42578125" style="44" customWidth="1"/>
    <col min="7435" max="7435" width="13.28515625" style="44" customWidth="1"/>
    <col min="7436" max="7680" width="9.140625" style="44"/>
    <col min="7681" max="7681" width="17.42578125" style="44" customWidth="1"/>
    <col min="7682" max="7682" width="13.28515625" style="44" customWidth="1"/>
    <col min="7683" max="7683" width="9.140625" style="44"/>
    <col min="7684" max="7685" width="12" style="44" customWidth="1"/>
    <col min="7686" max="7686" width="11.85546875" style="44" customWidth="1"/>
    <col min="7687" max="7687" width="11.7109375" style="44" customWidth="1"/>
    <col min="7688" max="7688" width="11.5703125" style="44" customWidth="1"/>
    <col min="7689" max="7689" width="9.85546875" style="44" customWidth="1"/>
    <col min="7690" max="7690" width="12.42578125" style="44" customWidth="1"/>
    <col min="7691" max="7691" width="13.28515625" style="44" customWidth="1"/>
    <col min="7692" max="7936" width="9.140625" style="44"/>
    <col min="7937" max="7937" width="17.42578125" style="44" customWidth="1"/>
    <col min="7938" max="7938" width="13.28515625" style="44" customWidth="1"/>
    <col min="7939" max="7939" width="9.140625" style="44"/>
    <col min="7940" max="7941" width="12" style="44" customWidth="1"/>
    <col min="7942" max="7942" width="11.85546875" style="44" customWidth="1"/>
    <col min="7943" max="7943" width="11.7109375" style="44" customWidth="1"/>
    <col min="7944" max="7944" width="11.5703125" style="44" customWidth="1"/>
    <col min="7945" max="7945" width="9.85546875" style="44" customWidth="1"/>
    <col min="7946" max="7946" width="12.42578125" style="44" customWidth="1"/>
    <col min="7947" max="7947" width="13.28515625" style="44" customWidth="1"/>
    <col min="7948" max="8192" width="9.140625" style="44"/>
    <col min="8193" max="8193" width="17.42578125" style="44" customWidth="1"/>
    <col min="8194" max="8194" width="13.28515625" style="44" customWidth="1"/>
    <col min="8195" max="8195" width="9.140625" style="44"/>
    <col min="8196" max="8197" width="12" style="44" customWidth="1"/>
    <col min="8198" max="8198" width="11.85546875" style="44" customWidth="1"/>
    <col min="8199" max="8199" width="11.7109375" style="44" customWidth="1"/>
    <col min="8200" max="8200" width="11.5703125" style="44" customWidth="1"/>
    <col min="8201" max="8201" width="9.85546875" style="44" customWidth="1"/>
    <col min="8202" max="8202" width="12.42578125" style="44" customWidth="1"/>
    <col min="8203" max="8203" width="13.28515625" style="44" customWidth="1"/>
    <col min="8204" max="8448" width="9.140625" style="44"/>
    <col min="8449" max="8449" width="17.42578125" style="44" customWidth="1"/>
    <col min="8450" max="8450" width="13.28515625" style="44" customWidth="1"/>
    <col min="8451" max="8451" width="9.140625" style="44"/>
    <col min="8452" max="8453" width="12" style="44" customWidth="1"/>
    <col min="8454" max="8454" width="11.85546875" style="44" customWidth="1"/>
    <col min="8455" max="8455" width="11.7109375" style="44" customWidth="1"/>
    <col min="8456" max="8456" width="11.5703125" style="44" customWidth="1"/>
    <col min="8457" max="8457" width="9.85546875" style="44" customWidth="1"/>
    <col min="8458" max="8458" width="12.42578125" style="44" customWidth="1"/>
    <col min="8459" max="8459" width="13.28515625" style="44" customWidth="1"/>
    <col min="8460" max="8704" width="9.140625" style="44"/>
    <col min="8705" max="8705" width="17.42578125" style="44" customWidth="1"/>
    <col min="8706" max="8706" width="13.28515625" style="44" customWidth="1"/>
    <col min="8707" max="8707" width="9.140625" style="44"/>
    <col min="8708" max="8709" width="12" style="44" customWidth="1"/>
    <col min="8710" max="8710" width="11.85546875" style="44" customWidth="1"/>
    <col min="8711" max="8711" width="11.7109375" style="44" customWidth="1"/>
    <col min="8712" max="8712" width="11.5703125" style="44" customWidth="1"/>
    <col min="8713" max="8713" width="9.85546875" style="44" customWidth="1"/>
    <col min="8714" max="8714" width="12.42578125" style="44" customWidth="1"/>
    <col min="8715" max="8715" width="13.28515625" style="44" customWidth="1"/>
    <col min="8716" max="8960" width="9.140625" style="44"/>
    <col min="8961" max="8961" width="17.42578125" style="44" customWidth="1"/>
    <col min="8962" max="8962" width="13.28515625" style="44" customWidth="1"/>
    <col min="8963" max="8963" width="9.140625" style="44"/>
    <col min="8964" max="8965" width="12" style="44" customWidth="1"/>
    <col min="8966" max="8966" width="11.85546875" style="44" customWidth="1"/>
    <col min="8967" max="8967" width="11.7109375" style="44" customWidth="1"/>
    <col min="8968" max="8968" width="11.5703125" style="44" customWidth="1"/>
    <col min="8969" max="8969" width="9.85546875" style="44" customWidth="1"/>
    <col min="8970" max="8970" width="12.42578125" style="44" customWidth="1"/>
    <col min="8971" max="8971" width="13.28515625" style="44" customWidth="1"/>
    <col min="8972" max="9216" width="9.140625" style="44"/>
    <col min="9217" max="9217" width="17.42578125" style="44" customWidth="1"/>
    <col min="9218" max="9218" width="13.28515625" style="44" customWidth="1"/>
    <col min="9219" max="9219" width="9.140625" style="44"/>
    <col min="9220" max="9221" width="12" style="44" customWidth="1"/>
    <col min="9222" max="9222" width="11.85546875" style="44" customWidth="1"/>
    <col min="9223" max="9223" width="11.7109375" style="44" customWidth="1"/>
    <col min="9224" max="9224" width="11.5703125" style="44" customWidth="1"/>
    <col min="9225" max="9225" width="9.85546875" style="44" customWidth="1"/>
    <col min="9226" max="9226" width="12.42578125" style="44" customWidth="1"/>
    <col min="9227" max="9227" width="13.28515625" style="44" customWidth="1"/>
    <col min="9228" max="9472" width="9.140625" style="44"/>
    <col min="9473" max="9473" width="17.42578125" style="44" customWidth="1"/>
    <col min="9474" max="9474" width="13.28515625" style="44" customWidth="1"/>
    <col min="9475" max="9475" width="9.140625" style="44"/>
    <col min="9476" max="9477" width="12" style="44" customWidth="1"/>
    <col min="9478" max="9478" width="11.85546875" style="44" customWidth="1"/>
    <col min="9479" max="9479" width="11.7109375" style="44" customWidth="1"/>
    <col min="9480" max="9480" width="11.5703125" style="44" customWidth="1"/>
    <col min="9481" max="9481" width="9.85546875" style="44" customWidth="1"/>
    <col min="9482" max="9482" width="12.42578125" style="44" customWidth="1"/>
    <col min="9483" max="9483" width="13.28515625" style="44" customWidth="1"/>
    <col min="9484" max="9728" width="9.140625" style="44"/>
    <col min="9729" max="9729" width="17.42578125" style="44" customWidth="1"/>
    <col min="9730" max="9730" width="13.28515625" style="44" customWidth="1"/>
    <col min="9731" max="9731" width="9.140625" style="44"/>
    <col min="9732" max="9733" width="12" style="44" customWidth="1"/>
    <col min="9734" max="9734" width="11.85546875" style="44" customWidth="1"/>
    <col min="9735" max="9735" width="11.7109375" style="44" customWidth="1"/>
    <col min="9736" max="9736" width="11.5703125" style="44" customWidth="1"/>
    <col min="9737" max="9737" width="9.85546875" style="44" customWidth="1"/>
    <col min="9738" max="9738" width="12.42578125" style="44" customWidth="1"/>
    <col min="9739" max="9739" width="13.28515625" style="44" customWidth="1"/>
    <col min="9740" max="9984" width="9.140625" style="44"/>
    <col min="9985" max="9985" width="17.42578125" style="44" customWidth="1"/>
    <col min="9986" max="9986" width="13.28515625" style="44" customWidth="1"/>
    <col min="9987" max="9987" width="9.140625" style="44"/>
    <col min="9988" max="9989" width="12" style="44" customWidth="1"/>
    <col min="9990" max="9990" width="11.85546875" style="44" customWidth="1"/>
    <col min="9991" max="9991" width="11.7109375" style="44" customWidth="1"/>
    <col min="9992" max="9992" width="11.5703125" style="44" customWidth="1"/>
    <col min="9993" max="9993" width="9.85546875" style="44" customWidth="1"/>
    <col min="9994" max="9994" width="12.42578125" style="44" customWidth="1"/>
    <col min="9995" max="9995" width="13.28515625" style="44" customWidth="1"/>
    <col min="9996" max="10240" width="9.140625" style="44"/>
    <col min="10241" max="10241" width="17.42578125" style="44" customWidth="1"/>
    <col min="10242" max="10242" width="13.28515625" style="44" customWidth="1"/>
    <col min="10243" max="10243" width="9.140625" style="44"/>
    <col min="10244" max="10245" width="12" style="44" customWidth="1"/>
    <col min="10246" max="10246" width="11.85546875" style="44" customWidth="1"/>
    <col min="10247" max="10247" width="11.7109375" style="44" customWidth="1"/>
    <col min="10248" max="10248" width="11.5703125" style="44" customWidth="1"/>
    <col min="10249" max="10249" width="9.85546875" style="44" customWidth="1"/>
    <col min="10250" max="10250" width="12.42578125" style="44" customWidth="1"/>
    <col min="10251" max="10251" width="13.28515625" style="44" customWidth="1"/>
    <col min="10252" max="10496" width="9.140625" style="44"/>
    <col min="10497" max="10497" width="17.42578125" style="44" customWidth="1"/>
    <col min="10498" max="10498" width="13.28515625" style="44" customWidth="1"/>
    <col min="10499" max="10499" width="9.140625" style="44"/>
    <col min="10500" max="10501" width="12" style="44" customWidth="1"/>
    <col min="10502" max="10502" width="11.85546875" style="44" customWidth="1"/>
    <col min="10503" max="10503" width="11.7109375" style="44" customWidth="1"/>
    <col min="10504" max="10504" width="11.5703125" style="44" customWidth="1"/>
    <col min="10505" max="10505" width="9.85546875" style="44" customWidth="1"/>
    <col min="10506" max="10506" width="12.42578125" style="44" customWidth="1"/>
    <col min="10507" max="10507" width="13.28515625" style="44" customWidth="1"/>
    <col min="10508" max="10752" width="9.140625" style="44"/>
    <col min="10753" max="10753" width="17.42578125" style="44" customWidth="1"/>
    <col min="10754" max="10754" width="13.28515625" style="44" customWidth="1"/>
    <col min="10755" max="10755" width="9.140625" style="44"/>
    <col min="10756" max="10757" width="12" style="44" customWidth="1"/>
    <col min="10758" max="10758" width="11.85546875" style="44" customWidth="1"/>
    <col min="10759" max="10759" width="11.7109375" style="44" customWidth="1"/>
    <col min="10760" max="10760" width="11.5703125" style="44" customWidth="1"/>
    <col min="10761" max="10761" width="9.85546875" style="44" customWidth="1"/>
    <col min="10762" max="10762" width="12.42578125" style="44" customWidth="1"/>
    <col min="10763" max="10763" width="13.28515625" style="44" customWidth="1"/>
    <col min="10764" max="11008" width="9.140625" style="44"/>
    <col min="11009" max="11009" width="17.42578125" style="44" customWidth="1"/>
    <col min="11010" max="11010" width="13.28515625" style="44" customWidth="1"/>
    <col min="11011" max="11011" width="9.140625" style="44"/>
    <col min="11012" max="11013" width="12" style="44" customWidth="1"/>
    <col min="11014" max="11014" width="11.85546875" style="44" customWidth="1"/>
    <col min="11015" max="11015" width="11.7109375" style="44" customWidth="1"/>
    <col min="11016" max="11016" width="11.5703125" style="44" customWidth="1"/>
    <col min="11017" max="11017" width="9.85546875" style="44" customWidth="1"/>
    <col min="11018" max="11018" width="12.42578125" style="44" customWidth="1"/>
    <col min="11019" max="11019" width="13.28515625" style="44" customWidth="1"/>
    <col min="11020" max="11264" width="9.140625" style="44"/>
    <col min="11265" max="11265" width="17.42578125" style="44" customWidth="1"/>
    <col min="11266" max="11266" width="13.28515625" style="44" customWidth="1"/>
    <col min="11267" max="11267" width="9.140625" style="44"/>
    <col min="11268" max="11269" width="12" style="44" customWidth="1"/>
    <col min="11270" max="11270" width="11.85546875" style="44" customWidth="1"/>
    <col min="11271" max="11271" width="11.7109375" style="44" customWidth="1"/>
    <col min="11272" max="11272" width="11.5703125" style="44" customWidth="1"/>
    <col min="11273" max="11273" width="9.85546875" style="44" customWidth="1"/>
    <col min="11274" max="11274" width="12.42578125" style="44" customWidth="1"/>
    <col min="11275" max="11275" width="13.28515625" style="44" customWidth="1"/>
    <col min="11276" max="11520" width="9.140625" style="44"/>
    <col min="11521" max="11521" width="17.42578125" style="44" customWidth="1"/>
    <col min="11522" max="11522" width="13.28515625" style="44" customWidth="1"/>
    <col min="11523" max="11523" width="9.140625" style="44"/>
    <col min="11524" max="11525" width="12" style="44" customWidth="1"/>
    <col min="11526" max="11526" width="11.85546875" style="44" customWidth="1"/>
    <col min="11527" max="11527" width="11.7109375" style="44" customWidth="1"/>
    <col min="11528" max="11528" width="11.5703125" style="44" customWidth="1"/>
    <col min="11529" max="11529" width="9.85546875" style="44" customWidth="1"/>
    <col min="11530" max="11530" width="12.42578125" style="44" customWidth="1"/>
    <col min="11531" max="11531" width="13.28515625" style="44" customWidth="1"/>
    <col min="11532" max="11776" width="9.140625" style="44"/>
    <col min="11777" max="11777" width="17.42578125" style="44" customWidth="1"/>
    <col min="11778" max="11778" width="13.28515625" style="44" customWidth="1"/>
    <col min="11779" max="11779" width="9.140625" style="44"/>
    <col min="11780" max="11781" width="12" style="44" customWidth="1"/>
    <col min="11782" max="11782" width="11.85546875" style="44" customWidth="1"/>
    <col min="11783" max="11783" width="11.7109375" style="44" customWidth="1"/>
    <col min="11784" max="11784" width="11.5703125" style="44" customWidth="1"/>
    <col min="11785" max="11785" width="9.85546875" style="44" customWidth="1"/>
    <col min="11786" max="11786" width="12.42578125" style="44" customWidth="1"/>
    <col min="11787" max="11787" width="13.28515625" style="44" customWidth="1"/>
    <col min="11788" max="12032" width="9.140625" style="44"/>
    <col min="12033" max="12033" width="17.42578125" style="44" customWidth="1"/>
    <col min="12034" max="12034" width="13.28515625" style="44" customWidth="1"/>
    <col min="12035" max="12035" width="9.140625" style="44"/>
    <col min="12036" max="12037" width="12" style="44" customWidth="1"/>
    <col min="12038" max="12038" width="11.85546875" style="44" customWidth="1"/>
    <col min="12039" max="12039" width="11.7109375" style="44" customWidth="1"/>
    <col min="12040" max="12040" width="11.5703125" style="44" customWidth="1"/>
    <col min="12041" max="12041" width="9.85546875" style="44" customWidth="1"/>
    <col min="12042" max="12042" width="12.42578125" style="44" customWidth="1"/>
    <col min="12043" max="12043" width="13.28515625" style="44" customWidth="1"/>
    <col min="12044" max="12288" width="9.140625" style="44"/>
    <col min="12289" max="12289" width="17.42578125" style="44" customWidth="1"/>
    <col min="12290" max="12290" width="13.28515625" style="44" customWidth="1"/>
    <col min="12291" max="12291" width="9.140625" style="44"/>
    <col min="12292" max="12293" width="12" style="44" customWidth="1"/>
    <col min="12294" max="12294" width="11.85546875" style="44" customWidth="1"/>
    <col min="12295" max="12295" width="11.7109375" style="44" customWidth="1"/>
    <col min="12296" max="12296" width="11.5703125" style="44" customWidth="1"/>
    <col min="12297" max="12297" width="9.85546875" style="44" customWidth="1"/>
    <col min="12298" max="12298" width="12.42578125" style="44" customWidth="1"/>
    <col min="12299" max="12299" width="13.28515625" style="44" customWidth="1"/>
    <col min="12300" max="12544" width="9.140625" style="44"/>
    <col min="12545" max="12545" width="17.42578125" style="44" customWidth="1"/>
    <col min="12546" max="12546" width="13.28515625" style="44" customWidth="1"/>
    <col min="12547" max="12547" width="9.140625" style="44"/>
    <col min="12548" max="12549" width="12" style="44" customWidth="1"/>
    <col min="12550" max="12550" width="11.85546875" style="44" customWidth="1"/>
    <col min="12551" max="12551" width="11.7109375" style="44" customWidth="1"/>
    <col min="12552" max="12552" width="11.5703125" style="44" customWidth="1"/>
    <col min="12553" max="12553" width="9.85546875" style="44" customWidth="1"/>
    <col min="12554" max="12554" width="12.42578125" style="44" customWidth="1"/>
    <col min="12555" max="12555" width="13.28515625" style="44" customWidth="1"/>
    <col min="12556" max="12800" width="9.140625" style="44"/>
    <col min="12801" max="12801" width="17.42578125" style="44" customWidth="1"/>
    <col min="12802" max="12802" width="13.28515625" style="44" customWidth="1"/>
    <col min="12803" max="12803" width="9.140625" style="44"/>
    <col min="12804" max="12805" width="12" style="44" customWidth="1"/>
    <col min="12806" max="12806" width="11.85546875" style="44" customWidth="1"/>
    <col min="12807" max="12807" width="11.7109375" style="44" customWidth="1"/>
    <col min="12808" max="12808" width="11.5703125" style="44" customWidth="1"/>
    <col min="12809" max="12809" width="9.85546875" style="44" customWidth="1"/>
    <col min="12810" max="12810" width="12.42578125" style="44" customWidth="1"/>
    <col min="12811" max="12811" width="13.28515625" style="44" customWidth="1"/>
    <col min="12812" max="13056" width="9.140625" style="44"/>
    <col min="13057" max="13057" width="17.42578125" style="44" customWidth="1"/>
    <col min="13058" max="13058" width="13.28515625" style="44" customWidth="1"/>
    <col min="13059" max="13059" width="9.140625" style="44"/>
    <col min="13060" max="13061" width="12" style="44" customWidth="1"/>
    <col min="13062" max="13062" width="11.85546875" style="44" customWidth="1"/>
    <col min="13063" max="13063" width="11.7109375" style="44" customWidth="1"/>
    <col min="13064" max="13064" width="11.5703125" style="44" customWidth="1"/>
    <col min="13065" max="13065" width="9.85546875" style="44" customWidth="1"/>
    <col min="13066" max="13066" width="12.42578125" style="44" customWidth="1"/>
    <col min="13067" max="13067" width="13.28515625" style="44" customWidth="1"/>
    <col min="13068" max="13312" width="9.140625" style="44"/>
    <col min="13313" max="13313" width="17.42578125" style="44" customWidth="1"/>
    <col min="13314" max="13314" width="13.28515625" style="44" customWidth="1"/>
    <col min="13315" max="13315" width="9.140625" style="44"/>
    <col min="13316" max="13317" width="12" style="44" customWidth="1"/>
    <col min="13318" max="13318" width="11.85546875" style="44" customWidth="1"/>
    <col min="13319" max="13319" width="11.7109375" style="44" customWidth="1"/>
    <col min="13320" max="13320" width="11.5703125" style="44" customWidth="1"/>
    <col min="13321" max="13321" width="9.85546875" style="44" customWidth="1"/>
    <col min="13322" max="13322" width="12.42578125" style="44" customWidth="1"/>
    <col min="13323" max="13323" width="13.28515625" style="44" customWidth="1"/>
    <col min="13324" max="13568" width="9.140625" style="44"/>
    <col min="13569" max="13569" width="17.42578125" style="44" customWidth="1"/>
    <col min="13570" max="13570" width="13.28515625" style="44" customWidth="1"/>
    <col min="13571" max="13571" width="9.140625" style="44"/>
    <col min="13572" max="13573" width="12" style="44" customWidth="1"/>
    <col min="13574" max="13574" width="11.85546875" style="44" customWidth="1"/>
    <col min="13575" max="13575" width="11.7109375" style="44" customWidth="1"/>
    <col min="13576" max="13576" width="11.5703125" style="44" customWidth="1"/>
    <col min="13577" max="13577" width="9.85546875" style="44" customWidth="1"/>
    <col min="13578" max="13578" width="12.42578125" style="44" customWidth="1"/>
    <col min="13579" max="13579" width="13.28515625" style="44" customWidth="1"/>
    <col min="13580" max="13824" width="9.140625" style="44"/>
    <col min="13825" max="13825" width="17.42578125" style="44" customWidth="1"/>
    <col min="13826" max="13826" width="13.28515625" style="44" customWidth="1"/>
    <col min="13827" max="13827" width="9.140625" style="44"/>
    <col min="13828" max="13829" width="12" style="44" customWidth="1"/>
    <col min="13830" max="13830" width="11.85546875" style="44" customWidth="1"/>
    <col min="13831" max="13831" width="11.7109375" style="44" customWidth="1"/>
    <col min="13832" max="13832" width="11.5703125" style="44" customWidth="1"/>
    <col min="13833" max="13833" width="9.85546875" style="44" customWidth="1"/>
    <col min="13834" max="13834" width="12.42578125" style="44" customWidth="1"/>
    <col min="13835" max="13835" width="13.28515625" style="44" customWidth="1"/>
    <col min="13836" max="14080" width="9.140625" style="44"/>
    <col min="14081" max="14081" width="17.42578125" style="44" customWidth="1"/>
    <col min="14082" max="14082" width="13.28515625" style="44" customWidth="1"/>
    <col min="14083" max="14083" width="9.140625" style="44"/>
    <col min="14084" max="14085" width="12" style="44" customWidth="1"/>
    <col min="14086" max="14086" width="11.85546875" style="44" customWidth="1"/>
    <col min="14087" max="14087" width="11.7109375" style="44" customWidth="1"/>
    <col min="14088" max="14088" width="11.5703125" style="44" customWidth="1"/>
    <col min="14089" max="14089" width="9.85546875" style="44" customWidth="1"/>
    <col min="14090" max="14090" width="12.42578125" style="44" customWidth="1"/>
    <col min="14091" max="14091" width="13.28515625" style="44" customWidth="1"/>
    <col min="14092" max="14336" width="9.140625" style="44"/>
    <col min="14337" max="14337" width="17.42578125" style="44" customWidth="1"/>
    <col min="14338" max="14338" width="13.28515625" style="44" customWidth="1"/>
    <col min="14339" max="14339" width="9.140625" style="44"/>
    <col min="14340" max="14341" width="12" style="44" customWidth="1"/>
    <col min="14342" max="14342" width="11.85546875" style="44" customWidth="1"/>
    <col min="14343" max="14343" width="11.7109375" style="44" customWidth="1"/>
    <col min="14344" max="14344" width="11.5703125" style="44" customWidth="1"/>
    <col min="14345" max="14345" width="9.85546875" style="44" customWidth="1"/>
    <col min="14346" max="14346" width="12.42578125" style="44" customWidth="1"/>
    <col min="14347" max="14347" width="13.28515625" style="44" customWidth="1"/>
    <col min="14348" max="14592" width="9.140625" style="44"/>
    <col min="14593" max="14593" width="17.42578125" style="44" customWidth="1"/>
    <col min="14594" max="14594" width="13.28515625" style="44" customWidth="1"/>
    <col min="14595" max="14595" width="9.140625" style="44"/>
    <col min="14596" max="14597" width="12" style="44" customWidth="1"/>
    <col min="14598" max="14598" width="11.85546875" style="44" customWidth="1"/>
    <col min="14599" max="14599" width="11.7109375" style="44" customWidth="1"/>
    <col min="14600" max="14600" width="11.5703125" style="44" customWidth="1"/>
    <col min="14601" max="14601" width="9.85546875" style="44" customWidth="1"/>
    <col min="14602" max="14602" width="12.42578125" style="44" customWidth="1"/>
    <col min="14603" max="14603" width="13.28515625" style="44" customWidth="1"/>
    <col min="14604" max="14848" width="9.140625" style="44"/>
    <col min="14849" max="14849" width="17.42578125" style="44" customWidth="1"/>
    <col min="14850" max="14850" width="13.28515625" style="44" customWidth="1"/>
    <col min="14851" max="14851" width="9.140625" style="44"/>
    <col min="14852" max="14853" width="12" style="44" customWidth="1"/>
    <col min="14854" max="14854" width="11.85546875" style="44" customWidth="1"/>
    <col min="14855" max="14855" width="11.7109375" style="44" customWidth="1"/>
    <col min="14856" max="14856" width="11.5703125" style="44" customWidth="1"/>
    <col min="14857" max="14857" width="9.85546875" style="44" customWidth="1"/>
    <col min="14858" max="14858" width="12.42578125" style="44" customWidth="1"/>
    <col min="14859" max="14859" width="13.28515625" style="44" customWidth="1"/>
    <col min="14860" max="15104" width="9.140625" style="44"/>
    <col min="15105" max="15105" width="17.42578125" style="44" customWidth="1"/>
    <col min="15106" max="15106" width="13.28515625" style="44" customWidth="1"/>
    <col min="15107" max="15107" width="9.140625" style="44"/>
    <col min="15108" max="15109" width="12" style="44" customWidth="1"/>
    <col min="15110" max="15110" width="11.85546875" style="44" customWidth="1"/>
    <col min="15111" max="15111" width="11.7109375" style="44" customWidth="1"/>
    <col min="15112" max="15112" width="11.5703125" style="44" customWidth="1"/>
    <col min="15113" max="15113" width="9.85546875" style="44" customWidth="1"/>
    <col min="15114" max="15114" width="12.42578125" style="44" customWidth="1"/>
    <col min="15115" max="15115" width="13.28515625" style="44" customWidth="1"/>
    <col min="15116" max="15360" width="9.140625" style="44"/>
    <col min="15361" max="15361" width="17.42578125" style="44" customWidth="1"/>
    <col min="15362" max="15362" width="13.28515625" style="44" customWidth="1"/>
    <col min="15363" max="15363" width="9.140625" style="44"/>
    <col min="15364" max="15365" width="12" style="44" customWidth="1"/>
    <col min="15366" max="15366" width="11.85546875" style="44" customWidth="1"/>
    <col min="15367" max="15367" width="11.7109375" style="44" customWidth="1"/>
    <col min="15368" max="15368" width="11.5703125" style="44" customWidth="1"/>
    <col min="15369" max="15369" width="9.85546875" style="44" customWidth="1"/>
    <col min="15370" max="15370" width="12.42578125" style="44" customWidth="1"/>
    <col min="15371" max="15371" width="13.28515625" style="44" customWidth="1"/>
    <col min="15372" max="15616" width="9.140625" style="44"/>
    <col min="15617" max="15617" width="17.42578125" style="44" customWidth="1"/>
    <col min="15618" max="15618" width="13.28515625" style="44" customWidth="1"/>
    <col min="15619" max="15619" width="9.140625" style="44"/>
    <col min="15620" max="15621" width="12" style="44" customWidth="1"/>
    <col min="15622" max="15622" width="11.85546875" style="44" customWidth="1"/>
    <col min="15623" max="15623" width="11.7109375" style="44" customWidth="1"/>
    <col min="15624" max="15624" width="11.5703125" style="44" customWidth="1"/>
    <col min="15625" max="15625" width="9.85546875" style="44" customWidth="1"/>
    <col min="15626" max="15626" width="12.42578125" style="44" customWidth="1"/>
    <col min="15627" max="15627" width="13.28515625" style="44" customWidth="1"/>
    <col min="15628" max="15872" width="9.140625" style="44"/>
    <col min="15873" max="15873" width="17.42578125" style="44" customWidth="1"/>
    <col min="15874" max="15874" width="13.28515625" style="44" customWidth="1"/>
    <col min="15875" max="15875" width="9.140625" style="44"/>
    <col min="15876" max="15877" width="12" style="44" customWidth="1"/>
    <col min="15878" max="15878" width="11.85546875" style="44" customWidth="1"/>
    <col min="15879" max="15879" width="11.7109375" style="44" customWidth="1"/>
    <col min="15880" max="15880" width="11.5703125" style="44" customWidth="1"/>
    <col min="15881" max="15881" width="9.85546875" style="44" customWidth="1"/>
    <col min="15882" max="15882" width="12.42578125" style="44" customWidth="1"/>
    <col min="15883" max="15883" width="13.28515625" style="44" customWidth="1"/>
    <col min="15884" max="16128" width="9.140625" style="44"/>
    <col min="16129" max="16129" width="17.42578125" style="44" customWidth="1"/>
    <col min="16130" max="16130" width="13.28515625" style="44" customWidth="1"/>
    <col min="16131" max="16131" width="9.140625" style="44"/>
    <col min="16132" max="16133" width="12" style="44" customWidth="1"/>
    <col min="16134" max="16134" width="11.85546875" style="44" customWidth="1"/>
    <col min="16135" max="16135" width="11.7109375" style="44" customWidth="1"/>
    <col min="16136" max="16136" width="11.5703125" style="44" customWidth="1"/>
    <col min="16137" max="16137" width="9.85546875" style="44" customWidth="1"/>
    <col min="16138" max="16138" width="12.42578125" style="44" customWidth="1"/>
    <col min="16139" max="16139" width="13.28515625" style="44" customWidth="1"/>
    <col min="16140" max="16384" width="9.140625" style="44"/>
  </cols>
  <sheetData>
    <row r="1" spans="1:5" s="57" customFormat="1" x14ac:dyDescent="0.2"/>
    <row r="2" spans="1:5" s="57" customFormat="1" x14ac:dyDescent="0.2">
      <c r="A2" s="57" t="s">
        <v>978</v>
      </c>
    </row>
    <row r="3" spans="1:5" s="57" customFormat="1" x14ac:dyDescent="0.2"/>
    <row r="4" spans="1:5" s="57" customFormat="1" x14ac:dyDescent="0.2"/>
    <row r="5" spans="1:5" s="57" customFormat="1" x14ac:dyDescent="0.2">
      <c r="A5" s="839" t="s">
        <v>316</v>
      </c>
      <c r="B5" s="839"/>
      <c r="C5" s="839"/>
      <c r="D5" s="839"/>
      <c r="E5" s="839"/>
    </row>
    <row r="6" spans="1:5" s="57" customFormat="1" x14ac:dyDescent="0.2"/>
    <row r="7" spans="1:5" s="57" customFormat="1" x14ac:dyDescent="0.2">
      <c r="E7" s="57" t="s">
        <v>211</v>
      </c>
    </row>
    <row r="8" spans="1:5" s="422" customFormat="1" ht="24.75" customHeight="1" x14ac:dyDescent="0.2">
      <c r="A8" s="416" t="s">
        <v>317</v>
      </c>
      <c r="B8" s="846" t="s">
        <v>309</v>
      </c>
      <c r="C8" s="846"/>
      <c r="D8" s="846"/>
      <c r="E8" s="846"/>
    </row>
    <row r="9" spans="1:5" s="424" customFormat="1" x14ac:dyDescent="0.2">
      <c r="A9" s="423"/>
      <c r="B9" s="423">
        <v>2018</v>
      </c>
      <c r="C9" s="423">
        <v>2019</v>
      </c>
      <c r="D9" s="423">
        <v>2020</v>
      </c>
      <c r="E9" s="423" t="s">
        <v>962</v>
      </c>
    </row>
    <row r="10" spans="1:5" s="57" customFormat="1" ht="26.25" customHeight="1" x14ac:dyDescent="0.2">
      <c r="A10" s="415" t="s">
        <v>310</v>
      </c>
      <c r="B10" s="415">
        <v>0</v>
      </c>
      <c r="C10" s="415">
        <v>0</v>
      </c>
      <c r="D10" s="415">
        <v>0</v>
      </c>
      <c r="E10" s="415">
        <v>0</v>
      </c>
    </row>
    <row r="11" spans="1:5" s="57" customFormat="1" ht="24.75" customHeight="1" x14ac:dyDescent="0.2">
      <c r="A11" s="415" t="s">
        <v>313</v>
      </c>
      <c r="B11" s="415">
        <v>0</v>
      </c>
      <c r="C11" s="415">
        <v>0</v>
      </c>
      <c r="D11" s="415">
        <v>0</v>
      </c>
      <c r="E11" s="415">
        <v>0</v>
      </c>
    </row>
    <row r="12" spans="1:5" s="57" customFormat="1" ht="34.5" customHeight="1" x14ac:dyDescent="0.2">
      <c r="A12" s="419" t="s">
        <v>963</v>
      </c>
      <c r="B12" s="415">
        <v>0</v>
      </c>
      <c r="C12" s="415">
        <v>0</v>
      </c>
      <c r="D12" s="415">
        <v>0</v>
      </c>
      <c r="E12" s="415">
        <v>0</v>
      </c>
    </row>
    <row r="13" spans="1:5" s="422" customFormat="1" ht="24" customHeight="1" x14ac:dyDescent="0.2">
      <c r="A13" s="416" t="s">
        <v>315</v>
      </c>
      <c r="B13" s="416">
        <v>0</v>
      </c>
      <c r="C13" s="416">
        <v>0</v>
      </c>
      <c r="D13" s="416">
        <v>0</v>
      </c>
      <c r="E13" s="416">
        <v>0</v>
      </c>
    </row>
    <row r="14" spans="1:5" s="57" customFormat="1" x14ac:dyDescent="0.2"/>
    <row r="15" spans="1:5" s="57" customFormat="1" x14ac:dyDescent="0.2">
      <c r="A15" s="57" t="s">
        <v>318</v>
      </c>
    </row>
    <row r="16" spans="1:5" ht="13.5" x14ac:dyDescent="0.25">
      <c r="A16" s="58"/>
    </row>
    <row r="17" spans="1:1" ht="13.5" x14ac:dyDescent="0.25">
      <c r="A17" s="58"/>
    </row>
    <row r="18" spans="1:1" ht="13.5" x14ac:dyDescent="0.25">
      <c r="A18" s="58"/>
    </row>
    <row r="19" spans="1:1" ht="13.5" x14ac:dyDescent="0.25">
      <c r="A19" s="58"/>
    </row>
    <row r="20" spans="1:1" ht="13.5" x14ac:dyDescent="0.25">
      <c r="A20" s="58"/>
    </row>
    <row r="21" spans="1:1" ht="13.5" x14ac:dyDescent="0.25">
      <c r="A21" s="58"/>
    </row>
    <row r="22" spans="1:1" x14ac:dyDescent="0.2">
      <c r="A22" s="57"/>
    </row>
  </sheetData>
  <mergeCells count="2">
    <mergeCell ref="A5:E5"/>
    <mergeCell ref="B8:E8"/>
  </mergeCells>
  <pageMargins left="0.52" right="0.49" top="0.78740157480314965" bottom="0.59055118110236227" header="0.51181102362204722" footer="0.51181102362204722"/>
  <pageSetup paperSize="9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1"/>
  <sheetViews>
    <sheetView view="pageLayout" topLeftCell="A18" zoomScaleNormal="110" workbookViewId="0">
      <selection activeCell="A46" sqref="A46"/>
    </sheetView>
  </sheetViews>
  <sheetFormatPr defaultColWidth="8" defaultRowHeight="12.75" x14ac:dyDescent="0.2"/>
  <cols>
    <col min="1" max="1" width="42" style="98" customWidth="1"/>
    <col min="2" max="2" width="4.140625" style="99" customWidth="1"/>
    <col min="3" max="3" width="12" style="99" customWidth="1"/>
    <col min="4" max="4" width="10.28515625" style="99" customWidth="1"/>
    <col min="5" max="5" width="12.28515625" style="59" customWidth="1"/>
    <col min="6" max="6" width="11.5703125" style="59" customWidth="1"/>
    <col min="7" max="7" width="11.85546875" style="59" customWidth="1"/>
    <col min="8" max="8" width="13.5703125" style="59" customWidth="1"/>
    <col min="9" max="9" width="9.140625" style="59" customWidth="1"/>
    <col min="10" max="10" width="39.7109375" style="59" customWidth="1"/>
    <col min="11" max="11" width="8" style="59"/>
    <col min="12" max="12" width="14.28515625" style="59" customWidth="1"/>
    <col min="13" max="13" width="8.7109375" style="59" bestFit="1" customWidth="1"/>
    <col min="14" max="256" width="8" style="59"/>
    <col min="257" max="257" width="42" style="59" customWidth="1"/>
    <col min="258" max="258" width="4.140625" style="59" customWidth="1"/>
    <col min="259" max="259" width="12" style="59" customWidth="1"/>
    <col min="260" max="260" width="10.28515625" style="59" customWidth="1"/>
    <col min="261" max="261" width="12.28515625" style="59" customWidth="1"/>
    <col min="262" max="262" width="11.5703125" style="59" customWidth="1"/>
    <col min="263" max="263" width="11.85546875" style="59" customWidth="1"/>
    <col min="264" max="264" width="13.5703125" style="59" customWidth="1"/>
    <col min="265" max="265" width="9.140625" style="59" customWidth="1"/>
    <col min="266" max="266" width="39.7109375" style="59" customWidth="1"/>
    <col min="267" max="512" width="8" style="59"/>
    <col min="513" max="513" width="42" style="59" customWidth="1"/>
    <col min="514" max="514" width="4.140625" style="59" customWidth="1"/>
    <col min="515" max="515" width="12" style="59" customWidth="1"/>
    <col min="516" max="516" width="10.28515625" style="59" customWidth="1"/>
    <col min="517" max="517" width="12.28515625" style="59" customWidth="1"/>
    <col min="518" max="518" width="11.5703125" style="59" customWidth="1"/>
    <col min="519" max="519" width="11.85546875" style="59" customWidth="1"/>
    <col min="520" max="520" width="13.5703125" style="59" customWidth="1"/>
    <col min="521" max="521" width="9.140625" style="59" customWidth="1"/>
    <col min="522" max="522" width="39.7109375" style="59" customWidth="1"/>
    <col min="523" max="768" width="8" style="59"/>
    <col min="769" max="769" width="42" style="59" customWidth="1"/>
    <col min="770" max="770" width="4.140625" style="59" customWidth="1"/>
    <col min="771" max="771" width="12" style="59" customWidth="1"/>
    <col min="772" max="772" width="10.28515625" style="59" customWidth="1"/>
    <col min="773" max="773" width="12.28515625" style="59" customWidth="1"/>
    <col min="774" max="774" width="11.5703125" style="59" customWidth="1"/>
    <col min="775" max="775" width="11.85546875" style="59" customWidth="1"/>
    <col min="776" max="776" width="13.5703125" style="59" customWidth="1"/>
    <col min="777" max="777" width="9.140625" style="59" customWidth="1"/>
    <col min="778" max="778" width="39.7109375" style="59" customWidth="1"/>
    <col min="779" max="1024" width="8" style="59"/>
    <col min="1025" max="1025" width="42" style="59" customWidth="1"/>
    <col min="1026" max="1026" width="4.140625" style="59" customWidth="1"/>
    <col min="1027" max="1027" width="12" style="59" customWidth="1"/>
    <col min="1028" max="1028" width="10.28515625" style="59" customWidth="1"/>
    <col min="1029" max="1029" width="12.28515625" style="59" customWidth="1"/>
    <col min="1030" max="1030" width="11.5703125" style="59" customWidth="1"/>
    <col min="1031" max="1031" width="11.85546875" style="59" customWidth="1"/>
    <col min="1032" max="1032" width="13.5703125" style="59" customWidth="1"/>
    <col min="1033" max="1033" width="9.140625" style="59" customWidth="1"/>
    <col min="1034" max="1034" width="39.7109375" style="59" customWidth="1"/>
    <col min="1035" max="1280" width="8" style="59"/>
    <col min="1281" max="1281" width="42" style="59" customWidth="1"/>
    <col min="1282" max="1282" width="4.140625" style="59" customWidth="1"/>
    <col min="1283" max="1283" width="12" style="59" customWidth="1"/>
    <col min="1284" max="1284" width="10.28515625" style="59" customWidth="1"/>
    <col min="1285" max="1285" width="12.28515625" style="59" customWidth="1"/>
    <col min="1286" max="1286" width="11.5703125" style="59" customWidth="1"/>
    <col min="1287" max="1287" width="11.85546875" style="59" customWidth="1"/>
    <col min="1288" max="1288" width="13.5703125" style="59" customWidth="1"/>
    <col min="1289" max="1289" width="9.140625" style="59" customWidth="1"/>
    <col min="1290" max="1290" width="39.7109375" style="59" customWidth="1"/>
    <col min="1291" max="1536" width="8" style="59"/>
    <col min="1537" max="1537" width="42" style="59" customWidth="1"/>
    <col min="1538" max="1538" width="4.140625" style="59" customWidth="1"/>
    <col min="1539" max="1539" width="12" style="59" customWidth="1"/>
    <col min="1540" max="1540" width="10.28515625" style="59" customWidth="1"/>
    <col min="1541" max="1541" width="12.28515625" style="59" customWidth="1"/>
    <col min="1542" max="1542" width="11.5703125" style="59" customWidth="1"/>
    <col min="1543" max="1543" width="11.85546875" style="59" customWidth="1"/>
    <col min="1544" max="1544" width="13.5703125" style="59" customWidth="1"/>
    <col min="1545" max="1545" width="9.140625" style="59" customWidth="1"/>
    <col min="1546" max="1546" width="39.7109375" style="59" customWidth="1"/>
    <col min="1547" max="1792" width="8" style="59"/>
    <col min="1793" max="1793" width="42" style="59" customWidth="1"/>
    <col min="1794" max="1794" width="4.140625" style="59" customWidth="1"/>
    <col min="1795" max="1795" width="12" style="59" customWidth="1"/>
    <col min="1796" max="1796" width="10.28515625" style="59" customWidth="1"/>
    <col min="1797" max="1797" width="12.28515625" style="59" customWidth="1"/>
    <col min="1798" max="1798" width="11.5703125" style="59" customWidth="1"/>
    <col min="1799" max="1799" width="11.85546875" style="59" customWidth="1"/>
    <col min="1800" max="1800" width="13.5703125" style="59" customWidth="1"/>
    <col min="1801" max="1801" width="9.140625" style="59" customWidth="1"/>
    <col min="1802" max="1802" width="39.7109375" style="59" customWidth="1"/>
    <col min="1803" max="2048" width="8" style="59"/>
    <col min="2049" max="2049" width="42" style="59" customWidth="1"/>
    <col min="2050" max="2050" width="4.140625" style="59" customWidth="1"/>
    <col min="2051" max="2051" width="12" style="59" customWidth="1"/>
    <col min="2052" max="2052" width="10.28515625" style="59" customWidth="1"/>
    <col min="2053" max="2053" width="12.28515625" style="59" customWidth="1"/>
    <col min="2054" max="2054" width="11.5703125" style="59" customWidth="1"/>
    <col min="2055" max="2055" width="11.85546875" style="59" customWidth="1"/>
    <col min="2056" max="2056" width="13.5703125" style="59" customWidth="1"/>
    <col min="2057" max="2057" width="9.140625" style="59" customWidth="1"/>
    <col min="2058" max="2058" width="39.7109375" style="59" customWidth="1"/>
    <col min="2059" max="2304" width="8" style="59"/>
    <col min="2305" max="2305" width="42" style="59" customWidth="1"/>
    <col min="2306" max="2306" width="4.140625" style="59" customWidth="1"/>
    <col min="2307" max="2307" width="12" style="59" customWidth="1"/>
    <col min="2308" max="2308" width="10.28515625" style="59" customWidth="1"/>
    <col min="2309" max="2309" width="12.28515625" style="59" customWidth="1"/>
    <col min="2310" max="2310" width="11.5703125" style="59" customWidth="1"/>
    <col min="2311" max="2311" width="11.85546875" style="59" customWidth="1"/>
    <col min="2312" max="2312" width="13.5703125" style="59" customWidth="1"/>
    <col min="2313" max="2313" width="9.140625" style="59" customWidth="1"/>
    <col min="2314" max="2314" width="39.7109375" style="59" customWidth="1"/>
    <col min="2315" max="2560" width="8" style="59"/>
    <col min="2561" max="2561" width="42" style="59" customWidth="1"/>
    <col min="2562" max="2562" width="4.140625" style="59" customWidth="1"/>
    <col min="2563" max="2563" width="12" style="59" customWidth="1"/>
    <col min="2564" max="2564" width="10.28515625" style="59" customWidth="1"/>
    <col min="2565" max="2565" width="12.28515625" style="59" customWidth="1"/>
    <col min="2566" max="2566" width="11.5703125" style="59" customWidth="1"/>
    <col min="2567" max="2567" width="11.85546875" style="59" customWidth="1"/>
    <col min="2568" max="2568" width="13.5703125" style="59" customWidth="1"/>
    <col min="2569" max="2569" width="9.140625" style="59" customWidth="1"/>
    <col min="2570" max="2570" width="39.7109375" style="59" customWidth="1"/>
    <col min="2571" max="2816" width="8" style="59"/>
    <col min="2817" max="2817" width="42" style="59" customWidth="1"/>
    <col min="2818" max="2818" width="4.140625" style="59" customWidth="1"/>
    <col min="2819" max="2819" width="12" style="59" customWidth="1"/>
    <col min="2820" max="2820" width="10.28515625" style="59" customWidth="1"/>
    <col min="2821" max="2821" width="12.28515625" style="59" customWidth="1"/>
    <col min="2822" max="2822" width="11.5703125" style="59" customWidth="1"/>
    <col min="2823" max="2823" width="11.85546875" style="59" customWidth="1"/>
    <col min="2824" max="2824" width="13.5703125" style="59" customWidth="1"/>
    <col min="2825" max="2825" width="9.140625" style="59" customWidth="1"/>
    <col min="2826" max="2826" width="39.7109375" style="59" customWidth="1"/>
    <col min="2827" max="3072" width="8" style="59"/>
    <col min="3073" max="3073" width="42" style="59" customWidth="1"/>
    <col min="3074" max="3074" width="4.140625" style="59" customWidth="1"/>
    <col min="3075" max="3075" width="12" style="59" customWidth="1"/>
    <col min="3076" max="3076" width="10.28515625" style="59" customWidth="1"/>
    <col min="3077" max="3077" width="12.28515625" style="59" customWidth="1"/>
    <col min="3078" max="3078" width="11.5703125" style="59" customWidth="1"/>
    <col min="3079" max="3079" width="11.85546875" style="59" customWidth="1"/>
    <col min="3080" max="3080" width="13.5703125" style="59" customWidth="1"/>
    <col min="3081" max="3081" width="9.140625" style="59" customWidth="1"/>
    <col min="3082" max="3082" width="39.7109375" style="59" customWidth="1"/>
    <col min="3083" max="3328" width="8" style="59"/>
    <col min="3329" max="3329" width="42" style="59" customWidth="1"/>
    <col min="3330" max="3330" width="4.140625" style="59" customWidth="1"/>
    <col min="3331" max="3331" width="12" style="59" customWidth="1"/>
    <col min="3332" max="3332" width="10.28515625" style="59" customWidth="1"/>
    <col min="3333" max="3333" width="12.28515625" style="59" customWidth="1"/>
    <col min="3334" max="3334" width="11.5703125" style="59" customWidth="1"/>
    <col min="3335" max="3335" width="11.85546875" style="59" customWidth="1"/>
    <col min="3336" max="3336" width="13.5703125" style="59" customWidth="1"/>
    <col min="3337" max="3337" width="9.140625" style="59" customWidth="1"/>
    <col min="3338" max="3338" width="39.7109375" style="59" customWidth="1"/>
    <col min="3339" max="3584" width="8" style="59"/>
    <col min="3585" max="3585" width="42" style="59" customWidth="1"/>
    <col min="3586" max="3586" width="4.140625" style="59" customWidth="1"/>
    <col min="3587" max="3587" width="12" style="59" customWidth="1"/>
    <col min="3588" max="3588" width="10.28515625" style="59" customWidth="1"/>
    <col min="3589" max="3589" width="12.28515625" style="59" customWidth="1"/>
    <col min="3590" max="3590" width="11.5703125" style="59" customWidth="1"/>
    <col min="3591" max="3591" width="11.85546875" style="59" customWidth="1"/>
    <col min="3592" max="3592" width="13.5703125" style="59" customWidth="1"/>
    <col min="3593" max="3593" width="9.140625" style="59" customWidth="1"/>
    <col min="3594" max="3594" width="39.7109375" style="59" customWidth="1"/>
    <col min="3595" max="3840" width="8" style="59"/>
    <col min="3841" max="3841" width="42" style="59" customWidth="1"/>
    <col min="3842" max="3842" width="4.140625" style="59" customWidth="1"/>
    <col min="3843" max="3843" width="12" style="59" customWidth="1"/>
    <col min="3844" max="3844" width="10.28515625" style="59" customWidth="1"/>
    <col min="3845" max="3845" width="12.28515625" style="59" customWidth="1"/>
    <col min="3846" max="3846" width="11.5703125" style="59" customWidth="1"/>
    <col min="3847" max="3847" width="11.85546875" style="59" customWidth="1"/>
    <col min="3848" max="3848" width="13.5703125" style="59" customWidth="1"/>
    <col min="3849" max="3849" width="9.140625" style="59" customWidth="1"/>
    <col min="3850" max="3850" width="39.7109375" style="59" customWidth="1"/>
    <col min="3851" max="4096" width="8" style="59"/>
    <col min="4097" max="4097" width="42" style="59" customWidth="1"/>
    <col min="4098" max="4098" width="4.140625" style="59" customWidth="1"/>
    <col min="4099" max="4099" width="12" style="59" customWidth="1"/>
    <col min="4100" max="4100" width="10.28515625" style="59" customWidth="1"/>
    <col min="4101" max="4101" width="12.28515625" style="59" customWidth="1"/>
    <col min="4102" max="4102" width="11.5703125" style="59" customWidth="1"/>
    <col min="4103" max="4103" width="11.85546875" style="59" customWidth="1"/>
    <col min="4104" max="4104" width="13.5703125" style="59" customWidth="1"/>
    <col min="4105" max="4105" width="9.140625" style="59" customWidth="1"/>
    <col min="4106" max="4106" width="39.7109375" style="59" customWidth="1"/>
    <col min="4107" max="4352" width="8" style="59"/>
    <col min="4353" max="4353" width="42" style="59" customWidth="1"/>
    <col min="4354" max="4354" width="4.140625" style="59" customWidth="1"/>
    <col min="4355" max="4355" width="12" style="59" customWidth="1"/>
    <col min="4356" max="4356" width="10.28515625" style="59" customWidth="1"/>
    <col min="4357" max="4357" width="12.28515625" style="59" customWidth="1"/>
    <col min="4358" max="4358" width="11.5703125" style="59" customWidth="1"/>
    <col min="4359" max="4359" width="11.85546875" style="59" customWidth="1"/>
    <col min="4360" max="4360" width="13.5703125" style="59" customWidth="1"/>
    <col min="4361" max="4361" width="9.140625" style="59" customWidth="1"/>
    <col min="4362" max="4362" width="39.7109375" style="59" customWidth="1"/>
    <col min="4363" max="4608" width="8" style="59"/>
    <col min="4609" max="4609" width="42" style="59" customWidth="1"/>
    <col min="4610" max="4610" width="4.140625" style="59" customWidth="1"/>
    <col min="4611" max="4611" width="12" style="59" customWidth="1"/>
    <col min="4612" max="4612" width="10.28515625" style="59" customWidth="1"/>
    <col min="4613" max="4613" width="12.28515625" style="59" customWidth="1"/>
    <col min="4614" max="4614" width="11.5703125" style="59" customWidth="1"/>
    <col min="4615" max="4615" width="11.85546875" style="59" customWidth="1"/>
    <col min="4616" max="4616" width="13.5703125" style="59" customWidth="1"/>
    <col min="4617" max="4617" width="9.140625" style="59" customWidth="1"/>
    <col min="4618" max="4618" width="39.7109375" style="59" customWidth="1"/>
    <col min="4619" max="4864" width="8" style="59"/>
    <col min="4865" max="4865" width="42" style="59" customWidth="1"/>
    <col min="4866" max="4866" width="4.140625" style="59" customWidth="1"/>
    <col min="4867" max="4867" width="12" style="59" customWidth="1"/>
    <col min="4868" max="4868" width="10.28515625" style="59" customWidth="1"/>
    <col min="4869" max="4869" width="12.28515625" style="59" customWidth="1"/>
    <col min="4870" max="4870" width="11.5703125" style="59" customWidth="1"/>
    <col min="4871" max="4871" width="11.85546875" style="59" customWidth="1"/>
    <col min="4872" max="4872" width="13.5703125" style="59" customWidth="1"/>
    <col min="4873" max="4873" width="9.140625" style="59" customWidth="1"/>
    <col min="4874" max="4874" width="39.7109375" style="59" customWidth="1"/>
    <col min="4875" max="5120" width="8" style="59"/>
    <col min="5121" max="5121" width="42" style="59" customWidth="1"/>
    <col min="5122" max="5122" width="4.140625" style="59" customWidth="1"/>
    <col min="5123" max="5123" width="12" style="59" customWidth="1"/>
    <col min="5124" max="5124" width="10.28515625" style="59" customWidth="1"/>
    <col min="5125" max="5125" width="12.28515625" style="59" customWidth="1"/>
    <col min="5126" max="5126" width="11.5703125" style="59" customWidth="1"/>
    <col min="5127" max="5127" width="11.85546875" style="59" customWidth="1"/>
    <col min="5128" max="5128" width="13.5703125" style="59" customWidth="1"/>
    <col min="5129" max="5129" width="9.140625" style="59" customWidth="1"/>
    <col min="5130" max="5130" width="39.7109375" style="59" customWidth="1"/>
    <col min="5131" max="5376" width="8" style="59"/>
    <col min="5377" max="5377" width="42" style="59" customWidth="1"/>
    <col min="5378" max="5378" width="4.140625" style="59" customWidth="1"/>
    <col min="5379" max="5379" width="12" style="59" customWidth="1"/>
    <col min="5380" max="5380" width="10.28515625" style="59" customWidth="1"/>
    <col min="5381" max="5381" width="12.28515625" style="59" customWidth="1"/>
    <col min="5382" max="5382" width="11.5703125" style="59" customWidth="1"/>
    <col min="5383" max="5383" width="11.85546875" style="59" customWidth="1"/>
    <col min="5384" max="5384" width="13.5703125" style="59" customWidth="1"/>
    <col min="5385" max="5385" width="9.140625" style="59" customWidth="1"/>
    <col min="5386" max="5386" width="39.7109375" style="59" customWidth="1"/>
    <col min="5387" max="5632" width="8" style="59"/>
    <col min="5633" max="5633" width="42" style="59" customWidth="1"/>
    <col min="5634" max="5634" width="4.140625" style="59" customWidth="1"/>
    <col min="5635" max="5635" width="12" style="59" customWidth="1"/>
    <col min="5636" max="5636" width="10.28515625" style="59" customWidth="1"/>
    <col min="5637" max="5637" width="12.28515625" style="59" customWidth="1"/>
    <col min="5638" max="5638" width="11.5703125" style="59" customWidth="1"/>
    <col min="5639" max="5639" width="11.85546875" style="59" customWidth="1"/>
    <col min="5640" max="5640" width="13.5703125" style="59" customWidth="1"/>
    <col min="5641" max="5641" width="9.140625" style="59" customWidth="1"/>
    <col min="5642" max="5642" width="39.7109375" style="59" customWidth="1"/>
    <col min="5643" max="5888" width="8" style="59"/>
    <col min="5889" max="5889" width="42" style="59" customWidth="1"/>
    <col min="5890" max="5890" width="4.140625" style="59" customWidth="1"/>
    <col min="5891" max="5891" width="12" style="59" customWidth="1"/>
    <col min="5892" max="5892" width="10.28515625" style="59" customWidth="1"/>
    <col min="5893" max="5893" width="12.28515625" style="59" customWidth="1"/>
    <col min="5894" max="5894" width="11.5703125" style="59" customWidth="1"/>
    <col min="5895" max="5895" width="11.85546875" style="59" customWidth="1"/>
    <col min="5896" max="5896" width="13.5703125" style="59" customWidth="1"/>
    <col min="5897" max="5897" width="9.140625" style="59" customWidth="1"/>
    <col min="5898" max="5898" width="39.7109375" style="59" customWidth="1"/>
    <col min="5899" max="6144" width="8" style="59"/>
    <col min="6145" max="6145" width="42" style="59" customWidth="1"/>
    <col min="6146" max="6146" width="4.140625" style="59" customWidth="1"/>
    <col min="6147" max="6147" width="12" style="59" customWidth="1"/>
    <col min="6148" max="6148" width="10.28515625" style="59" customWidth="1"/>
    <col min="6149" max="6149" width="12.28515625" style="59" customWidth="1"/>
    <col min="6150" max="6150" width="11.5703125" style="59" customWidth="1"/>
    <col min="6151" max="6151" width="11.85546875" style="59" customWidth="1"/>
    <col min="6152" max="6152" width="13.5703125" style="59" customWidth="1"/>
    <col min="6153" max="6153" width="9.140625" style="59" customWidth="1"/>
    <col min="6154" max="6154" width="39.7109375" style="59" customWidth="1"/>
    <col min="6155" max="6400" width="8" style="59"/>
    <col min="6401" max="6401" width="42" style="59" customWidth="1"/>
    <col min="6402" max="6402" width="4.140625" style="59" customWidth="1"/>
    <col min="6403" max="6403" width="12" style="59" customWidth="1"/>
    <col min="6404" max="6404" width="10.28515625" style="59" customWidth="1"/>
    <col min="6405" max="6405" width="12.28515625" style="59" customWidth="1"/>
    <col min="6406" max="6406" width="11.5703125" style="59" customWidth="1"/>
    <col min="6407" max="6407" width="11.85546875" style="59" customWidth="1"/>
    <col min="6408" max="6408" width="13.5703125" style="59" customWidth="1"/>
    <col min="6409" max="6409" width="9.140625" style="59" customWidth="1"/>
    <col min="6410" max="6410" width="39.7109375" style="59" customWidth="1"/>
    <col min="6411" max="6656" width="8" style="59"/>
    <col min="6657" max="6657" width="42" style="59" customWidth="1"/>
    <col min="6658" max="6658" width="4.140625" style="59" customWidth="1"/>
    <col min="6659" max="6659" width="12" style="59" customWidth="1"/>
    <col min="6660" max="6660" width="10.28515625" style="59" customWidth="1"/>
    <col min="6661" max="6661" width="12.28515625" style="59" customWidth="1"/>
    <col min="6662" max="6662" width="11.5703125" style="59" customWidth="1"/>
    <col min="6663" max="6663" width="11.85546875" style="59" customWidth="1"/>
    <col min="6664" max="6664" width="13.5703125" style="59" customWidth="1"/>
    <col min="6665" max="6665" width="9.140625" style="59" customWidth="1"/>
    <col min="6666" max="6666" width="39.7109375" style="59" customWidth="1"/>
    <col min="6667" max="6912" width="8" style="59"/>
    <col min="6913" max="6913" width="42" style="59" customWidth="1"/>
    <col min="6914" max="6914" width="4.140625" style="59" customWidth="1"/>
    <col min="6915" max="6915" width="12" style="59" customWidth="1"/>
    <col min="6916" max="6916" width="10.28515625" style="59" customWidth="1"/>
    <col min="6917" max="6917" width="12.28515625" style="59" customWidth="1"/>
    <col min="6918" max="6918" width="11.5703125" style="59" customWidth="1"/>
    <col min="6919" max="6919" width="11.85546875" style="59" customWidth="1"/>
    <col min="6920" max="6920" width="13.5703125" style="59" customWidth="1"/>
    <col min="6921" max="6921" width="9.140625" style="59" customWidth="1"/>
    <col min="6922" max="6922" width="39.7109375" style="59" customWidth="1"/>
    <col min="6923" max="7168" width="8" style="59"/>
    <col min="7169" max="7169" width="42" style="59" customWidth="1"/>
    <col min="7170" max="7170" width="4.140625" style="59" customWidth="1"/>
    <col min="7171" max="7171" width="12" style="59" customWidth="1"/>
    <col min="7172" max="7172" width="10.28515625" style="59" customWidth="1"/>
    <col min="7173" max="7173" width="12.28515625" style="59" customWidth="1"/>
    <col min="7174" max="7174" width="11.5703125" style="59" customWidth="1"/>
    <col min="7175" max="7175" width="11.85546875" style="59" customWidth="1"/>
    <col min="7176" max="7176" width="13.5703125" style="59" customWidth="1"/>
    <col min="7177" max="7177" width="9.140625" style="59" customWidth="1"/>
    <col min="7178" max="7178" width="39.7109375" style="59" customWidth="1"/>
    <col min="7179" max="7424" width="8" style="59"/>
    <col min="7425" max="7425" width="42" style="59" customWidth="1"/>
    <col min="7426" max="7426" width="4.140625" style="59" customWidth="1"/>
    <col min="7427" max="7427" width="12" style="59" customWidth="1"/>
    <col min="7428" max="7428" width="10.28515625" style="59" customWidth="1"/>
    <col min="7429" max="7429" width="12.28515625" style="59" customWidth="1"/>
    <col min="7430" max="7430" width="11.5703125" style="59" customWidth="1"/>
    <col min="7431" max="7431" width="11.85546875" style="59" customWidth="1"/>
    <col min="7432" max="7432" width="13.5703125" style="59" customWidth="1"/>
    <col min="7433" max="7433" width="9.140625" style="59" customWidth="1"/>
    <col min="7434" max="7434" width="39.7109375" style="59" customWidth="1"/>
    <col min="7435" max="7680" width="8" style="59"/>
    <col min="7681" max="7681" width="42" style="59" customWidth="1"/>
    <col min="7682" max="7682" width="4.140625" style="59" customWidth="1"/>
    <col min="7683" max="7683" width="12" style="59" customWidth="1"/>
    <col min="7684" max="7684" width="10.28515625" style="59" customWidth="1"/>
    <col min="7685" max="7685" width="12.28515625" style="59" customWidth="1"/>
    <col min="7686" max="7686" width="11.5703125" style="59" customWidth="1"/>
    <col min="7687" max="7687" width="11.85546875" style="59" customWidth="1"/>
    <col min="7688" max="7688" width="13.5703125" style="59" customWidth="1"/>
    <col min="7689" max="7689" width="9.140625" style="59" customWidth="1"/>
    <col min="7690" max="7690" width="39.7109375" style="59" customWidth="1"/>
    <col min="7691" max="7936" width="8" style="59"/>
    <col min="7937" max="7937" width="42" style="59" customWidth="1"/>
    <col min="7938" max="7938" width="4.140625" style="59" customWidth="1"/>
    <col min="7939" max="7939" width="12" style="59" customWidth="1"/>
    <col min="7940" max="7940" width="10.28515625" style="59" customWidth="1"/>
    <col min="7941" max="7941" width="12.28515625" style="59" customWidth="1"/>
    <col min="7942" max="7942" width="11.5703125" style="59" customWidth="1"/>
    <col min="7943" max="7943" width="11.85546875" style="59" customWidth="1"/>
    <col min="7944" max="7944" width="13.5703125" style="59" customWidth="1"/>
    <col min="7945" max="7945" width="9.140625" style="59" customWidth="1"/>
    <col min="7946" max="7946" width="39.7109375" style="59" customWidth="1"/>
    <col min="7947" max="8192" width="8" style="59"/>
    <col min="8193" max="8193" width="42" style="59" customWidth="1"/>
    <col min="8194" max="8194" width="4.140625" style="59" customWidth="1"/>
    <col min="8195" max="8195" width="12" style="59" customWidth="1"/>
    <col min="8196" max="8196" width="10.28515625" style="59" customWidth="1"/>
    <col min="8197" max="8197" width="12.28515625" style="59" customWidth="1"/>
    <col min="8198" max="8198" width="11.5703125" style="59" customWidth="1"/>
    <col min="8199" max="8199" width="11.85546875" style="59" customWidth="1"/>
    <col min="8200" max="8200" width="13.5703125" style="59" customWidth="1"/>
    <col min="8201" max="8201" width="9.140625" style="59" customWidth="1"/>
    <col min="8202" max="8202" width="39.7109375" style="59" customWidth="1"/>
    <col min="8203" max="8448" width="8" style="59"/>
    <col min="8449" max="8449" width="42" style="59" customWidth="1"/>
    <col min="8450" max="8450" width="4.140625" style="59" customWidth="1"/>
    <col min="8451" max="8451" width="12" style="59" customWidth="1"/>
    <col min="8452" max="8452" width="10.28515625" style="59" customWidth="1"/>
    <col min="8453" max="8453" width="12.28515625" style="59" customWidth="1"/>
    <col min="8454" max="8454" width="11.5703125" style="59" customWidth="1"/>
    <col min="8455" max="8455" width="11.85546875" style="59" customWidth="1"/>
    <col min="8456" max="8456" width="13.5703125" style="59" customWidth="1"/>
    <col min="8457" max="8457" width="9.140625" style="59" customWidth="1"/>
    <col min="8458" max="8458" width="39.7109375" style="59" customWidth="1"/>
    <col min="8459" max="8704" width="8" style="59"/>
    <col min="8705" max="8705" width="42" style="59" customWidth="1"/>
    <col min="8706" max="8706" width="4.140625" style="59" customWidth="1"/>
    <col min="8707" max="8707" width="12" style="59" customWidth="1"/>
    <col min="8708" max="8708" width="10.28515625" style="59" customWidth="1"/>
    <col min="8709" max="8709" width="12.28515625" style="59" customWidth="1"/>
    <col min="8710" max="8710" width="11.5703125" style="59" customWidth="1"/>
    <col min="8711" max="8711" width="11.85546875" style="59" customWidth="1"/>
    <col min="8712" max="8712" width="13.5703125" style="59" customWidth="1"/>
    <col min="8713" max="8713" width="9.140625" style="59" customWidth="1"/>
    <col min="8714" max="8714" width="39.7109375" style="59" customWidth="1"/>
    <col min="8715" max="8960" width="8" style="59"/>
    <col min="8961" max="8961" width="42" style="59" customWidth="1"/>
    <col min="8962" max="8962" width="4.140625" style="59" customWidth="1"/>
    <col min="8963" max="8963" width="12" style="59" customWidth="1"/>
    <col min="8964" max="8964" width="10.28515625" style="59" customWidth="1"/>
    <col min="8965" max="8965" width="12.28515625" style="59" customWidth="1"/>
    <col min="8966" max="8966" width="11.5703125" style="59" customWidth="1"/>
    <col min="8967" max="8967" width="11.85546875" style="59" customWidth="1"/>
    <col min="8968" max="8968" width="13.5703125" style="59" customWidth="1"/>
    <col min="8969" max="8969" width="9.140625" style="59" customWidth="1"/>
    <col min="8970" max="8970" width="39.7109375" style="59" customWidth="1"/>
    <col min="8971" max="9216" width="8" style="59"/>
    <col min="9217" max="9217" width="42" style="59" customWidth="1"/>
    <col min="9218" max="9218" width="4.140625" style="59" customWidth="1"/>
    <col min="9219" max="9219" width="12" style="59" customWidth="1"/>
    <col min="9220" max="9220" width="10.28515625" style="59" customWidth="1"/>
    <col min="9221" max="9221" width="12.28515625" style="59" customWidth="1"/>
    <col min="9222" max="9222" width="11.5703125" style="59" customWidth="1"/>
    <col min="9223" max="9223" width="11.85546875" style="59" customWidth="1"/>
    <col min="9224" max="9224" width="13.5703125" style="59" customWidth="1"/>
    <col min="9225" max="9225" width="9.140625" style="59" customWidth="1"/>
    <col min="9226" max="9226" width="39.7109375" style="59" customWidth="1"/>
    <col min="9227" max="9472" width="8" style="59"/>
    <col min="9473" max="9473" width="42" style="59" customWidth="1"/>
    <col min="9474" max="9474" width="4.140625" style="59" customWidth="1"/>
    <col min="9475" max="9475" width="12" style="59" customWidth="1"/>
    <col min="9476" max="9476" width="10.28515625" style="59" customWidth="1"/>
    <col min="9477" max="9477" width="12.28515625" style="59" customWidth="1"/>
    <col min="9478" max="9478" width="11.5703125" style="59" customWidth="1"/>
    <col min="9479" max="9479" width="11.85546875" style="59" customWidth="1"/>
    <col min="9480" max="9480" width="13.5703125" style="59" customWidth="1"/>
    <col min="9481" max="9481" width="9.140625" style="59" customWidth="1"/>
    <col min="9482" max="9482" width="39.7109375" style="59" customWidth="1"/>
    <col min="9483" max="9728" width="8" style="59"/>
    <col min="9729" max="9729" width="42" style="59" customWidth="1"/>
    <col min="9730" max="9730" width="4.140625" style="59" customWidth="1"/>
    <col min="9731" max="9731" width="12" style="59" customWidth="1"/>
    <col min="9732" max="9732" width="10.28515625" style="59" customWidth="1"/>
    <col min="9733" max="9733" width="12.28515625" style="59" customWidth="1"/>
    <col min="9734" max="9734" width="11.5703125" style="59" customWidth="1"/>
    <col min="9735" max="9735" width="11.85546875" style="59" customWidth="1"/>
    <col min="9736" max="9736" width="13.5703125" style="59" customWidth="1"/>
    <col min="9737" max="9737" width="9.140625" style="59" customWidth="1"/>
    <col min="9738" max="9738" width="39.7109375" style="59" customWidth="1"/>
    <col min="9739" max="9984" width="8" style="59"/>
    <col min="9985" max="9985" width="42" style="59" customWidth="1"/>
    <col min="9986" max="9986" width="4.140625" style="59" customWidth="1"/>
    <col min="9987" max="9987" width="12" style="59" customWidth="1"/>
    <col min="9988" max="9988" width="10.28515625" style="59" customWidth="1"/>
    <col min="9989" max="9989" width="12.28515625" style="59" customWidth="1"/>
    <col min="9990" max="9990" width="11.5703125" style="59" customWidth="1"/>
    <col min="9991" max="9991" width="11.85546875" style="59" customWidth="1"/>
    <col min="9992" max="9992" width="13.5703125" style="59" customWidth="1"/>
    <col min="9993" max="9993" width="9.140625" style="59" customWidth="1"/>
    <col min="9994" max="9994" width="39.7109375" style="59" customWidth="1"/>
    <col min="9995" max="10240" width="8" style="59"/>
    <col min="10241" max="10241" width="42" style="59" customWidth="1"/>
    <col min="10242" max="10242" width="4.140625" style="59" customWidth="1"/>
    <col min="10243" max="10243" width="12" style="59" customWidth="1"/>
    <col min="10244" max="10244" width="10.28515625" style="59" customWidth="1"/>
    <col min="10245" max="10245" width="12.28515625" style="59" customWidth="1"/>
    <col min="10246" max="10246" width="11.5703125" style="59" customWidth="1"/>
    <col min="10247" max="10247" width="11.85546875" style="59" customWidth="1"/>
    <col min="10248" max="10248" width="13.5703125" style="59" customWidth="1"/>
    <col min="10249" max="10249" width="9.140625" style="59" customWidth="1"/>
    <col min="10250" max="10250" width="39.7109375" style="59" customWidth="1"/>
    <col min="10251" max="10496" width="8" style="59"/>
    <col min="10497" max="10497" width="42" style="59" customWidth="1"/>
    <col min="10498" max="10498" width="4.140625" style="59" customWidth="1"/>
    <col min="10499" max="10499" width="12" style="59" customWidth="1"/>
    <col min="10500" max="10500" width="10.28515625" style="59" customWidth="1"/>
    <col min="10501" max="10501" width="12.28515625" style="59" customWidth="1"/>
    <col min="10502" max="10502" width="11.5703125" style="59" customWidth="1"/>
    <col min="10503" max="10503" width="11.85546875" style="59" customWidth="1"/>
    <col min="10504" max="10504" width="13.5703125" style="59" customWidth="1"/>
    <col min="10505" max="10505" width="9.140625" style="59" customWidth="1"/>
    <col min="10506" max="10506" width="39.7109375" style="59" customWidth="1"/>
    <col min="10507" max="10752" width="8" style="59"/>
    <col min="10753" max="10753" width="42" style="59" customWidth="1"/>
    <col min="10754" max="10754" width="4.140625" style="59" customWidth="1"/>
    <col min="10755" max="10755" width="12" style="59" customWidth="1"/>
    <col min="10756" max="10756" width="10.28515625" style="59" customWidth="1"/>
    <col min="10757" max="10757" width="12.28515625" style="59" customWidth="1"/>
    <col min="10758" max="10758" width="11.5703125" style="59" customWidth="1"/>
    <col min="10759" max="10759" width="11.85546875" style="59" customWidth="1"/>
    <col min="10760" max="10760" width="13.5703125" style="59" customWidth="1"/>
    <col min="10761" max="10761" width="9.140625" style="59" customWidth="1"/>
    <col min="10762" max="10762" width="39.7109375" style="59" customWidth="1"/>
    <col min="10763" max="11008" width="8" style="59"/>
    <col min="11009" max="11009" width="42" style="59" customWidth="1"/>
    <col min="11010" max="11010" width="4.140625" style="59" customWidth="1"/>
    <col min="11011" max="11011" width="12" style="59" customWidth="1"/>
    <col min="11012" max="11012" width="10.28515625" style="59" customWidth="1"/>
    <col min="11013" max="11013" width="12.28515625" style="59" customWidth="1"/>
    <col min="11014" max="11014" width="11.5703125" style="59" customWidth="1"/>
    <col min="11015" max="11015" width="11.85546875" style="59" customWidth="1"/>
    <col min="11016" max="11016" width="13.5703125" style="59" customWidth="1"/>
    <col min="11017" max="11017" width="9.140625" style="59" customWidth="1"/>
    <col min="11018" max="11018" width="39.7109375" style="59" customWidth="1"/>
    <col min="11019" max="11264" width="8" style="59"/>
    <col min="11265" max="11265" width="42" style="59" customWidth="1"/>
    <col min="11266" max="11266" width="4.140625" style="59" customWidth="1"/>
    <col min="11267" max="11267" width="12" style="59" customWidth="1"/>
    <col min="11268" max="11268" width="10.28515625" style="59" customWidth="1"/>
    <col min="11269" max="11269" width="12.28515625" style="59" customWidth="1"/>
    <col min="11270" max="11270" width="11.5703125" style="59" customWidth="1"/>
    <col min="11271" max="11271" width="11.85546875" style="59" customWidth="1"/>
    <col min="11272" max="11272" width="13.5703125" style="59" customWidth="1"/>
    <col min="11273" max="11273" width="9.140625" style="59" customWidth="1"/>
    <col min="11274" max="11274" width="39.7109375" style="59" customWidth="1"/>
    <col min="11275" max="11520" width="8" style="59"/>
    <col min="11521" max="11521" width="42" style="59" customWidth="1"/>
    <col min="11522" max="11522" width="4.140625" style="59" customWidth="1"/>
    <col min="11523" max="11523" width="12" style="59" customWidth="1"/>
    <col min="11524" max="11524" width="10.28515625" style="59" customWidth="1"/>
    <col min="11525" max="11525" width="12.28515625" style="59" customWidth="1"/>
    <col min="11526" max="11526" width="11.5703125" style="59" customWidth="1"/>
    <col min="11527" max="11527" width="11.85546875" style="59" customWidth="1"/>
    <col min="11528" max="11528" width="13.5703125" style="59" customWidth="1"/>
    <col min="11529" max="11529" width="9.140625" style="59" customWidth="1"/>
    <col min="11530" max="11530" width="39.7109375" style="59" customWidth="1"/>
    <col min="11531" max="11776" width="8" style="59"/>
    <col min="11777" max="11777" width="42" style="59" customWidth="1"/>
    <col min="11778" max="11778" width="4.140625" style="59" customWidth="1"/>
    <col min="11779" max="11779" width="12" style="59" customWidth="1"/>
    <col min="11780" max="11780" width="10.28515625" style="59" customWidth="1"/>
    <col min="11781" max="11781" width="12.28515625" style="59" customWidth="1"/>
    <col min="11782" max="11782" width="11.5703125" style="59" customWidth="1"/>
    <col min="11783" max="11783" width="11.85546875" style="59" customWidth="1"/>
    <col min="11784" max="11784" width="13.5703125" style="59" customWidth="1"/>
    <col min="11785" max="11785" width="9.140625" style="59" customWidth="1"/>
    <col min="11786" max="11786" width="39.7109375" style="59" customWidth="1"/>
    <col min="11787" max="12032" width="8" style="59"/>
    <col min="12033" max="12033" width="42" style="59" customWidth="1"/>
    <col min="12034" max="12034" width="4.140625" style="59" customWidth="1"/>
    <col min="12035" max="12035" width="12" style="59" customWidth="1"/>
    <col min="12036" max="12036" width="10.28515625" style="59" customWidth="1"/>
    <col min="12037" max="12037" width="12.28515625" style="59" customWidth="1"/>
    <col min="12038" max="12038" width="11.5703125" style="59" customWidth="1"/>
    <col min="12039" max="12039" width="11.85546875" style="59" customWidth="1"/>
    <col min="12040" max="12040" width="13.5703125" style="59" customWidth="1"/>
    <col min="12041" max="12041" width="9.140625" style="59" customWidth="1"/>
    <col min="12042" max="12042" width="39.7109375" style="59" customWidth="1"/>
    <col min="12043" max="12288" width="8" style="59"/>
    <col min="12289" max="12289" width="42" style="59" customWidth="1"/>
    <col min="12290" max="12290" width="4.140625" style="59" customWidth="1"/>
    <col min="12291" max="12291" width="12" style="59" customWidth="1"/>
    <col min="12292" max="12292" width="10.28515625" style="59" customWidth="1"/>
    <col min="12293" max="12293" width="12.28515625" style="59" customWidth="1"/>
    <col min="12294" max="12294" width="11.5703125" style="59" customWidth="1"/>
    <col min="12295" max="12295" width="11.85546875" style="59" customWidth="1"/>
    <col min="12296" max="12296" width="13.5703125" style="59" customWidth="1"/>
    <col min="12297" max="12297" width="9.140625" style="59" customWidth="1"/>
    <col min="12298" max="12298" width="39.7109375" style="59" customWidth="1"/>
    <col min="12299" max="12544" width="8" style="59"/>
    <col min="12545" max="12545" width="42" style="59" customWidth="1"/>
    <col min="12546" max="12546" width="4.140625" style="59" customWidth="1"/>
    <col min="12547" max="12547" width="12" style="59" customWidth="1"/>
    <col min="12548" max="12548" width="10.28515625" style="59" customWidth="1"/>
    <col min="12549" max="12549" width="12.28515625" style="59" customWidth="1"/>
    <col min="12550" max="12550" width="11.5703125" style="59" customWidth="1"/>
    <col min="12551" max="12551" width="11.85546875" style="59" customWidth="1"/>
    <col min="12552" max="12552" width="13.5703125" style="59" customWidth="1"/>
    <col min="12553" max="12553" width="9.140625" style="59" customWidth="1"/>
    <col min="12554" max="12554" width="39.7109375" style="59" customWidth="1"/>
    <col min="12555" max="12800" width="8" style="59"/>
    <col min="12801" max="12801" width="42" style="59" customWidth="1"/>
    <col min="12802" max="12802" width="4.140625" style="59" customWidth="1"/>
    <col min="12803" max="12803" width="12" style="59" customWidth="1"/>
    <col min="12804" max="12804" width="10.28515625" style="59" customWidth="1"/>
    <col min="12805" max="12805" width="12.28515625" style="59" customWidth="1"/>
    <col min="12806" max="12806" width="11.5703125" style="59" customWidth="1"/>
    <col min="12807" max="12807" width="11.85546875" style="59" customWidth="1"/>
    <col min="12808" max="12808" width="13.5703125" style="59" customWidth="1"/>
    <col min="12809" max="12809" width="9.140625" style="59" customWidth="1"/>
    <col min="12810" max="12810" width="39.7109375" style="59" customWidth="1"/>
    <col min="12811" max="13056" width="8" style="59"/>
    <col min="13057" max="13057" width="42" style="59" customWidth="1"/>
    <col min="13058" max="13058" width="4.140625" style="59" customWidth="1"/>
    <col min="13059" max="13059" width="12" style="59" customWidth="1"/>
    <col min="13060" max="13060" width="10.28515625" style="59" customWidth="1"/>
    <col min="13061" max="13061" width="12.28515625" style="59" customWidth="1"/>
    <col min="13062" max="13062" width="11.5703125" style="59" customWidth="1"/>
    <col min="13063" max="13063" width="11.85546875" style="59" customWidth="1"/>
    <col min="13064" max="13064" width="13.5703125" style="59" customWidth="1"/>
    <col min="13065" max="13065" width="9.140625" style="59" customWidth="1"/>
    <col min="13066" max="13066" width="39.7109375" style="59" customWidth="1"/>
    <col min="13067" max="13312" width="8" style="59"/>
    <col min="13313" max="13313" width="42" style="59" customWidth="1"/>
    <col min="13314" max="13314" width="4.140625" style="59" customWidth="1"/>
    <col min="13315" max="13315" width="12" style="59" customWidth="1"/>
    <col min="13316" max="13316" width="10.28515625" style="59" customWidth="1"/>
    <col min="13317" max="13317" width="12.28515625" style="59" customWidth="1"/>
    <col min="13318" max="13318" width="11.5703125" style="59" customWidth="1"/>
    <col min="13319" max="13319" width="11.85546875" style="59" customWidth="1"/>
    <col min="13320" max="13320" width="13.5703125" style="59" customWidth="1"/>
    <col min="13321" max="13321" width="9.140625" style="59" customWidth="1"/>
    <col min="13322" max="13322" width="39.7109375" style="59" customWidth="1"/>
    <col min="13323" max="13568" width="8" style="59"/>
    <col min="13569" max="13569" width="42" style="59" customWidth="1"/>
    <col min="13570" max="13570" width="4.140625" style="59" customWidth="1"/>
    <col min="13571" max="13571" width="12" style="59" customWidth="1"/>
    <col min="13572" max="13572" width="10.28515625" style="59" customWidth="1"/>
    <col min="13573" max="13573" width="12.28515625" style="59" customWidth="1"/>
    <col min="13574" max="13574" width="11.5703125" style="59" customWidth="1"/>
    <col min="13575" max="13575" width="11.85546875" style="59" customWidth="1"/>
    <col min="13576" max="13576" width="13.5703125" style="59" customWidth="1"/>
    <col min="13577" max="13577" width="9.140625" style="59" customWidth="1"/>
    <col min="13578" max="13578" width="39.7109375" style="59" customWidth="1"/>
    <col min="13579" max="13824" width="8" style="59"/>
    <col min="13825" max="13825" width="42" style="59" customWidth="1"/>
    <col min="13826" max="13826" width="4.140625" style="59" customWidth="1"/>
    <col min="13827" max="13827" width="12" style="59" customWidth="1"/>
    <col min="13828" max="13828" width="10.28515625" style="59" customWidth="1"/>
    <col min="13829" max="13829" width="12.28515625" style="59" customWidth="1"/>
    <col min="13830" max="13830" width="11.5703125" style="59" customWidth="1"/>
    <col min="13831" max="13831" width="11.85546875" style="59" customWidth="1"/>
    <col min="13832" max="13832" width="13.5703125" style="59" customWidth="1"/>
    <col min="13833" max="13833" width="9.140625" style="59" customWidth="1"/>
    <col min="13834" max="13834" width="39.7109375" style="59" customWidth="1"/>
    <col min="13835" max="14080" width="8" style="59"/>
    <col min="14081" max="14081" width="42" style="59" customWidth="1"/>
    <col min="14082" max="14082" width="4.140625" style="59" customWidth="1"/>
    <col min="14083" max="14083" width="12" style="59" customWidth="1"/>
    <col min="14084" max="14084" width="10.28515625" style="59" customWidth="1"/>
    <col min="14085" max="14085" width="12.28515625" style="59" customWidth="1"/>
    <col min="14086" max="14086" width="11.5703125" style="59" customWidth="1"/>
    <col min="14087" max="14087" width="11.85546875" style="59" customWidth="1"/>
    <col min="14088" max="14088" width="13.5703125" style="59" customWidth="1"/>
    <col min="14089" max="14089" width="9.140625" style="59" customWidth="1"/>
    <col min="14090" max="14090" width="39.7109375" style="59" customWidth="1"/>
    <col min="14091" max="14336" width="8" style="59"/>
    <col min="14337" max="14337" width="42" style="59" customWidth="1"/>
    <col min="14338" max="14338" width="4.140625" style="59" customWidth="1"/>
    <col min="14339" max="14339" width="12" style="59" customWidth="1"/>
    <col min="14340" max="14340" width="10.28515625" style="59" customWidth="1"/>
    <col min="14341" max="14341" width="12.28515625" style="59" customWidth="1"/>
    <col min="14342" max="14342" width="11.5703125" style="59" customWidth="1"/>
    <col min="14343" max="14343" width="11.85546875" style="59" customWidth="1"/>
    <col min="14344" max="14344" width="13.5703125" style="59" customWidth="1"/>
    <col min="14345" max="14345" width="9.140625" style="59" customWidth="1"/>
    <col min="14346" max="14346" width="39.7109375" style="59" customWidth="1"/>
    <col min="14347" max="14592" width="8" style="59"/>
    <col min="14593" max="14593" width="42" style="59" customWidth="1"/>
    <col min="14594" max="14594" width="4.140625" style="59" customWidth="1"/>
    <col min="14595" max="14595" width="12" style="59" customWidth="1"/>
    <col min="14596" max="14596" width="10.28515625" style="59" customWidth="1"/>
    <col min="14597" max="14597" width="12.28515625" style="59" customWidth="1"/>
    <col min="14598" max="14598" width="11.5703125" style="59" customWidth="1"/>
    <col min="14599" max="14599" width="11.85546875" style="59" customWidth="1"/>
    <col min="14600" max="14600" width="13.5703125" style="59" customWidth="1"/>
    <col min="14601" max="14601" width="9.140625" style="59" customWidth="1"/>
    <col min="14602" max="14602" width="39.7109375" style="59" customWidth="1"/>
    <col min="14603" max="14848" width="8" style="59"/>
    <col min="14849" max="14849" width="42" style="59" customWidth="1"/>
    <col min="14850" max="14850" width="4.140625" style="59" customWidth="1"/>
    <col min="14851" max="14851" width="12" style="59" customWidth="1"/>
    <col min="14852" max="14852" width="10.28515625" style="59" customWidth="1"/>
    <col min="14853" max="14853" width="12.28515625" style="59" customWidth="1"/>
    <col min="14854" max="14854" width="11.5703125" style="59" customWidth="1"/>
    <col min="14855" max="14855" width="11.85546875" style="59" customWidth="1"/>
    <col min="14856" max="14856" width="13.5703125" style="59" customWidth="1"/>
    <col min="14857" max="14857" width="9.140625" style="59" customWidth="1"/>
    <col min="14858" max="14858" width="39.7109375" style="59" customWidth="1"/>
    <col min="14859" max="15104" width="8" style="59"/>
    <col min="15105" max="15105" width="42" style="59" customWidth="1"/>
    <col min="15106" max="15106" width="4.140625" style="59" customWidth="1"/>
    <col min="15107" max="15107" width="12" style="59" customWidth="1"/>
    <col min="15108" max="15108" width="10.28515625" style="59" customWidth="1"/>
    <col min="15109" max="15109" width="12.28515625" style="59" customWidth="1"/>
    <col min="15110" max="15110" width="11.5703125" style="59" customWidth="1"/>
    <col min="15111" max="15111" width="11.85546875" style="59" customWidth="1"/>
    <col min="15112" max="15112" width="13.5703125" style="59" customWidth="1"/>
    <col min="15113" max="15113" width="9.140625" style="59" customWidth="1"/>
    <col min="15114" max="15114" width="39.7109375" style="59" customWidth="1"/>
    <col min="15115" max="15360" width="8" style="59"/>
    <col min="15361" max="15361" width="42" style="59" customWidth="1"/>
    <col min="15362" max="15362" width="4.140625" style="59" customWidth="1"/>
    <col min="15363" max="15363" width="12" style="59" customWidth="1"/>
    <col min="15364" max="15364" width="10.28515625" style="59" customWidth="1"/>
    <col min="15365" max="15365" width="12.28515625" style="59" customWidth="1"/>
    <col min="15366" max="15366" width="11.5703125" style="59" customWidth="1"/>
    <col min="15367" max="15367" width="11.85546875" style="59" customWidth="1"/>
    <col min="15368" max="15368" width="13.5703125" style="59" customWidth="1"/>
    <col min="15369" max="15369" width="9.140625" style="59" customWidth="1"/>
    <col min="15370" max="15370" width="39.7109375" style="59" customWidth="1"/>
    <col min="15371" max="15616" width="8" style="59"/>
    <col min="15617" max="15617" width="42" style="59" customWidth="1"/>
    <col min="15618" max="15618" width="4.140625" style="59" customWidth="1"/>
    <col min="15619" max="15619" width="12" style="59" customWidth="1"/>
    <col min="15620" max="15620" width="10.28515625" style="59" customWidth="1"/>
    <col min="15621" max="15621" width="12.28515625" style="59" customWidth="1"/>
    <col min="15622" max="15622" width="11.5703125" style="59" customWidth="1"/>
    <col min="15623" max="15623" width="11.85546875" style="59" customWidth="1"/>
    <col min="15624" max="15624" width="13.5703125" style="59" customWidth="1"/>
    <col min="15625" max="15625" width="9.140625" style="59" customWidth="1"/>
    <col min="15626" max="15626" width="39.7109375" style="59" customWidth="1"/>
    <col min="15627" max="15872" width="8" style="59"/>
    <col min="15873" max="15873" width="42" style="59" customWidth="1"/>
    <col min="15874" max="15874" width="4.140625" style="59" customWidth="1"/>
    <col min="15875" max="15875" width="12" style="59" customWidth="1"/>
    <col min="15876" max="15876" width="10.28515625" style="59" customWidth="1"/>
    <col min="15877" max="15877" width="12.28515625" style="59" customWidth="1"/>
    <col min="15878" max="15878" width="11.5703125" style="59" customWidth="1"/>
    <col min="15879" max="15879" width="11.85546875" style="59" customWidth="1"/>
    <col min="15880" max="15880" width="13.5703125" style="59" customWidth="1"/>
    <col min="15881" max="15881" width="9.140625" style="59" customWidth="1"/>
    <col min="15882" max="15882" width="39.7109375" style="59" customWidth="1"/>
    <col min="15883" max="16128" width="8" style="59"/>
    <col min="16129" max="16129" width="42" style="59" customWidth="1"/>
    <col min="16130" max="16130" width="4.140625" style="59" customWidth="1"/>
    <col min="16131" max="16131" width="12" style="59" customWidth="1"/>
    <col min="16132" max="16132" width="10.28515625" style="59" customWidth="1"/>
    <col min="16133" max="16133" width="12.28515625" style="59" customWidth="1"/>
    <col min="16134" max="16134" width="11.5703125" style="59" customWidth="1"/>
    <col min="16135" max="16135" width="11.85546875" style="59" customWidth="1"/>
    <col min="16136" max="16136" width="13.5703125" style="59" customWidth="1"/>
    <col min="16137" max="16137" width="9.140625" style="59" customWidth="1"/>
    <col min="16138" max="16138" width="39.7109375" style="59" customWidth="1"/>
    <col min="16139" max="16384" width="8" style="59"/>
  </cols>
  <sheetData>
    <row r="1" spans="1:10" ht="13.5" thickBot="1" x14ac:dyDescent="0.25">
      <c r="A1" s="847" t="s">
        <v>964</v>
      </c>
      <c r="B1" s="848"/>
      <c r="C1" s="848"/>
      <c r="D1" s="848"/>
      <c r="E1" s="848"/>
      <c r="F1" s="848"/>
      <c r="G1" s="848"/>
      <c r="H1" s="848"/>
      <c r="I1" s="848"/>
    </row>
    <row r="2" spans="1:10" s="60" customFormat="1" ht="20.25" customHeight="1" thickBot="1" x14ac:dyDescent="0.25">
      <c r="A2" s="849" t="s">
        <v>319</v>
      </c>
      <c r="B2" s="851" t="s">
        <v>213</v>
      </c>
      <c r="C2" s="852" t="s">
        <v>844</v>
      </c>
      <c r="D2" s="853"/>
      <c r="E2" s="853"/>
      <c r="F2" s="854" t="s">
        <v>845</v>
      </c>
      <c r="G2" s="853"/>
      <c r="H2" s="853"/>
      <c r="I2" s="855" t="s">
        <v>320</v>
      </c>
    </row>
    <row r="3" spans="1:10" s="65" customFormat="1" ht="32.25" thickBot="1" x14ac:dyDescent="0.25">
      <c r="A3" s="850"/>
      <c r="B3" s="851"/>
      <c r="C3" s="61"/>
      <c r="D3" s="61"/>
      <c r="E3" s="62"/>
      <c r="F3" s="63" t="s">
        <v>321</v>
      </c>
      <c r="G3" s="63" t="s">
        <v>322</v>
      </c>
      <c r="H3" s="64" t="s">
        <v>323</v>
      </c>
      <c r="I3" s="856"/>
    </row>
    <row r="4" spans="1:10" s="70" customFormat="1" ht="14.25" thickBot="1" x14ac:dyDescent="0.25">
      <c r="A4" s="66" t="s">
        <v>324</v>
      </c>
      <c r="B4" s="67" t="s">
        <v>325</v>
      </c>
      <c r="C4" s="68"/>
      <c r="D4" s="68"/>
      <c r="E4" s="69"/>
      <c r="F4" s="67" t="s">
        <v>326</v>
      </c>
      <c r="G4" s="67" t="s">
        <v>327</v>
      </c>
      <c r="H4" s="67" t="s">
        <v>328</v>
      </c>
      <c r="I4" s="67" t="s">
        <v>329</v>
      </c>
    </row>
    <row r="5" spans="1:10" ht="12" customHeight="1" thickBot="1" x14ac:dyDescent="0.25">
      <c r="A5" s="656" t="s">
        <v>330</v>
      </c>
      <c r="B5" s="657" t="s">
        <v>331</v>
      </c>
      <c r="C5" s="658">
        <f>SUM(C6:C10)</f>
        <v>5975266</v>
      </c>
      <c r="D5" s="658">
        <f>SUM(D6:D10)</f>
        <v>2745752</v>
      </c>
      <c r="E5" s="658">
        <f>C5-D5</f>
        <v>3229514</v>
      </c>
      <c r="F5" s="658">
        <f>SUM(F6:F10)</f>
        <v>5975266</v>
      </c>
      <c r="G5" s="658">
        <f>SUM(G6:G10)</f>
        <v>3124380</v>
      </c>
      <c r="H5" s="658">
        <f>F5-G5</f>
        <v>2850886</v>
      </c>
      <c r="I5" s="659">
        <f>IF(E5&lt;&gt;0,ROUND(H5*100/E5,2),"-    ")</f>
        <v>88.28</v>
      </c>
    </row>
    <row r="6" spans="1:10" ht="12" customHeight="1" thickBot="1" x14ac:dyDescent="0.25">
      <c r="A6" s="71" t="s">
        <v>846</v>
      </c>
      <c r="B6" s="72" t="s">
        <v>332</v>
      </c>
      <c r="C6" s="74">
        <v>5260160</v>
      </c>
      <c r="D6" s="74">
        <v>2030646</v>
      </c>
      <c r="E6" s="74">
        <f>C6-D6</f>
        <v>3229514</v>
      </c>
      <c r="F6" s="74">
        <v>3101560</v>
      </c>
      <c r="G6" s="74">
        <v>2244274</v>
      </c>
      <c r="H6" s="74">
        <v>2244274</v>
      </c>
      <c r="I6" s="659">
        <f t="shared" ref="I6:I22" si="0">IF(E6&lt;&gt;0,ROUND(H6*100/E6,2),"-    ")</f>
        <v>69.489999999999995</v>
      </c>
    </row>
    <row r="7" spans="1:10" s="77" customFormat="1" ht="12" customHeight="1" thickBot="1" x14ac:dyDescent="0.25">
      <c r="A7" s="75" t="s">
        <v>847</v>
      </c>
      <c r="B7" s="72" t="s">
        <v>333</v>
      </c>
      <c r="C7" s="76">
        <v>715106</v>
      </c>
      <c r="D7" s="76">
        <v>715106</v>
      </c>
      <c r="E7" s="73">
        <f>C7-D7</f>
        <v>0</v>
      </c>
      <c r="F7" s="76">
        <v>538750</v>
      </c>
      <c r="G7" s="76">
        <v>538750</v>
      </c>
      <c r="H7" s="73">
        <f>F7-G7</f>
        <v>0</v>
      </c>
      <c r="I7" s="659" t="str">
        <f t="shared" si="0"/>
        <v xml:space="preserve">-    </v>
      </c>
      <c r="J7" s="135"/>
    </row>
    <row r="8" spans="1:10" s="77" customFormat="1" ht="12" customHeight="1" thickBot="1" x14ac:dyDescent="0.25">
      <c r="A8" s="75" t="s">
        <v>850</v>
      </c>
      <c r="B8" s="72" t="s">
        <v>334</v>
      </c>
      <c r="C8" s="76"/>
      <c r="D8" s="76"/>
      <c r="E8" s="73"/>
      <c r="F8" s="76">
        <v>170606</v>
      </c>
      <c r="G8" s="76">
        <v>170606</v>
      </c>
      <c r="H8" s="73"/>
      <c r="I8" s="659"/>
      <c r="J8" s="135"/>
    </row>
    <row r="9" spans="1:10" s="77" customFormat="1" ht="12" customHeight="1" thickBot="1" x14ac:dyDescent="0.25">
      <c r="A9" s="75" t="s">
        <v>848</v>
      </c>
      <c r="B9" s="72" t="s">
        <v>336</v>
      </c>
      <c r="C9" s="76"/>
      <c r="D9" s="76"/>
      <c r="E9" s="73"/>
      <c r="F9" s="76">
        <v>1993600</v>
      </c>
      <c r="G9" s="76"/>
      <c r="H9" s="73">
        <f>F9-G9</f>
        <v>1993600</v>
      </c>
      <c r="I9" s="659"/>
      <c r="J9" s="135"/>
    </row>
    <row r="10" spans="1:10" s="77" customFormat="1" ht="12" customHeight="1" thickBot="1" x14ac:dyDescent="0.25">
      <c r="A10" s="75" t="s">
        <v>849</v>
      </c>
      <c r="B10" s="72" t="s">
        <v>334</v>
      </c>
      <c r="C10" s="76"/>
      <c r="D10" s="76"/>
      <c r="E10" s="73">
        <f>C10-D10</f>
        <v>0</v>
      </c>
      <c r="F10" s="76">
        <v>170750</v>
      </c>
      <c r="G10" s="76">
        <v>170750</v>
      </c>
      <c r="H10" s="73">
        <f>F10-G10</f>
        <v>0</v>
      </c>
      <c r="I10" s="659" t="str">
        <f t="shared" si="0"/>
        <v xml:space="preserve">-    </v>
      </c>
    </row>
    <row r="11" spans="1:10" s="78" customFormat="1" ht="12" customHeight="1" thickBot="1" x14ac:dyDescent="0.25">
      <c r="A11" s="660" t="s">
        <v>335</v>
      </c>
      <c r="B11" s="661" t="s">
        <v>336</v>
      </c>
      <c r="C11" s="662">
        <f t="shared" ref="C11:E11" si="1">C12+C35+C41</f>
        <v>2029372377</v>
      </c>
      <c r="D11" s="662">
        <f t="shared" si="1"/>
        <v>363951122</v>
      </c>
      <c r="E11" s="662">
        <f t="shared" si="1"/>
        <v>1665421255</v>
      </c>
      <c r="F11" s="662">
        <f>F12+F35+F41</f>
        <v>2060919330</v>
      </c>
      <c r="G11" s="662">
        <f>G12+G35+G41</f>
        <v>417253713</v>
      </c>
      <c r="H11" s="662">
        <f>H12+H35+H41</f>
        <v>1643665617</v>
      </c>
      <c r="I11" s="663">
        <f t="shared" si="0"/>
        <v>98.69</v>
      </c>
    </row>
    <row r="12" spans="1:10" ht="12" customHeight="1" thickBot="1" x14ac:dyDescent="0.25">
      <c r="A12" s="664" t="s">
        <v>337</v>
      </c>
      <c r="B12" s="657" t="s">
        <v>338</v>
      </c>
      <c r="C12" s="665">
        <f t="shared" ref="C12:E12" si="2">C13+C26</f>
        <v>1847778588</v>
      </c>
      <c r="D12" s="665">
        <f t="shared" si="2"/>
        <v>279116116</v>
      </c>
      <c r="E12" s="665">
        <f t="shared" si="2"/>
        <v>1568662472</v>
      </c>
      <c r="F12" s="665">
        <f t="shared" ref="F12:H12" si="3">F13+F26</f>
        <v>1876918119</v>
      </c>
      <c r="G12" s="665">
        <f t="shared" si="3"/>
        <v>316404113</v>
      </c>
      <c r="H12" s="665">
        <f t="shared" si="3"/>
        <v>1560514006</v>
      </c>
      <c r="I12" s="659">
        <f t="shared" si="0"/>
        <v>99.48</v>
      </c>
    </row>
    <row r="13" spans="1:10" ht="12" customHeight="1" thickBot="1" x14ac:dyDescent="0.25">
      <c r="A13" s="656" t="s">
        <v>339</v>
      </c>
      <c r="B13" s="657" t="s">
        <v>340</v>
      </c>
      <c r="C13" s="666">
        <f t="shared" ref="C13:E13" si="4">SUM(C14:C25)</f>
        <v>757050572</v>
      </c>
      <c r="D13" s="666">
        <f t="shared" si="4"/>
        <v>196601923</v>
      </c>
      <c r="E13" s="666">
        <f t="shared" si="4"/>
        <v>560448649</v>
      </c>
      <c r="F13" s="666">
        <f t="shared" ref="F13:H13" si="5">SUM(F14:F25)</f>
        <v>786613103</v>
      </c>
      <c r="G13" s="666">
        <f t="shared" si="5"/>
        <v>212249126</v>
      </c>
      <c r="H13" s="666">
        <f t="shared" si="5"/>
        <v>574363977</v>
      </c>
      <c r="I13" s="659">
        <f t="shared" si="0"/>
        <v>102.48</v>
      </c>
    </row>
    <row r="14" spans="1:10" ht="12" customHeight="1" thickBot="1" x14ac:dyDescent="0.25">
      <c r="A14" s="79" t="s">
        <v>341</v>
      </c>
      <c r="B14" s="72" t="s">
        <v>342</v>
      </c>
      <c r="C14" s="80">
        <v>65206134</v>
      </c>
      <c r="D14" s="80"/>
      <c r="E14" s="80">
        <f t="shared" ref="E14:E25" si="6">C14-D14</f>
        <v>65206134</v>
      </c>
      <c r="F14" s="80">
        <v>65270634</v>
      </c>
      <c r="G14" s="80"/>
      <c r="H14" s="80">
        <f t="shared" ref="H14:H25" si="7">F14-G14</f>
        <v>65270634</v>
      </c>
      <c r="I14" s="659">
        <f t="shared" si="0"/>
        <v>100.1</v>
      </c>
    </row>
    <row r="15" spans="1:10" ht="12" customHeight="1" thickBot="1" x14ac:dyDescent="0.25">
      <c r="A15" s="79" t="s">
        <v>343</v>
      </c>
      <c r="B15" s="72" t="s">
        <v>344</v>
      </c>
      <c r="C15" s="80">
        <v>2006745</v>
      </c>
      <c r="D15" s="80"/>
      <c r="E15" s="80">
        <f t="shared" si="6"/>
        <v>2006745</v>
      </c>
      <c r="F15" s="80">
        <v>2006745</v>
      </c>
      <c r="G15" s="80"/>
      <c r="H15" s="80">
        <f t="shared" si="7"/>
        <v>2006745</v>
      </c>
      <c r="I15" s="659">
        <f t="shared" si="0"/>
        <v>100</v>
      </c>
    </row>
    <row r="16" spans="1:10" ht="12" customHeight="1" thickBot="1" x14ac:dyDescent="0.25">
      <c r="A16" s="79" t="s">
        <v>345</v>
      </c>
      <c r="B16" s="72" t="s">
        <v>346</v>
      </c>
      <c r="C16" s="80">
        <v>5093383</v>
      </c>
      <c r="D16" s="80"/>
      <c r="E16" s="80">
        <f t="shared" si="6"/>
        <v>5093383</v>
      </c>
      <c r="F16" s="80">
        <v>5091130</v>
      </c>
      <c r="G16" s="80"/>
      <c r="H16" s="80">
        <f t="shared" si="7"/>
        <v>5091130</v>
      </c>
      <c r="I16" s="659">
        <f t="shared" si="0"/>
        <v>99.96</v>
      </c>
    </row>
    <row r="17" spans="1:12" ht="12" customHeight="1" thickBot="1" x14ac:dyDescent="0.25">
      <c r="A17" s="79" t="s">
        <v>347</v>
      </c>
      <c r="B17" s="72" t="s">
        <v>348</v>
      </c>
      <c r="C17" s="80">
        <v>250600</v>
      </c>
      <c r="D17" s="80"/>
      <c r="E17" s="80">
        <f t="shared" si="6"/>
        <v>250600</v>
      </c>
      <c r="F17" s="80">
        <v>250600</v>
      </c>
      <c r="G17" s="80"/>
      <c r="H17" s="80">
        <f t="shared" si="7"/>
        <v>250600</v>
      </c>
      <c r="I17" s="659">
        <f t="shared" si="0"/>
        <v>100</v>
      </c>
    </row>
    <row r="18" spans="1:12" ht="12" customHeight="1" thickBot="1" x14ac:dyDescent="0.25">
      <c r="A18" s="79" t="s">
        <v>349</v>
      </c>
      <c r="B18" s="72" t="s">
        <v>350</v>
      </c>
      <c r="C18" s="76">
        <v>432277029</v>
      </c>
      <c r="D18" s="76">
        <v>117194220</v>
      </c>
      <c r="E18" s="80">
        <f t="shared" si="6"/>
        <v>315082809</v>
      </c>
      <c r="F18" s="76">
        <v>461777313</v>
      </c>
      <c r="G18" s="76">
        <v>126253806</v>
      </c>
      <c r="H18" s="80">
        <f t="shared" si="7"/>
        <v>335523507</v>
      </c>
      <c r="I18" s="659">
        <f t="shared" si="0"/>
        <v>106.49</v>
      </c>
      <c r="J18" s="136"/>
    </row>
    <row r="19" spans="1:12" ht="13.5" thickBot="1" x14ac:dyDescent="0.25">
      <c r="A19" s="81" t="s">
        <v>351</v>
      </c>
      <c r="B19" s="72" t="s">
        <v>352</v>
      </c>
      <c r="C19" s="76">
        <v>42109942</v>
      </c>
      <c r="D19" s="76">
        <v>16344648</v>
      </c>
      <c r="E19" s="80">
        <f t="shared" si="6"/>
        <v>25765294</v>
      </c>
      <c r="F19" s="76">
        <v>42109942</v>
      </c>
      <c r="G19" s="76">
        <v>17186851</v>
      </c>
      <c r="H19" s="80">
        <f t="shared" si="7"/>
        <v>24923091</v>
      </c>
      <c r="I19" s="659">
        <f t="shared" si="0"/>
        <v>96.73</v>
      </c>
      <c r="L19" s="136"/>
    </row>
    <row r="20" spans="1:12" ht="13.5" thickBot="1" x14ac:dyDescent="0.25">
      <c r="A20" s="82" t="s">
        <v>353</v>
      </c>
      <c r="B20" s="72" t="s">
        <v>354</v>
      </c>
      <c r="C20" s="76">
        <v>80565000</v>
      </c>
      <c r="D20" s="76">
        <v>39483429</v>
      </c>
      <c r="E20" s="80">
        <f t="shared" si="6"/>
        <v>41081571</v>
      </c>
      <c r="F20" s="76">
        <v>80565000</v>
      </c>
      <c r="G20" s="76">
        <v>42706031</v>
      </c>
      <c r="H20" s="80">
        <f t="shared" si="7"/>
        <v>37858969</v>
      </c>
      <c r="I20" s="659">
        <f t="shared" si="0"/>
        <v>92.16</v>
      </c>
    </row>
    <row r="21" spans="1:12" ht="13.5" thickBot="1" x14ac:dyDescent="0.25">
      <c r="A21" s="82" t="s">
        <v>355</v>
      </c>
      <c r="B21" s="72" t="s">
        <v>356</v>
      </c>
      <c r="C21" s="76"/>
      <c r="D21" s="76"/>
      <c r="E21" s="80">
        <f t="shared" si="6"/>
        <v>0</v>
      </c>
      <c r="F21" s="76"/>
      <c r="G21" s="76"/>
      <c r="H21" s="80">
        <f t="shared" si="7"/>
        <v>0</v>
      </c>
      <c r="I21" s="659" t="str">
        <f t="shared" si="0"/>
        <v xml:space="preserve">-    </v>
      </c>
    </row>
    <row r="22" spans="1:12" ht="12" customHeight="1" thickBot="1" x14ac:dyDescent="0.25">
      <c r="A22" s="79" t="s">
        <v>357</v>
      </c>
      <c r="B22" s="72" t="s">
        <v>358</v>
      </c>
      <c r="C22" s="80">
        <v>41637923</v>
      </c>
      <c r="D22" s="80">
        <v>9143607</v>
      </c>
      <c r="E22" s="80">
        <f t="shared" si="6"/>
        <v>32494316</v>
      </c>
      <c r="F22" s="80">
        <v>41637923</v>
      </c>
      <c r="G22" s="80">
        <v>9933044</v>
      </c>
      <c r="H22" s="80">
        <f t="shared" si="7"/>
        <v>31704879</v>
      </c>
      <c r="I22" s="659">
        <f t="shared" si="0"/>
        <v>97.57</v>
      </c>
    </row>
    <row r="23" spans="1:12" ht="12" customHeight="1" thickBot="1" x14ac:dyDescent="0.25">
      <c r="A23" s="79" t="s">
        <v>359</v>
      </c>
      <c r="B23" s="72" t="s">
        <v>360</v>
      </c>
      <c r="C23" s="80"/>
      <c r="D23" s="80"/>
      <c r="E23" s="80">
        <f t="shared" si="6"/>
        <v>0</v>
      </c>
      <c r="F23" s="80"/>
      <c r="G23" s="80"/>
      <c r="H23" s="80">
        <f t="shared" si="7"/>
        <v>0</v>
      </c>
      <c r="I23" s="659"/>
    </row>
    <row r="24" spans="1:12" ht="12" customHeight="1" thickBot="1" x14ac:dyDescent="0.25">
      <c r="A24" s="79" t="s">
        <v>361</v>
      </c>
      <c r="B24" s="72" t="s">
        <v>362</v>
      </c>
      <c r="C24" s="80">
        <v>1235000</v>
      </c>
      <c r="D24" s="80">
        <v>1235000</v>
      </c>
      <c r="E24" s="80">
        <f t="shared" si="6"/>
        <v>0</v>
      </c>
      <c r="F24" s="80">
        <v>1235000</v>
      </c>
      <c r="G24" s="80">
        <v>1235000</v>
      </c>
      <c r="H24" s="80">
        <f t="shared" si="7"/>
        <v>0</v>
      </c>
      <c r="I24" s="659"/>
    </row>
    <row r="25" spans="1:12" ht="12" customHeight="1" thickBot="1" x14ac:dyDescent="0.25">
      <c r="A25" s="79" t="s">
        <v>363</v>
      </c>
      <c r="B25" s="72" t="s">
        <v>364</v>
      </c>
      <c r="C25" s="80">
        <v>86668816</v>
      </c>
      <c r="D25" s="80">
        <v>13201019</v>
      </c>
      <c r="E25" s="80">
        <f t="shared" si="6"/>
        <v>73467797</v>
      </c>
      <c r="F25" s="80">
        <v>86668816</v>
      </c>
      <c r="G25" s="80">
        <v>14934394</v>
      </c>
      <c r="H25" s="80">
        <f t="shared" si="7"/>
        <v>71734422</v>
      </c>
      <c r="I25" s="659">
        <f t="shared" ref="I25:I70" si="8">IF(E25&lt;&gt;0,ROUND(H25*100/E25,2),"-    ")</f>
        <v>97.64</v>
      </c>
    </row>
    <row r="26" spans="1:12" ht="13.5" customHeight="1" thickBot="1" x14ac:dyDescent="0.25">
      <c r="A26" s="656" t="s">
        <v>365</v>
      </c>
      <c r="B26" s="657" t="s">
        <v>366</v>
      </c>
      <c r="C26" s="666">
        <f t="shared" ref="C26:E26" si="9">SUM(C27:C34)</f>
        <v>1090728016</v>
      </c>
      <c r="D26" s="666">
        <f t="shared" si="9"/>
        <v>82514193</v>
      </c>
      <c r="E26" s="666">
        <f t="shared" si="9"/>
        <v>1008213823</v>
      </c>
      <c r="F26" s="666">
        <f t="shared" ref="F26:H26" si="10">SUM(F27:F34)</f>
        <v>1090305016</v>
      </c>
      <c r="G26" s="666">
        <f t="shared" si="10"/>
        <v>104154987</v>
      </c>
      <c r="H26" s="666">
        <f t="shared" si="10"/>
        <v>986150029</v>
      </c>
      <c r="I26" s="659">
        <f t="shared" si="8"/>
        <v>97.81</v>
      </c>
    </row>
    <row r="27" spans="1:12" s="77" customFormat="1" ht="12" customHeight="1" thickBot="1" x14ac:dyDescent="0.25">
      <c r="A27" s="83" t="s">
        <v>367</v>
      </c>
      <c r="B27" s="72" t="s">
        <v>368</v>
      </c>
      <c r="C27" s="84">
        <v>4788171</v>
      </c>
      <c r="D27" s="80"/>
      <c r="E27" s="80">
        <f t="shared" ref="E27:E34" si="11">C27-D27</f>
        <v>4788171</v>
      </c>
      <c r="F27" s="84">
        <v>4788171</v>
      </c>
      <c r="G27" s="80"/>
      <c r="H27" s="80">
        <f t="shared" ref="H27:H34" si="12">F27-G27</f>
        <v>4788171</v>
      </c>
      <c r="I27" s="659">
        <f t="shared" si="8"/>
        <v>100</v>
      </c>
    </row>
    <row r="28" spans="1:12" s="77" customFormat="1" ht="12" customHeight="1" thickBot="1" x14ac:dyDescent="0.25">
      <c r="A28" s="83" t="s">
        <v>369</v>
      </c>
      <c r="B28" s="72" t="s">
        <v>370</v>
      </c>
      <c r="C28" s="84">
        <v>1050000</v>
      </c>
      <c r="D28" s="80"/>
      <c r="E28" s="80">
        <f t="shared" si="11"/>
        <v>1050000</v>
      </c>
      <c r="F28" s="84">
        <v>1050000</v>
      </c>
      <c r="G28" s="80"/>
      <c r="H28" s="80">
        <f t="shared" si="12"/>
        <v>1050000</v>
      </c>
      <c r="I28" s="659"/>
    </row>
    <row r="29" spans="1:12" s="77" customFormat="1" ht="12" customHeight="1" thickBot="1" x14ac:dyDescent="0.25">
      <c r="A29" s="79" t="s">
        <v>371</v>
      </c>
      <c r="B29" s="72" t="s">
        <v>372</v>
      </c>
      <c r="C29" s="84">
        <v>1997512</v>
      </c>
      <c r="D29" s="80"/>
      <c r="E29" s="80">
        <f t="shared" si="11"/>
        <v>1997512</v>
      </c>
      <c r="F29" s="84">
        <v>1997512</v>
      </c>
      <c r="G29" s="80"/>
      <c r="H29" s="80">
        <f t="shared" si="12"/>
        <v>1997512</v>
      </c>
      <c r="I29" s="659">
        <f t="shared" si="8"/>
        <v>100</v>
      </c>
    </row>
    <row r="30" spans="1:12" s="77" customFormat="1" ht="12" customHeight="1" thickBot="1" x14ac:dyDescent="0.25">
      <c r="A30" s="79" t="s">
        <v>373</v>
      </c>
      <c r="B30" s="72" t="s">
        <v>374</v>
      </c>
      <c r="C30" s="84">
        <v>220357166</v>
      </c>
      <c r="D30" s="80">
        <v>22462959</v>
      </c>
      <c r="E30" s="80">
        <f t="shared" si="11"/>
        <v>197894207</v>
      </c>
      <c r="F30" s="84">
        <v>220357166</v>
      </c>
      <c r="G30" s="80">
        <v>26902602</v>
      </c>
      <c r="H30" s="80">
        <f t="shared" si="12"/>
        <v>193454564</v>
      </c>
      <c r="I30" s="659">
        <f t="shared" si="8"/>
        <v>97.76</v>
      </c>
    </row>
    <row r="31" spans="1:12" s="77" customFormat="1" ht="12" customHeight="1" thickBot="1" x14ac:dyDescent="0.25">
      <c r="A31" s="79" t="s">
        <v>375</v>
      </c>
      <c r="B31" s="72" t="s">
        <v>376</v>
      </c>
      <c r="C31" s="84">
        <v>1425000</v>
      </c>
      <c r="D31" s="80">
        <v>59889</v>
      </c>
      <c r="E31" s="80">
        <f t="shared" si="11"/>
        <v>1365111</v>
      </c>
      <c r="F31" s="84">
        <v>1425000</v>
      </c>
      <c r="G31" s="80">
        <v>88389</v>
      </c>
      <c r="H31" s="80">
        <f t="shared" si="12"/>
        <v>1336611</v>
      </c>
      <c r="I31" s="659">
        <f t="shared" si="8"/>
        <v>97.91</v>
      </c>
      <c r="J31" s="85"/>
    </row>
    <row r="32" spans="1:12" s="77" customFormat="1" ht="12" customHeight="1" thickBot="1" x14ac:dyDescent="0.25">
      <c r="A32" s="79" t="s">
        <v>377</v>
      </c>
      <c r="B32" s="72" t="s">
        <v>378</v>
      </c>
      <c r="C32" s="84">
        <v>799849157</v>
      </c>
      <c r="D32" s="80">
        <v>45583787</v>
      </c>
      <c r="E32" s="80">
        <f t="shared" si="11"/>
        <v>754265370</v>
      </c>
      <c r="F32" s="84">
        <v>799849157</v>
      </c>
      <c r="G32" s="80">
        <v>61580776</v>
      </c>
      <c r="H32" s="80">
        <f t="shared" si="12"/>
        <v>738268381</v>
      </c>
      <c r="I32" s="659">
        <f t="shared" si="8"/>
        <v>97.88</v>
      </c>
    </row>
    <row r="33" spans="1:20" s="77" customFormat="1" ht="12" customHeight="1" thickBot="1" x14ac:dyDescent="0.25">
      <c r="A33" s="79" t="s">
        <v>379</v>
      </c>
      <c r="B33" s="72" t="s">
        <v>380</v>
      </c>
      <c r="C33" s="84">
        <v>423000</v>
      </c>
      <c r="D33" s="80"/>
      <c r="E33" s="80">
        <f t="shared" si="11"/>
        <v>423000</v>
      </c>
      <c r="F33" s="84"/>
      <c r="G33" s="80"/>
      <c r="H33" s="80"/>
      <c r="I33" s="659">
        <f t="shared" si="8"/>
        <v>0</v>
      </c>
    </row>
    <row r="34" spans="1:20" s="77" customFormat="1" ht="12" customHeight="1" thickBot="1" x14ac:dyDescent="0.25">
      <c r="A34" s="79" t="s">
        <v>381</v>
      </c>
      <c r="B34" s="72" t="s">
        <v>382</v>
      </c>
      <c r="C34" s="84">
        <v>60838010</v>
      </c>
      <c r="D34" s="80">
        <v>14407558</v>
      </c>
      <c r="E34" s="80">
        <f t="shared" si="11"/>
        <v>46430452</v>
      </c>
      <c r="F34" s="84">
        <v>60838010</v>
      </c>
      <c r="G34" s="80">
        <v>15583220</v>
      </c>
      <c r="H34" s="80">
        <f t="shared" si="12"/>
        <v>45254790</v>
      </c>
      <c r="I34" s="659">
        <f t="shared" si="8"/>
        <v>97.47</v>
      </c>
    </row>
    <row r="35" spans="1:20" s="77" customFormat="1" ht="12" customHeight="1" thickBot="1" x14ac:dyDescent="0.25">
      <c r="A35" s="664" t="s">
        <v>383</v>
      </c>
      <c r="B35" s="657" t="s">
        <v>384</v>
      </c>
      <c r="C35" s="667">
        <f t="shared" ref="C35:E35" si="13">SUM(C36:C40)</f>
        <v>54457728</v>
      </c>
      <c r="D35" s="667">
        <f t="shared" si="13"/>
        <v>7197465</v>
      </c>
      <c r="E35" s="667">
        <f t="shared" si="13"/>
        <v>47260263</v>
      </c>
      <c r="F35" s="667">
        <f>SUM(F36:F40)</f>
        <v>57080728</v>
      </c>
      <c r="G35" s="667">
        <f>SUM(G36:G40)</f>
        <v>7879219</v>
      </c>
      <c r="H35" s="667">
        <f>SUM(H36:H40)</f>
        <v>49201509</v>
      </c>
      <c r="I35" s="659">
        <f t="shared" si="8"/>
        <v>104.11</v>
      </c>
    </row>
    <row r="36" spans="1:20" s="77" customFormat="1" ht="12" customHeight="1" thickBot="1" x14ac:dyDescent="0.25">
      <c r="A36" s="79" t="s">
        <v>385</v>
      </c>
      <c r="B36" s="72" t="s">
        <v>386</v>
      </c>
      <c r="C36" s="80">
        <v>2220871</v>
      </c>
      <c r="D36" s="80"/>
      <c r="E36" s="80">
        <f>C36-D36</f>
        <v>2220871</v>
      </c>
      <c r="F36" s="80">
        <v>2220871</v>
      </c>
      <c r="G36" s="80"/>
      <c r="H36" s="80">
        <f>F36-G36</f>
        <v>2220871</v>
      </c>
      <c r="I36" s="659">
        <f t="shared" si="8"/>
        <v>100</v>
      </c>
    </row>
    <row r="37" spans="1:20" s="77" customFormat="1" ht="12" customHeight="1" thickBot="1" x14ac:dyDescent="0.25">
      <c r="A37" s="79" t="s">
        <v>343</v>
      </c>
      <c r="B37" s="72" t="s">
        <v>387</v>
      </c>
      <c r="C37" s="80">
        <v>18514655</v>
      </c>
      <c r="D37" s="80"/>
      <c r="E37" s="80">
        <f>C37-D37</f>
        <v>18514655</v>
      </c>
      <c r="F37" s="80">
        <v>20222655</v>
      </c>
      <c r="G37" s="80"/>
      <c r="H37" s="80">
        <f>F37-G37</f>
        <v>20222655</v>
      </c>
      <c r="I37" s="659">
        <f t="shared" si="8"/>
        <v>109.23</v>
      </c>
    </row>
    <row r="38" spans="1:20" s="77" customFormat="1" ht="12" customHeight="1" thickBot="1" x14ac:dyDescent="0.25">
      <c r="A38" s="79" t="s">
        <v>388</v>
      </c>
      <c r="B38" s="72" t="s">
        <v>389</v>
      </c>
      <c r="C38" s="80">
        <v>28862017</v>
      </c>
      <c r="D38" s="80">
        <v>5608169</v>
      </c>
      <c r="E38" s="80">
        <f>C38-D38</f>
        <v>23253848</v>
      </c>
      <c r="F38" s="80">
        <v>29354017</v>
      </c>
      <c r="G38" s="80">
        <v>6192717</v>
      </c>
      <c r="H38" s="80">
        <f>F38-G38</f>
        <v>23161300</v>
      </c>
      <c r="I38" s="659">
        <f t="shared" si="8"/>
        <v>99.6</v>
      </c>
    </row>
    <row r="39" spans="1:20" s="77" customFormat="1" ht="12" customHeight="1" thickBot="1" x14ac:dyDescent="0.25">
      <c r="A39" s="86" t="s">
        <v>390</v>
      </c>
      <c r="B39" s="72"/>
      <c r="C39" s="80">
        <v>4860185</v>
      </c>
      <c r="D39" s="80">
        <v>1589296</v>
      </c>
      <c r="E39" s="80">
        <v>3270889</v>
      </c>
      <c r="F39" s="80">
        <v>4860185</v>
      </c>
      <c r="G39" s="80">
        <v>1686502</v>
      </c>
      <c r="H39" s="80">
        <f t="shared" ref="H39:H40" si="14">F39-G39</f>
        <v>3173683</v>
      </c>
      <c r="I39" s="659"/>
    </row>
    <row r="40" spans="1:20" ht="13.5" thickBot="1" x14ac:dyDescent="0.25">
      <c r="A40" s="59" t="s">
        <v>851</v>
      </c>
      <c r="B40" s="72" t="s">
        <v>391</v>
      </c>
      <c r="C40" s="80"/>
      <c r="D40" s="80"/>
      <c r="E40" s="80"/>
      <c r="F40" s="80">
        <v>423000</v>
      </c>
      <c r="G40" s="80"/>
      <c r="H40" s="80">
        <f t="shared" si="14"/>
        <v>423000</v>
      </c>
      <c r="I40" s="659" t="str">
        <f t="shared" si="8"/>
        <v xml:space="preserve">-    </v>
      </c>
    </row>
    <row r="41" spans="1:20" s="88" customFormat="1" ht="12" customHeight="1" thickBot="1" x14ac:dyDescent="0.25">
      <c r="A41" s="664" t="s">
        <v>392</v>
      </c>
      <c r="B41" s="657" t="s">
        <v>393</v>
      </c>
      <c r="C41" s="667">
        <f t="shared" ref="C41:E41" si="15">SUM(C42:C49)</f>
        <v>127136061</v>
      </c>
      <c r="D41" s="667">
        <f t="shared" si="15"/>
        <v>77637541</v>
      </c>
      <c r="E41" s="667">
        <f t="shared" si="15"/>
        <v>49498520</v>
      </c>
      <c r="F41" s="667">
        <f t="shared" ref="F41:H41" si="16">SUM(F42:F49)</f>
        <v>126920483</v>
      </c>
      <c r="G41" s="667">
        <f t="shared" si="16"/>
        <v>92970381</v>
      </c>
      <c r="H41" s="667">
        <f t="shared" si="16"/>
        <v>33950102</v>
      </c>
      <c r="I41" s="659">
        <f t="shared" si="8"/>
        <v>68.59</v>
      </c>
      <c r="J41" s="87"/>
      <c r="K41" s="91"/>
      <c r="L41" s="91"/>
      <c r="M41" s="91"/>
      <c r="N41" s="91"/>
      <c r="O41" s="91"/>
      <c r="P41" s="91"/>
      <c r="Q41" s="91"/>
      <c r="R41" s="91"/>
      <c r="S41" s="91"/>
      <c r="T41" s="91"/>
    </row>
    <row r="42" spans="1:20" s="91" customFormat="1" ht="12" customHeight="1" thickBot="1" x14ac:dyDescent="0.25">
      <c r="A42" s="89" t="s">
        <v>394</v>
      </c>
      <c r="B42" s="72" t="s">
        <v>395</v>
      </c>
      <c r="C42" s="90">
        <v>21205000</v>
      </c>
      <c r="D42" s="90">
        <v>7117369</v>
      </c>
      <c r="E42" s="90">
        <f>C42-D42</f>
        <v>14087631</v>
      </c>
      <c r="F42" s="90">
        <v>41818938</v>
      </c>
      <c r="G42" s="90">
        <v>17902296</v>
      </c>
      <c r="H42" s="90">
        <f>F42-G42</f>
        <v>23916642</v>
      </c>
      <c r="I42" s="659">
        <f t="shared" si="8"/>
        <v>169.77</v>
      </c>
      <c r="L42" s="137"/>
      <c r="M42" s="137"/>
    </row>
    <row r="43" spans="1:20" s="91" customFormat="1" ht="12" customHeight="1" thickBot="1" x14ac:dyDescent="0.25">
      <c r="A43" s="89" t="s">
        <v>396</v>
      </c>
      <c r="B43" s="72" t="s">
        <v>397</v>
      </c>
      <c r="C43" s="90">
        <v>55765916</v>
      </c>
      <c r="D43" s="90">
        <v>55765916</v>
      </c>
      <c r="E43" s="90">
        <f t="shared" ref="E43:E47" si="17">C43-D43</f>
        <v>0</v>
      </c>
      <c r="F43" s="90">
        <v>54336324</v>
      </c>
      <c r="G43" s="90">
        <v>54336324</v>
      </c>
      <c r="H43" s="90">
        <f>F43-G43</f>
        <v>0</v>
      </c>
      <c r="I43" s="659" t="str">
        <f t="shared" si="8"/>
        <v xml:space="preserve">-    </v>
      </c>
      <c r="L43" s="137"/>
      <c r="M43" s="137"/>
    </row>
    <row r="44" spans="1:20" s="91" customFormat="1" ht="12" customHeight="1" thickBot="1" x14ac:dyDescent="0.25">
      <c r="A44" s="89" t="s">
        <v>398</v>
      </c>
      <c r="B44" s="72"/>
      <c r="C44" s="90"/>
      <c r="D44" s="90"/>
      <c r="E44" s="90">
        <f t="shared" si="17"/>
        <v>0</v>
      </c>
      <c r="F44" s="90"/>
      <c r="G44" s="90"/>
      <c r="H44" s="90">
        <f t="shared" ref="H44:H48" si="18">F44-G44</f>
        <v>0</v>
      </c>
      <c r="I44" s="659"/>
      <c r="L44" s="137"/>
      <c r="M44" s="137"/>
    </row>
    <row r="45" spans="1:20" s="77" customFormat="1" ht="12" customHeight="1" thickBot="1" x14ac:dyDescent="0.25">
      <c r="A45" s="79" t="s">
        <v>399</v>
      </c>
      <c r="B45" s="72" t="s">
        <v>400</v>
      </c>
      <c r="C45" s="92">
        <v>10440000</v>
      </c>
      <c r="D45" s="92">
        <v>7070595</v>
      </c>
      <c r="E45" s="90">
        <f t="shared" si="17"/>
        <v>3369405</v>
      </c>
      <c r="F45" s="92">
        <v>13220000</v>
      </c>
      <c r="G45" s="92">
        <v>9690220</v>
      </c>
      <c r="H45" s="90">
        <f t="shared" si="18"/>
        <v>3529780</v>
      </c>
      <c r="I45" s="659">
        <f t="shared" si="8"/>
        <v>104.76</v>
      </c>
      <c r="L45" s="138"/>
      <c r="M45" s="138"/>
    </row>
    <row r="46" spans="1:20" s="77" customFormat="1" ht="12" customHeight="1" thickBot="1" x14ac:dyDescent="0.25">
      <c r="A46" s="79" t="s">
        <v>401</v>
      </c>
      <c r="B46" s="72" t="s">
        <v>402</v>
      </c>
      <c r="C46" s="92">
        <v>7163050</v>
      </c>
      <c r="D46" s="92">
        <v>7163050</v>
      </c>
      <c r="E46" s="90">
        <f t="shared" si="17"/>
        <v>0</v>
      </c>
      <c r="F46" s="92">
        <v>10213551</v>
      </c>
      <c r="G46" s="92">
        <v>10213551</v>
      </c>
      <c r="H46" s="90">
        <f t="shared" si="18"/>
        <v>0</v>
      </c>
      <c r="I46" s="659" t="str">
        <f t="shared" si="8"/>
        <v xml:space="preserve">-    </v>
      </c>
      <c r="L46" s="138"/>
      <c r="M46" s="138"/>
    </row>
    <row r="47" spans="1:20" s="77" customFormat="1" ht="12" customHeight="1" thickBot="1" x14ac:dyDescent="0.25">
      <c r="A47" s="79" t="s">
        <v>403</v>
      </c>
      <c r="B47" s="72" t="s">
        <v>404</v>
      </c>
      <c r="C47" s="92"/>
      <c r="D47" s="92"/>
      <c r="E47" s="90">
        <f t="shared" si="17"/>
        <v>0</v>
      </c>
      <c r="F47" s="92"/>
      <c r="G47" s="92"/>
      <c r="H47" s="90">
        <f t="shared" si="18"/>
        <v>0</v>
      </c>
      <c r="I47" s="659" t="str">
        <f t="shared" si="8"/>
        <v xml:space="preserve">-    </v>
      </c>
      <c r="L47" s="138"/>
      <c r="M47" s="138"/>
    </row>
    <row r="48" spans="1:20" s="77" customFormat="1" ht="12" customHeight="1" thickBot="1" x14ac:dyDescent="0.25">
      <c r="A48" s="79" t="s">
        <v>405</v>
      </c>
      <c r="B48" s="72" t="s">
        <v>406</v>
      </c>
      <c r="C48" s="92">
        <v>32041484</v>
      </c>
      <c r="D48" s="92"/>
      <c r="E48" s="90">
        <v>32041484</v>
      </c>
      <c r="F48" s="92">
        <v>6503680</v>
      </c>
      <c r="G48" s="92"/>
      <c r="H48" s="90">
        <f t="shared" si="18"/>
        <v>6503680</v>
      </c>
      <c r="I48" s="659">
        <f t="shared" si="8"/>
        <v>20.3</v>
      </c>
      <c r="L48" s="138"/>
      <c r="M48" s="138"/>
    </row>
    <row r="49" spans="1:20" s="77" customFormat="1" ht="12" customHeight="1" thickBot="1" x14ac:dyDescent="0.25">
      <c r="A49" s="79" t="s">
        <v>854</v>
      </c>
      <c r="B49" s="72" t="s">
        <v>407</v>
      </c>
      <c r="C49" s="92">
        <v>520611</v>
      </c>
      <c r="D49" s="92">
        <v>520611</v>
      </c>
      <c r="E49" s="90">
        <f>C49-D49</f>
        <v>0</v>
      </c>
      <c r="F49" s="92">
        <v>827990</v>
      </c>
      <c r="G49" s="92">
        <v>827990</v>
      </c>
      <c r="H49" s="90">
        <f>F49-G49</f>
        <v>0</v>
      </c>
      <c r="I49" s="659" t="str">
        <f t="shared" si="8"/>
        <v xml:space="preserve">-    </v>
      </c>
      <c r="L49" s="138"/>
      <c r="M49" s="138"/>
    </row>
    <row r="50" spans="1:20" s="88" customFormat="1" ht="12" customHeight="1" thickBot="1" x14ac:dyDescent="0.25">
      <c r="A50" s="664" t="s">
        <v>408</v>
      </c>
      <c r="B50" s="657" t="s">
        <v>409</v>
      </c>
      <c r="C50" s="668">
        <v>1660000</v>
      </c>
      <c r="D50" s="668">
        <f>SUM(D51:D53)</f>
        <v>0</v>
      </c>
      <c r="E50" s="668">
        <f>SUM(E51:E53)</f>
        <v>1660000</v>
      </c>
      <c r="F50" s="668">
        <v>1660000</v>
      </c>
      <c r="G50" s="668">
        <f>SUM(G51:G53)</f>
        <v>0</v>
      </c>
      <c r="H50" s="668">
        <f>SUM(H51:H53)</f>
        <v>1660000</v>
      </c>
      <c r="I50" s="659">
        <f t="shared" si="8"/>
        <v>100</v>
      </c>
      <c r="J50" s="87"/>
      <c r="K50" s="91"/>
      <c r="L50" s="137"/>
      <c r="M50" s="137"/>
      <c r="N50" s="91"/>
      <c r="O50" s="91"/>
      <c r="P50" s="91"/>
      <c r="Q50" s="91"/>
      <c r="R50" s="91"/>
      <c r="S50" s="91"/>
      <c r="T50" s="91"/>
    </row>
    <row r="51" spans="1:20" s="77" customFormat="1" ht="12" customHeight="1" thickBot="1" x14ac:dyDescent="0.25">
      <c r="A51" s="75" t="s">
        <v>410</v>
      </c>
      <c r="B51" s="72" t="s">
        <v>411</v>
      </c>
      <c r="C51" s="76">
        <v>1660000</v>
      </c>
      <c r="D51" s="76"/>
      <c r="E51" s="76">
        <f>C51-D51</f>
        <v>1660000</v>
      </c>
      <c r="F51" s="76">
        <v>1660000</v>
      </c>
      <c r="G51" s="76"/>
      <c r="H51" s="76">
        <f>F51-G51</f>
        <v>1660000</v>
      </c>
      <c r="I51" s="659">
        <f t="shared" si="8"/>
        <v>100</v>
      </c>
      <c r="J51" s="87"/>
      <c r="L51" s="138"/>
      <c r="M51" s="138"/>
    </row>
    <row r="52" spans="1:20" s="77" customFormat="1" ht="12" customHeight="1" thickBot="1" x14ac:dyDescent="0.25">
      <c r="A52" s="75" t="s">
        <v>412</v>
      </c>
      <c r="B52" s="72" t="s">
        <v>413</v>
      </c>
      <c r="C52" s="74"/>
      <c r="D52" s="93"/>
      <c r="E52" s="76">
        <f>C52-D52</f>
        <v>0</v>
      </c>
      <c r="F52" s="74"/>
      <c r="G52" s="93"/>
      <c r="H52" s="76">
        <f>F52-G52</f>
        <v>0</v>
      </c>
      <c r="I52" s="659" t="str">
        <f t="shared" si="8"/>
        <v xml:space="preserve">-    </v>
      </c>
      <c r="J52" s="87"/>
      <c r="L52" s="138"/>
      <c r="M52" s="138"/>
    </row>
    <row r="53" spans="1:20" s="77" customFormat="1" ht="12" customHeight="1" thickBot="1" x14ac:dyDescent="0.25">
      <c r="A53" s="75"/>
      <c r="B53" s="72" t="s">
        <v>414</v>
      </c>
      <c r="C53" s="76"/>
      <c r="D53" s="76"/>
      <c r="E53" s="76">
        <f>C53-D53</f>
        <v>0</v>
      </c>
      <c r="F53" s="76"/>
      <c r="G53" s="76"/>
      <c r="H53" s="76">
        <f>F53-G53</f>
        <v>0</v>
      </c>
      <c r="I53" s="659" t="str">
        <f t="shared" si="8"/>
        <v xml:space="preserve">-    </v>
      </c>
      <c r="J53" s="87"/>
      <c r="L53" s="138"/>
      <c r="M53" s="138"/>
    </row>
    <row r="54" spans="1:20" s="88" customFormat="1" ht="12" customHeight="1" thickBot="1" x14ac:dyDescent="0.25">
      <c r="A54" s="664"/>
      <c r="B54" s="657" t="s">
        <v>415</v>
      </c>
      <c r="C54" s="668">
        <f t="shared" ref="C54:E54" si="19">SUM(C55:C57)</f>
        <v>0</v>
      </c>
      <c r="D54" s="668">
        <f t="shared" si="19"/>
        <v>0</v>
      </c>
      <c r="E54" s="668">
        <f t="shared" si="19"/>
        <v>0</v>
      </c>
      <c r="F54" s="668">
        <f t="shared" ref="F54:H54" si="20">SUM(F55:F57)</f>
        <v>0</v>
      </c>
      <c r="G54" s="668">
        <f t="shared" si="20"/>
        <v>0</v>
      </c>
      <c r="H54" s="668">
        <f t="shared" si="20"/>
        <v>0</v>
      </c>
      <c r="I54" s="659" t="str">
        <f t="shared" si="8"/>
        <v xml:space="preserve">-    </v>
      </c>
      <c r="J54" s="87"/>
      <c r="K54" s="91"/>
      <c r="L54" s="137"/>
      <c r="M54" s="137"/>
      <c r="N54" s="91"/>
      <c r="O54" s="91"/>
      <c r="P54" s="91"/>
      <c r="Q54" s="91"/>
      <c r="R54" s="91"/>
      <c r="S54" s="91"/>
      <c r="T54" s="91"/>
    </row>
    <row r="55" spans="1:20" s="77" customFormat="1" ht="12" customHeight="1" thickBot="1" x14ac:dyDescent="0.25">
      <c r="A55" s="79"/>
      <c r="B55" s="72" t="s">
        <v>416</v>
      </c>
      <c r="C55" s="80"/>
      <c r="D55" s="80"/>
      <c r="E55" s="80"/>
      <c r="F55" s="80"/>
      <c r="G55" s="80"/>
      <c r="H55" s="80"/>
      <c r="I55" s="659" t="str">
        <f t="shared" si="8"/>
        <v xml:space="preserve">-    </v>
      </c>
      <c r="L55" s="138"/>
      <c r="M55" s="138"/>
    </row>
    <row r="56" spans="1:20" s="77" customFormat="1" ht="12" customHeight="1" thickBot="1" x14ac:dyDescent="0.25">
      <c r="A56" s="79"/>
      <c r="B56" s="72" t="s">
        <v>417</v>
      </c>
      <c r="C56" s="80"/>
      <c r="D56" s="80"/>
      <c r="E56" s="80"/>
      <c r="F56" s="80"/>
      <c r="G56" s="80"/>
      <c r="H56" s="80"/>
      <c r="I56" s="659" t="str">
        <f t="shared" si="8"/>
        <v xml:space="preserve">-    </v>
      </c>
      <c r="L56" s="138"/>
      <c r="M56" s="138"/>
    </row>
    <row r="57" spans="1:20" s="77" customFormat="1" ht="12" customHeight="1" thickBot="1" x14ac:dyDescent="0.25">
      <c r="A57" s="79"/>
      <c r="B57" s="72" t="s">
        <v>418</v>
      </c>
      <c r="C57" s="80"/>
      <c r="D57" s="80"/>
      <c r="E57" s="80"/>
      <c r="F57" s="80"/>
      <c r="G57" s="80"/>
      <c r="H57" s="80"/>
      <c r="I57" s="659" t="str">
        <f t="shared" si="8"/>
        <v xml:space="preserve">-    </v>
      </c>
      <c r="L57" s="138"/>
      <c r="M57" s="138"/>
    </row>
    <row r="58" spans="1:20" ht="12" customHeight="1" thickBot="1" x14ac:dyDescent="0.25">
      <c r="A58" s="656" t="s">
        <v>419</v>
      </c>
      <c r="B58" s="657" t="s">
        <v>420</v>
      </c>
      <c r="C58" s="666">
        <f t="shared" ref="C58:E58" si="21">C5+C11+C50+C54</f>
        <v>2037007643</v>
      </c>
      <c r="D58" s="666">
        <f t="shared" si="21"/>
        <v>366696874</v>
      </c>
      <c r="E58" s="666">
        <f t="shared" si="21"/>
        <v>1670310769</v>
      </c>
      <c r="F58" s="666">
        <f>F5+F11+F50+F54</f>
        <v>2068554596</v>
      </c>
      <c r="G58" s="666">
        <f>G5+G11+G50+G54</f>
        <v>420378093</v>
      </c>
      <c r="H58" s="666">
        <f>H5+H11+H50+H54</f>
        <v>1648176503</v>
      </c>
      <c r="I58" s="659">
        <f t="shared" si="8"/>
        <v>98.67</v>
      </c>
      <c r="L58" s="136"/>
      <c r="M58" s="136"/>
    </row>
    <row r="59" spans="1:20" ht="12" customHeight="1" thickBot="1" x14ac:dyDescent="0.25">
      <c r="A59" s="89" t="s">
        <v>421</v>
      </c>
      <c r="B59" s="72" t="s">
        <v>422</v>
      </c>
      <c r="C59" s="93">
        <v>3483681</v>
      </c>
      <c r="D59" s="93"/>
      <c r="E59" s="93">
        <f>C59-D59</f>
        <v>3483681</v>
      </c>
      <c r="F59" s="93">
        <v>3087798</v>
      </c>
      <c r="G59" s="93"/>
      <c r="H59" s="93">
        <f>F59-G59</f>
        <v>3087798</v>
      </c>
      <c r="I59" s="659">
        <f t="shared" si="8"/>
        <v>88.64</v>
      </c>
      <c r="L59" s="136"/>
      <c r="M59" s="136"/>
    </row>
    <row r="60" spans="1:20" ht="12" customHeight="1" thickBot="1" x14ac:dyDescent="0.25">
      <c r="A60" s="89" t="s">
        <v>423</v>
      </c>
      <c r="B60" s="72" t="s">
        <v>424</v>
      </c>
      <c r="C60" s="93"/>
      <c r="D60" s="93"/>
      <c r="E60" s="76">
        <f>C60-D60</f>
        <v>0</v>
      </c>
      <c r="F60" s="93"/>
      <c r="G60" s="93"/>
      <c r="H60" s="76">
        <f>F60-G60</f>
        <v>0</v>
      </c>
      <c r="I60" s="659" t="str">
        <f>IF(E60&lt;&gt;0,ROUND(H60*100/E60,2),"-    ")</f>
        <v xml:space="preserve">-    </v>
      </c>
      <c r="L60" s="136"/>
      <c r="M60" s="136"/>
    </row>
    <row r="61" spans="1:20" ht="12" customHeight="1" thickBot="1" x14ac:dyDescent="0.25">
      <c r="A61" s="664" t="s">
        <v>425</v>
      </c>
      <c r="B61" s="657" t="s">
        <v>426</v>
      </c>
      <c r="C61" s="668">
        <f t="shared" ref="C61:E61" si="22">SUM(C59:C60)</f>
        <v>3483681</v>
      </c>
      <c r="D61" s="668">
        <f t="shared" si="22"/>
        <v>0</v>
      </c>
      <c r="E61" s="668">
        <f t="shared" si="22"/>
        <v>3483681</v>
      </c>
      <c r="F61" s="668">
        <f t="shared" ref="F61:I61" si="23">SUM(F59:F60)</f>
        <v>3087798</v>
      </c>
      <c r="G61" s="668">
        <f t="shared" si="23"/>
        <v>0</v>
      </c>
      <c r="H61" s="668">
        <f t="shared" si="23"/>
        <v>3087798</v>
      </c>
      <c r="I61" s="668">
        <f t="shared" si="23"/>
        <v>88.64</v>
      </c>
      <c r="L61" s="136"/>
      <c r="M61" s="136"/>
    </row>
    <row r="62" spans="1:20" ht="12" customHeight="1" thickBot="1" x14ac:dyDescent="0.25">
      <c r="A62" s="664" t="s">
        <v>427</v>
      </c>
      <c r="B62" s="657" t="s">
        <v>428</v>
      </c>
      <c r="C62" s="668">
        <v>237311246</v>
      </c>
      <c r="D62" s="668"/>
      <c r="E62" s="669">
        <v>237311246</v>
      </c>
      <c r="F62" s="668">
        <v>694139882</v>
      </c>
      <c r="G62" s="668"/>
      <c r="H62" s="669">
        <v>694139882</v>
      </c>
      <c r="I62" s="659"/>
      <c r="L62" s="136"/>
      <c r="M62" s="136"/>
    </row>
    <row r="63" spans="1:20" ht="12" customHeight="1" thickBot="1" x14ac:dyDescent="0.25">
      <c r="A63" s="664" t="s">
        <v>429</v>
      </c>
      <c r="B63" s="657" t="s">
        <v>430</v>
      </c>
      <c r="C63" s="670">
        <f t="shared" ref="C63:E63" si="24">SUM(C64:C69)</f>
        <v>26601870</v>
      </c>
      <c r="D63" s="670">
        <f t="shared" si="24"/>
        <v>6236834</v>
      </c>
      <c r="E63" s="670">
        <f t="shared" si="24"/>
        <v>20365036</v>
      </c>
      <c r="F63" s="670">
        <f t="shared" ref="F63:H63" si="25">SUM(F64:F69)</f>
        <v>30403309</v>
      </c>
      <c r="G63" s="670">
        <f t="shared" si="25"/>
        <v>2535395</v>
      </c>
      <c r="H63" s="670">
        <f t="shared" si="25"/>
        <v>27840934</v>
      </c>
      <c r="I63" s="659">
        <f t="shared" si="8"/>
        <v>136.71</v>
      </c>
      <c r="L63" s="136"/>
      <c r="M63" s="136"/>
    </row>
    <row r="64" spans="1:20" ht="12" customHeight="1" thickBot="1" x14ac:dyDescent="0.25">
      <c r="A64" s="94" t="s">
        <v>431</v>
      </c>
      <c r="B64" s="72" t="s">
        <v>432</v>
      </c>
      <c r="C64" s="95">
        <v>16697281</v>
      </c>
      <c r="D64" s="95">
        <v>4555921</v>
      </c>
      <c r="E64" s="95">
        <f>C64-D64</f>
        <v>12141360</v>
      </c>
      <c r="F64" s="95">
        <v>23452013</v>
      </c>
      <c r="G64" s="95">
        <v>1260214</v>
      </c>
      <c r="H64" s="95">
        <f>F64-G64</f>
        <v>22191799</v>
      </c>
      <c r="I64" s="659">
        <f t="shared" si="8"/>
        <v>182.78</v>
      </c>
    </row>
    <row r="65" spans="1:9" ht="12" customHeight="1" thickBot="1" x14ac:dyDescent="0.25">
      <c r="A65" s="96" t="s">
        <v>433</v>
      </c>
      <c r="B65" s="72" t="s">
        <v>434</v>
      </c>
      <c r="C65" s="76">
        <v>3990599</v>
      </c>
      <c r="D65" s="76">
        <v>957673</v>
      </c>
      <c r="E65" s="139">
        <f>C65-D65</f>
        <v>3032926</v>
      </c>
      <c r="F65" s="76">
        <v>2348951</v>
      </c>
      <c r="G65" s="76">
        <v>437040</v>
      </c>
      <c r="H65" s="139">
        <f>F65-G65</f>
        <v>1911911</v>
      </c>
      <c r="I65" s="659">
        <f t="shared" si="8"/>
        <v>63.04</v>
      </c>
    </row>
    <row r="66" spans="1:9" ht="12" customHeight="1" thickBot="1" x14ac:dyDescent="0.25">
      <c r="A66" s="79" t="s">
        <v>435</v>
      </c>
      <c r="B66" s="72" t="s">
        <v>436</v>
      </c>
      <c r="C66" s="76">
        <v>2156385</v>
      </c>
      <c r="D66" s="76">
        <v>723240</v>
      </c>
      <c r="E66" s="139">
        <f t="shared" ref="E66:E68" si="26">C66-D66</f>
        <v>1433145</v>
      </c>
      <c r="F66" s="76">
        <v>844740</v>
      </c>
      <c r="G66" s="76">
        <v>838141</v>
      </c>
      <c r="H66" s="139">
        <f t="shared" ref="H66:H68" si="27">F66-G66</f>
        <v>6599</v>
      </c>
      <c r="I66" s="659">
        <f t="shared" si="8"/>
        <v>0.46</v>
      </c>
    </row>
    <row r="67" spans="1:9" ht="12" customHeight="1" thickBot="1" x14ac:dyDescent="0.25">
      <c r="A67" s="79" t="s">
        <v>437</v>
      </c>
      <c r="B67" s="72" t="s">
        <v>438</v>
      </c>
      <c r="C67" s="76">
        <v>76000</v>
      </c>
      <c r="D67" s="76"/>
      <c r="E67" s="139">
        <f t="shared" si="26"/>
        <v>76000</v>
      </c>
      <c r="F67" s="76">
        <v>76000</v>
      </c>
      <c r="G67" s="76"/>
      <c r="H67" s="139">
        <f t="shared" si="27"/>
        <v>76000</v>
      </c>
      <c r="I67" s="659">
        <f>IF(E67&lt;&gt;0,ROUND(H67*100/E67,2),"- C85   ")</f>
        <v>100</v>
      </c>
    </row>
    <row r="68" spans="1:9" ht="12" customHeight="1" thickBot="1" x14ac:dyDescent="0.25">
      <c r="A68" s="79" t="s">
        <v>439</v>
      </c>
      <c r="B68" s="72" t="s">
        <v>440</v>
      </c>
      <c r="C68" s="76"/>
      <c r="D68" s="76"/>
      <c r="E68" s="139">
        <f t="shared" si="26"/>
        <v>0</v>
      </c>
      <c r="F68" s="76"/>
      <c r="G68" s="76"/>
      <c r="H68" s="139">
        <f t="shared" si="27"/>
        <v>0</v>
      </c>
      <c r="I68" s="659" t="str">
        <f>IF(E68&lt;&gt;0,ROUND(H68*100/E68,2),"-    ")</f>
        <v xml:space="preserve">-    </v>
      </c>
    </row>
    <row r="69" spans="1:9" ht="12" customHeight="1" thickBot="1" x14ac:dyDescent="0.25">
      <c r="A69" s="79" t="s">
        <v>441</v>
      </c>
      <c r="B69" s="72" t="s">
        <v>442</v>
      </c>
      <c r="C69" s="80">
        <v>3681605</v>
      </c>
      <c r="D69" s="80"/>
      <c r="E69" s="95">
        <v>3681605</v>
      </c>
      <c r="F69" s="80">
        <v>3681605</v>
      </c>
      <c r="G69" s="80"/>
      <c r="H69" s="95">
        <v>3654625</v>
      </c>
      <c r="I69" s="659">
        <f t="shared" si="8"/>
        <v>99.27</v>
      </c>
    </row>
    <row r="70" spans="1:9" s="97" customFormat="1" ht="12" customHeight="1" thickBot="1" x14ac:dyDescent="0.25">
      <c r="A70" s="671" t="s">
        <v>443</v>
      </c>
      <c r="B70" s="657" t="s">
        <v>444</v>
      </c>
      <c r="C70" s="669">
        <v>-6396458</v>
      </c>
      <c r="D70" s="669"/>
      <c r="E70" s="669">
        <v>-6396458</v>
      </c>
      <c r="F70" s="669">
        <v>1475616</v>
      </c>
      <c r="G70" s="669"/>
      <c r="H70" s="669">
        <v>1475616</v>
      </c>
      <c r="I70" s="659">
        <f t="shared" si="8"/>
        <v>-23.07</v>
      </c>
    </row>
    <row r="71" spans="1:9" s="97" customFormat="1" ht="12" customHeight="1" thickBot="1" x14ac:dyDescent="0.25">
      <c r="A71" s="672" t="s">
        <v>445</v>
      </c>
      <c r="B71" s="657" t="s">
        <v>446</v>
      </c>
      <c r="C71" s="669"/>
      <c r="D71" s="669"/>
      <c r="E71" s="669"/>
      <c r="F71" s="669"/>
      <c r="G71" s="669"/>
      <c r="H71" s="669"/>
      <c r="I71" s="659"/>
    </row>
    <row r="72" spans="1:9" ht="18" customHeight="1" thickBot="1" x14ac:dyDescent="0.25">
      <c r="A72" s="656" t="s">
        <v>447</v>
      </c>
      <c r="B72" s="657" t="s">
        <v>448</v>
      </c>
      <c r="C72" s="670">
        <f t="shared" ref="C72:E72" si="28">C58+C61+C62+C63+C71+C70</f>
        <v>2298007982</v>
      </c>
      <c r="D72" s="670">
        <f t="shared" si="28"/>
        <v>372933708</v>
      </c>
      <c r="E72" s="670">
        <f t="shared" si="28"/>
        <v>1925074274</v>
      </c>
      <c r="F72" s="670">
        <f t="shared" ref="F72:H72" si="29">F58+F61+F62+F63+F71+F70</f>
        <v>2797661201</v>
      </c>
      <c r="G72" s="670">
        <f t="shared" si="29"/>
        <v>422913488</v>
      </c>
      <c r="H72" s="670">
        <f t="shared" si="29"/>
        <v>2374720733</v>
      </c>
      <c r="I72" s="670">
        <f>I58+I61+I62+I63+I71</f>
        <v>324.02</v>
      </c>
    </row>
    <row r="74" spans="1:9" x14ac:dyDescent="0.2">
      <c r="H74" s="136"/>
    </row>
    <row r="76" spans="1:9" x14ac:dyDescent="0.2">
      <c r="H76" s="136"/>
    </row>
    <row r="89" spans="5:6" x14ac:dyDescent="0.2">
      <c r="E89" s="99"/>
    </row>
    <row r="91" spans="5:6" x14ac:dyDescent="0.2">
      <c r="E91" s="99"/>
      <c r="F91" s="99"/>
    </row>
  </sheetData>
  <mergeCells count="6">
    <mergeCell ref="A1:I1"/>
    <mergeCell ref="A2:A3"/>
    <mergeCell ref="B2:B3"/>
    <mergeCell ref="C2:E2"/>
    <mergeCell ref="F2:H2"/>
    <mergeCell ref="I2:I3"/>
  </mergeCells>
  <printOptions horizontalCentered="1"/>
  <pageMargins left="0.27559055118110237" right="0.35433070866141736" top="1.2204724409448819" bottom="0.27559055118110237" header="0.6692913385826772" footer="0.43307086614173229"/>
  <pageSetup paperSize="9" scale="75" orientation="portrait" horizontalDpi="300" verticalDpi="300" r:id="rId1"/>
  <headerFooter alignWithMargins="0">
    <oddHeader xml:space="preserve">&amp;L12. melléklet az 5/2019. (V.30.) önkormányzati rendelethez&amp;C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7"/>
  <sheetViews>
    <sheetView showWhiteSpace="0" view="pageLayout" topLeftCell="A25" zoomScaleNormal="110" workbookViewId="0">
      <selection activeCell="H45" sqref="H45"/>
    </sheetView>
  </sheetViews>
  <sheetFormatPr defaultColWidth="8" defaultRowHeight="12.75" x14ac:dyDescent="0.2"/>
  <cols>
    <col min="1" max="1" width="8" style="59"/>
    <col min="2" max="2" width="56.5703125" style="98" customWidth="1"/>
    <col min="3" max="3" width="5.42578125" style="99" customWidth="1"/>
    <col min="4" max="4" width="13.5703125" style="59" customWidth="1"/>
    <col min="5" max="5" width="11.5703125" style="59" customWidth="1"/>
    <col min="6" max="6" width="11.5703125" style="110" customWidth="1"/>
    <col min="7" max="257" width="8" style="59"/>
    <col min="258" max="258" width="56.5703125" style="59" customWidth="1"/>
    <col min="259" max="259" width="5.42578125" style="59" customWidth="1"/>
    <col min="260" max="260" width="13.5703125" style="59" customWidth="1"/>
    <col min="261" max="262" width="11.5703125" style="59" customWidth="1"/>
    <col min="263" max="513" width="8" style="59"/>
    <col min="514" max="514" width="56.5703125" style="59" customWidth="1"/>
    <col min="515" max="515" width="5.42578125" style="59" customWidth="1"/>
    <col min="516" max="516" width="13.5703125" style="59" customWidth="1"/>
    <col min="517" max="518" width="11.5703125" style="59" customWidth="1"/>
    <col min="519" max="769" width="8" style="59"/>
    <col min="770" max="770" width="56.5703125" style="59" customWidth="1"/>
    <col min="771" max="771" width="5.42578125" style="59" customWidth="1"/>
    <col min="772" max="772" width="13.5703125" style="59" customWidth="1"/>
    <col min="773" max="774" width="11.5703125" style="59" customWidth="1"/>
    <col min="775" max="1025" width="8" style="59"/>
    <col min="1026" max="1026" width="56.5703125" style="59" customWidth="1"/>
    <col min="1027" max="1027" width="5.42578125" style="59" customWidth="1"/>
    <col min="1028" max="1028" width="13.5703125" style="59" customWidth="1"/>
    <col min="1029" max="1030" width="11.5703125" style="59" customWidth="1"/>
    <col min="1031" max="1281" width="8" style="59"/>
    <col min="1282" max="1282" width="56.5703125" style="59" customWidth="1"/>
    <col min="1283" max="1283" width="5.42578125" style="59" customWidth="1"/>
    <col min="1284" max="1284" width="13.5703125" style="59" customWidth="1"/>
    <col min="1285" max="1286" width="11.5703125" style="59" customWidth="1"/>
    <col min="1287" max="1537" width="8" style="59"/>
    <col min="1538" max="1538" width="56.5703125" style="59" customWidth="1"/>
    <col min="1539" max="1539" width="5.42578125" style="59" customWidth="1"/>
    <col min="1540" max="1540" width="13.5703125" style="59" customWidth="1"/>
    <col min="1541" max="1542" width="11.5703125" style="59" customWidth="1"/>
    <col min="1543" max="1793" width="8" style="59"/>
    <col min="1794" max="1794" width="56.5703125" style="59" customWidth="1"/>
    <col min="1795" max="1795" width="5.42578125" style="59" customWidth="1"/>
    <col min="1796" max="1796" width="13.5703125" style="59" customWidth="1"/>
    <col min="1797" max="1798" width="11.5703125" style="59" customWidth="1"/>
    <col min="1799" max="2049" width="8" style="59"/>
    <col min="2050" max="2050" width="56.5703125" style="59" customWidth="1"/>
    <col min="2051" max="2051" width="5.42578125" style="59" customWidth="1"/>
    <col min="2052" max="2052" width="13.5703125" style="59" customWidth="1"/>
    <col min="2053" max="2054" width="11.5703125" style="59" customWidth="1"/>
    <col min="2055" max="2305" width="8" style="59"/>
    <col min="2306" max="2306" width="56.5703125" style="59" customWidth="1"/>
    <col min="2307" max="2307" width="5.42578125" style="59" customWidth="1"/>
    <col min="2308" max="2308" width="13.5703125" style="59" customWidth="1"/>
    <col min="2309" max="2310" width="11.5703125" style="59" customWidth="1"/>
    <col min="2311" max="2561" width="8" style="59"/>
    <col min="2562" max="2562" width="56.5703125" style="59" customWidth="1"/>
    <col min="2563" max="2563" width="5.42578125" style="59" customWidth="1"/>
    <col min="2564" max="2564" width="13.5703125" style="59" customWidth="1"/>
    <col min="2565" max="2566" width="11.5703125" style="59" customWidth="1"/>
    <col min="2567" max="2817" width="8" style="59"/>
    <col min="2818" max="2818" width="56.5703125" style="59" customWidth="1"/>
    <col min="2819" max="2819" width="5.42578125" style="59" customWidth="1"/>
    <col min="2820" max="2820" width="13.5703125" style="59" customWidth="1"/>
    <col min="2821" max="2822" width="11.5703125" style="59" customWidth="1"/>
    <col min="2823" max="3073" width="8" style="59"/>
    <col min="3074" max="3074" width="56.5703125" style="59" customWidth="1"/>
    <col min="3075" max="3075" width="5.42578125" style="59" customWidth="1"/>
    <col min="3076" max="3076" width="13.5703125" style="59" customWidth="1"/>
    <col min="3077" max="3078" width="11.5703125" style="59" customWidth="1"/>
    <col min="3079" max="3329" width="8" style="59"/>
    <col min="3330" max="3330" width="56.5703125" style="59" customWidth="1"/>
    <col min="3331" max="3331" width="5.42578125" style="59" customWidth="1"/>
    <col min="3332" max="3332" width="13.5703125" style="59" customWidth="1"/>
    <col min="3333" max="3334" width="11.5703125" style="59" customWidth="1"/>
    <col min="3335" max="3585" width="8" style="59"/>
    <col min="3586" max="3586" width="56.5703125" style="59" customWidth="1"/>
    <col min="3587" max="3587" width="5.42578125" style="59" customWidth="1"/>
    <col min="3588" max="3588" width="13.5703125" style="59" customWidth="1"/>
    <col min="3589" max="3590" width="11.5703125" style="59" customWidth="1"/>
    <col min="3591" max="3841" width="8" style="59"/>
    <col min="3842" max="3842" width="56.5703125" style="59" customWidth="1"/>
    <col min="3843" max="3843" width="5.42578125" style="59" customWidth="1"/>
    <col min="3844" max="3844" width="13.5703125" style="59" customWidth="1"/>
    <col min="3845" max="3846" width="11.5703125" style="59" customWidth="1"/>
    <col min="3847" max="4097" width="8" style="59"/>
    <col min="4098" max="4098" width="56.5703125" style="59" customWidth="1"/>
    <col min="4099" max="4099" width="5.42578125" style="59" customWidth="1"/>
    <col min="4100" max="4100" width="13.5703125" style="59" customWidth="1"/>
    <col min="4101" max="4102" width="11.5703125" style="59" customWidth="1"/>
    <col min="4103" max="4353" width="8" style="59"/>
    <col min="4354" max="4354" width="56.5703125" style="59" customWidth="1"/>
    <col min="4355" max="4355" width="5.42578125" style="59" customWidth="1"/>
    <col min="4356" max="4356" width="13.5703125" style="59" customWidth="1"/>
    <col min="4357" max="4358" width="11.5703125" style="59" customWidth="1"/>
    <col min="4359" max="4609" width="8" style="59"/>
    <col min="4610" max="4610" width="56.5703125" style="59" customWidth="1"/>
    <col min="4611" max="4611" width="5.42578125" style="59" customWidth="1"/>
    <col min="4612" max="4612" width="13.5703125" style="59" customWidth="1"/>
    <col min="4613" max="4614" width="11.5703125" style="59" customWidth="1"/>
    <col min="4615" max="4865" width="8" style="59"/>
    <col min="4866" max="4866" width="56.5703125" style="59" customWidth="1"/>
    <col min="4867" max="4867" width="5.42578125" style="59" customWidth="1"/>
    <col min="4868" max="4868" width="13.5703125" style="59" customWidth="1"/>
    <col min="4869" max="4870" width="11.5703125" style="59" customWidth="1"/>
    <col min="4871" max="5121" width="8" style="59"/>
    <col min="5122" max="5122" width="56.5703125" style="59" customWidth="1"/>
    <col min="5123" max="5123" width="5.42578125" style="59" customWidth="1"/>
    <col min="5124" max="5124" width="13.5703125" style="59" customWidth="1"/>
    <col min="5125" max="5126" width="11.5703125" style="59" customWidth="1"/>
    <col min="5127" max="5377" width="8" style="59"/>
    <col min="5378" max="5378" width="56.5703125" style="59" customWidth="1"/>
    <col min="5379" max="5379" width="5.42578125" style="59" customWidth="1"/>
    <col min="5380" max="5380" width="13.5703125" style="59" customWidth="1"/>
    <col min="5381" max="5382" width="11.5703125" style="59" customWidth="1"/>
    <col min="5383" max="5633" width="8" style="59"/>
    <col min="5634" max="5634" width="56.5703125" style="59" customWidth="1"/>
    <col min="5635" max="5635" width="5.42578125" style="59" customWidth="1"/>
    <col min="5636" max="5636" width="13.5703125" style="59" customWidth="1"/>
    <col min="5637" max="5638" width="11.5703125" style="59" customWidth="1"/>
    <col min="5639" max="5889" width="8" style="59"/>
    <col min="5890" max="5890" width="56.5703125" style="59" customWidth="1"/>
    <col min="5891" max="5891" width="5.42578125" style="59" customWidth="1"/>
    <col min="5892" max="5892" width="13.5703125" style="59" customWidth="1"/>
    <col min="5893" max="5894" width="11.5703125" style="59" customWidth="1"/>
    <col min="5895" max="6145" width="8" style="59"/>
    <col min="6146" max="6146" width="56.5703125" style="59" customWidth="1"/>
    <col min="6147" max="6147" width="5.42578125" style="59" customWidth="1"/>
    <col min="6148" max="6148" width="13.5703125" style="59" customWidth="1"/>
    <col min="6149" max="6150" width="11.5703125" style="59" customWidth="1"/>
    <col min="6151" max="6401" width="8" style="59"/>
    <col min="6402" max="6402" width="56.5703125" style="59" customWidth="1"/>
    <col min="6403" max="6403" width="5.42578125" style="59" customWidth="1"/>
    <col min="6404" max="6404" width="13.5703125" style="59" customWidth="1"/>
    <col min="6405" max="6406" width="11.5703125" style="59" customWidth="1"/>
    <col min="6407" max="6657" width="8" style="59"/>
    <col min="6658" max="6658" width="56.5703125" style="59" customWidth="1"/>
    <col min="6659" max="6659" width="5.42578125" style="59" customWidth="1"/>
    <col min="6660" max="6660" width="13.5703125" style="59" customWidth="1"/>
    <col min="6661" max="6662" width="11.5703125" style="59" customWidth="1"/>
    <col min="6663" max="6913" width="8" style="59"/>
    <col min="6914" max="6914" width="56.5703125" style="59" customWidth="1"/>
    <col min="6915" max="6915" width="5.42578125" style="59" customWidth="1"/>
    <col min="6916" max="6916" width="13.5703125" style="59" customWidth="1"/>
    <col min="6917" max="6918" width="11.5703125" style="59" customWidth="1"/>
    <col min="6919" max="7169" width="8" style="59"/>
    <col min="7170" max="7170" width="56.5703125" style="59" customWidth="1"/>
    <col min="7171" max="7171" width="5.42578125" style="59" customWidth="1"/>
    <col min="7172" max="7172" width="13.5703125" style="59" customWidth="1"/>
    <col min="7173" max="7174" width="11.5703125" style="59" customWidth="1"/>
    <col min="7175" max="7425" width="8" style="59"/>
    <col min="7426" max="7426" width="56.5703125" style="59" customWidth="1"/>
    <col min="7427" max="7427" width="5.42578125" style="59" customWidth="1"/>
    <col min="7428" max="7428" width="13.5703125" style="59" customWidth="1"/>
    <col min="7429" max="7430" width="11.5703125" style="59" customWidth="1"/>
    <col min="7431" max="7681" width="8" style="59"/>
    <col min="7682" max="7682" width="56.5703125" style="59" customWidth="1"/>
    <col min="7683" max="7683" width="5.42578125" style="59" customWidth="1"/>
    <col min="7684" max="7684" width="13.5703125" style="59" customWidth="1"/>
    <col min="7685" max="7686" width="11.5703125" style="59" customWidth="1"/>
    <col min="7687" max="7937" width="8" style="59"/>
    <col min="7938" max="7938" width="56.5703125" style="59" customWidth="1"/>
    <col min="7939" max="7939" width="5.42578125" style="59" customWidth="1"/>
    <col min="7940" max="7940" width="13.5703125" style="59" customWidth="1"/>
    <col min="7941" max="7942" width="11.5703125" style="59" customWidth="1"/>
    <col min="7943" max="8193" width="8" style="59"/>
    <col min="8194" max="8194" width="56.5703125" style="59" customWidth="1"/>
    <col min="8195" max="8195" width="5.42578125" style="59" customWidth="1"/>
    <col min="8196" max="8196" width="13.5703125" style="59" customWidth="1"/>
    <col min="8197" max="8198" width="11.5703125" style="59" customWidth="1"/>
    <col min="8199" max="8449" width="8" style="59"/>
    <col min="8450" max="8450" width="56.5703125" style="59" customWidth="1"/>
    <col min="8451" max="8451" width="5.42578125" style="59" customWidth="1"/>
    <col min="8452" max="8452" width="13.5703125" style="59" customWidth="1"/>
    <col min="8453" max="8454" width="11.5703125" style="59" customWidth="1"/>
    <col min="8455" max="8705" width="8" style="59"/>
    <col min="8706" max="8706" width="56.5703125" style="59" customWidth="1"/>
    <col min="8707" max="8707" width="5.42578125" style="59" customWidth="1"/>
    <col min="8708" max="8708" width="13.5703125" style="59" customWidth="1"/>
    <col min="8709" max="8710" width="11.5703125" style="59" customWidth="1"/>
    <col min="8711" max="8961" width="8" style="59"/>
    <col min="8962" max="8962" width="56.5703125" style="59" customWidth="1"/>
    <col min="8963" max="8963" width="5.42578125" style="59" customWidth="1"/>
    <col min="8964" max="8964" width="13.5703125" style="59" customWidth="1"/>
    <col min="8965" max="8966" width="11.5703125" style="59" customWidth="1"/>
    <col min="8967" max="9217" width="8" style="59"/>
    <col min="9218" max="9218" width="56.5703125" style="59" customWidth="1"/>
    <col min="9219" max="9219" width="5.42578125" style="59" customWidth="1"/>
    <col min="9220" max="9220" width="13.5703125" style="59" customWidth="1"/>
    <col min="9221" max="9222" width="11.5703125" style="59" customWidth="1"/>
    <col min="9223" max="9473" width="8" style="59"/>
    <col min="9474" max="9474" width="56.5703125" style="59" customWidth="1"/>
    <col min="9475" max="9475" width="5.42578125" style="59" customWidth="1"/>
    <col min="9476" max="9476" width="13.5703125" style="59" customWidth="1"/>
    <col min="9477" max="9478" width="11.5703125" style="59" customWidth="1"/>
    <col min="9479" max="9729" width="8" style="59"/>
    <col min="9730" max="9730" width="56.5703125" style="59" customWidth="1"/>
    <col min="9731" max="9731" width="5.42578125" style="59" customWidth="1"/>
    <col min="9732" max="9732" width="13.5703125" style="59" customWidth="1"/>
    <col min="9733" max="9734" width="11.5703125" style="59" customWidth="1"/>
    <col min="9735" max="9985" width="8" style="59"/>
    <col min="9986" max="9986" width="56.5703125" style="59" customWidth="1"/>
    <col min="9987" max="9987" width="5.42578125" style="59" customWidth="1"/>
    <col min="9988" max="9988" width="13.5703125" style="59" customWidth="1"/>
    <col min="9989" max="9990" width="11.5703125" style="59" customWidth="1"/>
    <col min="9991" max="10241" width="8" style="59"/>
    <col min="10242" max="10242" width="56.5703125" style="59" customWidth="1"/>
    <col min="10243" max="10243" width="5.42578125" style="59" customWidth="1"/>
    <col min="10244" max="10244" width="13.5703125" style="59" customWidth="1"/>
    <col min="10245" max="10246" width="11.5703125" style="59" customWidth="1"/>
    <col min="10247" max="10497" width="8" style="59"/>
    <col min="10498" max="10498" width="56.5703125" style="59" customWidth="1"/>
    <col min="10499" max="10499" width="5.42578125" style="59" customWidth="1"/>
    <col min="10500" max="10500" width="13.5703125" style="59" customWidth="1"/>
    <col min="10501" max="10502" width="11.5703125" style="59" customWidth="1"/>
    <col min="10503" max="10753" width="8" style="59"/>
    <col min="10754" max="10754" width="56.5703125" style="59" customWidth="1"/>
    <col min="10755" max="10755" width="5.42578125" style="59" customWidth="1"/>
    <col min="10756" max="10756" width="13.5703125" style="59" customWidth="1"/>
    <col min="10757" max="10758" width="11.5703125" style="59" customWidth="1"/>
    <col min="10759" max="11009" width="8" style="59"/>
    <col min="11010" max="11010" width="56.5703125" style="59" customWidth="1"/>
    <col min="11011" max="11011" width="5.42578125" style="59" customWidth="1"/>
    <col min="11012" max="11012" width="13.5703125" style="59" customWidth="1"/>
    <col min="11013" max="11014" width="11.5703125" style="59" customWidth="1"/>
    <col min="11015" max="11265" width="8" style="59"/>
    <col min="11266" max="11266" width="56.5703125" style="59" customWidth="1"/>
    <col min="11267" max="11267" width="5.42578125" style="59" customWidth="1"/>
    <col min="11268" max="11268" width="13.5703125" style="59" customWidth="1"/>
    <col min="11269" max="11270" width="11.5703125" style="59" customWidth="1"/>
    <col min="11271" max="11521" width="8" style="59"/>
    <col min="11522" max="11522" width="56.5703125" style="59" customWidth="1"/>
    <col min="11523" max="11523" width="5.42578125" style="59" customWidth="1"/>
    <col min="11524" max="11524" width="13.5703125" style="59" customWidth="1"/>
    <col min="11525" max="11526" width="11.5703125" style="59" customWidth="1"/>
    <col min="11527" max="11777" width="8" style="59"/>
    <col min="11778" max="11778" width="56.5703125" style="59" customWidth="1"/>
    <col min="11779" max="11779" width="5.42578125" style="59" customWidth="1"/>
    <col min="11780" max="11780" width="13.5703125" style="59" customWidth="1"/>
    <col min="11781" max="11782" width="11.5703125" style="59" customWidth="1"/>
    <col min="11783" max="12033" width="8" style="59"/>
    <col min="12034" max="12034" width="56.5703125" style="59" customWidth="1"/>
    <col min="12035" max="12035" width="5.42578125" style="59" customWidth="1"/>
    <col min="12036" max="12036" width="13.5703125" style="59" customWidth="1"/>
    <col min="12037" max="12038" width="11.5703125" style="59" customWidth="1"/>
    <col min="12039" max="12289" width="8" style="59"/>
    <col min="12290" max="12290" width="56.5703125" style="59" customWidth="1"/>
    <col min="12291" max="12291" width="5.42578125" style="59" customWidth="1"/>
    <col min="12292" max="12292" width="13.5703125" style="59" customWidth="1"/>
    <col min="12293" max="12294" width="11.5703125" style="59" customWidth="1"/>
    <col min="12295" max="12545" width="8" style="59"/>
    <col min="12546" max="12546" width="56.5703125" style="59" customWidth="1"/>
    <col min="12547" max="12547" width="5.42578125" style="59" customWidth="1"/>
    <col min="12548" max="12548" width="13.5703125" style="59" customWidth="1"/>
    <col min="12549" max="12550" width="11.5703125" style="59" customWidth="1"/>
    <col min="12551" max="12801" width="8" style="59"/>
    <col min="12802" max="12802" width="56.5703125" style="59" customWidth="1"/>
    <col min="12803" max="12803" width="5.42578125" style="59" customWidth="1"/>
    <col min="12804" max="12804" width="13.5703125" style="59" customWidth="1"/>
    <col min="12805" max="12806" width="11.5703125" style="59" customWidth="1"/>
    <col min="12807" max="13057" width="8" style="59"/>
    <col min="13058" max="13058" width="56.5703125" style="59" customWidth="1"/>
    <col min="13059" max="13059" width="5.42578125" style="59" customWidth="1"/>
    <col min="13060" max="13060" width="13.5703125" style="59" customWidth="1"/>
    <col min="13061" max="13062" width="11.5703125" style="59" customWidth="1"/>
    <col min="13063" max="13313" width="8" style="59"/>
    <col min="13314" max="13314" width="56.5703125" style="59" customWidth="1"/>
    <col min="13315" max="13315" width="5.42578125" style="59" customWidth="1"/>
    <col min="13316" max="13316" width="13.5703125" style="59" customWidth="1"/>
    <col min="13317" max="13318" width="11.5703125" style="59" customWidth="1"/>
    <col min="13319" max="13569" width="8" style="59"/>
    <col min="13570" max="13570" width="56.5703125" style="59" customWidth="1"/>
    <col min="13571" max="13571" width="5.42578125" style="59" customWidth="1"/>
    <col min="13572" max="13572" width="13.5703125" style="59" customWidth="1"/>
    <col min="13573" max="13574" width="11.5703125" style="59" customWidth="1"/>
    <col min="13575" max="13825" width="8" style="59"/>
    <col min="13826" max="13826" width="56.5703125" style="59" customWidth="1"/>
    <col min="13827" max="13827" width="5.42578125" style="59" customWidth="1"/>
    <col min="13828" max="13828" width="13.5703125" style="59" customWidth="1"/>
    <col min="13829" max="13830" width="11.5703125" style="59" customWidth="1"/>
    <col min="13831" max="14081" width="8" style="59"/>
    <col min="14082" max="14082" width="56.5703125" style="59" customWidth="1"/>
    <col min="14083" max="14083" width="5.42578125" style="59" customWidth="1"/>
    <col min="14084" max="14084" width="13.5703125" style="59" customWidth="1"/>
    <col min="14085" max="14086" width="11.5703125" style="59" customWidth="1"/>
    <col min="14087" max="14337" width="8" style="59"/>
    <col min="14338" max="14338" width="56.5703125" style="59" customWidth="1"/>
    <col min="14339" max="14339" width="5.42578125" style="59" customWidth="1"/>
    <col min="14340" max="14340" width="13.5703125" style="59" customWidth="1"/>
    <col min="14341" max="14342" width="11.5703125" style="59" customWidth="1"/>
    <col min="14343" max="14593" width="8" style="59"/>
    <col min="14594" max="14594" width="56.5703125" style="59" customWidth="1"/>
    <col min="14595" max="14595" width="5.42578125" style="59" customWidth="1"/>
    <col min="14596" max="14596" width="13.5703125" style="59" customWidth="1"/>
    <col min="14597" max="14598" width="11.5703125" style="59" customWidth="1"/>
    <col min="14599" max="14849" width="8" style="59"/>
    <col min="14850" max="14850" width="56.5703125" style="59" customWidth="1"/>
    <col min="14851" max="14851" width="5.42578125" style="59" customWidth="1"/>
    <col min="14852" max="14852" width="13.5703125" style="59" customWidth="1"/>
    <col min="14853" max="14854" width="11.5703125" style="59" customWidth="1"/>
    <col min="14855" max="15105" width="8" style="59"/>
    <col min="15106" max="15106" width="56.5703125" style="59" customWidth="1"/>
    <col min="15107" max="15107" width="5.42578125" style="59" customWidth="1"/>
    <col min="15108" max="15108" width="13.5703125" style="59" customWidth="1"/>
    <col min="15109" max="15110" width="11.5703125" style="59" customWidth="1"/>
    <col min="15111" max="15361" width="8" style="59"/>
    <col min="15362" max="15362" width="56.5703125" style="59" customWidth="1"/>
    <col min="15363" max="15363" width="5.42578125" style="59" customWidth="1"/>
    <col min="15364" max="15364" width="13.5703125" style="59" customWidth="1"/>
    <col min="15365" max="15366" width="11.5703125" style="59" customWidth="1"/>
    <col min="15367" max="15617" width="8" style="59"/>
    <col min="15618" max="15618" width="56.5703125" style="59" customWidth="1"/>
    <col min="15619" max="15619" width="5.42578125" style="59" customWidth="1"/>
    <col min="15620" max="15620" width="13.5703125" style="59" customWidth="1"/>
    <col min="15621" max="15622" width="11.5703125" style="59" customWidth="1"/>
    <col min="15623" max="15873" width="8" style="59"/>
    <col min="15874" max="15874" width="56.5703125" style="59" customWidth="1"/>
    <col min="15875" max="15875" width="5.42578125" style="59" customWidth="1"/>
    <col min="15876" max="15876" width="13.5703125" style="59" customWidth="1"/>
    <col min="15877" max="15878" width="11.5703125" style="59" customWidth="1"/>
    <col min="15879" max="16129" width="8" style="59"/>
    <col min="16130" max="16130" width="56.5703125" style="59" customWidth="1"/>
    <col min="16131" max="16131" width="5.42578125" style="59" customWidth="1"/>
    <col min="16132" max="16132" width="13.5703125" style="59" customWidth="1"/>
    <col min="16133" max="16134" width="11.5703125" style="59" customWidth="1"/>
    <col min="16135" max="16384" width="8" style="59"/>
  </cols>
  <sheetData>
    <row r="1" spans="1:14" s="100" customFormat="1" ht="31.5" customHeight="1" thickBot="1" x14ac:dyDescent="0.25">
      <c r="B1" s="857" t="s">
        <v>449</v>
      </c>
      <c r="C1" s="859" t="s">
        <v>213</v>
      </c>
      <c r="D1" s="63" t="s">
        <v>321</v>
      </c>
      <c r="E1" s="63"/>
      <c r="F1" s="63" t="s">
        <v>321</v>
      </c>
    </row>
    <row r="2" spans="1:14" s="100" customFormat="1" ht="13.5" thickBot="1" x14ac:dyDescent="0.25">
      <c r="B2" s="858"/>
      <c r="C2" s="860"/>
      <c r="D2" s="101">
        <v>43100</v>
      </c>
      <c r="E2" s="102"/>
      <c r="F2" s="103">
        <v>43465</v>
      </c>
    </row>
    <row r="3" spans="1:14" s="108" customFormat="1" ht="13.5" thickBot="1" x14ac:dyDescent="0.25">
      <c r="B3" s="104" t="s">
        <v>324</v>
      </c>
      <c r="C3" s="105" t="s">
        <v>325</v>
      </c>
      <c r="D3" s="105" t="s">
        <v>450</v>
      </c>
      <c r="E3" s="106" t="s">
        <v>451</v>
      </c>
      <c r="F3" s="107" t="s">
        <v>326</v>
      </c>
    </row>
    <row r="4" spans="1:14" x14ac:dyDescent="0.2">
      <c r="B4" s="31" t="s">
        <v>259</v>
      </c>
      <c r="C4" s="99" t="s">
        <v>452</v>
      </c>
      <c r="D4" s="32">
        <v>1714095861</v>
      </c>
      <c r="E4" s="32">
        <v>0</v>
      </c>
      <c r="F4" s="32">
        <v>1714685346</v>
      </c>
    </row>
    <row r="5" spans="1:14" x14ac:dyDescent="0.2">
      <c r="B5" s="31" t="s">
        <v>261</v>
      </c>
      <c r="C5" s="99" t="s">
        <v>332</v>
      </c>
      <c r="D5" s="32">
        <v>-234847578</v>
      </c>
      <c r="E5" s="32">
        <v>0</v>
      </c>
      <c r="F5" s="32">
        <v>-268656855</v>
      </c>
    </row>
    <row r="6" spans="1:14" x14ac:dyDescent="0.2">
      <c r="B6" s="31" t="s">
        <v>263</v>
      </c>
      <c r="C6" s="99" t="s">
        <v>333</v>
      </c>
      <c r="D6" s="32">
        <v>0</v>
      </c>
      <c r="E6" s="32">
        <v>0</v>
      </c>
      <c r="F6" s="32">
        <v>0</v>
      </c>
    </row>
    <row r="7" spans="1:14" x14ac:dyDescent="0.2">
      <c r="B7" s="31" t="s">
        <v>265</v>
      </c>
      <c r="C7" s="99" t="s">
        <v>334</v>
      </c>
      <c r="D7" s="32">
        <v>-33809277</v>
      </c>
      <c r="E7" s="32">
        <v>0</v>
      </c>
      <c r="F7" s="32">
        <v>129724345</v>
      </c>
    </row>
    <row r="8" spans="1:14" s="97" customFormat="1" x14ac:dyDescent="0.2">
      <c r="A8" s="674"/>
      <c r="B8" s="649" t="s">
        <v>267</v>
      </c>
      <c r="C8" s="673" t="s">
        <v>336</v>
      </c>
      <c r="D8" s="651">
        <f>SUM(D4:D7)</f>
        <v>1445439006</v>
      </c>
      <c r="E8" s="651">
        <v>0</v>
      </c>
      <c r="F8" s="651">
        <f>SUM(F4:F7)</f>
        <v>1575752836</v>
      </c>
      <c r="G8" s="109"/>
      <c r="H8" s="109"/>
      <c r="I8" s="109"/>
      <c r="J8" s="109"/>
      <c r="K8" s="109"/>
      <c r="L8" s="109"/>
      <c r="M8" s="109"/>
      <c r="N8" s="109"/>
    </row>
    <row r="9" spans="1:14" x14ac:dyDescent="0.2">
      <c r="A9" s="674"/>
      <c r="B9" s="31" t="s">
        <v>269</v>
      </c>
      <c r="C9" s="99" t="s">
        <v>338</v>
      </c>
      <c r="D9" s="32">
        <v>51763</v>
      </c>
      <c r="E9" s="32">
        <v>0</v>
      </c>
      <c r="F9" s="32">
        <v>1068258</v>
      </c>
      <c r="G9" s="109"/>
      <c r="H9" s="109"/>
      <c r="I9" s="109"/>
      <c r="J9" s="109"/>
      <c r="K9" s="109"/>
      <c r="L9" s="109"/>
      <c r="M9" s="109"/>
      <c r="N9" s="109"/>
    </row>
    <row r="10" spans="1:14" ht="24" x14ac:dyDescent="0.2">
      <c r="A10" s="674"/>
      <c r="B10" s="31" t="s">
        <v>271</v>
      </c>
      <c r="C10" s="99" t="s">
        <v>340</v>
      </c>
      <c r="D10" s="32">
        <v>94686858</v>
      </c>
      <c r="E10" s="32">
        <v>0</v>
      </c>
      <c r="F10" s="32">
        <v>8544542</v>
      </c>
      <c r="G10" s="109"/>
      <c r="H10" s="109"/>
      <c r="I10" s="109"/>
      <c r="J10" s="109"/>
      <c r="K10" s="109"/>
      <c r="L10" s="109"/>
      <c r="M10" s="109"/>
      <c r="N10" s="109"/>
    </row>
    <row r="11" spans="1:14" x14ac:dyDescent="0.2">
      <c r="A11" s="674"/>
      <c r="B11" s="31" t="s">
        <v>273</v>
      </c>
      <c r="C11" s="99" t="s">
        <v>342</v>
      </c>
      <c r="D11" s="32">
        <v>11453001</v>
      </c>
      <c r="E11" s="32">
        <v>0</v>
      </c>
      <c r="F11" s="32">
        <v>1548054</v>
      </c>
      <c r="G11" s="109"/>
      <c r="H11" s="109"/>
      <c r="I11" s="109"/>
      <c r="J11" s="109"/>
      <c r="K11" s="109"/>
      <c r="L11" s="109"/>
      <c r="M11" s="109"/>
      <c r="N11" s="109"/>
    </row>
    <row r="12" spans="1:14" s="97" customFormat="1" x14ac:dyDescent="0.2">
      <c r="A12" s="674"/>
      <c r="B12" s="649" t="s">
        <v>275</v>
      </c>
      <c r="C12" s="673" t="s">
        <v>344</v>
      </c>
      <c r="D12" s="651">
        <f>SUM(D9:D11)</f>
        <v>106191622</v>
      </c>
      <c r="E12" s="651">
        <v>0</v>
      </c>
      <c r="F12" s="651">
        <f>SUM(F9:F11)</f>
        <v>11160854</v>
      </c>
      <c r="G12" s="109"/>
      <c r="H12" s="109"/>
      <c r="I12" s="109"/>
      <c r="J12" s="109"/>
      <c r="K12" s="109"/>
      <c r="L12" s="109"/>
      <c r="M12" s="109"/>
      <c r="N12" s="109"/>
    </row>
    <row r="13" spans="1:14" s="97" customFormat="1" x14ac:dyDescent="0.2">
      <c r="A13" s="674"/>
      <c r="B13" s="649" t="s">
        <v>277</v>
      </c>
      <c r="C13" s="673" t="s">
        <v>346</v>
      </c>
      <c r="D13" s="651">
        <v>0</v>
      </c>
      <c r="E13" s="651">
        <v>0</v>
      </c>
      <c r="F13" s="651">
        <v>0</v>
      </c>
      <c r="G13" s="109"/>
      <c r="H13" s="109"/>
      <c r="I13" s="109"/>
      <c r="J13" s="109"/>
      <c r="K13" s="109"/>
      <c r="L13" s="109"/>
      <c r="M13" s="109"/>
      <c r="N13" s="109"/>
    </row>
    <row r="14" spans="1:14" s="97" customFormat="1" ht="24" x14ac:dyDescent="0.2">
      <c r="A14" s="674"/>
      <c r="B14" s="649" t="s">
        <v>279</v>
      </c>
      <c r="C14" s="673" t="s">
        <v>348</v>
      </c>
      <c r="D14" s="651">
        <v>0</v>
      </c>
      <c r="E14" s="651">
        <v>0</v>
      </c>
      <c r="F14" s="651">
        <v>0</v>
      </c>
      <c r="G14" s="109"/>
      <c r="H14" s="109"/>
      <c r="I14" s="109"/>
      <c r="J14" s="109"/>
      <c r="K14" s="109"/>
      <c r="L14" s="109"/>
      <c r="M14" s="109"/>
      <c r="N14" s="109"/>
    </row>
    <row r="15" spans="1:14" s="97" customFormat="1" x14ac:dyDescent="0.2">
      <c r="A15" s="674"/>
      <c r="B15" s="649" t="s">
        <v>281</v>
      </c>
      <c r="C15" s="673" t="s">
        <v>350</v>
      </c>
      <c r="D15" s="651">
        <v>373443646</v>
      </c>
      <c r="E15" s="651">
        <v>0</v>
      </c>
      <c r="F15" s="651">
        <v>787807043</v>
      </c>
      <c r="G15" s="109"/>
      <c r="H15" s="109"/>
      <c r="I15" s="109"/>
      <c r="J15" s="109"/>
      <c r="K15" s="109"/>
      <c r="L15" s="109"/>
      <c r="M15" s="109"/>
      <c r="N15" s="109"/>
    </row>
    <row r="16" spans="1:14" s="97" customFormat="1" x14ac:dyDescent="0.2">
      <c r="A16" s="674"/>
      <c r="B16" s="649" t="s">
        <v>283</v>
      </c>
      <c r="C16" s="673" t="s">
        <v>352</v>
      </c>
      <c r="D16" s="651">
        <f>D8+D12+D15</f>
        <v>1925074274</v>
      </c>
      <c r="E16" s="651"/>
      <c r="F16" s="651">
        <f>F8+F12+F15</f>
        <v>2374720733</v>
      </c>
      <c r="G16" s="109"/>
      <c r="H16" s="109"/>
      <c r="I16" s="109"/>
      <c r="J16" s="109"/>
      <c r="K16" s="109"/>
      <c r="L16" s="109"/>
      <c r="M16" s="109"/>
      <c r="N16" s="109"/>
    </row>
    <row r="17" spans="1:14" x14ac:dyDescent="0.2">
      <c r="A17" s="674"/>
      <c r="G17" s="109"/>
      <c r="H17" s="109"/>
      <c r="I17" s="109"/>
      <c r="J17" s="109"/>
      <c r="K17" s="109"/>
      <c r="L17" s="109"/>
      <c r="M17" s="109"/>
      <c r="N17" s="109"/>
    </row>
    <row r="20" spans="1:14" s="111" customFormat="1" ht="13.5" thickBot="1" x14ac:dyDescent="0.25">
      <c r="B20" s="861" t="s">
        <v>453</v>
      </c>
      <c r="C20" s="862"/>
      <c r="D20" s="862"/>
      <c r="E20" s="862"/>
      <c r="F20" s="862"/>
    </row>
    <row r="21" spans="1:14" ht="26.25" customHeight="1" thickBot="1" x14ac:dyDescent="0.25">
      <c r="B21" s="112" t="s">
        <v>319</v>
      </c>
      <c r="C21" s="113" t="s">
        <v>213</v>
      </c>
      <c r="D21" s="63" t="s">
        <v>321</v>
      </c>
      <c r="E21" s="63" t="s">
        <v>454</v>
      </c>
      <c r="F21" s="64" t="s">
        <v>323</v>
      </c>
    </row>
    <row r="22" spans="1:14" ht="13.5" thickBot="1" x14ac:dyDescent="0.25">
      <c r="B22" s="675" t="s">
        <v>455</v>
      </c>
      <c r="C22" s="676" t="s">
        <v>452</v>
      </c>
      <c r="D22" s="677">
        <v>15695509</v>
      </c>
      <c r="E22" s="677">
        <v>15695509</v>
      </c>
      <c r="F22" s="678">
        <f>D22-E22</f>
        <v>0</v>
      </c>
    </row>
    <row r="23" spans="1:14" ht="13.5" thickBot="1" x14ac:dyDescent="0.25">
      <c r="B23" s="675"/>
      <c r="C23" s="676" t="s">
        <v>332</v>
      </c>
      <c r="D23" s="677"/>
      <c r="E23" s="677"/>
      <c r="F23" s="678"/>
    </row>
    <row r="24" spans="1:14" s="78" customFormat="1" ht="13.5" thickBot="1" x14ac:dyDescent="0.25">
      <c r="B24" s="679" t="s">
        <v>456</v>
      </c>
      <c r="C24" s="676" t="s">
        <v>333</v>
      </c>
      <c r="D24" s="680">
        <f>SUM(D25:D31)</f>
        <v>162261417</v>
      </c>
      <c r="E24" s="680">
        <f>SUM(E25:E31)</f>
        <v>46289573</v>
      </c>
      <c r="F24" s="680">
        <f>SUM(F25:F31)</f>
        <v>115971844</v>
      </c>
    </row>
    <row r="25" spans="1:14" ht="13.5" thickBot="1" x14ac:dyDescent="0.25">
      <c r="B25" s="114" t="s">
        <v>457</v>
      </c>
      <c r="C25" s="115" t="s">
        <v>334</v>
      </c>
      <c r="D25" s="116"/>
      <c r="E25" s="116"/>
      <c r="F25" s="116">
        <f>D25-E25</f>
        <v>0</v>
      </c>
    </row>
    <row r="26" spans="1:14" ht="13.5" thickBot="1" x14ac:dyDescent="0.25">
      <c r="B26" s="114" t="s">
        <v>458</v>
      </c>
      <c r="C26" s="115" t="s">
        <v>336</v>
      </c>
      <c r="D26" s="116">
        <v>1992768</v>
      </c>
      <c r="E26" s="116"/>
      <c r="F26" s="116">
        <f>D26-E26</f>
        <v>1992768</v>
      </c>
    </row>
    <row r="27" spans="1:14" ht="13.5" thickBot="1" x14ac:dyDescent="0.25">
      <c r="B27" s="114" t="s">
        <v>459</v>
      </c>
      <c r="C27" s="115" t="s">
        <v>338</v>
      </c>
      <c r="D27" s="116">
        <v>144966037</v>
      </c>
      <c r="E27" s="116">
        <v>33036557</v>
      </c>
      <c r="F27" s="116">
        <f>D27-E27</f>
        <v>111929480</v>
      </c>
    </row>
    <row r="28" spans="1:14" ht="13.5" thickBot="1" x14ac:dyDescent="0.25">
      <c r="B28" s="114" t="s">
        <v>460</v>
      </c>
      <c r="C28" s="115" t="s">
        <v>340</v>
      </c>
      <c r="D28" s="116">
        <v>4661249</v>
      </c>
      <c r="E28" s="116">
        <v>2611653</v>
      </c>
      <c r="F28" s="116">
        <f>D28-E28</f>
        <v>2049596</v>
      </c>
    </row>
    <row r="29" spans="1:14" ht="13.5" thickBot="1" x14ac:dyDescent="0.25">
      <c r="B29" s="114" t="s">
        <v>633</v>
      </c>
      <c r="C29" s="115" t="s">
        <v>342</v>
      </c>
      <c r="D29" s="116">
        <v>2360500</v>
      </c>
      <c r="E29" s="116">
        <v>2360500</v>
      </c>
      <c r="F29" s="116">
        <f>D29-E29</f>
        <v>0</v>
      </c>
    </row>
    <row r="30" spans="1:14" ht="13.5" thickBot="1" x14ac:dyDescent="0.25">
      <c r="B30" s="114" t="s">
        <v>461</v>
      </c>
      <c r="C30" s="115" t="s">
        <v>344</v>
      </c>
      <c r="D30" s="116">
        <v>1644579</v>
      </c>
      <c r="E30" s="116">
        <v>1644579</v>
      </c>
      <c r="F30" s="116"/>
    </row>
    <row r="31" spans="1:14" ht="13.5" thickBot="1" x14ac:dyDescent="0.25">
      <c r="B31" s="114" t="s">
        <v>462</v>
      </c>
      <c r="C31" s="115" t="s">
        <v>346</v>
      </c>
      <c r="D31" s="116">
        <v>6636284</v>
      </c>
      <c r="E31" s="116">
        <v>6636284</v>
      </c>
      <c r="F31" s="116"/>
    </row>
    <row r="32" spans="1:14" ht="42" customHeight="1" thickBot="1" x14ac:dyDescent="0.25">
      <c r="B32" s="679" t="s">
        <v>463</v>
      </c>
      <c r="C32" s="676" t="s">
        <v>348</v>
      </c>
      <c r="D32" s="680">
        <f>SUM(D33:D44)</f>
        <v>81524189</v>
      </c>
      <c r="E32" s="680">
        <f>SUM(E33:E44)</f>
        <v>33736532</v>
      </c>
      <c r="F32" s="680">
        <f>SUM(F33:F44)</f>
        <v>47787657</v>
      </c>
    </row>
    <row r="33" spans="2:6" ht="13.5" thickBot="1" x14ac:dyDescent="0.25">
      <c r="B33" s="117" t="s">
        <v>464</v>
      </c>
      <c r="C33" s="115" t="s">
        <v>350</v>
      </c>
      <c r="D33" s="118">
        <v>1102208</v>
      </c>
      <c r="E33" s="118">
        <v>258257</v>
      </c>
      <c r="F33" s="119">
        <f t="shared" ref="F33:F44" si="0">D33-E33</f>
        <v>843951</v>
      </c>
    </row>
    <row r="34" spans="2:6" ht="13.5" thickBot="1" x14ac:dyDescent="0.25">
      <c r="B34" s="120" t="s">
        <v>465</v>
      </c>
      <c r="C34" s="115" t="s">
        <v>352</v>
      </c>
      <c r="D34" s="118">
        <v>15111164</v>
      </c>
      <c r="E34" s="118">
        <v>1908905</v>
      </c>
      <c r="F34" s="119">
        <f t="shared" si="0"/>
        <v>13202259</v>
      </c>
    </row>
    <row r="35" spans="2:6" ht="13.5" thickBot="1" x14ac:dyDescent="0.25">
      <c r="B35" s="120" t="s">
        <v>466</v>
      </c>
      <c r="C35" s="115" t="s">
        <v>356</v>
      </c>
      <c r="D35" s="118">
        <v>23427754</v>
      </c>
      <c r="E35" s="118">
        <v>13030359</v>
      </c>
      <c r="F35" s="119">
        <f t="shared" si="0"/>
        <v>10397395</v>
      </c>
    </row>
    <row r="36" spans="2:6" ht="13.5" thickBot="1" x14ac:dyDescent="0.25">
      <c r="B36" s="120" t="s">
        <v>467</v>
      </c>
      <c r="C36" s="115" t="s">
        <v>358</v>
      </c>
      <c r="D36" s="118">
        <v>16565112</v>
      </c>
      <c r="E36" s="118">
        <v>8509640</v>
      </c>
      <c r="F36" s="119">
        <f t="shared" si="0"/>
        <v>8055472</v>
      </c>
    </row>
    <row r="37" spans="2:6" ht="13.5" thickBot="1" x14ac:dyDescent="0.25">
      <c r="B37" s="120" t="s">
        <v>470</v>
      </c>
      <c r="C37" s="115"/>
      <c r="D37" s="118">
        <v>1765143</v>
      </c>
      <c r="E37" s="118">
        <v>1728093</v>
      </c>
      <c r="F37" s="119">
        <f t="shared" si="0"/>
        <v>37050</v>
      </c>
    </row>
    <row r="38" spans="2:6" ht="13.5" thickBot="1" x14ac:dyDescent="0.25">
      <c r="B38" s="120" t="s">
        <v>629</v>
      </c>
      <c r="C38" s="115"/>
      <c r="D38" s="118">
        <v>101884</v>
      </c>
      <c r="E38" s="118">
        <v>38394</v>
      </c>
      <c r="F38" s="119">
        <f t="shared" si="0"/>
        <v>63490</v>
      </c>
    </row>
    <row r="39" spans="2:6" ht="13.5" thickBot="1" x14ac:dyDescent="0.25">
      <c r="B39" s="120" t="s">
        <v>468</v>
      </c>
      <c r="C39" s="115" t="s">
        <v>360</v>
      </c>
      <c r="D39" s="118">
        <v>7766323</v>
      </c>
      <c r="E39" s="118"/>
      <c r="F39" s="119">
        <f t="shared" si="0"/>
        <v>7766323</v>
      </c>
    </row>
    <row r="40" spans="2:6" ht="13.5" thickBot="1" x14ac:dyDescent="0.25">
      <c r="B40" s="120" t="s">
        <v>631</v>
      </c>
      <c r="C40" s="115" t="s">
        <v>362</v>
      </c>
      <c r="D40" s="118">
        <v>7393167</v>
      </c>
      <c r="E40" s="118">
        <v>160967</v>
      </c>
      <c r="F40" s="119">
        <f t="shared" si="0"/>
        <v>7232200</v>
      </c>
    </row>
    <row r="41" spans="2:6" ht="13.5" thickBot="1" x14ac:dyDescent="0.25">
      <c r="B41" s="120" t="s">
        <v>630</v>
      </c>
      <c r="C41" s="115" t="s">
        <v>364</v>
      </c>
      <c r="D41" s="118">
        <v>16031</v>
      </c>
      <c r="E41" s="118">
        <v>4123</v>
      </c>
      <c r="F41" s="119">
        <f t="shared" si="0"/>
        <v>11908</v>
      </c>
    </row>
    <row r="42" spans="2:6" ht="13.5" thickBot="1" x14ac:dyDescent="0.25">
      <c r="B42" s="120" t="s">
        <v>469</v>
      </c>
      <c r="C42" s="115" t="s">
        <v>366</v>
      </c>
      <c r="D42" s="118">
        <v>209030</v>
      </c>
      <c r="E42" s="118">
        <v>31421</v>
      </c>
      <c r="F42" s="119">
        <f t="shared" si="0"/>
        <v>177609</v>
      </c>
    </row>
    <row r="43" spans="2:6" ht="13.5" thickBot="1" x14ac:dyDescent="0.25">
      <c r="B43" s="120" t="s">
        <v>632</v>
      </c>
      <c r="C43" s="115"/>
      <c r="D43" s="118">
        <v>7540840</v>
      </c>
      <c r="E43" s="118">
        <v>7540840</v>
      </c>
      <c r="F43" s="119">
        <f t="shared" si="0"/>
        <v>0</v>
      </c>
    </row>
    <row r="44" spans="2:6" ht="13.5" thickBot="1" x14ac:dyDescent="0.25">
      <c r="B44" s="120" t="s">
        <v>852</v>
      </c>
      <c r="C44" s="115" t="s">
        <v>368</v>
      </c>
      <c r="D44" s="118">
        <v>525533</v>
      </c>
      <c r="E44" s="118">
        <v>525533</v>
      </c>
      <c r="F44" s="119">
        <f t="shared" si="0"/>
        <v>0</v>
      </c>
    </row>
    <row r="45" spans="2:6" s="78" customFormat="1" ht="13.5" thickBot="1" x14ac:dyDescent="0.25">
      <c r="B45" s="679" t="s">
        <v>471</v>
      </c>
      <c r="C45" s="676" t="s">
        <v>370</v>
      </c>
      <c r="D45" s="680">
        <f>D22+D23+D24+D32</f>
        <v>259481115</v>
      </c>
      <c r="E45" s="680">
        <f>E22+E23+E24+E32</f>
        <v>95721614</v>
      </c>
      <c r="F45" s="680">
        <f>F22+F23+F24+F32</f>
        <v>163759501</v>
      </c>
    </row>
    <row r="47" spans="2:6" x14ac:dyDescent="0.2">
      <c r="B47" s="121"/>
    </row>
  </sheetData>
  <mergeCells count="3">
    <mergeCell ref="B1:B2"/>
    <mergeCell ref="C1:C2"/>
    <mergeCell ref="B20:F20"/>
  </mergeCells>
  <printOptions horizontalCentered="1"/>
  <pageMargins left="0.43307086614173229" right="0.35433070866141736" top="1.4173228346456694" bottom="0.86614173228346458" header="0.82677165354330717" footer="0.6692913385826772"/>
  <pageSetup paperSize="9" scale="90" orientation="portrait" horizontalDpi="300" verticalDpi="300" r:id="rId1"/>
  <headerFooter alignWithMargins="0">
    <oddHeader>&amp;C
&amp;R&amp;8forintban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5"/>
  <sheetViews>
    <sheetView workbookViewId="0">
      <selection activeCell="B5" sqref="B5"/>
    </sheetView>
  </sheetViews>
  <sheetFormatPr defaultRowHeight="12.75" x14ac:dyDescent="0.2"/>
  <cols>
    <col min="1" max="1" width="3.85546875" customWidth="1"/>
    <col min="2" max="2" width="61.140625" bestFit="1" customWidth="1"/>
    <col min="3" max="3" width="14.7109375" customWidth="1"/>
    <col min="4" max="4" width="13.5703125" customWidth="1"/>
    <col min="5" max="5" width="10.7109375" customWidth="1"/>
    <col min="6" max="6" width="9.7109375" bestFit="1" customWidth="1"/>
    <col min="7" max="7" width="11.140625" bestFit="1" customWidth="1"/>
  </cols>
  <sheetData>
    <row r="1" spans="1:7" s="10" customFormat="1" x14ac:dyDescent="0.2">
      <c r="A1" s="864" t="s">
        <v>979</v>
      </c>
      <c r="B1" s="864"/>
      <c r="C1" s="864"/>
    </row>
    <row r="2" spans="1:7" s="10" customFormat="1" x14ac:dyDescent="0.2"/>
    <row r="3" spans="1:7" s="10" customFormat="1" x14ac:dyDescent="0.2"/>
    <row r="4" spans="1:7" s="268" customFormat="1" x14ac:dyDescent="0.2">
      <c r="A4" s="863" t="s">
        <v>876</v>
      </c>
      <c r="B4" s="863"/>
      <c r="C4" s="863"/>
      <c r="D4" s="863"/>
      <c r="E4" s="863"/>
      <c r="F4" s="863"/>
      <c r="G4" s="863"/>
    </row>
    <row r="5" spans="1:7" s="10" customFormat="1" x14ac:dyDescent="0.2">
      <c r="G5" s="431" t="s">
        <v>146</v>
      </c>
    </row>
    <row r="6" spans="1:7" s="11" customFormat="1" ht="25.5" x14ac:dyDescent="0.2">
      <c r="A6" s="429"/>
      <c r="B6" s="429" t="s">
        <v>214</v>
      </c>
      <c r="C6" s="429" t="s">
        <v>38</v>
      </c>
      <c r="D6" s="430" t="s">
        <v>42</v>
      </c>
      <c r="E6" s="429" t="s">
        <v>855</v>
      </c>
      <c r="F6" s="429" t="s">
        <v>856</v>
      </c>
      <c r="G6" s="429" t="s">
        <v>212</v>
      </c>
    </row>
    <row r="7" spans="1:7" s="10" customFormat="1" x14ac:dyDescent="0.2">
      <c r="A7" s="426">
        <v>1</v>
      </c>
      <c r="B7" s="426" t="s">
        <v>857</v>
      </c>
      <c r="C7" s="427">
        <v>918545694</v>
      </c>
      <c r="D7" s="427">
        <v>1075247</v>
      </c>
      <c r="E7" s="427">
        <v>10880472</v>
      </c>
      <c r="F7" s="426">
        <v>3691</v>
      </c>
      <c r="G7" s="427">
        <f>SUM(C7:F7)</f>
        <v>930505104</v>
      </c>
    </row>
    <row r="8" spans="1:7" s="10" customFormat="1" x14ac:dyDescent="0.2">
      <c r="A8" s="426">
        <v>2</v>
      </c>
      <c r="B8" s="426" t="s">
        <v>858</v>
      </c>
      <c r="C8" s="427">
        <v>328005634</v>
      </c>
      <c r="D8" s="427">
        <v>34451459</v>
      </c>
      <c r="E8" s="427">
        <v>98179224</v>
      </c>
      <c r="F8" s="427">
        <v>2789755</v>
      </c>
      <c r="G8" s="427">
        <f t="shared" ref="G8:G25" si="0">SUM(C8:F8)</f>
        <v>463426072</v>
      </c>
    </row>
    <row r="9" spans="1:7" s="10" customFormat="1" x14ac:dyDescent="0.2">
      <c r="A9" s="426">
        <v>3</v>
      </c>
      <c r="B9" s="426" t="s">
        <v>859</v>
      </c>
      <c r="C9" s="427">
        <v>590540060</v>
      </c>
      <c r="D9" s="427">
        <v>-33376212</v>
      </c>
      <c r="E9" s="427">
        <v>-87298752</v>
      </c>
      <c r="F9" s="427">
        <v>-2786064</v>
      </c>
      <c r="G9" s="427">
        <f t="shared" si="0"/>
        <v>467079032</v>
      </c>
    </row>
    <row r="10" spans="1:7" s="10" customFormat="1" x14ac:dyDescent="0.2">
      <c r="A10" s="426">
        <v>4</v>
      </c>
      <c r="B10" s="426" t="s">
        <v>860</v>
      </c>
      <c r="C10" s="427">
        <v>232035776</v>
      </c>
      <c r="D10" s="427">
        <v>35118618</v>
      </c>
      <c r="E10" s="427">
        <v>90893236</v>
      </c>
      <c r="F10" s="427">
        <v>2786064</v>
      </c>
      <c r="G10" s="427">
        <f t="shared" si="0"/>
        <v>360833694</v>
      </c>
    </row>
    <row r="11" spans="1:7" s="10" customFormat="1" x14ac:dyDescent="0.2">
      <c r="A11" s="426">
        <v>5</v>
      </c>
      <c r="B11" s="426" t="s">
        <v>861</v>
      </c>
      <c r="C11" s="427">
        <v>132102093</v>
      </c>
      <c r="D11" s="426">
        <v>0</v>
      </c>
      <c r="E11" s="426">
        <v>0</v>
      </c>
      <c r="F11" s="426">
        <v>0</v>
      </c>
      <c r="G11" s="427">
        <f t="shared" si="0"/>
        <v>132102093</v>
      </c>
    </row>
    <row r="12" spans="1:7" s="10" customFormat="1" x14ac:dyDescent="0.2">
      <c r="A12" s="426">
        <v>6</v>
      </c>
      <c r="B12" s="426" t="s">
        <v>862</v>
      </c>
      <c r="C12" s="427">
        <v>99933683</v>
      </c>
      <c r="D12" s="427">
        <v>35118618</v>
      </c>
      <c r="E12" s="427">
        <v>90893236</v>
      </c>
      <c r="F12" s="427">
        <v>2786064</v>
      </c>
      <c r="G12" s="427">
        <f t="shared" si="0"/>
        <v>228731601</v>
      </c>
    </row>
    <row r="13" spans="1:7" s="268" customFormat="1" x14ac:dyDescent="0.2">
      <c r="A13" s="425">
        <v>7</v>
      </c>
      <c r="B13" s="425" t="s">
        <v>863</v>
      </c>
      <c r="C13" s="428">
        <v>690473743</v>
      </c>
      <c r="D13" s="428">
        <v>1742406</v>
      </c>
      <c r="E13" s="428">
        <v>3594484</v>
      </c>
      <c r="F13" s="428">
        <v>0</v>
      </c>
      <c r="G13" s="428">
        <f t="shared" si="0"/>
        <v>695810633</v>
      </c>
    </row>
    <row r="14" spans="1:7" s="10" customFormat="1" x14ac:dyDescent="0.2">
      <c r="A14" s="426">
        <v>8</v>
      </c>
      <c r="B14" s="426" t="s">
        <v>864</v>
      </c>
      <c r="C14" s="427">
        <v>218700</v>
      </c>
      <c r="D14" s="426">
        <v>0</v>
      </c>
      <c r="E14" s="427">
        <v>3732575</v>
      </c>
      <c r="F14" s="426">
        <v>0</v>
      </c>
      <c r="G14" s="427">
        <f t="shared" si="0"/>
        <v>3951275</v>
      </c>
    </row>
    <row r="15" spans="1:7" s="10" customFormat="1" x14ac:dyDescent="0.2">
      <c r="A15" s="426">
        <v>9</v>
      </c>
      <c r="B15" s="426" t="s">
        <v>865</v>
      </c>
      <c r="C15" s="427">
        <v>57215</v>
      </c>
      <c r="D15" s="426">
        <v>0</v>
      </c>
      <c r="E15" s="427">
        <v>3749785</v>
      </c>
      <c r="F15" s="426">
        <v>0</v>
      </c>
      <c r="G15" s="427">
        <f t="shared" si="0"/>
        <v>3807000</v>
      </c>
    </row>
    <row r="16" spans="1:7" s="10" customFormat="1" x14ac:dyDescent="0.2">
      <c r="A16" s="426">
        <v>10</v>
      </c>
      <c r="B16" s="426" t="s">
        <v>866</v>
      </c>
      <c r="C16" s="427">
        <v>161485</v>
      </c>
      <c r="D16" s="426">
        <v>0</v>
      </c>
      <c r="E16" s="427">
        <v>-17210</v>
      </c>
      <c r="F16" s="426">
        <v>0</v>
      </c>
      <c r="G16" s="427">
        <f t="shared" si="0"/>
        <v>144275</v>
      </c>
    </row>
    <row r="17" spans="1:7" s="10" customFormat="1" x14ac:dyDescent="0.2">
      <c r="A17" s="426">
        <v>11</v>
      </c>
      <c r="B17" s="426" t="s">
        <v>867</v>
      </c>
      <c r="C17" s="426">
        <v>73368</v>
      </c>
      <c r="D17" s="426">
        <v>0</v>
      </c>
      <c r="E17" s="426">
        <v>26498</v>
      </c>
      <c r="F17" s="426">
        <v>0</v>
      </c>
      <c r="G17" s="427">
        <f t="shared" si="0"/>
        <v>99866</v>
      </c>
    </row>
    <row r="18" spans="1:7" s="10" customFormat="1" x14ac:dyDescent="0.2">
      <c r="A18" s="426">
        <v>12</v>
      </c>
      <c r="B18" s="426" t="s">
        <v>868</v>
      </c>
      <c r="C18" s="426">
        <v>0</v>
      </c>
      <c r="D18" s="426">
        <v>0</v>
      </c>
      <c r="E18" s="426">
        <v>0</v>
      </c>
      <c r="F18" s="426">
        <v>0</v>
      </c>
      <c r="G18" s="427">
        <f t="shared" si="0"/>
        <v>0</v>
      </c>
    </row>
    <row r="19" spans="1:7" s="10" customFormat="1" x14ac:dyDescent="0.2">
      <c r="A19" s="426">
        <v>13</v>
      </c>
      <c r="B19" s="426" t="s">
        <v>869</v>
      </c>
      <c r="C19" s="426">
        <v>73368</v>
      </c>
      <c r="D19" s="426">
        <v>0</v>
      </c>
      <c r="E19" s="426">
        <v>26498</v>
      </c>
      <c r="F19" s="426">
        <v>0</v>
      </c>
      <c r="G19" s="427">
        <f t="shared" si="0"/>
        <v>99866</v>
      </c>
    </row>
    <row r="20" spans="1:7" s="268" customFormat="1" x14ac:dyDescent="0.2">
      <c r="A20" s="425">
        <v>14</v>
      </c>
      <c r="B20" s="425" t="s">
        <v>870</v>
      </c>
      <c r="C20" s="428">
        <v>234853</v>
      </c>
      <c r="D20" s="425">
        <v>0</v>
      </c>
      <c r="E20" s="428">
        <v>9288</v>
      </c>
      <c r="F20" s="425">
        <v>0</v>
      </c>
      <c r="G20" s="428">
        <f t="shared" si="0"/>
        <v>244141</v>
      </c>
    </row>
    <row r="21" spans="1:7" s="268" customFormat="1" x14ac:dyDescent="0.2">
      <c r="A21" s="425">
        <v>15</v>
      </c>
      <c r="B21" s="425" t="s">
        <v>871</v>
      </c>
      <c r="C21" s="428">
        <v>690708596</v>
      </c>
      <c r="D21" s="428">
        <v>1742406</v>
      </c>
      <c r="E21" s="428">
        <v>3603772</v>
      </c>
      <c r="F21" s="428">
        <v>0</v>
      </c>
      <c r="G21" s="428">
        <f t="shared" si="0"/>
        <v>696054774</v>
      </c>
    </row>
    <row r="22" spans="1:7" s="10" customFormat="1" x14ac:dyDescent="0.2">
      <c r="A22" s="426">
        <v>16</v>
      </c>
      <c r="B22" s="426" t="s">
        <v>872</v>
      </c>
      <c r="C22" s="427">
        <v>661134595</v>
      </c>
      <c r="D22" s="427"/>
      <c r="E22" s="427"/>
      <c r="F22" s="426"/>
      <c r="G22" s="427">
        <f t="shared" si="0"/>
        <v>661134595</v>
      </c>
    </row>
    <row r="23" spans="1:7" s="10" customFormat="1" x14ac:dyDescent="0.2">
      <c r="A23" s="426">
        <v>17</v>
      </c>
      <c r="B23" s="426" t="s">
        <v>873</v>
      </c>
      <c r="C23" s="427">
        <v>29339148</v>
      </c>
      <c r="D23" s="427">
        <v>1742406</v>
      </c>
      <c r="E23" s="427">
        <v>3594484</v>
      </c>
      <c r="F23" s="427">
        <v>0</v>
      </c>
      <c r="G23" s="427">
        <f t="shared" si="0"/>
        <v>34676038</v>
      </c>
    </row>
    <row r="24" spans="1:7" s="10" customFormat="1" x14ac:dyDescent="0.2">
      <c r="A24" s="426">
        <v>18</v>
      </c>
      <c r="B24" s="426" t="s">
        <v>874</v>
      </c>
      <c r="C24" s="427">
        <v>21137</v>
      </c>
      <c r="D24" s="426">
        <v>0</v>
      </c>
      <c r="E24" s="427">
        <v>836</v>
      </c>
      <c r="F24" s="426">
        <v>0</v>
      </c>
      <c r="G24" s="427">
        <f t="shared" si="0"/>
        <v>21973</v>
      </c>
    </row>
    <row r="25" spans="1:7" s="10" customFormat="1" x14ac:dyDescent="0.2">
      <c r="A25" s="426">
        <v>19</v>
      </c>
      <c r="B25" s="426" t="s">
        <v>875</v>
      </c>
      <c r="C25" s="427">
        <v>213716</v>
      </c>
      <c r="D25" s="426">
        <v>0</v>
      </c>
      <c r="E25" s="426">
        <v>8452</v>
      </c>
      <c r="F25" s="426">
        <v>0</v>
      </c>
      <c r="G25" s="427">
        <f t="shared" si="0"/>
        <v>222168</v>
      </c>
    </row>
  </sheetData>
  <mergeCells count="2">
    <mergeCell ref="A4:G4"/>
    <mergeCell ref="A1:C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G32"/>
  <sheetViews>
    <sheetView workbookViewId="0">
      <selection activeCell="A2" sqref="A2:C2"/>
    </sheetView>
  </sheetViews>
  <sheetFormatPr defaultRowHeight="12.75" x14ac:dyDescent="0.2"/>
  <cols>
    <col min="1" max="1" width="9.140625" style="44"/>
    <col min="2" max="2" width="32.5703125" style="44" customWidth="1"/>
    <col min="3" max="3" width="13.5703125" style="44" customWidth="1"/>
    <col min="4" max="4" width="11.42578125" style="44" customWidth="1"/>
    <col min="5" max="5" width="10.85546875" style="44" customWidth="1"/>
    <col min="6" max="257" width="9.140625" style="44"/>
    <col min="258" max="258" width="32.5703125" style="44" customWidth="1"/>
    <col min="259" max="259" width="13.5703125" style="44" customWidth="1"/>
    <col min="260" max="260" width="11.42578125" style="44" customWidth="1"/>
    <col min="261" max="261" width="10.85546875" style="44" customWidth="1"/>
    <col min="262" max="513" width="9.140625" style="44"/>
    <col min="514" max="514" width="32.5703125" style="44" customWidth="1"/>
    <col min="515" max="515" width="13.5703125" style="44" customWidth="1"/>
    <col min="516" max="516" width="11.42578125" style="44" customWidth="1"/>
    <col min="517" max="517" width="10.85546875" style="44" customWidth="1"/>
    <col min="518" max="769" width="9.140625" style="44"/>
    <col min="770" max="770" width="32.5703125" style="44" customWidth="1"/>
    <col min="771" max="771" width="13.5703125" style="44" customWidth="1"/>
    <col min="772" max="772" width="11.42578125" style="44" customWidth="1"/>
    <col min="773" max="773" width="10.85546875" style="44" customWidth="1"/>
    <col min="774" max="1025" width="9.140625" style="44"/>
    <col min="1026" max="1026" width="32.5703125" style="44" customWidth="1"/>
    <col min="1027" max="1027" width="13.5703125" style="44" customWidth="1"/>
    <col min="1028" max="1028" width="11.42578125" style="44" customWidth="1"/>
    <col min="1029" max="1029" width="10.85546875" style="44" customWidth="1"/>
    <col min="1030" max="1281" width="9.140625" style="44"/>
    <col min="1282" max="1282" width="32.5703125" style="44" customWidth="1"/>
    <col min="1283" max="1283" width="13.5703125" style="44" customWidth="1"/>
    <col min="1284" max="1284" width="11.42578125" style="44" customWidth="1"/>
    <col min="1285" max="1285" width="10.85546875" style="44" customWidth="1"/>
    <col min="1286" max="1537" width="9.140625" style="44"/>
    <col min="1538" max="1538" width="32.5703125" style="44" customWidth="1"/>
    <col min="1539" max="1539" width="13.5703125" style="44" customWidth="1"/>
    <col min="1540" max="1540" width="11.42578125" style="44" customWidth="1"/>
    <col min="1541" max="1541" width="10.85546875" style="44" customWidth="1"/>
    <col min="1542" max="1793" width="9.140625" style="44"/>
    <col min="1794" max="1794" width="32.5703125" style="44" customWidth="1"/>
    <col min="1795" max="1795" width="13.5703125" style="44" customWidth="1"/>
    <col min="1796" max="1796" width="11.42578125" style="44" customWidth="1"/>
    <col min="1797" max="1797" width="10.85546875" style="44" customWidth="1"/>
    <col min="1798" max="2049" width="9.140625" style="44"/>
    <col min="2050" max="2050" width="32.5703125" style="44" customWidth="1"/>
    <col min="2051" max="2051" width="13.5703125" style="44" customWidth="1"/>
    <col min="2052" max="2052" width="11.42578125" style="44" customWidth="1"/>
    <col min="2053" max="2053" width="10.85546875" style="44" customWidth="1"/>
    <col min="2054" max="2305" width="9.140625" style="44"/>
    <col min="2306" max="2306" width="32.5703125" style="44" customWidth="1"/>
    <col min="2307" max="2307" width="13.5703125" style="44" customWidth="1"/>
    <col min="2308" max="2308" width="11.42578125" style="44" customWidth="1"/>
    <col min="2309" max="2309" width="10.85546875" style="44" customWidth="1"/>
    <col min="2310" max="2561" width="9.140625" style="44"/>
    <col min="2562" max="2562" width="32.5703125" style="44" customWidth="1"/>
    <col min="2563" max="2563" width="13.5703125" style="44" customWidth="1"/>
    <col min="2564" max="2564" width="11.42578125" style="44" customWidth="1"/>
    <col min="2565" max="2565" width="10.85546875" style="44" customWidth="1"/>
    <col min="2566" max="2817" width="9.140625" style="44"/>
    <col min="2818" max="2818" width="32.5703125" style="44" customWidth="1"/>
    <col min="2819" max="2819" width="13.5703125" style="44" customWidth="1"/>
    <col min="2820" max="2820" width="11.42578125" style="44" customWidth="1"/>
    <col min="2821" max="2821" width="10.85546875" style="44" customWidth="1"/>
    <col min="2822" max="3073" width="9.140625" style="44"/>
    <col min="3074" max="3074" width="32.5703125" style="44" customWidth="1"/>
    <col min="3075" max="3075" width="13.5703125" style="44" customWidth="1"/>
    <col min="3076" max="3076" width="11.42578125" style="44" customWidth="1"/>
    <col min="3077" max="3077" width="10.85546875" style="44" customWidth="1"/>
    <col min="3078" max="3329" width="9.140625" style="44"/>
    <col min="3330" max="3330" width="32.5703125" style="44" customWidth="1"/>
    <col min="3331" max="3331" width="13.5703125" style="44" customWidth="1"/>
    <col min="3332" max="3332" width="11.42578125" style="44" customWidth="1"/>
    <col min="3333" max="3333" width="10.85546875" style="44" customWidth="1"/>
    <col min="3334" max="3585" width="9.140625" style="44"/>
    <col min="3586" max="3586" width="32.5703125" style="44" customWidth="1"/>
    <col min="3587" max="3587" width="13.5703125" style="44" customWidth="1"/>
    <col min="3588" max="3588" width="11.42578125" style="44" customWidth="1"/>
    <col min="3589" max="3589" width="10.85546875" style="44" customWidth="1"/>
    <col min="3590" max="3841" width="9.140625" style="44"/>
    <col min="3842" max="3842" width="32.5703125" style="44" customWidth="1"/>
    <col min="3843" max="3843" width="13.5703125" style="44" customWidth="1"/>
    <col min="3844" max="3844" width="11.42578125" style="44" customWidth="1"/>
    <col min="3845" max="3845" width="10.85546875" style="44" customWidth="1"/>
    <col min="3846" max="4097" width="9.140625" style="44"/>
    <col min="4098" max="4098" width="32.5703125" style="44" customWidth="1"/>
    <col min="4099" max="4099" width="13.5703125" style="44" customWidth="1"/>
    <col min="4100" max="4100" width="11.42578125" style="44" customWidth="1"/>
    <col min="4101" max="4101" width="10.85546875" style="44" customWidth="1"/>
    <col min="4102" max="4353" width="9.140625" style="44"/>
    <col min="4354" max="4354" width="32.5703125" style="44" customWidth="1"/>
    <col min="4355" max="4355" width="13.5703125" style="44" customWidth="1"/>
    <col min="4356" max="4356" width="11.42578125" style="44" customWidth="1"/>
    <col min="4357" max="4357" width="10.85546875" style="44" customWidth="1"/>
    <col min="4358" max="4609" width="9.140625" style="44"/>
    <col min="4610" max="4610" width="32.5703125" style="44" customWidth="1"/>
    <col min="4611" max="4611" width="13.5703125" style="44" customWidth="1"/>
    <col min="4612" max="4612" width="11.42578125" style="44" customWidth="1"/>
    <col min="4613" max="4613" width="10.85546875" style="44" customWidth="1"/>
    <col min="4614" max="4865" width="9.140625" style="44"/>
    <col min="4866" max="4866" width="32.5703125" style="44" customWidth="1"/>
    <col min="4867" max="4867" width="13.5703125" style="44" customWidth="1"/>
    <col min="4868" max="4868" width="11.42578125" style="44" customWidth="1"/>
    <col min="4869" max="4869" width="10.85546875" style="44" customWidth="1"/>
    <col min="4870" max="5121" width="9.140625" style="44"/>
    <col min="5122" max="5122" width="32.5703125" style="44" customWidth="1"/>
    <col min="5123" max="5123" width="13.5703125" style="44" customWidth="1"/>
    <col min="5124" max="5124" width="11.42578125" style="44" customWidth="1"/>
    <col min="5125" max="5125" width="10.85546875" style="44" customWidth="1"/>
    <col min="5126" max="5377" width="9.140625" style="44"/>
    <col min="5378" max="5378" width="32.5703125" style="44" customWidth="1"/>
    <col min="5379" max="5379" width="13.5703125" style="44" customWidth="1"/>
    <col min="5380" max="5380" width="11.42578125" style="44" customWidth="1"/>
    <col min="5381" max="5381" width="10.85546875" style="44" customWidth="1"/>
    <col min="5382" max="5633" width="9.140625" style="44"/>
    <col min="5634" max="5634" width="32.5703125" style="44" customWidth="1"/>
    <col min="5635" max="5635" width="13.5703125" style="44" customWidth="1"/>
    <col min="5636" max="5636" width="11.42578125" style="44" customWidth="1"/>
    <col min="5637" max="5637" width="10.85546875" style="44" customWidth="1"/>
    <col min="5638" max="5889" width="9.140625" style="44"/>
    <col min="5890" max="5890" width="32.5703125" style="44" customWidth="1"/>
    <col min="5891" max="5891" width="13.5703125" style="44" customWidth="1"/>
    <col min="5892" max="5892" width="11.42578125" style="44" customWidth="1"/>
    <col min="5893" max="5893" width="10.85546875" style="44" customWidth="1"/>
    <col min="5894" max="6145" width="9.140625" style="44"/>
    <col min="6146" max="6146" width="32.5703125" style="44" customWidth="1"/>
    <col min="6147" max="6147" width="13.5703125" style="44" customWidth="1"/>
    <col min="6148" max="6148" width="11.42578125" style="44" customWidth="1"/>
    <col min="6149" max="6149" width="10.85546875" style="44" customWidth="1"/>
    <col min="6150" max="6401" width="9.140625" style="44"/>
    <col min="6402" max="6402" width="32.5703125" style="44" customWidth="1"/>
    <col min="6403" max="6403" width="13.5703125" style="44" customWidth="1"/>
    <col min="6404" max="6404" width="11.42578125" style="44" customWidth="1"/>
    <col min="6405" max="6405" width="10.85546875" style="44" customWidth="1"/>
    <col min="6406" max="6657" width="9.140625" style="44"/>
    <col min="6658" max="6658" width="32.5703125" style="44" customWidth="1"/>
    <col min="6659" max="6659" width="13.5703125" style="44" customWidth="1"/>
    <col min="6660" max="6660" width="11.42578125" style="44" customWidth="1"/>
    <col min="6661" max="6661" width="10.85546875" style="44" customWidth="1"/>
    <col min="6662" max="6913" width="9.140625" style="44"/>
    <col min="6914" max="6914" width="32.5703125" style="44" customWidth="1"/>
    <col min="6915" max="6915" width="13.5703125" style="44" customWidth="1"/>
    <col min="6916" max="6916" width="11.42578125" style="44" customWidth="1"/>
    <col min="6917" max="6917" width="10.85546875" style="44" customWidth="1"/>
    <col min="6918" max="7169" width="9.140625" style="44"/>
    <col min="7170" max="7170" width="32.5703125" style="44" customWidth="1"/>
    <col min="7171" max="7171" width="13.5703125" style="44" customWidth="1"/>
    <col min="7172" max="7172" width="11.42578125" style="44" customWidth="1"/>
    <col min="7173" max="7173" width="10.85546875" style="44" customWidth="1"/>
    <col min="7174" max="7425" width="9.140625" style="44"/>
    <col min="7426" max="7426" width="32.5703125" style="44" customWidth="1"/>
    <col min="7427" max="7427" width="13.5703125" style="44" customWidth="1"/>
    <col min="7428" max="7428" width="11.42578125" style="44" customWidth="1"/>
    <col min="7429" max="7429" width="10.85546875" style="44" customWidth="1"/>
    <col min="7430" max="7681" width="9.140625" style="44"/>
    <col min="7682" max="7682" width="32.5703125" style="44" customWidth="1"/>
    <col min="7683" max="7683" width="13.5703125" style="44" customWidth="1"/>
    <col min="7684" max="7684" width="11.42578125" style="44" customWidth="1"/>
    <col min="7685" max="7685" width="10.85546875" style="44" customWidth="1"/>
    <col min="7686" max="7937" width="9.140625" style="44"/>
    <col min="7938" max="7938" width="32.5703125" style="44" customWidth="1"/>
    <col min="7939" max="7939" width="13.5703125" style="44" customWidth="1"/>
    <col min="7940" max="7940" width="11.42578125" style="44" customWidth="1"/>
    <col min="7941" max="7941" width="10.85546875" style="44" customWidth="1"/>
    <col min="7942" max="8193" width="9.140625" style="44"/>
    <col min="8194" max="8194" width="32.5703125" style="44" customWidth="1"/>
    <col min="8195" max="8195" width="13.5703125" style="44" customWidth="1"/>
    <col min="8196" max="8196" width="11.42578125" style="44" customWidth="1"/>
    <col min="8197" max="8197" width="10.85546875" style="44" customWidth="1"/>
    <col min="8198" max="8449" width="9.140625" style="44"/>
    <col min="8450" max="8450" width="32.5703125" style="44" customWidth="1"/>
    <col min="8451" max="8451" width="13.5703125" style="44" customWidth="1"/>
    <col min="8452" max="8452" width="11.42578125" style="44" customWidth="1"/>
    <col min="8453" max="8453" width="10.85546875" style="44" customWidth="1"/>
    <col min="8454" max="8705" width="9.140625" style="44"/>
    <col min="8706" max="8706" width="32.5703125" style="44" customWidth="1"/>
    <col min="8707" max="8707" width="13.5703125" style="44" customWidth="1"/>
    <col min="8708" max="8708" width="11.42578125" style="44" customWidth="1"/>
    <col min="8709" max="8709" width="10.85546875" style="44" customWidth="1"/>
    <col min="8710" max="8961" width="9.140625" style="44"/>
    <col min="8962" max="8962" width="32.5703125" style="44" customWidth="1"/>
    <col min="8963" max="8963" width="13.5703125" style="44" customWidth="1"/>
    <col min="8964" max="8964" width="11.42578125" style="44" customWidth="1"/>
    <col min="8965" max="8965" width="10.85546875" style="44" customWidth="1"/>
    <col min="8966" max="9217" width="9.140625" style="44"/>
    <col min="9218" max="9218" width="32.5703125" style="44" customWidth="1"/>
    <col min="9219" max="9219" width="13.5703125" style="44" customWidth="1"/>
    <col min="9220" max="9220" width="11.42578125" style="44" customWidth="1"/>
    <col min="9221" max="9221" width="10.85546875" style="44" customWidth="1"/>
    <col min="9222" max="9473" width="9.140625" style="44"/>
    <col min="9474" max="9474" width="32.5703125" style="44" customWidth="1"/>
    <col min="9475" max="9475" width="13.5703125" style="44" customWidth="1"/>
    <col min="9476" max="9476" width="11.42578125" style="44" customWidth="1"/>
    <col min="9477" max="9477" width="10.85546875" style="44" customWidth="1"/>
    <col min="9478" max="9729" width="9.140625" style="44"/>
    <col min="9730" max="9730" width="32.5703125" style="44" customWidth="1"/>
    <col min="9731" max="9731" width="13.5703125" style="44" customWidth="1"/>
    <col min="9732" max="9732" width="11.42578125" style="44" customWidth="1"/>
    <col min="9733" max="9733" width="10.85546875" style="44" customWidth="1"/>
    <col min="9734" max="9985" width="9.140625" style="44"/>
    <col min="9986" max="9986" width="32.5703125" style="44" customWidth="1"/>
    <col min="9987" max="9987" width="13.5703125" style="44" customWidth="1"/>
    <col min="9988" max="9988" width="11.42578125" style="44" customWidth="1"/>
    <col min="9989" max="9989" width="10.85546875" style="44" customWidth="1"/>
    <col min="9990" max="10241" width="9.140625" style="44"/>
    <col min="10242" max="10242" width="32.5703125" style="44" customWidth="1"/>
    <col min="10243" max="10243" width="13.5703125" style="44" customWidth="1"/>
    <col min="10244" max="10244" width="11.42578125" style="44" customWidth="1"/>
    <col min="10245" max="10245" width="10.85546875" style="44" customWidth="1"/>
    <col min="10246" max="10497" width="9.140625" style="44"/>
    <col min="10498" max="10498" width="32.5703125" style="44" customWidth="1"/>
    <col min="10499" max="10499" width="13.5703125" style="44" customWidth="1"/>
    <col min="10500" max="10500" width="11.42578125" style="44" customWidth="1"/>
    <col min="10501" max="10501" width="10.85546875" style="44" customWidth="1"/>
    <col min="10502" max="10753" width="9.140625" style="44"/>
    <col min="10754" max="10754" width="32.5703125" style="44" customWidth="1"/>
    <col min="10755" max="10755" width="13.5703125" style="44" customWidth="1"/>
    <col min="10756" max="10756" width="11.42578125" style="44" customWidth="1"/>
    <col min="10757" max="10757" width="10.85546875" style="44" customWidth="1"/>
    <col min="10758" max="11009" width="9.140625" style="44"/>
    <col min="11010" max="11010" width="32.5703125" style="44" customWidth="1"/>
    <col min="11011" max="11011" width="13.5703125" style="44" customWidth="1"/>
    <col min="11012" max="11012" width="11.42578125" style="44" customWidth="1"/>
    <col min="11013" max="11013" width="10.85546875" style="44" customWidth="1"/>
    <col min="11014" max="11265" width="9.140625" style="44"/>
    <col min="11266" max="11266" width="32.5703125" style="44" customWidth="1"/>
    <col min="11267" max="11267" width="13.5703125" style="44" customWidth="1"/>
    <col min="11268" max="11268" width="11.42578125" style="44" customWidth="1"/>
    <col min="11269" max="11269" width="10.85546875" style="44" customWidth="1"/>
    <col min="11270" max="11521" width="9.140625" style="44"/>
    <col min="11522" max="11522" width="32.5703125" style="44" customWidth="1"/>
    <col min="11523" max="11523" width="13.5703125" style="44" customWidth="1"/>
    <col min="11524" max="11524" width="11.42578125" style="44" customWidth="1"/>
    <col min="11525" max="11525" width="10.85546875" style="44" customWidth="1"/>
    <col min="11526" max="11777" width="9.140625" style="44"/>
    <col min="11778" max="11778" width="32.5703125" style="44" customWidth="1"/>
    <col min="11779" max="11779" width="13.5703125" style="44" customWidth="1"/>
    <col min="11780" max="11780" width="11.42578125" style="44" customWidth="1"/>
    <col min="11781" max="11781" width="10.85546875" style="44" customWidth="1"/>
    <col min="11782" max="12033" width="9.140625" style="44"/>
    <col min="12034" max="12034" width="32.5703125" style="44" customWidth="1"/>
    <col min="12035" max="12035" width="13.5703125" style="44" customWidth="1"/>
    <col min="12036" max="12036" width="11.42578125" style="44" customWidth="1"/>
    <col min="12037" max="12037" width="10.85546875" style="44" customWidth="1"/>
    <col min="12038" max="12289" width="9.140625" style="44"/>
    <col min="12290" max="12290" width="32.5703125" style="44" customWidth="1"/>
    <col min="12291" max="12291" width="13.5703125" style="44" customWidth="1"/>
    <col min="12292" max="12292" width="11.42578125" style="44" customWidth="1"/>
    <col min="12293" max="12293" width="10.85546875" style="44" customWidth="1"/>
    <col min="12294" max="12545" width="9.140625" style="44"/>
    <col min="12546" max="12546" width="32.5703125" style="44" customWidth="1"/>
    <col min="12547" max="12547" width="13.5703125" style="44" customWidth="1"/>
    <col min="12548" max="12548" width="11.42578125" style="44" customWidth="1"/>
    <col min="12549" max="12549" width="10.85546875" style="44" customWidth="1"/>
    <col min="12550" max="12801" width="9.140625" style="44"/>
    <col min="12802" max="12802" width="32.5703125" style="44" customWidth="1"/>
    <col min="12803" max="12803" width="13.5703125" style="44" customWidth="1"/>
    <col min="12804" max="12804" width="11.42578125" style="44" customWidth="1"/>
    <col min="12805" max="12805" width="10.85546875" style="44" customWidth="1"/>
    <col min="12806" max="13057" width="9.140625" style="44"/>
    <col min="13058" max="13058" width="32.5703125" style="44" customWidth="1"/>
    <col min="13059" max="13059" width="13.5703125" style="44" customWidth="1"/>
    <col min="13060" max="13060" width="11.42578125" style="44" customWidth="1"/>
    <col min="13061" max="13061" width="10.85546875" style="44" customWidth="1"/>
    <col min="13062" max="13313" width="9.140625" style="44"/>
    <col min="13314" max="13314" width="32.5703125" style="44" customWidth="1"/>
    <col min="13315" max="13315" width="13.5703125" style="44" customWidth="1"/>
    <col min="13316" max="13316" width="11.42578125" style="44" customWidth="1"/>
    <col min="13317" max="13317" width="10.85546875" style="44" customWidth="1"/>
    <col min="13318" max="13569" width="9.140625" style="44"/>
    <col min="13570" max="13570" width="32.5703125" style="44" customWidth="1"/>
    <col min="13571" max="13571" width="13.5703125" style="44" customWidth="1"/>
    <col min="13572" max="13572" width="11.42578125" style="44" customWidth="1"/>
    <col min="13573" max="13573" width="10.85546875" style="44" customWidth="1"/>
    <col min="13574" max="13825" width="9.140625" style="44"/>
    <col min="13826" max="13826" width="32.5703125" style="44" customWidth="1"/>
    <col min="13827" max="13827" width="13.5703125" style="44" customWidth="1"/>
    <col min="13828" max="13828" width="11.42578125" style="44" customWidth="1"/>
    <col min="13829" max="13829" width="10.85546875" style="44" customWidth="1"/>
    <col min="13830" max="14081" width="9.140625" style="44"/>
    <col min="14082" max="14082" width="32.5703125" style="44" customWidth="1"/>
    <col min="14083" max="14083" width="13.5703125" style="44" customWidth="1"/>
    <col min="14084" max="14084" width="11.42578125" style="44" customWidth="1"/>
    <col min="14085" max="14085" width="10.85546875" style="44" customWidth="1"/>
    <col min="14086" max="14337" width="9.140625" style="44"/>
    <col min="14338" max="14338" width="32.5703125" style="44" customWidth="1"/>
    <col min="14339" max="14339" width="13.5703125" style="44" customWidth="1"/>
    <col min="14340" max="14340" width="11.42578125" style="44" customWidth="1"/>
    <col min="14341" max="14341" width="10.85546875" style="44" customWidth="1"/>
    <col min="14342" max="14593" width="9.140625" style="44"/>
    <col min="14594" max="14594" width="32.5703125" style="44" customWidth="1"/>
    <col min="14595" max="14595" width="13.5703125" style="44" customWidth="1"/>
    <col min="14596" max="14596" width="11.42578125" style="44" customWidth="1"/>
    <col min="14597" max="14597" width="10.85546875" style="44" customWidth="1"/>
    <col min="14598" max="14849" width="9.140625" style="44"/>
    <col min="14850" max="14850" width="32.5703125" style="44" customWidth="1"/>
    <col min="14851" max="14851" width="13.5703125" style="44" customWidth="1"/>
    <col min="14852" max="14852" width="11.42578125" style="44" customWidth="1"/>
    <col min="14853" max="14853" width="10.85546875" style="44" customWidth="1"/>
    <col min="14854" max="15105" width="9.140625" style="44"/>
    <col min="15106" max="15106" width="32.5703125" style="44" customWidth="1"/>
    <col min="15107" max="15107" width="13.5703125" style="44" customWidth="1"/>
    <col min="15108" max="15108" width="11.42578125" style="44" customWidth="1"/>
    <col min="15109" max="15109" width="10.85546875" style="44" customWidth="1"/>
    <col min="15110" max="15361" width="9.140625" style="44"/>
    <col min="15362" max="15362" width="32.5703125" style="44" customWidth="1"/>
    <col min="15363" max="15363" width="13.5703125" style="44" customWidth="1"/>
    <col min="15364" max="15364" width="11.42578125" style="44" customWidth="1"/>
    <col min="15365" max="15365" width="10.85546875" style="44" customWidth="1"/>
    <col min="15366" max="15617" width="9.140625" style="44"/>
    <col min="15618" max="15618" width="32.5703125" style="44" customWidth="1"/>
    <col min="15619" max="15619" width="13.5703125" style="44" customWidth="1"/>
    <col min="15620" max="15620" width="11.42578125" style="44" customWidth="1"/>
    <col min="15621" max="15621" width="10.85546875" style="44" customWidth="1"/>
    <col min="15622" max="15873" width="9.140625" style="44"/>
    <col min="15874" max="15874" width="32.5703125" style="44" customWidth="1"/>
    <col min="15875" max="15875" width="13.5703125" style="44" customWidth="1"/>
    <col min="15876" max="15876" width="11.42578125" style="44" customWidth="1"/>
    <col min="15877" max="15877" width="10.85546875" style="44" customWidth="1"/>
    <col min="15878" max="16129" width="9.140625" style="44"/>
    <col min="16130" max="16130" width="32.5703125" style="44" customWidth="1"/>
    <col min="16131" max="16131" width="13.5703125" style="44" customWidth="1"/>
    <col min="16132" max="16132" width="11.42578125" style="44" customWidth="1"/>
    <col min="16133" max="16133" width="10.85546875" style="44" customWidth="1"/>
    <col min="16134" max="16384" width="9.140625" style="44"/>
  </cols>
  <sheetData>
    <row r="1" spans="1:7" s="57" customFormat="1" x14ac:dyDescent="0.2">
      <c r="A1" s="864"/>
      <c r="B1" s="864"/>
      <c r="C1" s="864"/>
    </row>
    <row r="2" spans="1:7" s="57" customFormat="1" x14ac:dyDescent="0.2">
      <c r="A2" s="864" t="s">
        <v>980</v>
      </c>
      <c r="B2" s="864"/>
      <c r="C2" s="864"/>
    </row>
    <row r="3" spans="1:7" s="57" customFormat="1" x14ac:dyDescent="0.2">
      <c r="A3" s="432"/>
      <c r="B3" s="432"/>
      <c r="C3" s="432"/>
    </row>
    <row r="4" spans="1:7" s="57" customFormat="1" x14ac:dyDescent="0.2">
      <c r="A4" s="433"/>
      <c r="B4" s="869" t="s">
        <v>482</v>
      </c>
      <c r="C4" s="869"/>
      <c r="D4" s="869"/>
      <c r="E4" s="869"/>
    </row>
    <row r="5" spans="1:7" s="57" customFormat="1" x14ac:dyDescent="0.2">
      <c r="A5" s="432"/>
      <c r="B5" s="434"/>
      <c r="C5" s="434"/>
      <c r="E5" s="451" t="s">
        <v>967</v>
      </c>
    </row>
    <row r="6" spans="1:7" s="57" customFormat="1" x14ac:dyDescent="0.2">
      <c r="A6" s="432"/>
      <c r="B6" s="432"/>
      <c r="C6" s="432"/>
      <c r="E6" s="864"/>
      <c r="F6" s="864"/>
      <c r="G6" s="864"/>
    </row>
    <row r="7" spans="1:7" s="57" customFormat="1" ht="76.5" x14ac:dyDescent="0.2">
      <c r="A7" s="432"/>
      <c r="B7" s="435" t="s">
        <v>483</v>
      </c>
      <c r="C7" s="436" t="s">
        <v>932</v>
      </c>
      <c r="D7" s="419" t="s">
        <v>965</v>
      </c>
      <c r="E7" s="419" t="s">
        <v>966</v>
      </c>
    </row>
    <row r="8" spans="1:7" s="57" customFormat="1" x14ac:dyDescent="0.2">
      <c r="A8" s="432"/>
      <c r="B8" s="437" t="s">
        <v>145</v>
      </c>
      <c r="C8" s="438">
        <v>18</v>
      </c>
      <c r="D8" s="438">
        <v>18</v>
      </c>
      <c r="E8" s="438">
        <v>18</v>
      </c>
    </row>
    <row r="9" spans="1:7" s="57" customFormat="1" ht="15" customHeight="1" x14ac:dyDescent="0.2">
      <c r="A9" s="432"/>
      <c r="B9" s="438" t="s">
        <v>141</v>
      </c>
      <c r="C9" s="438">
        <v>6</v>
      </c>
      <c r="D9" s="415">
        <v>6</v>
      </c>
      <c r="E9" s="415">
        <v>6</v>
      </c>
    </row>
    <row r="10" spans="1:7" s="57" customFormat="1" ht="24.75" customHeight="1" x14ac:dyDescent="0.2">
      <c r="A10" s="432"/>
      <c r="B10" s="437" t="s">
        <v>485</v>
      </c>
      <c r="C10" s="438">
        <v>2</v>
      </c>
      <c r="D10" s="439">
        <v>2</v>
      </c>
      <c r="E10" s="415">
        <v>2</v>
      </c>
    </row>
    <row r="11" spans="1:7" s="57" customFormat="1" ht="24.75" customHeight="1" x14ac:dyDescent="0.2">
      <c r="A11" s="432"/>
      <c r="B11" s="437" t="s">
        <v>880</v>
      </c>
      <c r="C11" s="438">
        <v>1</v>
      </c>
      <c r="D11" s="439">
        <v>1</v>
      </c>
      <c r="E11" s="415">
        <v>1</v>
      </c>
    </row>
    <row r="12" spans="1:7" s="57" customFormat="1" ht="15" customHeight="1" x14ac:dyDescent="0.2">
      <c r="A12" s="432"/>
      <c r="B12" s="438" t="s">
        <v>486</v>
      </c>
      <c r="C12" s="438">
        <v>1</v>
      </c>
      <c r="D12" s="439">
        <v>1</v>
      </c>
      <c r="E12" s="415">
        <v>1</v>
      </c>
    </row>
    <row r="13" spans="1:7" s="57" customFormat="1" ht="15" customHeight="1" x14ac:dyDescent="0.2">
      <c r="A13" s="432"/>
      <c r="B13" s="438" t="s">
        <v>595</v>
      </c>
      <c r="C13" s="438">
        <v>1</v>
      </c>
      <c r="D13" s="439">
        <v>1</v>
      </c>
      <c r="E13" s="415">
        <v>1</v>
      </c>
    </row>
    <row r="14" spans="1:7" s="57" customFormat="1" ht="24" customHeight="1" x14ac:dyDescent="0.2">
      <c r="A14" s="432"/>
      <c r="B14" s="440" t="s">
        <v>881</v>
      </c>
      <c r="C14" s="441">
        <v>1</v>
      </c>
      <c r="D14" s="441">
        <v>2</v>
      </c>
      <c r="E14" s="441">
        <v>1</v>
      </c>
    </row>
    <row r="15" spans="1:7" s="57" customFormat="1" ht="24" customHeight="1" x14ac:dyDescent="0.2">
      <c r="A15" s="432"/>
      <c r="B15" s="437" t="s">
        <v>931</v>
      </c>
      <c r="C15" s="438">
        <v>5</v>
      </c>
      <c r="D15" s="415">
        <v>9</v>
      </c>
      <c r="E15" s="415">
        <v>5</v>
      </c>
    </row>
    <row r="16" spans="1:7" s="57" customFormat="1" ht="15" customHeight="1" x14ac:dyDescent="0.2">
      <c r="A16" s="432"/>
      <c r="B16" s="438" t="s">
        <v>44</v>
      </c>
      <c r="C16" s="438">
        <v>1</v>
      </c>
      <c r="D16" s="415">
        <v>1</v>
      </c>
      <c r="E16" s="415">
        <v>1</v>
      </c>
    </row>
    <row r="17" spans="1:6" s="57" customFormat="1" ht="15" customHeight="1" x14ac:dyDescent="0.2">
      <c r="A17" s="432"/>
      <c r="B17" s="438"/>
      <c r="C17" s="438"/>
      <c r="D17" s="415"/>
      <c r="E17" s="415"/>
    </row>
    <row r="18" spans="1:6" s="57" customFormat="1" ht="14.25" customHeight="1" x14ac:dyDescent="0.2">
      <c r="A18" s="432"/>
      <c r="B18" s="442"/>
      <c r="C18" s="442"/>
      <c r="D18" s="415"/>
      <c r="E18" s="415"/>
    </row>
    <row r="19" spans="1:6" s="57" customFormat="1" ht="15.75" customHeight="1" x14ac:dyDescent="0.2">
      <c r="A19" s="432"/>
      <c r="B19" s="443" t="s">
        <v>487</v>
      </c>
      <c r="C19" s="443">
        <f>SUM(C8:C18)</f>
        <v>36</v>
      </c>
      <c r="D19" s="443">
        <f>SUM(D8:D18)</f>
        <v>41</v>
      </c>
      <c r="E19" s="443">
        <f>SUM(E8:E18)</f>
        <v>36</v>
      </c>
    </row>
    <row r="20" spans="1:6" s="57" customFormat="1" x14ac:dyDescent="0.2">
      <c r="F20" s="444"/>
    </row>
    <row r="21" spans="1:6" s="57" customFormat="1" x14ac:dyDescent="0.2"/>
    <row r="22" spans="1:6" s="57" customFormat="1" x14ac:dyDescent="0.2">
      <c r="B22" s="870"/>
      <c r="C22" s="870"/>
    </row>
    <row r="23" spans="1:6" s="57" customFormat="1" x14ac:dyDescent="0.2">
      <c r="B23" s="432"/>
      <c r="C23" s="445"/>
    </row>
    <row r="24" spans="1:6" s="57" customFormat="1" x14ac:dyDescent="0.2">
      <c r="B24" s="869" t="s">
        <v>488</v>
      </c>
      <c r="C24" s="869"/>
      <c r="D24" s="869"/>
      <c r="E24" s="869"/>
      <c r="F24" s="869"/>
    </row>
    <row r="25" spans="1:6" s="57" customFormat="1" x14ac:dyDescent="0.2">
      <c r="B25" s="432"/>
      <c r="C25" s="432"/>
    </row>
    <row r="26" spans="1:6" s="57" customFormat="1" ht="51" x14ac:dyDescent="0.2">
      <c r="B26" s="865" t="s">
        <v>483</v>
      </c>
      <c r="C26" s="867" t="s">
        <v>489</v>
      </c>
      <c r="D26" s="868"/>
      <c r="E26" s="419" t="s">
        <v>484</v>
      </c>
      <c r="F26" s="419" t="s">
        <v>490</v>
      </c>
    </row>
    <row r="27" spans="1:6" s="57" customFormat="1" x14ac:dyDescent="0.2">
      <c r="B27" s="866"/>
      <c r="C27" s="446" t="s">
        <v>491</v>
      </c>
      <c r="D27" s="447"/>
      <c r="E27" s="415"/>
      <c r="F27" s="415"/>
    </row>
    <row r="28" spans="1:6" s="57" customFormat="1" x14ac:dyDescent="0.2">
      <c r="B28" s="448"/>
      <c r="C28" s="449"/>
      <c r="D28" s="450"/>
      <c r="E28" s="415"/>
      <c r="F28" s="415"/>
    </row>
    <row r="29" spans="1:6" s="57" customFormat="1" ht="15" customHeight="1" x14ac:dyDescent="0.2">
      <c r="B29" s="438" t="s">
        <v>492</v>
      </c>
      <c r="C29" s="438">
        <v>46</v>
      </c>
      <c r="D29" s="438"/>
      <c r="E29" s="438">
        <v>39</v>
      </c>
      <c r="F29" s="438">
        <v>27</v>
      </c>
    </row>
    <row r="30" spans="1:6" s="57" customFormat="1" ht="15" customHeight="1" x14ac:dyDescent="0.2">
      <c r="B30" s="437" t="s">
        <v>493</v>
      </c>
      <c r="C30" s="438">
        <v>0</v>
      </c>
      <c r="D30" s="438">
        <v>0</v>
      </c>
      <c r="E30" s="438">
        <v>0</v>
      </c>
      <c r="F30" s="415">
        <v>0</v>
      </c>
    </row>
    <row r="31" spans="1:6" s="57" customFormat="1" ht="15" customHeight="1" x14ac:dyDescent="0.2">
      <c r="B31" s="438" t="s">
        <v>494</v>
      </c>
      <c r="C31" s="438">
        <v>0</v>
      </c>
      <c r="D31" s="438">
        <v>0</v>
      </c>
      <c r="E31" s="438">
        <v>0</v>
      </c>
      <c r="F31" s="415">
        <v>0</v>
      </c>
    </row>
    <row r="32" spans="1:6" s="57" customFormat="1" ht="15.75" customHeight="1" x14ac:dyDescent="0.2">
      <c r="B32" s="443" t="s">
        <v>45</v>
      </c>
      <c r="C32" s="443">
        <f>SUM(C29:C31)</f>
        <v>46</v>
      </c>
      <c r="D32" s="443">
        <f>SUM(D29:D31)</f>
        <v>0</v>
      </c>
      <c r="E32" s="443">
        <f t="shared" ref="E32:F32" si="0">SUM(E29:E31)</f>
        <v>39</v>
      </c>
      <c r="F32" s="443">
        <f t="shared" si="0"/>
        <v>27</v>
      </c>
    </row>
  </sheetData>
  <mergeCells count="8">
    <mergeCell ref="B26:B27"/>
    <mergeCell ref="C26:D26"/>
    <mergeCell ref="B4:E4"/>
    <mergeCell ref="B24:F24"/>
    <mergeCell ref="A1:C1"/>
    <mergeCell ref="A2:C2"/>
    <mergeCell ref="E6:G6"/>
    <mergeCell ref="B22:C22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451"/>
  <sheetViews>
    <sheetView topLeftCell="A359" workbookViewId="0">
      <selection activeCell="N400" sqref="N400"/>
    </sheetView>
  </sheetViews>
  <sheetFormatPr defaultRowHeight="12.75" x14ac:dyDescent="0.2"/>
  <cols>
    <col min="1" max="1" width="4.140625" style="25" customWidth="1"/>
    <col min="2" max="2" width="15.28515625" style="25" customWidth="1"/>
    <col min="3" max="3" width="8.42578125" style="25" customWidth="1"/>
    <col min="4" max="4" width="17" style="25" customWidth="1"/>
    <col min="5" max="5" width="11.7109375" style="25" customWidth="1"/>
    <col min="6" max="7" width="11.140625" style="25" bestFit="1" customWidth="1"/>
    <col min="8" max="8" width="10.28515625" style="25" customWidth="1"/>
    <col min="9" max="9" width="10" style="25" customWidth="1"/>
    <col min="10" max="10" width="10.140625" style="25" bestFit="1" customWidth="1"/>
    <col min="11" max="11" width="11.140625" style="25" bestFit="1" customWidth="1"/>
    <col min="12" max="12" width="15" style="25" customWidth="1"/>
    <col min="13" max="251" width="9.140625" style="25"/>
    <col min="252" max="252" width="4.140625" style="25" customWidth="1"/>
    <col min="253" max="253" width="15.28515625" style="25" customWidth="1"/>
    <col min="254" max="254" width="8.42578125" style="25" customWidth="1"/>
    <col min="255" max="255" width="17" style="25" customWidth="1"/>
    <col min="256" max="256" width="11.7109375" style="25" customWidth="1"/>
    <col min="257" max="257" width="9.140625" style="25"/>
    <col min="258" max="258" width="10.42578125" style="25" customWidth="1"/>
    <col min="259" max="259" width="9.140625" style="25"/>
    <col min="260" max="260" width="10" style="25" customWidth="1"/>
    <col min="261" max="261" width="9.140625" style="25"/>
    <col min="262" max="262" width="9.5703125" style="25" customWidth="1"/>
    <col min="263" max="263" width="15" style="25" customWidth="1"/>
    <col min="264" max="264" width="9.7109375" style="25" customWidth="1"/>
    <col min="265" max="507" width="9.140625" style="25"/>
    <col min="508" max="508" width="4.140625" style="25" customWidth="1"/>
    <col min="509" max="509" width="15.28515625" style="25" customWidth="1"/>
    <col min="510" max="510" width="8.42578125" style="25" customWidth="1"/>
    <col min="511" max="511" width="17" style="25" customWidth="1"/>
    <col min="512" max="512" width="11.7109375" style="25" customWidth="1"/>
    <col min="513" max="513" width="9.140625" style="25"/>
    <col min="514" max="514" width="10.42578125" style="25" customWidth="1"/>
    <col min="515" max="515" width="9.140625" style="25"/>
    <col min="516" max="516" width="10" style="25" customWidth="1"/>
    <col min="517" max="517" width="9.140625" style="25"/>
    <col min="518" max="518" width="9.5703125" style="25" customWidth="1"/>
    <col min="519" max="519" width="15" style="25" customWidth="1"/>
    <col min="520" max="520" width="9.7109375" style="25" customWidth="1"/>
    <col min="521" max="763" width="9.140625" style="25"/>
    <col min="764" max="764" width="4.140625" style="25" customWidth="1"/>
    <col min="765" max="765" width="15.28515625" style="25" customWidth="1"/>
    <col min="766" max="766" width="8.42578125" style="25" customWidth="1"/>
    <col min="767" max="767" width="17" style="25" customWidth="1"/>
    <col min="768" max="768" width="11.7109375" style="25" customWidth="1"/>
    <col min="769" max="769" width="9.140625" style="25"/>
    <col min="770" max="770" width="10.42578125" style="25" customWidth="1"/>
    <col min="771" max="771" width="9.140625" style="25"/>
    <col min="772" max="772" width="10" style="25" customWidth="1"/>
    <col min="773" max="773" width="9.140625" style="25"/>
    <col min="774" max="774" width="9.5703125" style="25" customWidth="1"/>
    <col min="775" max="775" width="15" style="25" customWidth="1"/>
    <col min="776" max="776" width="9.7109375" style="25" customWidth="1"/>
    <col min="777" max="1019" width="9.140625" style="25"/>
    <col min="1020" max="1020" width="4.140625" style="25" customWidth="1"/>
    <col min="1021" max="1021" width="15.28515625" style="25" customWidth="1"/>
    <col min="1022" max="1022" width="8.42578125" style="25" customWidth="1"/>
    <col min="1023" max="1023" width="17" style="25" customWidth="1"/>
    <col min="1024" max="1024" width="11.7109375" style="25" customWidth="1"/>
    <col min="1025" max="1025" width="9.140625" style="25"/>
    <col min="1026" max="1026" width="10.42578125" style="25" customWidth="1"/>
    <col min="1027" max="1027" width="9.140625" style="25"/>
    <col min="1028" max="1028" width="10" style="25" customWidth="1"/>
    <col min="1029" max="1029" width="9.140625" style="25"/>
    <col min="1030" max="1030" width="9.5703125" style="25" customWidth="1"/>
    <col min="1031" max="1031" width="15" style="25" customWidth="1"/>
    <col min="1032" max="1032" width="9.7109375" style="25" customWidth="1"/>
    <col min="1033" max="1275" width="9.140625" style="25"/>
    <col min="1276" max="1276" width="4.140625" style="25" customWidth="1"/>
    <col min="1277" max="1277" width="15.28515625" style="25" customWidth="1"/>
    <col min="1278" max="1278" width="8.42578125" style="25" customWidth="1"/>
    <col min="1279" max="1279" width="17" style="25" customWidth="1"/>
    <col min="1280" max="1280" width="11.7109375" style="25" customWidth="1"/>
    <col min="1281" max="1281" width="9.140625" style="25"/>
    <col min="1282" max="1282" width="10.42578125" style="25" customWidth="1"/>
    <col min="1283" max="1283" width="9.140625" style="25"/>
    <col min="1284" max="1284" width="10" style="25" customWidth="1"/>
    <col min="1285" max="1285" width="9.140625" style="25"/>
    <col min="1286" max="1286" width="9.5703125" style="25" customWidth="1"/>
    <col min="1287" max="1287" width="15" style="25" customWidth="1"/>
    <col min="1288" max="1288" width="9.7109375" style="25" customWidth="1"/>
    <col min="1289" max="1531" width="9.140625" style="25"/>
    <col min="1532" max="1532" width="4.140625" style="25" customWidth="1"/>
    <col min="1533" max="1533" width="15.28515625" style="25" customWidth="1"/>
    <col min="1534" max="1534" width="8.42578125" style="25" customWidth="1"/>
    <col min="1535" max="1535" width="17" style="25" customWidth="1"/>
    <col min="1536" max="1536" width="11.7109375" style="25" customWidth="1"/>
    <col min="1537" max="1537" width="9.140625" style="25"/>
    <col min="1538" max="1538" width="10.42578125" style="25" customWidth="1"/>
    <col min="1539" max="1539" width="9.140625" style="25"/>
    <col min="1540" max="1540" width="10" style="25" customWidth="1"/>
    <col min="1541" max="1541" width="9.140625" style="25"/>
    <col min="1542" max="1542" width="9.5703125" style="25" customWidth="1"/>
    <col min="1543" max="1543" width="15" style="25" customWidth="1"/>
    <col min="1544" max="1544" width="9.7109375" style="25" customWidth="1"/>
    <col min="1545" max="1787" width="9.140625" style="25"/>
    <col min="1788" max="1788" width="4.140625" style="25" customWidth="1"/>
    <col min="1789" max="1789" width="15.28515625" style="25" customWidth="1"/>
    <col min="1790" max="1790" width="8.42578125" style="25" customWidth="1"/>
    <col min="1791" max="1791" width="17" style="25" customWidth="1"/>
    <col min="1792" max="1792" width="11.7109375" style="25" customWidth="1"/>
    <col min="1793" max="1793" width="9.140625" style="25"/>
    <col min="1794" max="1794" width="10.42578125" style="25" customWidth="1"/>
    <col min="1795" max="1795" width="9.140625" style="25"/>
    <col min="1796" max="1796" width="10" style="25" customWidth="1"/>
    <col min="1797" max="1797" width="9.140625" style="25"/>
    <col min="1798" max="1798" width="9.5703125" style="25" customWidth="1"/>
    <col min="1799" max="1799" width="15" style="25" customWidth="1"/>
    <col min="1800" max="1800" width="9.7109375" style="25" customWidth="1"/>
    <col min="1801" max="2043" width="9.140625" style="25"/>
    <col min="2044" max="2044" width="4.140625" style="25" customWidth="1"/>
    <col min="2045" max="2045" width="15.28515625" style="25" customWidth="1"/>
    <col min="2046" max="2046" width="8.42578125" style="25" customWidth="1"/>
    <col min="2047" max="2047" width="17" style="25" customWidth="1"/>
    <col min="2048" max="2048" width="11.7109375" style="25" customWidth="1"/>
    <col min="2049" max="2049" width="9.140625" style="25"/>
    <col min="2050" max="2050" width="10.42578125" style="25" customWidth="1"/>
    <col min="2051" max="2051" width="9.140625" style="25"/>
    <col min="2052" max="2052" width="10" style="25" customWidth="1"/>
    <col min="2053" max="2053" width="9.140625" style="25"/>
    <col min="2054" max="2054" width="9.5703125" style="25" customWidth="1"/>
    <col min="2055" max="2055" width="15" style="25" customWidth="1"/>
    <col min="2056" max="2056" width="9.7109375" style="25" customWidth="1"/>
    <col min="2057" max="2299" width="9.140625" style="25"/>
    <col min="2300" max="2300" width="4.140625" style="25" customWidth="1"/>
    <col min="2301" max="2301" width="15.28515625" style="25" customWidth="1"/>
    <col min="2302" max="2302" width="8.42578125" style="25" customWidth="1"/>
    <col min="2303" max="2303" width="17" style="25" customWidth="1"/>
    <col min="2304" max="2304" width="11.7109375" style="25" customWidth="1"/>
    <col min="2305" max="2305" width="9.140625" style="25"/>
    <col min="2306" max="2306" width="10.42578125" style="25" customWidth="1"/>
    <col min="2307" max="2307" width="9.140625" style="25"/>
    <col min="2308" max="2308" width="10" style="25" customWidth="1"/>
    <col min="2309" max="2309" width="9.140625" style="25"/>
    <col min="2310" max="2310" width="9.5703125" style="25" customWidth="1"/>
    <col min="2311" max="2311" width="15" style="25" customWidth="1"/>
    <col min="2312" max="2312" width="9.7109375" style="25" customWidth="1"/>
    <col min="2313" max="2555" width="9.140625" style="25"/>
    <col min="2556" max="2556" width="4.140625" style="25" customWidth="1"/>
    <col min="2557" max="2557" width="15.28515625" style="25" customWidth="1"/>
    <col min="2558" max="2558" width="8.42578125" style="25" customWidth="1"/>
    <col min="2559" max="2559" width="17" style="25" customWidth="1"/>
    <col min="2560" max="2560" width="11.7109375" style="25" customWidth="1"/>
    <col min="2561" max="2561" width="9.140625" style="25"/>
    <col min="2562" max="2562" width="10.42578125" style="25" customWidth="1"/>
    <col min="2563" max="2563" width="9.140625" style="25"/>
    <col min="2564" max="2564" width="10" style="25" customWidth="1"/>
    <col min="2565" max="2565" width="9.140625" style="25"/>
    <col min="2566" max="2566" width="9.5703125" style="25" customWidth="1"/>
    <col min="2567" max="2567" width="15" style="25" customWidth="1"/>
    <col min="2568" max="2568" width="9.7109375" style="25" customWidth="1"/>
    <col min="2569" max="2811" width="9.140625" style="25"/>
    <col min="2812" max="2812" width="4.140625" style="25" customWidth="1"/>
    <col min="2813" max="2813" width="15.28515625" style="25" customWidth="1"/>
    <col min="2814" max="2814" width="8.42578125" style="25" customWidth="1"/>
    <col min="2815" max="2815" width="17" style="25" customWidth="1"/>
    <col min="2816" max="2816" width="11.7109375" style="25" customWidth="1"/>
    <col min="2817" max="2817" width="9.140625" style="25"/>
    <col min="2818" max="2818" width="10.42578125" style="25" customWidth="1"/>
    <col min="2819" max="2819" width="9.140625" style="25"/>
    <col min="2820" max="2820" width="10" style="25" customWidth="1"/>
    <col min="2821" max="2821" width="9.140625" style="25"/>
    <col min="2822" max="2822" width="9.5703125" style="25" customWidth="1"/>
    <col min="2823" max="2823" width="15" style="25" customWidth="1"/>
    <col min="2824" max="2824" width="9.7109375" style="25" customWidth="1"/>
    <col min="2825" max="3067" width="9.140625" style="25"/>
    <col min="3068" max="3068" width="4.140625" style="25" customWidth="1"/>
    <col min="3069" max="3069" width="15.28515625" style="25" customWidth="1"/>
    <col min="3070" max="3070" width="8.42578125" style="25" customWidth="1"/>
    <col min="3071" max="3071" width="17" style="25" customWidth="1"/>
    <col min="3072" max="3072" width="11.7109375" style="25" customWidth="1"/>
    <col min="3073" max="3073" width="9.140625" style="25"/>
    <col min="3074" max="3074" width="10.42578125" style="25" customWidth="1"/>
    <col min="3075" max="3075" width="9.140625" style="25"/>
    <col min="3076" max="3076" width="10" style="25" customWidth="1"/>
    <col min="3077" max="3077" width="9.140625" style="25"/>
    <col min="3078" max="3078" width="9.5703125" style="25" customWidth="1"/>
    <col min="3079" max="3079" width="15" style="25" customWidth="1"/>
    <col min="3080" max="3080" width="9.7109375" style="25" customWidth="1"/>
    <col min="3081" max="3323" width="9.140625" style="25"/>
    <col min="3324" max="3324" width="4.140625" style="25" customWidth="1"/>
    <col min="3325" max="3325" width="15.28515625" style="25" customWidth="1"/>
    <col min="3326" max="3326" width="8.42578125" style="25" customWidth="1"/>
    <col min="3327" max="3327" width="17" style="25" customWidth="1"/>
    <col min="3328" max="3328" width="11.7109375" style="25" customWidth="1"/>
    <col min="3329" max="3329" width="9.140625" style="25"/>
    <col min="3330" max="3330" width="10.42578125" style="25" customWidth="1"/>
    <col min="3331" max="3331" width="9.140625" style="25"/>
    <col min="3332" max="3332" width="10" style="25" customWidth="1"/>
    <col min="3333" max="3333" width="9.140625" style="25"/>
    <col min="3334" max="3334" width="9.5703125" style="25" customWidth="1"/>
    <col min="3335" max="3335" width="15" style="25" customWidth="1"/>
    <col min="3336" max="3336" width="9.7109375" style="25" customWidth="1"/>
    <col min="3337" max="3579" width="9.140625" style="25"/>
    <col min="3580" max="3580" width="4.140625" style="25" customWidth="1"/>
    <col min="3581" max="3581" width="15.28515625" style="25" customWidth="1"/>
    <col min="3582" max="3582" width="8.42578125" style="25" customWidth="1"/>
    <col min="3583" max="3583" width="17" style="25" customWidth="1"/>
    <col min="3584" max="3584" width="11.7109375" style="25" customWidth="1"/>
    <col min="3585" max="3585" width="9.140625" style="25"/>
    <col min="3586" max="3586" width="10.42578125" style="25" customWidth="1"/>
    <col min="3587" max="3587" width="9.140625" style="25"/>
    <col min="3588" max="3588" width="10" style="25" customWidth="1"/>
    <col min="3589" max="3589" width="9.140625" style="25"/>
    <col min="3590" max="3590" width="9.5703125" style="25" customWidth="1"/>
    <col min="3591" max="3591" width="15" style="25" customWidth="1"/>
    <col min="3592" max="3592" width="9.7109375" style="25" customWidth="1"/>
    <col min="3593" max="3835" width="9.140625" style="25"/>
    <col min="3836" max="3836" width="4.140625" style="25" customWidth="1"/>
    <col min="3837" max="3837" width="15.28515625" style="25" customWidth="1"/>
    <col min="3838" max="3838" width="8.42578125" style="25" customWidth="1"/>
    <col min="3839" max="3839" width="17" style="25" customWidth="1"/>
    <col min="3840" max="3840" width="11.7109375" style="25" customWidth="1"/>
    <col min="3841" max="3841" width="9.140625" style="25"/>
    <col min="3842" max="3842" width="10.42578125" style="25" customWidth="1"/>
    <col min="3843" max="3843" width="9.140625" style="25"/>
    <col min="3844" max="3844" width="10" style="25" customWidth="1"/>
    <col min="3845" max="3845" width="9.140625" style="25"/>
    <col min="3846" max="3846" width="9.5703125" style="25" customWidth="1"/>
    <col min="3847" max="3847" width="15" style="25" customWidth="1"/>
    <col min="3848" max="3848" width="9.7109375" style="25" customWidth="1"/>
    <col min="3849" max="4091" width="9.140625" style="25"/>
    <col min="4092" max="4092" width="4.140625" style="25" customWidth="1"/>
    <col min="4093" max="4093" width="15.28515625" style="25" customWidth="1"/>
    <col min="4094" max="4094" width="8.42578125" style="25" customWidth="1"/>
    <col min="4095" max="4095" width="17" style="25" customWidth="1"/>
    <col min="4096" max="4096" width="11.7109375" style="25" customWidth="1"/>
    <col min="4097" max="4097" width="9.140625" style="25"/>
    <col min="4098" max="4098" width="10.42578125" style="25" customWidth="1"/>
    <col min="4099" max="4099" width="9.140625" style="25"/>
    <col min="4100" max="4100" width="10" style="25" customWidth="1"/>
    <col min="4101" max="4101" width="9.140625" style="25"/>
    <col min="4102" max="4102" width="9.5703125" style="25" customWidth="1"/>
    <col min="4103" max="4103" width="15" style="25" customWidth="1"/>
    <col min="4104" max="4104" width="9.7109375" style="25" customWidth="1"/>
    <col min="4105" max="4347" width="9.140625" style="25"/>
    <col min="4348" max="4348" width="4.140625" style="25" customWidth="1"/>
    <col min="4349" max="4349" width="15.28515625" style="25" customWidth="1"/>
    <col min="4350" max="4350" width="8.42578125" style="25" customWidth="1"/>
    <col min="4351" max="4351" width="17" style="25" customWidth="1"/>
    <col min="4352" max="4352" width="11.7109375" style="25" customWidth="1"/>
    <col min="4353" max="4353" width="9.140625" style="25"/>
    <col min="4354" max="4354" width="10.42578125" style="25" customWidth="1"/>
    <col min="4355" max="4355" width="9.140625" style="25"/>
    <col min="4356" max="4356" width="10" style="25" customWidth="1"/>
    <col min="4357" max="4357" width="9.140625" style="25"/>
    <col min="4358" max="4358" width="9.5703125" style="25" customWidth="1"/>
    <col min="4359" max="4359" width="15" style="25" customWidth="1"/>
    <col min="4360" max="4360" width="9.7109375" style="25" customWidth="1"/>
    <col min="4361" max="4603" width="9.140625" style="25"/>
    <col min="4604" max="4604" width="4.140625" style="25" customWidth="1"/>
    <col min="4605" max="4605" width="15.28515625" style="25" customWidth="1"/>
    <col min="4606" max="4606" width="8.42578125" style="25" customWidth="1"/>
    <col min="4607" max="4607" width="17" style="25" customWidth="1"/>
    <col min="4608" max="4608" width="11.7109375" style="25" customWidth="1"/>
    <col min="4609" max="4609" width="9.140625" style="25"/>
    <col min="4610" max="4610" width="10.42578125" style="25" customWidth="1"/>
    <col min="4611" max="4611" width="9.140625" style="25"/>
    <col min="4612" max="4612" width="10" style="25" customWidth="1"/>
    <col min="4613" max="4613" width="9.140625" style="25"/>
    <col min="4614" max="4614" width="9.5703125" style="25" customWidth="1"/>
    <col min="4615" max="4615" width="15" style="25" customWidth="1"/>
    <col min="4616" max="4616" width="9.7109375" style="25" customWidth="1"/>
    <col min="4617" max="4859" width="9.140625" style="25"/>
    <col min="4860" max="4860" width="4.140625" style="25" customWidth="1"/>
    <col min="4861" max="4861" width="15.28515625" style="25" customWidth="1"/>
    <col min="4862" max="4862" width="8.42578125" style="25" customWidth="1"/>
    <col min="4863" max="4863" width="17" style="25" customWidth="1"/>
    <col min="4864" max="4864" width="11.7109375" style="25" customWidth="1"/>
    <col min="4865" max="4865" width="9.140625" style="25"/>
    <col min="4866" max="4866" width="10.42578125" style="25" customWidth="1"/>
    <col min="4867" max="4867" width="9.140625" style="25"/>
    <col min="4868" max="4868" width="10" style="25" customWidth="1"/>
    <col min="4869" max="4869" width="9.140625" style="25"/>
    <col min="4870" max="4870" width="9.5703125" style="25" customWidth="1"/>
    <col min="4871" max="4871" width="15" style="25" customWidth="1"/>
    <col min="4872" max="4872" width="9.7109375" style="25" customWidth="1"/>
    <col min="4873" max="5115" width="9.140625" style="25"/>
    <col min="5116" max="5116" width="4.140625" style="25" customWidth="1"/>
    <col min="5117" max="5117" width="15.28515625" style="25" customWidth="1"/>
    <col min="5118" max="5118" width="8.42578125" style="25" customWidth="1"/>
    <col min="5119" max="5119" width="17" style="25" customWidth="1"/>
    <col min="5120" max="5120" width="11.7109375" style="25" customWidth="1"/>
    <col min="5121" max="5121" width="9.140625" style="25"/>
    <col min="5122" max="5122" width="10.42578125" style="25" customWidth="1"/>
    <col min="5123" max="5123" width="9.140625" style="25"/>
    <col min="5124" max="5124" width="10" style="25" customWidth="1"/>
    <col min="5125" max="5125" width="9.140625" style="25"/>
    <col min="5126" max="5126" width="9.5703125" style="25" customWidth="1"/>
    <col min="5127" max="5127" width="15" style="25" customWidth="1"/>
    <col min="5128" max="5128" width="9.7109375" style="25" customWidth="1"/>
    <col min="5129" max="5371" width="9.140625" style="25"/>
    <col min="5372" max="5372" width="4.140625" style="25" customWidth="1"/>
    <col min="5373" max="5373" width="15.28515625" style="25" customWidth="1"/>
    <col min="5374" max="5374" width="8.42578125" style="25" customWidth="1"/>
    <col min="5375" max="5375" width="17" style="25" customWidth="1"/>
    <col min="5376" max="5376" width="11.7109375" style="25" customWidth="1"/>
    <col min="5377" max="5377" width="9.140625" style="25"/>
    <col min="5378" max="5378" width="10.42578125" style="25" customWidth="1"/>
    <col min="5379" max="5379" width="9.140625" style="25"/>
    <col min="5380" max="5380" width="10" style="25" customWidth="1"/>
    <col min="5381" max="5381" width="9.140625" style="25"/>
    <col min="5382" max="5382" width="9.5703125" style="25" customWidth="1"/>
    <col min="5383" max="5383" width="15" style="25" customWidth="1"/>
    <col min="5384" max="5384" width="9.7109375" style="25" customWidth="1"/>
    <col min="5385" max="5627" width="9.140625" style="25"/>
    <col min="5628" max="5628" width="4.140625" style="25" customWidth="1"/>
    <col min="5629" max="5629" width="15.28515625" style="25" customWidth="1"/>
    <col min="5630" max="5630" width="8.42578125" style="25" customWidth="1"/>
    <col min="5631" max="5631" width="17" style="25" customWidth="1"/>
    <col min="5632" max="5632" width="11.7109375" style="25" customWidth="1"/>
    <col min="5633" max="5633" width="9.140625" style="25"/>
    <col min="5634" max="5634" width="10.42578125" style="25" customWidth="1"/>
    <col min="5635" max="5635" width="9.140625" style="25"/>
    <col min="5636" max="5636" width="10" style="25" customWidth="1"/>
    <col min="5637" max="5637" width="9.140625" style="25"/>
    <col min="5638" max="5638" width="9.5703125" style="25" customWidth="1"/>
    <col min="5639" max="5639" width="15" style="25" customWidth="1"/>
    <col min="5640" max="5640" width="9.7109375" style="25" customWidth="1"/>
    <col min="5641" max="5883" width="9.140625" style="25"/>
    <col min="5884" max="5884" width="4.140625" style="25" customWidth="1"/>
    <col min="5885" max="5885" width="15.28515625" style="25" customWidth="1"/>
    <col min="5886" max="5886" width="8.42578125" style="25" customWidth="1"/>
    <col min="5887" max="5887" width="17" style="25" customWidth="1"/>
    <col min="5888" max="5888" width="11.7109375" style="25" customWidth="1"/>
    <col min="5889" max="5889" width="9.140625" style="25"/>
    <col min="5890" max="5890" width="10.42578125" style="25" customWidth="1"/>
    <col min="5891" max="5891" width="9.140625" style="25"/>
    <col min="5892" max="5892" width="10" style="25" customWidth="1"/>
    <col min="5893" max="5893" width="9.140625" style="25"/>
    <col min="5894" max="5894" width="9.5703125" style="25" customWidth="1"/>
    <col min="5895" max="5895" width="15" style="25" customWidth="1"/>
    <col min="5896" max="5896" width="9.7109375" style="25" customWidth="1"/>
    <col min="5897" max="6139" width="9.140625" style="25"/>
    <col min="6140" max="6140" width="4.140625" style="25" customWidth="1"/>
    <col min="6141" max="6141" width="15.28515625" style="25" customWidth="1"/>
    <col min="6142" max="6142" width="8.42578125" style="25" customWidth="1"/>
    <col min="6143" max="6143" width="17" style="25" customWidth="1"/>
    <col min="6144" max="6144" width="11.7109375" style="25" customWidth="1"/>
    <col min="6145" max="6145" width="9.140625" style="25"/>
    <col min="6146" max="6146" width="10.42578125" style="25" customWidth="1"/>
    <col min="6147" max="6147" width="9.140625" style="25"/>
    <col min="6148" max="6148" width="10" style="25" customWidth="1"/>
    <col min="6149" max="6149" width="9.140625" style="25"/>
    <col min="6150" max="6150" width="9.5703125" style="25" customWidth="1"/>
    <col min="6151" max="6151" width="15" style="25" customWidth="1"/>
    <col min="6152" max="6152" width="9.7109375" style="25" customWidth="1"/>
    <col min="6153" max="6395" width="9.140625" style="25"/>
    <col min="6396" max="6396" width="4.140625" style="25" customWidth="1"/>
    <col min="6397" max="6397" width="15.28515625" style="25" customWidth="1"/>
    <col min="6398" max="6398" width="8.42578125" style="25" customWidth="1"/>
    <col min="6399" max="6399" width="17" style="25" customWidth="1"/>
    <col min="6400" max="6400" width="11.7109375" style="25" customWidth="1"/>
    <col min="6401" max="6401" width="9.140625" style="25"/>
    <col min="6402" max="6402" width="10.42578125" style="25" customWidth="1"/>
    <col min="6403" max="6403" width="9.140625" style="25"/>
    <col min="6404" max="6404" width="10" style="25" customWidth="1"/>
    <col min="6405" max="6405" width="9.140625" style="25"/>
    <col min="6406" max="6406" width="9.5703125" style="25" customWidth="1"/>
    <col min="6407" max="6407" width="15" style="25" customWidth="1"/>
    <col min="6408" max="6408" width="9.7109375" style="25" customWidth="1"/>
    <col min="6409" max="6651" width="9.140625" style="25"/>
    <col min="6652" max="6652" width="4.140625" style="25" customWidth="1"/>
    <col min="6653" max="6653" width="15.28515625" style="25" customWidth="1"/>
    <col min="6654" max="6654" width="8.42578125" style="25" customWidth="1"/>
    <col min="6655" max="6655" width="17" style="25" customWidth="1"/>
    <col min="6656" max="6656" width="11.7109375" style="25" customWidth="1"/>
    <col min="6657" max="6657" width="9.140625" style="25"/>
    <col min="6658" max="6658" width="10.42578125" style="25" customWidth="1"/>
    <col min="6659" max="6659" width="9.140625" style="25"/>
    <col min="6660" max="6660" width="10" style="25" customWidth="1"/>
    <col min="6661" max="6661" width="9.140625" style="25"/>
    <col min="6662" max="6662" width="9.5703125" style="25" customWidth="1"/>
    <col min="6663" max="6663" width="15" style="25" customWidth="1"/>
    <col min="6664" max="6664" width="9.7109375" style="25" customWidth="1"/>
    <col min="6665" max="6907" width="9.140625" style="25"/>
    <col min="6908" max="6908" width="4.140625" style="25" customWidth="1"/>
    <col min="6909" max="6909" width="15.28515625" style="25" customWidth="1"/>
    <col min="6910" max="6910" width="8.42578125" style="25" customWidth="1"/>
    <col min="6911" max="6911" width="17" style="25" customWidth="1"/>
    <col min="6912" max="6912" width="11.7109375" style="25" customWidth="1"/>
    <col min="6913" max="6913" width="9.140625" style="25"/>
    <col min="6914" max="6914" width="10.42578125" style="25" customWidth="1"/>
    <col min="6915" max="6915" width="9.140625" style="25"/>
    <col min="6916" max="6916" width="10" style="25" customWidth="1"/>
    <col min="6917" max="6917" width="9.140625" style="25"/>
    <col min="6918" max="6918" width="9.5703125" style="25" customWidth="1"/>
    <col min="6919" max="6919" width="15" style="25" customWidth="1"/>
    <col min="6920" max="6920" width="9.7109375" style="25" customWidth="1"/>
    <col min="6921" max="7163" width="9.140625" style="25"/>
    <col min="7164" max="7164" width="4.140625" style="25" customWidth="1"/>
    <col min="7165" max="7165" width="15.28515625" style="25" customWidth="1"/>
    <col min="7166" max="7166" width="8.42578125" style="25" customWidth="1"/>
    <col min="7167" max="7167" width="17" style="25" customWidth="1"/>
    <col min="7168" max="7168" width="11.7109375" style="25" customWidth="1"/>
    <col min="7169" max="7169" width="9.140625" style="25"/>
    <col min="7170" max="7170" width="10.42578125" style="25" customWidth="1"/>
    <col min="7171" max="7171" width="9.140625" style="25"/>
    <col min="7172" max="7172" width="10" style="25" customWidth="1"/>
    <col min="7173" max="7173" width="9.140625" style="25"/>
    <col min="7174" max="7174" width="9.5703125" style="25" customWidth="1"/>
    <col min="7175" max="7175" width="15" style="25" customWidth="1"/>
    <col min="7176" max="7176" width="9.7109375" style="25" customWidth="1"/>
    <col min="7177" max="7419" width="9.140625" style="25"/>
    <col min="7420" max="7420" width="4.140625" style="25" customWidth="1"/>
    <col min="7421" max="7421" width="15.28515625" style="25" customWidth="1"/>
    <col min="7422" max="7422" width="8.42578125" style="25" customWidth="1"/>
    <col min="7423" max="7423" width="17" style="25" customWidth="1"/>
    <col min="7424" max="7424" width="11.7109375" style="25" customWidth="1"/>
    <col min="7425" max="7425" width="9.140625" style="25"/>
    <col min="7426" max="7426" width="10.42578125" style="25" customWidth="1"/>
    <col min="7427" max="7427" width="9.140625" style="25"/>
    <col min="7428" max="7428" width="10" style="25" customWidth="1"/>
    <col min="7429" max="7429" width="9.140625" style="25"/>
    <col min="7430" max="7430" width="9.5703125" style="25" customWidth="1"/>
    <col min="7431" max="7431" width="15" style="25" customWidth="1"/>
    <col min="7432" max="7432" width="9.7109375" style="25" customWidth="1"/>
    <col min="7433" max="7675" width="9.140625" style="25"/>
    <col min="7676" max="7676" width="4.140625" style="25" customWidth="1"/>
    <col min="7677" max="7677" width="15.28515625" style="25" customWidth="1"/>
    <col min="7678" max="7678" width="8.42578125" style="25" customWidth="1"/>
    <col min="7679" max="7679" width="17" style="25" customWidth="1"/>
    <col min="7680" max="7680" width="11.7109375" style="25" customWidth="1"/>
    <col min="7681" max="7681" width="9.140625" style="25"/>
    <col min="7682" max="7682" width="10.42578125" style="25" customWidth="1"/>
    <col min="7683" max="7683" width="9.140625" style="25"/>
    <col min="7684" max="7684" width="10" style="25" customWidth="1"/>
    <col min="7685" max="7685" width="9.140625" style="25"/>
    <col min="7686" max="7686" width="9.5703125" style="25" customWidth="1"/>
    <col min="7687" max="7687" width="15" style="25" customWidth="1"/>
    <col min="7688" max="7688" width="9.7109375" style="25" customWidth="1"/>
    <col min="7689" max="7931" width="9.140625" style="25"/>
    <col min="7932" max="7932" width="4.140625" style="25" customWidth="1"/>
    <col min="7933" max="7933" width="15.28515625" style="25" customWidth="1"/>
    <col min="7934" max="7934" width="8.42578125" style="25" customWidth="1"/>
    <col min="7935" max="7935" width="17" style="25" customWidth="1"/>
    <col min="7936" max="7936" width="11.7109375" style="25" customWidth="1"/>
    <col min="7937" max="7937" width="9.140625" style="25"/>
    <col min="7938" max="7938" width="10.42578125" style="25" customWidth="1"/>
    <col min="7939" max="7939" width="9.140625" style="25"/>
    <col min="7940" max="7940" width="10" style="25" customWidth="1"/>
    <col min="7941" max="7941" width="9.140625" style="25"/>
    <col min="7942" max="7942" width="9.5703125" style="25" customWidth="1"/>
    <col min="7943" max="7943" width="15" style="25" customWidth="1"/>
    <col min="7944" max="7944" width="9.7109375" style="25" customWidth="1"/>
    <col min="7945" max="8187" width="9.140625" style="25"/>
    <col min="8188" max="8188" width="4.140625" style="25" customWidth="1"/>
    <col min="8189" max="8189" width="15.28515625" style="25" customWidth="1"/>
    <col min="8190" max="8190" width="8.42578125" style="25" customWidth="1"/>
    <col min="8191" max="8191" width="17" style="25" customWidth="1"/>
    <col min="8192" max="8192" width="11.7109375" style="25" customWidth="1"/>
    <col min="8193" max="8193" width="9.140625" style="25"/>
    <col min="8194" max="8194" width="10.42578125" style="25" customWidth="1"/>
    <col min="8195" max="8195" width="9.140625" style="25"/>
    <col min="8196" max="8196" width="10" style="25" customWidth="1"/>
    <col min="8197" max="8197" width="9.140625" style="25"/>
    <col min="8198" max="8198" width="9.5703125" style="25" customWidth="1"/>
    <col min="8199" max="8199" width="15" style="25" customWidth="1"/>
    <col min="8200" max="8200" width="9.7109375" style="25" customWidth="1"/>
    <col min="8201" max="8443" width="9.140625" style="25"/>
    <col min="8444" max="8444" width="4.140625" style="25" customWidth="1"/>
    <col min="8445" max="8445" width="15.28515625" style="25" customWidth="1"/>
    <col min="8446" max="8446" width="8.42578125" style="25" customWidth="1"/>
    <col min="8447" max="8447" width="17" style="25" customWidth="1"/>
    <col min="8448" max="8448" width="11.7109375" style="25" customWidth="1"/>
    <col min="8449" max="8449" width="9.140625" style="25"/>
    <col min="8450" max="8450" width="10.42578125" style="25" customWidth="1"/>
    <col min="8451" max="8451" width="9.140625" style="25"/>
    <col min="8452" max="8452" width="10" style="25" customWidth="1"/>
    <col min="8453" max="8453" width="9.140625" style="25"/>
    <col min="8454" max="8454" width="9.5703125" style="25" customWidth="1"/>
    <col min="8455" max="8455" width="15" style="25" customWidth="1"/>
    <col min="8456" max="8456" width="9.7109375" style="25" customWidth="1"/>
    <col min="8457" max="8699" width="9.140625" style="25"/>
    <col min="8700" max="8700" width="4.140625" style="25" customWidth="1"/>
    <col min="8701" max="8701" width="15.28515625" style="25" customWidth="1"/>
    <col min="8702" max="8702" width="8.42578125" style="25" customWidth="1"/>
    <col min="8703" max="8703" width="17" style="25" customWidth="1"/>
    <col min="8704" max="8704" width="11.7109375" style="25" customWidth="1"/>
    <col min="8705" max="8705" width="9.140625" style="25"/>
    <col min="8706" max="8706" width="10.42578125" style="25" customWidth="1"/>
    <col min="8707" max="8707" width="9.140625" style="25"/>
    <col min="8708" max="8708" width="10" style="25" customWidth="1"/>
    <col min="8709" max="8709" width="9.140625" style="25"/>
    <col min="8710" max="8710" width="9.5703125" style="25" customWidth="1"/>
    <col min="8711" max="8711" width="15" style="25" customWidth="1"/>
    <col min="8712" max="8712" width="9.7109375" style="25" customWidth="1"/>
    <col min="8713" max="8955" width="9.140625" style="25"/>
    <col min="8956" max="8956" width="4.140625" style="25" customWidth="1"/>
    <col min="8957" max="8957" width="15.28515625" style="25" customWidth="1"/>
    <col min="8958" max="8958" width="8.42578125" style="25" customWidth="1"/>
    <col min="8959" max="8959" width="17" style="25" customWidth="1"/>
    <col min="8960" max="8960" width="11.7109375" style="25" customWidth="1"/>
    <col min="8961" max="8961" width="9.140625" style="25"/>
    <col min="8962" max="8962" width="10.42578125" style="25" customWidth="1"/>
    <col min="8963" max="8963" width="9.140625" style="25"/>
    <col min="8964" max="8964" width="10" style="25" customWidth="1"/>
    <col min="8965" max="8965" width="9.140625" style="25"/>
    <col min="8966" max="8966" width="9.5703125" style="25" customWidth="1"/>
    <col min="8967" max="8967" width="15" style="25" customWidth="1"/>
    <col min="8968" max="8968" width="9.7109375" style="25" customWidth="1"/>
    <col min="8969" max="9211" width="9.140625" style="25"/>
    <col min="9212" max="9212" width="4.140625" style="25" customWidth="1"/>
    <col min="9213" max="9213" width="15.28515625" style="25" customWidth="1"/>
    <col min="9214" max="9214" width="8.42578125" style="25" customWidth="1"/>
    <col min="9215" max="9215" width="17" style="25" customWidth="1"/>
    <col min="9216" max="9216" width="11.7109375" style="25" customWidth="1"/>
    <col min="9217" max="9217" width="9.140625" style="25"/>
    <col min="9218" max="9218" width="10.42578125" style="25" customWidth="1"/>
    <col min="9219" max="9219" width="9.140625" style="25"/>
    <col min="9220" max="9220" width="10" style="25" customWidth="1"/>
    <col min="9221" max="9221" width="9.140625" style="25"/>
    <col min="9222" max="9222" width="9.5703125" style="25" customWidth="1"/>
    <col min="9223" max="9223" width="15" style="25" customWidth="1"/>
    <col min="9224" max="9224" width="9.7109375" style="25" customWidth="1"/>
    <col min="9225" max="9467" width="9.140625" style="25"/>
    <col min="9468" max="9468" width="4.140625" style="25" customWidth="1"/>
    <col min="9469" max="9469" width="15.28515625" style="25" customWidth="1"/>
    <col min="9470" max="9470" width="8.42578125" style="25" customWidth="1"/>
    <col min="9471" max="9471" width="17" style="25" customWidth="1"/>
    <col min="9472" max="9472" width="11.7109375" style="25" customWidth="1"/>
    <col min="9473" max="9473" width="9.140625" style="25"/>
    <col min="9474" max="9474" width="10.42578125" style="25" customWidth="1"/>
    <col min="9475" max="9475" width="9.140625" style="25"/>
    <col min="9476" max="9476" width="10" style="25" customWidth="1"/>
    <col min="9477" max="9477" width="9.140625" style="25"/>
    <col min="9478" max="9478" width="9.5703125" style="25" customWidth="1"/>
    <col min="9479" max="9479" width="15" style="25" customWidth="1"/>
    <col min="9480" max="9480" width="9.7109375" style="25" customWidth="1"/>
    <col min="9481" max="9723" width="9.140625" style="25"/>
    <col min="9724" max="9724" width="4.140625" style="25" customWidth="1"/>
    <col min="9725" max="9725" width="15.28515625" style="25" customWidth="1"/>
    <col min="9726" max="9726" width="8.42578125" style="25" customWidth="1"/>
    <col min="9727" max="9727" width="17" style="25" customWidth="1"/>
    <col min="9728" max="9728" width="11.7109375" style="25" customWidth="1"/>
    <col min="9729" max="9729" width="9.140625" style="25"/>
    <col min="9730" max="9730" width="10.42578125" style="25" customWidth="1"/>
    <col min="9731" max="9731" width="9.140625" style="25"/>
    <col min="9732" max="9732" width="10" style="25" customWidth="1"/>
    <col min="9733" max="9733" width="9.140625" style="25"/>
    <col min="9734" max="9734" width="9.5703125" style="25" customWidth="1"/>
    <col min="9735" max="9735" width="15" style="25" customWidth="1"/>
    <col min="9736" max="9736" width="9.7109375" style="25" customWidth="1"/>
    <col min="9737" max="9979" width="9.140625" style="25"/>
    <col min="9980" max="9980" width="4.140625" style="25" customWidth="1"/>
    <col min="9981" max="9981" width="15.28515625" style="25" customWidth="1"/>
    <col min="9982" max="9982" width="8.42578125" style="25" customWidth="1"/>
    <col min="9983" max="9983" width="17" style="25" customWidth="1"/>
    <col min="9984" max="9984" width="11.7109375" style="25" customWidth="1"/>
    <col min="9985" max="9985" width="9.140625" style="25"/>
    <col min="9986" max="9986" width="10.42578125" style="25" customWidth="1"/>
    <col min="9987" max="9987" width="9.140625" style="25"/>
    <col min="9988" max="9988" width="10" style="25" customWidth="1"/>
    <col min="9989" max="9989" width="9.140625" style="25"/>
    <col min="9990" max="9990" width="9.5703125" style="25" customWidth="1"/>
    <col min="9991" max="9991" width="15" style="25" customWidth="1"/>
    <col min="9992" max="9992" width="9.7109375" style="25" customWidth="1"/>
    <col min="9993" max="10235" width="9.140625" style="25"/>
    <col min="10236" max="10236" width="4.140625" style="25" customWidth="1"/>
    <col min="10237" max="10237" width="15.28515625" style="25" customWidth="1"/>
    <col min="10238" max="10238" width="8.42578125" style="25" customWidth="1"/>
    <col min="10239" max="10239" width="17" style="25" customWidth="1"/>
    <col min="10240" max="10240" width="11.7109375" style="25" customWidth="1"/>
    <col min="10241" max="10241" width="9.140625" style="25"/>
    <col min="10242" max="10242" width="10.42578125" style="25" customWidth="1"/>
    <col min="10243" max="10243" width="9.140625" style="25"/>
    <col min="10244" max="10244" width="10" style="25" customWidth="1"/>
    <col min="10245" max="10245" width="9.140625" style="25"/>
    <col min="10246" max="10246" width="9.5703125" style="25" customWidth="1"/>
    <col min="10247" max="10247" width="15" style="25" customWidth="1"/>
    <col min="10248" max="10248" width="9.7109375" style="25" customWidth="1"/>
    <col min="10249" max="10491" width="9.140625" style="25"/>
    <col min="10492" max="10492" width="4.140625" style="25" customWidth="1"/>
    <col min="10493" max="10493" width="15.28515625" style="25" customWidth="1"/>
    <col min="10494" max="10494" width="8.42578125" style="25" customWidth="1"/>
    <col min="10495" max="10495" width="17" style="25" customWidth="1"/>
    <col min="10496" max="10496" width="11.7109375" style="25" customWidth="1"/>
    <col min="10497" max="10497" width="9.140625" style="25"/>
    <col min="10498" max="10498" width="10.42578125" style="25" customWidth="1"/>
    <col min="10499" max="10499" width="9.140625" style="25"/>
    <col min="10500" max="10500" width="10" style="25" customWidth="1"/>
    <col min="10501" max="10501" width="9.140625" style="25"/>
    <col min="10502" max="10502" width="9.5703125" style="25" customWidth="1"/>
    <col min="10503" max="10503" width="15" style="25" customWidth="1"/>
    <col min="10504" max="10504" width="9.7109375" style="25" customWidth="1"/>
    <col min="10505" max="10747" width="9.140625" style="25"/>
    <col min="10748" max="10748" width="4.140625" style="25" customWidth="1"/>
    <col min="10749" max="10749" width="15.28515625" style="25" customWidth="1"/>
    <col min="10750" max="10750" width="8.42578125" style="25" customWidth="1"/>
    <col min="10751" max="10751" width="17" style="25" customWidth="1"/>
    <col min="10752" max="10752" width="11.7109375" style="25" customWidth="1"/>
    <col min="10753" max="10753" width="9.140625" style="25"/>
    <col min="10754" max="10754" width="10.42578125" style="25" customWidth="1"/>
    <col min="10755" max="10755" width="9.140625" style="25"/>
    <col min="10756" max="10756" width="10" style="25" customWidth="1"/>
    <col min="10757" max="10757" width="9.140625" style="25"/>
    <col min="10758" max="10758" width="9.5703125" style="25" customWidth="1"/>
    <col min="10759" max="10759" width="15" style="25" customWidth="1"/>
    <col min="10760" max="10760" width="9.7109375" style="25" customWidth="1"/>
    <col min="10761" max="11003" width="9.140625" style="25"/>
    <col min="11004" max="11004" width="4.140625" style="25" customWidth="1"/>
    <col min="11005" max="11005" width="15.28515625" style="25" customWidth="1"/>
    <col min="11006" max="11006" width="8.42578125" style="25" customWidth="1"/>
    <col min="11007" max="11007" width="17" style="25" customWidth="1"/>
    <col min="11008" max="11008" width="11.7109375" style="25" customWidth="1"/>
    <col min="11009" max="11009" width="9.140625" style="25"/>
    <col min="11010" max="11010" width="10.42578125" style="25" customWidth="1"/>
    <col min="11011" max="11011" width="9.140625" style="25"/>
    <col min="11012" max="11012" width="10" style="25" customWidth="1"/>
    <col min="11013" max="11013" width="9.140625" style="25"/>
    <col min="11014" max="11014" width="9.5703125" style="25" customWidth="1"/>
    <col min="11015" max="11015" width="15" style="25" customWidth="1"/>
    <col min="11016" max="11016" width="9.7109375" style="25" customWidth="1"/>
    <col min="11017" max="11259" width="9.140625" style="25"/>
    <col min="11260" max="11260" width="4.140625" style="25" customWidth="1"/>
    <col min="11261" max="11261" width="15.28515625" style="25" customWidth="1"/>
    <col min="11262" max="11262" width="8.42578125" style="25" customWidth="1"/>
    <col min="11263" max="11263" width="17" style="25" customWidth="1"/>
    <col min="11264" max="11264" width="11.7109375" style="25" customWidth="1"/>
    <col min="11265" max="11265" width="9.140625" style="25"/>
    <col min="11266" max="11266" width="10.42578125" style="25" customWidth="1"/>
    <col min="11267" max="11267" width="9.140625" style="25"/>
    <col min="11268" max="11268" width="10" style="25" customWidth="1"/>
    <col min="11269" max="11269" width="9.140625" style="25"/>
    <col min="11270" max="11270" width="9.5703125" style="25" customWidth="1"/>
    <col min="11271" max="11271" width="15" style="25" customWidth="1"/>
    <col min="11272" max="11272" width="9.7109375" style="25" customWidth="1"/>
    <col min="11273" max="11515" width="9.140625" style="25"/>
    <col min="11516" max="11516" width="4.140625" style="25" customWidth="1"/>
    <col min="11517" max="11517" width="15.28515625" style="25" customWidth="1"/>
    <col min="11518" max="11518" width="8.42578125" style="25" customWidth="1"/>
    <col min="11519" max="11519" width="17" style="25" customWidth="1"/>
    <col min="11520" max="11520" width="11.7109375" style="25" customWidth="1"/>
    <col min="11521" max="11521" width="9.140625" style="25"/>
    <col min="11522" max="11522" width="10.42578125" style="25" customWidth="1"/>
    <col min="11523" max="11523" width="9.140625" style="25"/>
    <col min="11524" max="11524" width="10" style="25" customWidth="1"/>
    <col min="11525" max="11525" width="9.140625" style="25"/>
    <col min="11526" max="11526" width="9.5703125" style="25" customWidth="1"/>
    <col min="11527" max="11527" width="15" style="25" customWidth="1"/>
    <col min="11528" max="11528" width="9.7109375" style="25" customWidth="1"/>
    <col min="11529" max="11771" width="9.140625" style="25"/>
    <col min="11772" max="11772" width="4.140625" style="25" customWidth="1"/>
    <col min="11773" max="11773" width="15.28515625" style="25" customWidth="1"/>
    <col min="11774" max="11774" width="8.42578125" style="25" customWidth="1"/>
    <col min="11775" max="11775" width="17" style="25" customWidth="1"/>
    <col min="11776" max="11776" width="11.7109375" style="25" customWidth="1"/>
    <col min="11777" max="11777" width="9.140625" style="25"/>
    <col min="11778" max="11778" width="10.42578125" style="25" customWidth="1"/>
    <col min="11779" max="11779" width="9.140625" style="25"/>
    <col min="11780" max="11780" width="10" style="25" customWidth="1"/>
    <col min="11781" max="11781" width="9.140625" style="25"/>
    <col min="11782" max="11782" width="9.5703125" style="25" customWidth="1"/>
    <col min="11783" max="11783" width="15" style="25" customWidth="1"/>
    <col min="11784" max="11784" width="9.7109375" style="25" customWidth="1"/>
    <col min="11785" max="12027" width="9.140625" style="25"/>
    <col min="12028" max="12028" width="4.140625" style="25" customWidth="1"/>
    <col min="12029" max="12029" width="15.28515625" style="25" customWidth="1"/>
    <col min="12030" max="12030" width="8.42578125" style="25" customWidth="1"/>
    <col min="12031" max="12031" width="17" style="25" customWidth="1"/>
    <col min="12032" max="12032" width="11.7109375" style="25" customWidth="1"/>
    <col min="12033" max="12033" width="9.140625" style="25"/>
    <col min="12034" max="12034" width="10.42578125" style="25" customWidth="1"/>
    <col min="12035" max="12035" width="9.140625" style="25"/>
    <col min="12036" max="12036" width="10" style="25" customWidth="1"/>
    <col min="12037" max="12037" width="9.140625" style="25"/>
    <col min="12038" max="12038" width="9.5703125" style="25" customWidth="1"/>
    <col min="12039" max="12039" width="15" style="25" customWidth="1"/>
    <col min="12040" max="12040" width="9.7109375" style="25" customWidth="1"/>
    <col min="12041" max="12283" width="9.140625" style="25"/>
    <col min="12284" max="12284" width="4.140625" style="25" customWidth="1"/>
    <col min="12285" max="12285" width="15.28515625" style="25" customWidth="1"/>
    <col min="12286" max="12286" width="8.42578125" style="25" customWidth="1"/>
    <col min="12287" max="12287" width="17" style="25" customWidth="1"/>
    <col min="12288" max="12288" width="11.7109375" style="25" customWidth="1"/>
    <col min="12289" max="12289" width="9.140625" style="25"/>
    <col min="12290" max="12290" width="10.42578125" style="25" customWidth="1"/>
    <col min="12291" max="12291" width="9.140625" style="25"/>
    <col min="12292" max="12292" width="10" style="25" customWidth="1"/>
    <col min="12293" max="12293" width="9.140625" style="25"/>
    <col min="12294" max="12294" width="9.5703125" style="25" customWidth="1"/>
    <col min="12295" max="12295" width="15" style="25" customWidth="1"/>
    <col min="12296" max="12296" width="9.7109375" style="25" customWidth="1"/>
    <col min="12297" max="12539" width="9.140625" style="25"/>
    <col min="12540" max="12540" width="4.140625" style="25" customWidth="1"/>
    <col min="12541" max="12541" width="15.28515625" style="25" customWidth="1"/>
    <col min="12542" max="12542" width="8.42578125" style="25" customWidth="1"/>
    <col min="12543" max="12543" width="17" style="25" customWidth="1"/>
    <col min="12544" max="12544" width="11.7109375" style="25" customWidth="1"/>
    <col min="12545" max="12545" width="9.140625" style="25"/>
    <col min="12546" max="12546" width="10.42578125" style="25" customWidth="1"/>
    <col min="12547" max="12547" width="9.140625" style="25"/>
    <col min="12548" max="12548" width="10" style="25" customWidth="1"/>
    <col min="12549" max="12549" width="9.140625" style="25"/>
    <col min="12550" max="12550" width="9.5703125" style="25" customWidth="1"/>
    <col min="12551" max="12551" width="15" style="25" customWidth="1"/>
    <col min="12552" max="12552" width="9.7109375" style="25" customWidth="1"/>
    <col min="12553" max="12795" width="9.140625" style="25"/>
    <col min="12796" max="12796" width="4.140625" style="25" customWidth="1"/>
    <col min="12797" max="12797" width="15.28515625" style="25" customWidth="1"/>
    <col min="12798" max="12798" width="8.42578125" style="25" customWidth="1"/>
    <col min="12799" max="12799" width="17" style="25" customWidth="1"/>
    <col min="12800" max="12800" width="11.7109375" style="25" customWidth="1"/>
    <col min="12801" max="12801" width="9.140625" style="25"/>
    <col min="12802" max="12802" width="10.42578125" style="25" customWidth="1"/>
    <col min="12803" max="12803" width="9.140625" style="25"/>
    <col min="12804" max="12804" width="10" style="25" customWidth="1"/>
    <col min="12805" max="12805" width="9.140625" style="25"/>
    <col min="12806" max="12806" width="9.5703125" style="25" customWidth="1"/>
    <col min="12807" max="12807" width="15" style="25" customWidth="1"/>
    <col min="12808" max="12808" width="9.7109375" style="25" customWidth="1"/>
    <col min="12809" max="13051" width="9.140625" style="25"/>
    <col min="13052" max="13052" width="4.140625" style="25" customWidth="1"/>
    <col min="13053" max="13053" width="15.28515625" style="25" customWidth="1"/>
    <col min="13054" max="13054" width="8.42578125" style="25" customWidth="1"/>
    <col min="13055" max="13055" width="17" style="25" customWidth="1"/>
    <col min="13056" max="13056" width="11.7109375" style="25" customWidth="1"/>
    <col min="13057" max="13057" width="9.140625" style="25"/>
    <col min="13058" max="13058" width="10.42578125" style="25" customWidth="1"/>
    <col min="13059" max="13059" width="9.140625" style="25"/>
    <col min="13060" max="13060" width="10" style="25" customWidth="1"/>
    <col min="13061" max="13061" width="9.140625" style="25"/>
    <col min="13062" max="13062" width="9.5703125" style="25" customWidth="1"/>
    <col min="13063" max="13063" width="15" style="25" customWidth="1"/>
    <col min="13064" max="13064" width="9.7109375" style="25" customWidth="1"/>
    <col min="13065" max="13307" width="9.140625" style="25"/>
    <col min="13308" max="13308" width="4.140625" style="25" customWidth="1"/>
    <col min="13309" max="13309" width="15.28515625" style="25" customWidth="1"/>
    <col min="13310" max="13310" width="8.42578125" style="25" customWidth="1"/>
    <col min="13311" max="13311" width="17" style="25" customWidth="1"/>
    <col min="13312" max="13312" width="11.7109375" style="25" customWidth="1"/>
    <col min="13313" max="13313" width="9.140625" style="25"/>
    <col min="13314" max="13314" width="10.42578125" style="25" customWidth="1"/>
    <col min="13315" max="13315" width="9.140625" style="25"/>
    <col min="13316" max="13316" width="10" style="25" customWidth="1"/>
    <col min="13317" max="13317" width="9.140625" style="25"/>
    <col min="13318" max="13318" width="9.5703125" style="25" customWidth="1"/>
    <col min="13319" max="13319" width="15" style="25" customWidth="1"/>
    <col min="13320" max="13320" width="9.7109375" style="25" customWidth="1"/>
    <col min="13321" max="13563" width="9.140625" style="25"/>
    <col min="13564" max="13564" width="4.140625" style="25" customWidth="1"/>
    <col min="13565" max="13565" width="15.28515625" style="25" customWidth="1"/>
    <col min="13566" max="13566" width="8.42578125" style="25" customWidth="1"/>
    <col min="13567" max="13567" width="17" style="25" customWidth="1"/>
    <col min="13568" max="13568" width="11.7109375" style="25" customWidth="1"/>
    <col min="13569" max="13569" width="9.140625" style="25"/>
    <col min="13570" max="13570" width="10.42578125" style="25" customWidth="1"/>
    <col min="13571" max="13571" width="9.140625" style="25"/>
    <col min="13572" max="13572" width="10" style="25" customWidth="1"/>
    <col min="13573" max="13573" width="9.140625" style="25"/>
    <col min="13574" max="13574" width="9.5703125" style="25" customWidth="1"/>
    <col min="13575" max="13575" width="15" style="25" customWidth="1"/>
    <col min="13576" max="13576" width="9.7109375" style="25" customWidth="1"/>
    <col min="13577" max="13819" width="9.140625" style="25"/>
    <col min="13820" max="13820" width="4.140625" style="25" customWidth="1"/>
    <col min="13821" max="13821" width="15.28515625" style="25" customWidth="1"/>
    <col min="13822" max="13822" width="8.42578125" style="25" customWidth="1"/>
    <col min="13823" max="13823" width="17" style="25" customWidth="1"/>
    <col min="13824" max="13824" width="11.7109375" style="25" customWidth="1"/>
    <col min="13825" max="13825" width="9.140625" style="25"/>
    <col min="13826" max="13826" width="10.42578125" style="25" customWidth="1"/>
    <col min="13827" max="13827" width="9.140625" style="25"/>
    <col min="13828" max="13828" width="10" style="25" customWidth="1"/>
    <col min="13829" max="13829" width="9.140625" style="25"/>
    <col min="13830" max="13830" width="9.5703125" style="25" customWidth="1"/>
    <col min="13831" max="13831" width="15" style="25" customWidth="1"/>
    <col min="13832" max="13832" width="9.7109375" style="25" customWidth="1"/>
    <col min="13833" max="14075" width="9.140625" style="25"/>
    <col min="14076" max="14076" width="4.140625" style="25" customWidth="1"/>
    <col min="14077" max="14077" width="15.28515625" style="25" customWidth="1"/>
    <col min="14078" max="14078" width="8.42578125" style="25" customWidth="1"/>
    <col min="14079" max="14079" width="17" style="25" customWidth="1"/>
    <col min="14080" max="14080" width="11.7109375" style="25" customWidth="1"/>
    <col min="14081" max="14081" width="9.140625" style="25"/>
    <col min="14082" max="14082" width="10.42578125" style="25" customWidth="1"/>
    <col min="14083" max="14083" width="9.140625" style="25"/>
    <col min="14084" max="14084" width="10" style="25" customWidth="1"/>
    <col min="14085" max="14085" width="9.140625" style="25"/>
    <col min="14086" max="14086" width="9.5703125" style="25" customWidth="1"/>
    <col min="14087" max="14087" width="15" style="25" customWidth="1"/>
    <col min="14088" max="14088" width="9.7109375" style="25" customWidth="1"/>
    <col min="14089" max="14331" width="9.140625" style="25"/>
    <col min="14332" max="14332" width="4.140625" style="25" customWidth="1"/>
    <col min="14333" max="14333" width="15.28515625" style="25" customWidth="1"/>
    <col min="14334" max="14334" width="8.42578125" style="25" customWidth="1"/>
    <col min="14335" max="14335" width="17" style="25" customWidth="1"/>
    <col min="14336" max="14336" width="11.7109375" style="25" customWidth="1"/>
    <col min="14337" max="14337" width="9.140625" style="25"/>
    <col min="14338" max="14338" width="10.42578125" style="25" customWidth="1"/>
    <col min="14339" max="14339" width="9.140625" style="25"/>
    <col min="14340" max="14340" width="10" style="25" customWidth="1"/>
    <col min="14341" max="14341" width="9.140625" style="25"/>
    <col min="14342" max="14342" width="9.5703125" style="25" customWidth="1"/>
    <col min="14343" max="14343" width="15" style="25" customWidth="1"/>
    <col min="14344" max="14344" width="9.7109375" style="25" customWidth="1"/>
    <col min="14345" max="14587" width="9.140625" style="25"/>
    <col min="14588" max="14588" width="4.140625" style="25" customWidth="1"/>
    <col min="14589" max="14589" width="15.28515625" style="25" customWidth="1"/>
    <col min="14590" max="14590" width="8.42578125" style="25" customWidth="1"/>
    <col min="14591" max="14591" width="17" style="25" customWidth="1"/>
    <col min="14592" max="14592" width="11.7109375" style="25" customWidth="1"/>
    <col min="14593" max="14593" width="9.140625" style="25"/>
    <col min="14594" max="14594" width="10.42578125" style="25" customWidth="1"/>
    <col min="14595" max="14595" width="9.140625" style="25"/>
    <col min="14596" max="14596" width="10" style="25" customWidth="1"/>
    <col min="14597" max="14597" width="9.140625" style="25"/>
    <col min="14598" max="14598" width="9.5703125" style="25" customWidth="1"/>
    <col min="14599" max="14599" width="15" style="25" customWidth="1"/>
    <col min="14600" max="14600" width="9.7109375" style="25" customWidth="1"/>
    <col min="14601" max="14843" width="9.140625" style="25"/>
    <col min="14844" max="14844" width="4.140625" style="25" customWidth="1"/>
    <col min="14845" max="14845" width="15.28515625" style="25" customWidth="1"/>
    <col min="14846" max="14846" width="8.42578125" style="25" customWidth="1"/>
    <col min="14847" max="14847" width="17" style="25" customWidth="1"/>
    <col min="14848" max="14848" width="11.7109375" style="25" customWidth="1"/>
    <col min="14849" max="14849" width="9.140625" style="25"/>
    <col min="14850" max="14850" width="10.42578125" style="25" customWidth="1"/>
    <col min="14851" max="14851" width="9.140625" style="25"/>
    <col min="14852" max="14852" width="10" style="25" customWidth="1"/>
    <col min="14853" max="14853" width="9.140625" style="25"/>
    <col min="14854" max="14854" width="9.5703125" style="25" customWidth="1"/>
    <col min="14855" max="14855" width="15" style="25" customWidth="1"/>
    <col min="14856" max="14856" width="9.7109375" style="25" customWidth="1"/>
    <col min="14857" max="15099" width="9.140625" style="25"/>
    <col min="15100" max="15100" width="4.140625" style="25" customWidth="1"/>
    <col min="15101" max="15101" width="15.28515625" style="25" customWidth="1"/>
    <col min="15102" max="15102" width="8.42578125" style="25" customWidth="1"/>
    <col min="15103" max="15103" width="17" style="25" customWidth="1"/>
    <col min="15104" max="15104" width="11.7109375" style="25" customWidth="1"/>
    <col min="15105" max="15105" width="9.140625" style="25"/>
    <col min="15106" max="15106" width="10.42578125" style="25" customWidth="1"/>
    <col min="15107" max="15107" width="9.140625" style="25"/>
    <col min="15108" max="15108" width="10" style="25" customWidth="1"/>
    <col min="15109" max="15109" width="9.140625" style="25"/>
    <col min="15110" max="15110" width="9.5703125" style="25" customWidth="1"/>
    <col min="15111" max="15111" width="15" style="25" customWidth="1"/>
    <col min="15112" max="15112" width="9.7109375" style="25" customWidth="1"/>
    <col min="15113" max="15355" width="9.140625" style="25"/>
    <col min="15356" max="15356" width="4.140625" style="25" customWidth="1"/>
    <col min="15357" max="15357" width="15.28515625" style="25" customWidth="1"/>
    <col min="15358" max="15358" width="8.42578125" style="25" customWidth="1"/>
    <col min="15359" max="15359" width="17" style="25" customWidth="1"/>
    <col min="15360" max="15360" width="11.7109375" style="25" customWidth="1"/>
    <col min="15361" max="15361" width="9.140625" style="25"/>
    <col min="15362" max="15362" width="10.42578125" style="25" customWidth="1"/>
    <col min="15363" max="15363" width="9.140625" style="25"/>
    <col min="15364" max="15364" width="10" style="25" customWidth="1"/>
    <col min="15365" max="15365" width="9.140625" style="25"/>
    <col min="15366" max="15366" width="9.5703125" style="25" customWidth="1"/>
    <col min="15367" max="15367" width="15" style="25" customWidth="1"/>
    <col min="15368" max="15368" width="9.7109375" style="25" customWidth="1"/>
    <col min="15369" max="15611" width="9.140625" style="25"/>
    <col min="15612" max="15612" width="4.140625" style="25" customWidth="1"/>
    <col min="15613" max="15613" width="15.28515625" style="25" customWidth="1"/>
    <col min="15614" max="15614" width="8.42578125" style="25" customWidth="1"/>
    <col min="15615" max="15615" width="17" style="25" customWidth="1"/>
    <col min="15616" max="15616" width="11.7109375" style="25" customWidth="1"/>
    <col min="15617" max="15617" width="9.140625" style="25"/>
    <col min="15618" max="15618" width="10.42578125" style="25" customWidth="1"/>
    <col min="15619" max="15619" width="9.140625" style="25"/>
    <col min="15620" max="15620" width="10" style="25" customWidth="1"/>
    <col min="15621" max="15621" width="9.140625" style="25"/>
    <col min="15622" max="15622" width="9.5703125" style="25" customWidth="1"/>
    <col min="15623" max="15623" width="15" style="25" customWidth="1"/>
    <col min="15624" max="15624" width="9.7109375" style="25" customWidth="1"/>
    <col min="15625" max="15867" width="9.140625" style="25"/>
    <col min="15868" max="15868" width="4.140625" style="25" customWidth="1"/>
    <col min="15869" max="15869" width="15.28515625" style="25" customWidth="1"/>
    <col min="15870" max="15870" width="8.42578125" style="25" customWidth="1"/>
    <col min="15871" max="15871" width="17" style="25" customWidth="1"/>
    <col min="15872" max="15872" width="11.7109375" style="25" customWidth="1"/>
    <col min="15873" max="15873" width="9.140625" style="25"/>
    <col min="15874" max="15874" width="10.42578125" style="25" customWidth="1"/>
    <col min="15875" max="15875" width="9.140625" style="25"/>
    <col min="15876" max="15876" width="10" style="25" customWidth="1"/>
    <col min="15877" max="15877" width="9.140625" style="25"/>
    <col min="15878" max="15878" width="9.5703125" style="25" customWidth="1"/>
    <col min="15879" max="15879" width="15" style="25" customWidth="1"/>
    <col min="15880" max="15880" width="9.7109375" style="25" customWidth="1"/>
    <col min="15881" max="16123" width="9.140625" style="25"/>
    <col min="16124" max="16124" width="4.140625" style="25" customWidth="1"/>
    <col min="16125" max="16125" width="15.28515625" style="25" customWidth="1"/>
    <col min="16126" max="16126" width="8.42578125" style="25" customWidth="1"/>
    <col min="16127" max="16127" width="17" style="25" customWidth="1"/>
    <col min="16128" max="16128" width="11.7109375" style="25" customWidth="1"/>
    <col min="16129" max="16129" width="9.140625" style="25"/>
    <col min="16130" max="16130" width="10.42578125" style="25" customWidth="1"/>
    <col min="16131" max="16131" width="9.140625" style="25"/>
    <col min="16132" max="16132" width="10" style="25" customWidth="1"/>
    <col min="16133" max="16133" width="9.140625" style="25"/>
    <col min="16134" max="16134" width="9.5703125" style="25" customWidth="1"/>
    <col min="16135" max="16135" width="15" style="25" customWidth="1"/>
    <col min="16136" max="16136" width="9.7109375" style="25" customWidth="1"/>
    <col min="16137" max="16384" width="9.140625" style="25"/>
  </cols>
  <sheetData>
    <row r="1" spans="1:12" s="452" customFormat="1" x14ac:dyDescent="0.2">
      <c r="B1" s="452" t="s">
        <v>981</v>
      </c>
    </row>
    <row r="2" spans="1:12" s="452" customFormat="1" x14ac:dyDescent="0.2"/>
    <row r="3" spans="1:12" s="454" customFormat="1" ht="19.5" customHeight="1" x14ac:dyDescent="0.2">
      <c r="A3" s="892" t="s">
        <v>495</v>
      </c>
      <c r="B3" s="892"/>
      <c r="C3" s="892"/>
      <c r="D3" s="892"/>
      <c r="E3" s="892"/>
      <c r="F3" s="892"/>
      <c r="G3" s="892"/>
      <c r="H3" s="892"/>
      <c r="I3" s="892"/>
      <c r="J3" s="892"/>
      <c r="K3" s="892"/>
      <c r="L3" s="453"/>
    </row>
    <row r="4" spans="1:12" s="452" customForma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s="452" customFormat="1" x14ac:dyDescent="0.2">
      <c r="A5" s="57"/>
      <c r="B5" s="898" t="s">
        <v>496</v>
      </c>
      <c r="C5" s="898"/>
      <c r="D5" s="898"/>
      <c r="E5" s="898"/>
      <c r="F5" s="898"/>
      <c r="G5" s="898"/>
      <c r="H5" s="898"/>
      <c r="I5" s="898"/>
      <c r="J5" s="898"/>
      <c r="K5" s="898"/>
      <c r="L5" s="898"/>
    </row>
    <row r="6" spans="1:12" s="452" customFormat="1" x14ac:dyDescent="0.2">
      <c r="A6" s="57"/>
      <c r="B6" s="898" t="s">
        <v>497</v>
      </c>
      <c r="C6" s="898"/>
      <c r="D6" s="898"/>
      <c r="E6" s="898"/>
      <c r="F6" s="898"/>
      <c r="G6" s="898"/>
      <c r="H6" s="898"/>
      <c r="I6" s="898"/>
      <c r="J6" s="898"/>
      <c r="K6" s="898"/>
      <c r="L6" s="898"/>
    </row>
    <row r="7" spans="1:12" s="452" customFormat="1" x14ac:dyDescent="0.2">
      <c r="A7" s="57"/>
      <c r="B7" s="57"/>
      <c r="C7" s="57"/>
      <c r="D7" s="57"/>
      <c r="E7" s="57"/>
      <c r="F7" s="57"/>
      <c r="G7" s="57"/>
      <c r="H7" s="57"/>
      <c r="I7" s="57"/>
      <c r="J7" s="57"/>
      <c r="K7" s="451" t="s">
        <v>211</v>
      </c>
      <c r="L7" s="57"/>
    </row>
    <row r="8" spans="1:12" s="452" customFormat="1" ht="25.5" x14ac:dyDescent="0.2">
      <c r="A8" s="57"/>
      <c r="B8" s="899" t="s">
        <v>498</v>
      </c>
      <c r="C8" s="900"/>
      <c r="D8" s="901"/>
      <c r="E8" s="455" t="s">
        <v>900</v>
      </c>
      <c r="F8" s="423">
        <v>2018</v>
      </c>
      <c r="G8" s="423" t="s">
        <v>902</v>
      </c>
      <c r="H8" s="423" t="s">
        <v>903</v>
      </c>
      <c r="I8" s="423" t="s">
        <v>904</v>
      </c>
      <c r="J8" s="423" t="s">
        <v>905</v>
      </c>
      <c r="K8" s="423" t="s">
        <v>45</v>
      </c>
      <c r="L8" s="57"/>
    </row>
    <row r="9" spans="1:12" s="454" customFormat="1" x14ac:dyDescent="0.2">
      <c r="A9" s="422"/>
      <c r="B9" s="899" t="s">
        <v>499</v>
      </c>
      <c r="C9" s="900"/>
      <c r="D9" s="901"/>
      <c r="E9" s="456">
        <v>6000000</v>
      </c>
      <c r="F9" s="456"/>
      <c r="G9" s="456">
        <f>G10+G15</f>
        <v>0</v>
      </c>
      <c r="H9" s="456">
        <f>H10+H15</f>
        <v>0</v>
      </c>
      <c r="I9" s="456">
        <f>I10+I15</f>
        <v>0</v>
      </c>
      <c r="J9" s="456">
        <f>J10+J15</f>
        <v>0</v>
      </c>
      <c r="K9" s="456">
        <f>SUM(E9:J9)</f>
        <v>6000000</v>
      </c>
      <c r="L9" s="422"/>
    </row>
    <row r="10" spans="1:12" s="454" customFormat="1" x14ac:dyDescent="0.2">
      <c r="A10" s="422"/>
      <c r="B10" s="884" t="s">
        <v>500</v>
      </c>
      <c r="C10" s="884"/>
      <c r="D10" s="884"/>
      <c r="E10" s="457"/>
      <c r="F10" s="457"/>
      <c r="G10" s="457">
        <f t="shared" ref="G10:K10" si="0">SUM(G11:G14)</f>
        <v>0</v>
      </c>
      <c r="H10" s="457">
        <f t="shared" si="0"/>
        <v>0</v>
      </c>
      <c r="I10" s="457">
        <f t="shared" si="0"/>
        <v>0</v>
      </c>
      <c r="J10" s="457">
        <f t="shared" si="0"/>
        <v>0</v>
      </c>
      <c r="K10" s="457">
        <f t="shared" si="0"/>
        <v>0</v>
      </c>
      <c r="L10" s="422"/>
    </row>
    <row r="11" spans="1:12" s="452" customFormat="1" x14ac:dyDescent="0.2">
      <c r="A11" s="57"/>
      <c r="B11" s="885" t="s">
        <v>501</v>
      </c>
      <c r="C11" s="885"/>
      <c r="D11" s="885"/>
      <c r="E11" s="458"/>
      <c r="F11" s="458"/>
      <c r="G11" s="458"/>
      <c r="H11" s="458"/>
      <c r="I11" s="458"/>
      <c r="J11" s="458"/>
      <c r="K11" s="459">
        <f>SUM(E11:J11)</f>
        <v>0</v>
      </c>
      <c r="L11" s="57"/>
    </row>
    <row r="12" spans="1:12" s="452" customFormat="1" x14ac:dyDescent="0.2">
      <c r="A12" s="57"/>
      <c r="B12" s="885" t="s">
        <v>502</v>
      </c>
      <c r="C12" s="885"/>
      <c r="D12" s="885"/>
      <c r="E12" s="458"/>
      <c r="F12" s="458"/>
      <c r="G12" s="458"/>
      <c r="H12" s="458"/>
      <c r="I12" s="458"/>
      <c r="J12" s="458"/>
      <c r="K12" s="459">
        <f>SUM(E12:J12)</f>
        <v>0</v>
      </c>
      <c r="L12" s="57"/>
    </row>
    <row r="13" spans="1:12" s="452" customFormat="1" x14ac:dyDescent="0.2">
      <c r="A13" s="57"/>
      <c r="B13" s="893" t="s">
        <v>503</v>
      </c>
      <c r="C13" s="893"/>
      <c r="D13" s="893"/>
      <c r="E13" s="458"/>
      <c r="F13" s="458"/>
      <c r="G13" s="458"/>
      <c r="H13" s="458"/>
      <c r="I13" s="458"/>
      <c r="J13" s="458"/>
      <c r="K13" s="459">
        <f>SUM(E13:J13)</f>
        <v>0</v>
      </c>
      <c r="L13" s="57"/>
    </row>
    <row r="14" spans="1:12" s="452" customFormat="1" x14ac:dyDescent="0.2">
      <c r="A14" s="57"/>
      <c r="B14" s="893" t="s">
        <v>504</v>
      </c>
      <c r="C14" s="893"/>
      <c r="D14" s="893"/>
      <c r="E14" s="458"/>
      <c r="F14" s="458"/>
      <c r="G14" s="458"/>
      <c r="H14" s="458"/>
      <c r="I14" s="458"/>
      <c r="J14" s="458"/>
      <c r="K14" s="459">
        <f>SUM(E14:J14)</f>
        <v>0</v>
      </c>
      <c r="L14" s="57"/>
    </row>
    <row r="15" spans="1:12" s="454" customFormat="1" x14ac:dyDescent="0.2">
      <c r="A15" s="422"/>
      <c r="B15" s="894" t="s">
        <v>505</v>
      </c>
      <c r="C15" s="894"/>
      <c r="D15" s="894"/>
      <c r="E15" s="457">
        <v>6000000</v>
      </c>
      <c r="F15" s="457"/>
      <c r="G15" s="457"/>
      <c r="H15" s="457"/>
      <c r="I15" s="457"/>
      <c r="J15" s="457"/>
      <c r="K15" s="456">
        <f>SUM(E15:J15)</f>
        <v>6000000</v>
      </c>
      <c r="L15" s="422"/>
    </row>
    <row r="16" spans="1:12" s="452" customFormat="1" x14ac:dyDescent="0.2">
      <c r="A16" s="57"/>
      <c r="B16" s="895"/>
      <c r="C16" s="896"/>
      <c r="D16" s="897"/>
      <c r="E16" s="458"/>
      <c r="F16" s="458"/>
      <c r="G16" s="458"/>
      <c r="H16" s="458"/>
      <c r="I16" s="458"/>
      <c r="J16" s="458"/>
      <c r="K16" s="458"/>
      <c r="L16" s="57"/>
    </row>
    <row r="17" spans="1:12" s="452" customFormat="1" x14ac:dyDescent="0.2">
      <c r="A17" s="57"/>
      <c r="B17" s="884" t="s">
        <v>506</v>
      </c>
      <c r="C17" s="884"/>
      <c r="D17" s="884"/>
      <c r="E17" s="458"/>
      <c r="F17" s="458"/>
      <c r="G17" s="458"/>
      <c r="H17" s="458"/>
      <c r="I17" s="458"/>
      <c r="J17" s="458"/>
      <c r="K17" s="458"/>
      <c r="L17" s="57"/>
    </row>
    <row r="18" spans="1:12" s="452" customFormat="1" x14ac:dyDescent="0.2">
      <c r="A18" s="57"/>
      <c r="B18" s="885" t="s">
        <v>500</v>
      </c>
      <c r="C18" s="885"/>
      <c r="D18" s="885"/>
      <c r="E18" s="458"/>
      <c r="F18" s="458"/>
      <c r="G18" s="458"/>
      <c r="H18" s="458"/>
      <c r="I18" s="458"/>
      <c r="J18" s="458"/>
      <c r="K18" s="458"/>
      <c r="L18" s="57"/>
    </row>
    <row r="19" spans="1:12" s="452" customFormat="1" x14ac:dyDescent="0.2">
      <c r="A19" s="57"/>
      <c r="B19" s="885" t="s">
        <v>501</v>
      </c>
      <c r="C19" s="885"/>
      <c r="D19" s="885"/>
      <c r="E19" s="458"/>
      <c r="F19" s="458"/>
      <c r="G19" s="458"/>
      <c r="H19" s="458"/>
      <c r="I19" s="458"/>
      <c r="J19" s="458"/>
      <c r="K19" s="458"/>
      <c r="L19" s="57"/>
    </row>
    <row r="20" spans="1:12" s="452" customFormat="1" x14ac:dyDescent="0.2">
      <c r="A20" s="57"/>
      <c r="B20" s="886" t="s">
        <v>507</v>
      </c>
      <c r="C20" s="887"/>
      <c r="D20" s="888"/>
      <c r="E20" s="458"/>
      <c r="F20" s="458"/>
      <c r="G20" s="458"/>
      <c r="H20" s="458"/>
      <c r="I20" s="458"/>
      <c r="J20" s="458"/>
      <c r="K20" s="458"/>
      <c r="L20" s="57"/>
    </row>
    <row r="21" spans="1:12" s="452" customFormat="1" x14ac:dyDescent="0.2">
      <c r="A21" s="57"/>
      <c r="B21" s="889" t="s">
        <v>508</v>
      </c>
      <c r="C21" s="890"/>
      <c r="D21" s="891"/>
      <c r="E21" s="458"/>
      <c r="F21" s="458"/>
      <c r="G21" s="458"/>
      <c r="H21" s="458"/>
      <c r="I21" s="458"/>
      <c r="J21" s="458"/>
      <c r="K21" s="458"/>
      <c r="L21" s="57"/>
    </row>
    <row r="22" spans="1:12" s="452" customFormat="1" x14ac:dyDescent="0.2">
      <c r="A22" s="57"/>
      <c r="B22" s="889" t="s">
        <v>509</v>
      </c>
      <c r="C22" s="890"/>
      <c r="D22" s="891"/>
      <c r="E22" s="458"/>
      <c r="F22" s="458"/>
      <c r="G22" s="458"/>
      <c r="H22" s="458"/>
      <c r="I22" s="458"/>
      <c r="J22" s="458"/>
      <c r="K22" s="458"/>
      <c r="L22" s="57"/>
    </row>
    <row r="23" spans="1:12" s="452" customFormat="1" x14ac:dyDescent="0.2">
      <c r="A23" s="57"/>
      <c r="B23" s="889"/>
      <c r="C23" s="890"/>
      <c r="D23" s="891"/>
      <c r="E23" s="458"/>
      <c r="F23" s="458"/>
      <c r="G23" s="458"/>
      <c r="H23" s="458"/>
      <c r="I23" s="458"/>
      <c r="J23" s="458"/>
      <c r="K23" s="458"/>
      <c r="L23" s="57"/>
    </row>
    <row r="24" spans="1:12" s="452" customFormat="1" x14ac:dyDescent="0.2">
      <c r="A24" s="57"/>
      <c r="B24" s="902" t="s">
        <v>510</v>
      </c>
      <c r="C24" s="887"/>
      <c r="D24" s="888"/>
      <c r="E24" s="457">
        <f t="shared" ref="E24:K24" si="1">E9+E17</f>
        <v>6000000</v>
      </c>
      <c r="F24" s="457">
        <f t="shared" si="1"/>
        <v>0</v>
      </c>
      <c r="G24" s="457">
        <f t="shared" si="1"/>
        <v>0</v>
      </c>
      <c r="H24" s="457">
        <f t="shared" si="1"/>
        <v>0</v>
      </c>
      <c r="I24" s="457">
        <f t="shared" si="1"/>
        <v>0</v>
      </c>
      <c r="J24" s="457">
        <f t="shared" si="1"/>
        <v>0</v>
      </c>
      <c r="K24" s="457">
        <f t="shared" si="1"/>
        <v>6000000</v>
      </c>
      <c r="L24" s="57"/>
    </row>
    <row r="25" spans="1:12" s="452" customForma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s="452" customForma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</row>
    <row r="27" spans="1:12" s="452" customFormat="1" ht="25.5" x14ac:dyDescent="0.2">
      <c r="A27" s="57"/>
      <c r="B27" s="903" t="s">
        <v>511</v>
      </c>
      <c r="C27" s="904"/>
      <c r="D27" s="905"/>
      <c r="E27" s="455" t="s">
        <v>900</v>
      </c>
      <c r="F27" s="423" t="s">
        <v>901</v>
      </c>
      <c r="G27" s="423" t="s">
        <v>902</v>
      </c>
      <c r="H27" s="423" t="s">
        <v>903</v>
      </c>
      <c r="I27" s="423" t="s">
        <v>904</v>
      </c>
      <c r="J27" s="423" t="s">
        <v>905</v>
      </c>
      <c r="K27" s="423" t="s">
        <v>45</v>
      </c>
      <c r="L27" s="57"/>
    </row>
    <row r="28" spans="1:12" s="454" customFormat="1" x14ac:dyDescent="0.2">
      <c r="A28" s="422"/>
      <c r="B28" s="884" t="s">
        <v>512</v>
      </c>
      <c r="C28" s="884"/>
      <c r="D28" s="884"/>
      <c r="E28" s="457">
        <f t="shared" ref="E28:K28" si="2">SUM(E29:E30)</f>
        <v>3415085</v>
      </c>
      <c r="F28" s="457">
        <v>2407931</v>
      </c>
      <c r="G28" s="457">
        <f t="shared" si="2"/>
        <v>0</v>
      </c>
      <c r="H28" s="457">
        <f t="shared" si="2"/>
        <v>0</v>
      </c>
      <c r="I28" s="457">
        <f t="shared" si="2"/>
        <v>0</v>
      </c>
      <c r="J28" s="457">
        <f t="shared" si="2"/>
        <v>0</v>
      </c>
      <c r="K28" s="457">
        <f t="shared" si="2"/>
        <v>5823016</v>
      </c>
      <c r="L28" s="422"/>
    </row>
    <row r="29" spans="1:12" s="452" customFormat="1" x14ac:dyDescent="0.2">
      <c r="A29" s="57"/>
      <c r="B29" s="885" t="s">
        <v>513</v>
      </c>
      <c r="C29" s="885"/>
      <c r="D29" s="885"/>
      <c r="E29" s="458">
        <v>3415085</v>
      </c>
      <c r="F29" s="458">
        <v>2407931</v>
      </c>
      <c r="G29" s="458"/>
      <c r="H29" s="458"/>
      <c r="I29" s="458"/>
      <c r="J29" s="458"/>
      <c r="K29" s="458">
        <f>SUM(E29:J29)</f>
        <v>5823016</v>
      </c>
      <c r="L29" s="57"/>
    </row>
    <row r="30" spans="1:12" s="452" customFormat="1" x14ac:dyDescent="0.2">
      <c r="A30" s="57"/>
      <c r="B30" s="893"/>
      <c r="C30" s="893"/>
      <c r="D30" s="893"/>
      <c r="E30" s="458"/>
      <c r="F30" s="458"/>
      <c r="G30" s="458"/>
      <c r="H30" s="458"/>
      <c r="I30" s="458"/>
      <c r="J30" s="458"/>
      <c r="K30" s="458">
        <f>SUM(E30:J30)</f>
        <v>0</v>
      </c>
      <c r="L30" s="57"/>
    </row>
    <row r="31" spans="1:12" s="452" customFormat="1" x14ac:dyDescent="0.2">
      <c r="A31" s="57"/>
      <c r="B31" s="889"/>
      <c r="C31" s="890"/>
      <c r="D31" s="891"/>
      <c r="E31" s="458"/>
      <c r="F31" s="458"/>
      <c r="G31" s="458"/>
      <c r="H31" s="458"/>
      <c r="I31" s="458"/>
      <c r="J31" s="458"/>
      <c r="K31" s="458"/>
      <c r="L31" s="57"/>
    </row>
    <row r="32" spans="1:12" s="454" customFormat="1" x14ac:dyDescent="0.2">
      <c r="A32" s="422"/>
      <c r="B32" s="460" t="s">
        <v>514</v>
      </c>
      <c r="C32" s="460"/>
      <c r="D32" s="460"/>
      <c r="E32" s="457"/>
      <c r="F32" s="457"/>
      <c r="G32" s="457"/>
      <c r="H32" s="457"/>
      <c r="I32" s="457"/>
      <c r="J32" s="457"/>
      <c r="K32" s="457"/>
      <c r="L32" s="422"/>
    </row>
    <row r="33" spans="1:22" s="452" customFormat="1" x14ac:dyDescent="0.2">
      <c r="A33" s="57"/>
      <c r="B33" s="885"/>
      <c r="C33" s="885"/>
      <c r="D33" s="885"/>
      <c r="E33" s="458"/>
      <c r="F33" s="458"/>
      <c r="G33" s="458"/>
      <c r="H33" s="458"/>
      <c r="I33" s="458"/>
      <c r="J33" s="458"/>
      <c r="K33" s="458"/>
      <c r="L33" s="57"/>
      <c r="M33" s="898"/>
      <c r="N33" s="898"/>
      <c r="O33" s="898"/>
      <c r="P33" s="898"/>
      <c r="Q33" s="898"/>
      <c r="R33" s="898"/>
      <c r="S33" s="898"/>
      <c r="T33" s="898"/>
      <c r="U33" s="898"/>
      <c r="V33" s="898"/>
    </row>
    <row r="34" spans="1:22" s="452" customFormat="1" x14ac:dyDescent="0.2">
      <c r="A34" s="57"/>
      <c r="B34" s="884" t="s">
        <v>515</v>
      </c>
      <c r="C34" s="885"/>
      <c r="D34" s="885"/>
      <c r="E34" s="457">
        <f t="shared" ref="E34:K34" si="3">E28+E32</f>
        <v>3415085</v>
      </c>
      <c r="F34" s="457">
        <f t="shared" si="3"/>
        <v>2407931</v>
      </c>
      <c r="G34" s="457">
        <f t="shared" si="3"/>
        <v>0</v>
      </c>
      <c r="H34" s="457">
        <f t="shared" si="3"/>
        <v>0</v>
      </c>
      <c r="I34" s="457">
        <f t="shared" si="3"/>
        <v>0</v>
      </c>
      <c r="J34" s="457">
        <f t="shared" si="3"/>
        <v>0</v>
      </c>
      <c r="K34" s="457">
        <f t="shared" si="3"/>
        <v>5823016</v>
      </c>
      <c r="L34" s="57"/>
      <c r="M34" s="898"/>
      <c r="N34" s="898"/>
      <c r="O34" s="898"/>
      <c r="P34" s="898"/>
      <c r="Q34" s="898"/>
      <c r="R34" s="898"/>
      <c r="S34" s="898"/>
      <c r="T34" s="898"/>
      <c r="U34" s="898"/>
      <c r="V34" s="898"/>
    </row>
    <row r="35" spans="1:22" s="452" customFormat="1" x14ac:dyDescent="0.2">
      <c r="A35" s="57"/>
      <c r="B35" s="461"/>
      <c r="C35" s="462"/>
      <c r="D35" s="462"/>
      <c r="E35" s="463"/>
      <c r="F35" s="463"/>
      <c r="G35" s="463"/>
      <c r="H35" s="463"/>
      <c r="I35" s="463"/>
      <c r="J35" s="463"/>
      <c r="K35" s="463"/>
      <c r="L35" s="57"/>
      <c r="M35" s="464"/>
      <c r="N35" s="464"/>
      <c r="O35" s="464"/>
      <c r="P35" s="464"/>
      <c r="Q35" s="464"/>
      <c r="R35" s="464"/>
      <c r="S35" s="464"/>
      <c r="T35" s="464"/>
      <c r="U35" s="464"/>
      <c r="V35" s="464"/>
    </row>
    <row r="36" spans="1:22" s="452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465"/>
      <c r="N36" s="57"/>
      <c r="O36" s="57"/>
      <c r="P36" s="57"/>
      <c r="Q36" s="57"/>
      <c r="R36" s="57"/>
      <c r="S36" s="57"/>
      <c r="T36" s="57"/>
      <c r="U36" s="451"/>
      <c r="V36" s="57"/>
    </row>
    <row r="37" spans="1:22" s="452" customForma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465" t="s">
        <v>906</v>
      </c>
      <c r="M37" s="465"/>
      <c r="N37" s="57"/>
      <c r="O37" s="57"/>
      <c r="P37" s="57"/>
      <c r="Q37" s="57"/>
      <c r="R37" s="57"/>
      <c r="S37" s="57"/>
      <c r="T37" s="57"/>
      <c r="U37" s="451"/>
      <c r="V37" s="57"/>
    </row>
    <row r="38" spans="1:22" s="452" customForma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465"/>
      <c r="M38" s="465"/>
      <c r="N38" s="57"/>
      <c r="O38" s="57"/>
      <c r="P38" s="57"/>
      <c r="Q38" s="57"/>
      <c r="R38" s="57"/>
      <c r="S38" s="57"/>
      <c r="T38" s="57"/>
      <c r="U38" s="451"/>
      <c r="V38" s="57"/>
    </row>
    <row r="39" spans="1:22" s="452" customForma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465"/>
      <c r="M39" s="465"/>
      <c r="N39" s="57"/>
      <c r="O39" s="57"/>
      <c r="P39" s="57"/>
      <c r="Q39" s="57"/>
      <c r="R39" s="57"/>
      <c r="S39" s="57"/>
      <c r="T39" s="57"/>
      <c r="U39" s="451"/>
      <c r="V39" s="57"/>
    </row>
    <row r="40" spans="1:22" s="452" customForma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465"/>
      <c r="N40" s="57"/>
      <c r="O40" s="57"/>
      <c r="P40" s="57"/>
      <c r="Q40" s="57"/>
      <c r="R40" s="57"/>
      <c r="S40" s="57"/>
      <c r="T40" s="57"/>
      <c r="U40" s="451"/>
      <c r="V40" s="57"/>
    </row>
    <row r="41" spans="1:22" s="452" customFormat="1" x14ac:dyDescent="0.2">
      <c r="B41" s="878" t="s">
        <v>599</v>
      </c>
      <c r="C41" s="878"/>
      <c r="D41" s="878"/>
      <c r="E41" s="878"/>
      <c r="F41" s="878"/>
      <c r="G41" s="878"/>
      <c r="H41" s="878"/>
      <c r="I41" s="878"/>
      <c r="J41" s="878"/>
      <c r="K41" s="878"/>
      <c r="L41" s="878"/>
    </row>
    <row r="42" spans="1:22" s="452" customFormat="1" x14ac:dyDescent="0.2">
      <c r="B42" s="878" t="s">
        <v>606</v>
      </c>
      <c r="C42" s="878"/>
      <c r="D42" s="878"/>
      <c r="E42" s="878"/>
      <c r="F42" s="878"/>
      <c r="G42" s="878"/>
      <c r="H42" s="878"/>
      <c r="I42" s="878"/>
      <c r="J42" s="878"/>
      <c r="K42" s="878"/>
      <c r="L42" s="878"/>
    </row>
    <row r="43" spans="1:22" s="452" customForma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431" t="s">
        <v>607</v>
      </c>
      <c r="L43" s="10"/>
    </row>
    <row r="44" spans="1:22" s="452" customFormat="1" ht="25.5" x14ac:dyDescent="0.2">
      <c r="B44" s="879" t="s">
        <v>498</v>
      </c>
      <c r="C44" s="879"/>
      <c r="D44" s="879"/>
      <c r="E44" s="455" t="s">
        <v>900</v>
      </c>
      <c r="F44" s="423" t="s">
        <v>908</v>
      </c>
      <c r="G44" s="423" t="s">
        <v>902</v>
      </c>
      <c r="H44" s="423" t="s">
        <v>903</v>
      </c>
      <c r="I44" s="423" t="s">
        <v>904</v>
      </c>
      <c r="J44" s="423" t="s">
        <v>905</v>
      </c>
      <c r="K44" s="423" t="s">
        <v>45</v>
      </c>
      <c r="L44" s="10"/>
    </row>
    <row r="45" spans="1:22" s="452" customFormat="1" x14ac:dyDescent="0.2">
      <c r="B45" s="879" t="s">
        <v>499</v>
      </c>
      <c r="C45" s="879"/>
      <c r="D45" s="879"/>
      <c r="E45" s="466">
        <f>E46+E51+E52</f>
        <v>60780125</v>
      </c>
      <c r="F45" s="466">
        <f>F52+F51+F46</f>
        <v>0</v>
      </c>
      <c r="G45" s="466">
        <f>G52+G51+G46</f>
        <v>0</v>
      </c>
      <c r="H45" s="466">
        <f>H52+H51+H46</f>
        <v>0</v>
      </c>
      <c r="I45" s="466">
        <f>I52+I51+I46</f>
        <v>0</v>
      </c>
      <c r="J45" s="466">
        <f>J52+J51+J46</f>
        <v>0</v>
      </c>
      <c r="K45" s="466">
        <f t="shared" ref="K45:K52" si="4">SUM(E45:J45)</f>
        <v>60780125</v>
      </c>
      <c r="L45" s="268"/>
    </row>
    <row r="46" spans="1:22" s="452" customFormat="1" x14ac:dyDescent="0.2">
      <c r="B46" s="872" t="s">
        <v>500</v>
      </c>
      <c r="C46" s="872"/>
      <c r="D46" s="872"/>
      <c r="E46" s="16">
        <f t="shared" ref="E46:J46" si="5">SUM(E47:E50)</f>
        <v>0</v>
      </c>
      <c r="F46" s="16">
        <f t="shared" si="5"/>
        <v>0</v>
      </c>
      <c r="G46" s="16">
        <f t="shared" si="5"/>
        <v>0</v>
      </c>
      <c r="H46" s="16">
        <f t="shared" si="5"/>
        <v>0</v>
      </c>
      <c r="I46" s="16">
        <f t="shared" si="5"/>
        <v>0</v>
      </c>
      <c r="J46" s="16">
        <f t="shared" si="5"/>
        <v>0</v>
      </c>
      <c r="K46" s="466">
        <f t="shared" si="4"/>
        <v>0</v>
      </c>
      <c r="L46" s="268"/>
    </row>
    <row r="47" spans="1:22" s="452" customFormat="1" x14ac:dyDescent="0.2">
      <c r="B47" s="871" t="s">
        <v>501</v>
      </c>
      <c r="C47" s="871"/>
      <c r="D47" s="871"/>
      <c r="E47" s="143"/>
      <c r="F47" s="143"/>
      <c r="G47" s="143"/>
      <c r="H47" s="143"/>
      <c r="I47" s="143"/>
      <c r="J47" s="143"/>
      <c r="K47" s="467">
        <f t="shared" si="4"/>
        <v>0</v>
      </c>
      <c r="L47" s="10"/>
    </row>
    <row r="48" spans="1:22" s="452" customFormat="1" x14ac:dyDescent="0.2">
      <c r="B48" s="871" t="s">
        <v>613</v>
      </c>
      <c r="C48" s="871"/>
      <c r="D48" s="871"/>
      <c r="E48" s="143"/>
      <c r="F48" s="143"/>
      <c r="G48" s="143"/>
      <c r="H48" s="143"/>
      <c r="I48" s="143"/>
      <c r="J48" s="143"/>
      <c r="K48" s="467">
        <f t="shared" si="4"/>
        <v>0</v>
      </c>
      <c r="L48" s="10"/>
    </row>
    <row r="49" spans="2:12" s="452" customFormat="1" x14ac:dyDescent="0.2">
      <c r="B49" s="873" t="s">
        <v>614</v>
      </c>
      <c r="C49" s="873"/>
      <c r="D49" s="873"/>
      <c r="E49" s="143"/>
      <c r="F49" s="143"/>
      <c r="G49" s="143"/>
      <c r="H49" s="143"/>
      <c r="I49" s="143"/>
      <c r="J49" s="143"/>
      <c r="K49" s="467">
        <f t="shared" si="4"/>
        <v>0</v>
      </c>
      <c r="L49" s="10"/>
    </row>
    <row r="50" spans="2:12" s="452" customFormat="1" x14ac:dyDescent="0.2">
      <c r="B50" s="873" t="s">
        <v>509</v>
      </c>
      <c r="C50" s="873"/>
      <c r="D50" s="873"/>
      <c r="E50" s="143"/>
      <c r="F50" s="143"/>
      <c r="G50" s="143"/>
      <c r="H50" s="143"/>
      <c r="I50" s="143"/>
      <c r="J50" s="143"/>
      <c r="K50" s="467">
        <f t="shared" si="4"/>
        <v>0</v>
      </c>
      <c r="L50" s="10"/>
    </row>
    <row r="51" spans="2:12" s="452" customFormat="1" x14ac:dyDescent="0.2">
      <c r="B51" s="875" t="s">
        <v>505</v>
      </c>
      <c r="C51" s="875"/>
      <c r="D51" s="875"/>
      <c r="E51" s="16">
        <v>60780125</v>
      </c>
      <c r="F51" s="16"/>
      <c r="G51" s="16"/>
      <c r="H51" s="16"/>
      <c r="I51" s="16"/>
      <c r="J51" s="16"/>
      <c r="K51" s="466">
        <f t="shared" si="4"/>
        <v>60780125</v>
      </c>
      <c r="L51" s="268"/>
    </row>
    <row r="52" spans="2:12" s="452" customFormat="1" x14ac:dyDescent="0.2">
      <c r="B52" s="875" t="s">
        <v>615</v>
      </c>
      <c r="C52" s="875"/>
      <c r="D52" s="875"/>
      <c r="E52" s="16"/>
      <c r="F52" s="143"/>
      <c r="G52" s="143"/>
      <c r="H52" s="143"/>
      <c r="I52" s="143"/>
      <c r="J52" s="143"/>
      <c r="K52" s="466">
        <f t="shared" si="4"/>
        <v>0</v>
      </c>
      <c r="L52" s="10"/>
    </row>
    <row r="53" spans="2:12" s="452" customFormat="1" x14ac:dyDescent="0.2">
      <c r="B53" s="872" t="s">
        <v>506</v>
      </c>
      <c r="C53" s="872"/>
      <c r="D53" s="872"/>
      <c r="E53" s="143"/>
      <c r="F53" s="16"/>
      <c r="G53" s="143"/>
      <c r="H53" s="143"/>
      <c r="I53" s="143"/>
      <c r="J53" s="143"/>
      <c r="K53" s="143"/>
      <c r="L53" s="10"/>
    </row>
    <row r="54" spans="2:12" s="452" customFormat="1" x14ac:dyDescent="0.2">
      <c r="B54" s="871" t="s">
        <v>500</v>
      </c>
      <c r="C54" s="871"/>
      <c r="D54" s="871"/>
      <c r="E54" s="143"/>
      <c r="F54" s="143"/>
      <c r="G54" s="143"/>
      <c r="H54" s="143"/>
      <c r="I54" s="143"/>
      <c r="J54" s="143"/>
      <c r="K54" s="143"/>
      <c r="L54" s="10"/>
    </row>
    <row r="55" spans="2:12" s="452" customFormat="1" x14ac:dyDescent="0.2">
      <c r="B55" s="871" t="s">
        <v>501</v>
      </c>
      <c r="C55" s="871"/>
      <c r="D55" s="871"/>
      <c r="E55" s="143"/>
      <c r="F55" s="143"/>
      <c r="G55" s="143"/>
      <c r="H55" s="143"/>
      <c r="I55" s="143"/>
      <c r="J55" s="143"/>
      <c r="K55" s="143"/>
      <c r="L55" s="10"/>
    </row>
    <row r="56" spans="2:12" s="452" customFormat="1" x14ac:dyDescent="0.2">
      <c r="B56" s="871" t="s">
        <v>507</v>
      </c>
      <c r="C56" s="871"/>
      <c r="D56" s="871"/>
      <c r="E56" s="143"/>
      <c r="F56" s="143"/>
      <c r="G56" s="143"/>
      <c r="H56" s="143"/>
      <c r="I56" s="143"/>
      <c r="J56" s="143"/>
      <c r="K56" s="143"/>
      <c r="L56" s="10"/>
    </row>
    <row r="57" spans="2:12" s="452" customFormat="1" x14ac:dyDescent="0.2">
      <c r="B57" s="873" t="s">
        <v>508</v>
      </c>
      <c r="C57" s="873"/>
      <c r="D57" s="873"/>
      <c r="E57" s="143"/>
      <c r="F57" s="143"/>
      <c r="G57" s="143"/>
      <c r="H57" s="143"/>
      <c r="I57" s="143"/>
      <c r="J57" s="143"/>
      <c r="K57" s="143"/>
      <c r="L57" s="10"/>
    </row>
    <row r="58" spans="2:12" s="452" customFormat="1" x14ac:dyDescent="0.2">
      <c r="B58" s="873" t="s">
        <v>509</v>
      </c>
      <c r="C58" s="873"/>
      <c r="D58" s="873"/>
      <c r="E58" s="143"/>
      <c r="F58" s="143"/>
      <c r="G58" s="143"/>
      <c r="H58" s="143"/>
      <c r="I58" s="143"/>
      <c r="J58" s="143"/>
      <c r="K58" s="143"/>
      <c r="L58" s="10"/>
    </row>
    <row r="59" spans="2:12" s="452" customFormat="1" x14ac:dyDescent="0.2">
      <c r="B59" s="873"/>
      <c r="C59" s="873"/>
      <c r="D59" s="873"/>
      <c r="E59" s="143"/>
      <c r="F59" s="143"/>
      <c r="G59" s="143"/>
      <c r="H59" s="143"/>
      <c r="I59" s="143"/>
      <c r="J59" s="143"/>
      <c r="K59" s="143"/>
      <c r="L59" s="10"/>
    </row>
    <row r="60" spans="2:12" s="452" customFormat="1" x14ac:dyDescent="0.2">
      <c r="B60" s="872" t="s">
        <v>510</v>
      </c>
      <c r="C60" s="872"/>
      <c r="D60" s="872"/>
      <c r="E60" s="16">
        <f t="shared" ref="E60:K60" si="6">E45+E53</f>
        <v>60780125</v>
      </c>
      <c r="F60" s="16">
        <f t="shared" si="6"/>
        <v>0</v>
      </c>
      <c r="G60" s="16">
        <f t="shared" si="6"/>
        <v>0</v>
      </c>
      <c r="H60" s="16">
        <f t="shared" si="6"/>
        <v>0</v>
      </c>
      <c r="I60" s="16">
        <f t="shared" si="6"/>
        <v>0</v>
      </c>
      <c r="J60" s="16">
        <f t="shared" si="6"/>
        <v>0</v>
      </c>
      <c r="K60" s="16">
        <f t="shared" si="6"/>
        <v>60780125</v>
      </c>
      <c r="L60" s="10"/>
    </row>
    <row r="61" spans="2:12" s="452" customFormat="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2:12" s="452" customForma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2:12" s="452" customFormat="1" ht="25.5" x14ac:dyDescent="0.2">
      <c r="B63" s="874" t="s">
        <v>511</v>
      </c>
      <c r="C63" s="874"/>
      <c r="D63" s="874"/>
      <c r="E63" s="455" t="s">
        <v>900</v>
      </c>
      <c r="F63" s="423" t="s">
        <v>908</v>
      </c>
      <c r="G63" s="423" t="s">
        <v>902</v>
      </c>
      <c r="H63" s="423" t="s">
        <v>903</v>
      </c>
      <c r="I63" s="423" t="s">
        <v>904</v>
      </c>
      <c r="J63" s="423" t="s">
        <v>905</v>
      </c>
      <c r="K63" s="423" t="s">
        <v>45</v>
      </c>
      <c r="L63" s="10"/>
    </row>
    <row r="64" spans="2:12" s="452" customFormat="1" x14ac:dyDescent="0.2">
      <c r="B64" s="872" t="s">
        <v>512</v>
      </c>
      <c r="C64" s="872"/>
      <c r="D64" s="872"/>
      <c r="E64" s="16">
        <f>E65</f>
        <v>220000</v>
      </c>
      <c r="F64" s="16">
        <f>F65</f>
        <v>2640000</v>
      </c>
      <c r="G64" s="16">
        <f>G65</f>
        <v>57920125</v>
      </c>
      <c r="H64" s="16">
        <f>SUM(H65:H66)</f>
        <v>0</v>
      </c>
      <c r="I64" s="16">
        <f>SUM(I65:I66)</f>
        <v>0</v>
      </c>
      <c r="J64" s="16">
        <f>SUM(J65:J66)</f>
        <v>0</v>
      </c>
      <c r="K64" s="16">
        <f>SUM(E64:J64)</f>
        <v>60780125</v>
      </c>
      <c r="L64" s="268"/>
    </row>
    <row r="65" spans="2:12" s="452" customFormat="1" ht="24" customHeight="1" x14ac:dyDescent="0.2">
      <c r="B65" s="871" t="s">
        <v>617</v>
      </c>
      <c r="C65" s="871"/>
      <c r="D65" s="871"/>
      <c r="E65" s="143">
        <v>220000</v>
      </c>
      <c r="F65" s="143">
        <v>2640000</v>
      </c>
      <c r="G65" s="143">
        <v>57920125</v>
      </c>
      <c r="H65" s="143"/>
      <c r="I65" s="143"/>
      <c r="J65" s="143"/>
      <c r="K65" s="16">
        <f>SUM(E65:J65)</f>
        <v>60780125</v>
      </c>
      <c r="L65" s="10"/>
    </row>
    <row r="66" spans="2:12" s="468" customFormat="1" x14ac:dyDescent="0.2">
      <c r="B66" s="873"/>
      <c r="C66" s="873"/>
      <c r="D66" s="873"/>
      <c r="E66" s="143"/>
      <c r="F66" s="143"/>
      <c r="G66" s="143"/>
      <c r="H66" s="143"/>
      <c r="I66" s="143"/>
      <c r="J66" s="143"/>
      <c r="K66" s="143">
        <f>SUM(E66:J66)</f>
        <v>0</v>
      </c>
      <c r="L66" s="10"/>
    </row>
    <row r="67" spans="2:12" s="452" customFormat="1" x14ac:dyDescent="0.2">
      <c r="B67" s="873"/>
      <c r="C67" s="873"/>
      <c r="D67" s="873"/>
      <c r="E67" s="143"/>
      <c r="F67" s="143"/>
      <c r="G67" s="143"/>
      <c r="H67" s="143"/>
      <c r="I67" s="143"/>
      <c r="J67" s="143"/>
      <c r="K67" s="143"/>
      <c r="L67" s="10"/>
    </row>
    <row r="68" spans="2:12" s="452" customFormat="1" x14ac:dyDescent="0.2">
      <c r="B68" s="469" t="s">
        <v>514</v>
      </c>
      <c r="C68" s="469"/>
      <c r="D68" s="469"/>
      <c r="E68" s="16"/>
      <c r="F68" s="16"/>
      <c r="G68" s="16"/>
      <c r="H68" s="16"/>
      <c r="I68" s="16"/>
      <c r="J68" s="16"/>
      <c r="K68" s="16"/>
      <c r="L68" s="268"/>
    </row>
    <row r="69" spans="2:12" s="452" customFormat="1" x14ac:dyDescent="0.2">
      <c r="B69" s="871" t="s">
        <v>618</v>
      </c>
      <c r="C69" s="871"/>
      <c r="D69" s="871"/>
      <c r="E69" s="143"/>
      <c r="F69" s="143"/>
      <c r="G69" s="143"/>
      <c r="H69" s="143"/>
      <c r="I69" s="143"/>
      <c r="J69" s="143"/>
      <c r="K69" s="143"/>
      <c r="L69" s="10"/>
    </row>
    <row r="70" spans="2:12" s="452" customFormat="1" x14ac:dyDescent="0.2">
      <c r="B70" s="872" t="s">
        <v>515</v>
      </c>
      <c r="C70" s="872"/>
      <c r="D70" s="872"/>
      <c r="E70" s="16">
        <v>279400</v>
      </c>
      <c r="F70" s="16">
        <f t="shared" ref="F70:K70" si="7">F64+F68</f>
        <v>2640000</v>
      </c>
      <c r="G70" s="16">
        <f t="shared" si="7"/>
        <v>57920125</v>
      </c>
      <c r="H70" s="16">
        <f t="shared" si="7"/>
        <v>0</v>
      </c>
      <c r="I70" s="16">
        <f t="shared" si="7"/>
        <v>0</v>
      </c>
      <c r="J70" s="16">
        <f t="shared" si="7"/>
        <v>0</v>
      </c>
      <c r="K70" s="16">
        <f t="shared" si="7"/>
        <v>60780125</v>
      </c>
      <c r="L70" s="10"/>
    </row>
    <row r="71" spans="2:12" s="452" customFormat="1" x14ac:dyDescent="0.2">
      <c r="B71" s="470"/>
      <c r="C71" s="471"/>
      <c r="D71" s="471"/>
      <c r="E71" s="472"/>
      <c r="F71" s="472"/>
      <c r="G71" s="472"/>
      <c r="H71" s="472"/>
      <c r="I71" s="472"/>
      <c r="J71" s="472"/>
      <c r="K71" s="472"/>
      <c r="L71" s="10"/>
    </row>
    <row r="72" spans="2:12" s="452" customFormat="1" x14ac:dyDescent="0.2">
      <c r="B72" s="10" t="s">
        <v>619</v>
      </c>
      <c r="C72" s="452" t="s">
        <v>620</v>
      </c>
      <c r="K72" s="10"/>
      <c r="L72" s="473"/>
    </row>
    <row r="73" spans="2:12" s="452" customFormat="1" x14ac:dyDescent="0.2"/>
    <row r="74" spans="2:12" s="452" customFormat="1" x14ac:dyDescent="0.2"/>
    <row r="75" spans="2:12" s="452" customFormat="1" x14ac:dyDescent="0.2"/>
    <row r="76" spans="2:12" s="452" customFormat="1" x14ac:dyDescent="0.2"/>
    <row r="77" spans="2:12" s="452" customFormat="1" x14ac:dyDescent="0.2">
      <c r="L77" s="452" t="s">
        <v>907</v>
      </c>
    </row>
    <row r="78" spans="2:12" s="452" customFormat="1" ht="27" customHeight="1" x14ac:dyDescent="0.2"/>
    <row r="79" spans="2:12" s="452" customFormat="1" x14ac:dyDescent="0.2">
      <c r="B79" s="877" t="s">
        <v>621</v>
      </c>
      <c r="C79" s="877"/>
      <c r="D79" s="877"/>
      <c r="E79" s="877"/>
      <c r="F79" s="877"/>
      <c r="G79" s="877"/>
      <c r="H79" s="877"/>
      <c r="I79" s="877"/>
      <c r="J79" s="877"/>
      <c r="K79" s="877"/>
      <c r="L79" s="877"/>
    </row>
    <row r="80" spans="2:12" s="452" customFormat="1" x14ac:dyDescent="0.2">
      <c r="B80" s="878" t="s">
        <v>622</v>
      </c>
      <c r="C80" s="878"/>
      <c r="D80" s="878"/>
      <c r="E80" s="878"/>
      <c r="F80" s="878"/>
      <c r="G80" s="878"/>
      <c r="H80" s="878"/>
      <c r="I80" s="878"/>
      <c r="J80" s="878"/>
      <c r="K80" s="878"/>
      <c r="L80" s="878"/>
    </row>
    <row r="81" spans="2:12" s="452" customFormat="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431" t="s">
        <v>607</v>
      </c>
      <c r="L81" s="10"/>
    </row>
    <row r="82" spans="2:12" s="452" customFormat="1" ht="25.5" x14ac:dyDescent="0.2">
      <c r="B82" s="879" t="s">
        <v>498</v>
      </c>
      <c r="C82" s="879"/>
      <c r="D82" s="879"/>
      <c r="E82" s="455" t="s">
        <v>900</v>
      </c>
      <c r="F82" s="423" t="s">
        <v>908</v>
      </c>
      <c r="G82" s="423" t="s">
        <v>902</v>
      </c>
      <c r="H82" s="423" t="s">
        <v>903</v>
      </c>
      <c r="I82" s="423" t="s">
        <v>904</v>
      </c>
      <c r="J82" s="423" t="s">
        <v>905</v>
      </c>
      <c r="K82" s="423" t="s">
        <v>45</v>
      </c>
      <c r="L82" s="10"/>
    </row>
    <row r="83" spans="2:12" s="452" customFormat="1" x14ac:dyDescent="0.2">
      <c r="B83" s="879" t="s">
        <v>499</v>
      </c>
      <c r="C83" s="879"/>
      <c r="D83" s="879"/>
      <c r="E83" s="466">
        <f t="shared" ref="E83:F83" si="8">E90+E89+E84</f>
        <v>57534684</v>
      </c>
      <c r="F83" s="466">
        <f t="shared" si="8"/>
        <v>0</v>
      </c>
      <c r="G83" s="466">
        <f>G90+G89+G84</f>
        <v>0</v>
      </c>
      <c r="H83" s="466">
        <f>H90+H89+H84</f>
        <v>0</v>
      </c>
      <c r="I83" s="466">
        <f>I90+I89+I84</f>
        <v>0</v>
      </c>
      <c r="J83" s="466">
        <f>J90+J89+J84</f>
        <v>0</v>
      </c>
      <c r="K83" s="466">
        <f t="shared" ref="K83:K90" si="9">SUM(E83:J83)</f>
        <v>57534684</v>
      </c>
      <c r="L83" s="268"/>
    </row>
    <row r="84" spans="2:12" s="452" customFormat="1" x14ac:dyDescent="0.2">
      <c r="B84" s="872" t="s">
        <v>500</v>
      </c>
      <c r="C84" s="872"/>
      <c r="D84" s="872"/>
      <c r="E84" s="16">
        <f t="shared" ref="E84:J84" si="10">SUM(E85:E88)</f>
        <v>0</v>
      </c>
      <c r="F84" s="16">
        <f t="shared" si="10"/>
        <v>0</v>
      </c>
      <c r="G84" s="16">
        <f t="shared" si="10"/>
        <v>0</v>
      </c>
      <c r="H84" s="16">
        <f t="shared" si="10"/>
        <v>0</v>
      </c>
      <c r="I84" s="16">
        <f t="shared" si="10"/>
        <v>0</v>
      </c>
      <c r="J84" s="16">
        <f t="shared" si="10"/>
        <v>0</v>
      </c>
      <c r="K84" s="466">
        <f t="shared" si="9"/>
        <v>0</v>
      </c>
      <c r="L84" s="268"/>
    </row>
    <row r="85" spans="2:12" s="452" customFormat="1" x14ac:dyDescent="0.2">
      <c r="B85" s="871" t="s">
        <v>501</v>
      </c>
      <c r="C85" s="871"/>
      <c r="D85" s="871"/>
      <c r="E85" s="143"/>
      <c r="F85" s="143"/>
      <c r="G85" s="143"/>
      <c r="H85" s="143"/>
      <c r="I85" s="143"/>
      <c r="J85" s="143"/>
      <c r="K85" s="467">
        <f t="shared" si="9"/>
        <v>0</v>
      </c>
      <c r="L85" s="10"/>
    </row>
    <row r="86" spans="2:12" s="452" customFormat="1" x14ac:dyDescent="0.2">
      <c r="B86" s="871" t="s">
        <v>613</v>
      </c>
      <c r="C86" s="871"/>
      <c r="D86" s="871"/>
      <c r="E86" s="143"/>
      <c r="F86" s="143"/>
      <c r="G86" s="143"/>
      <c r="H86" s="143"/>
      <c r="I86" s="143"/>
      <c r="J86" s="143"/>
      <c r="K86" s="467">
        <f t="shared" si="9"/>
        <v>0</v>
      </c>
      <c r="L86" s="10"/>
    </row>
    <row r="87" spans="2:12" s="452" customFormat="1" x14ac:dyDescent="0.2">
      <c r="B87" s="873" t="s">
        <v>614</v>
      </c>
      <c r="C87" s="873"/>
      <c r="D87" s="873"/>
      <c r="E87" s="143"/>
      <c r="F87" s="143"/>
      <c r="G87" s="143"/>
      <c r="H87" s="143"/>
      <c r="I87" s="143"/>
      <c r="J87" s="143"/>
      <c r="K87" s="467">
        <f t="shared" si="9"/>
        <v>0</v>
      </c>
      <c r="L87" s="10"/>
    </row>
    <row r="88" spans="2:12" s="452" customFormat="1" x14ac:dyDescent="0.2">
      <c r="B88" s="873" t="s">
        <v>509</v>
      </c>
      <c r="C88" s="873"/>
      <c r="D88" s="873"/>
      <c r="E88" s="143"/>
      <c r="F88" s="143"/>
      <c r="G88" s="143"/>
      <c r="H88" s="143"/>
      <c r="I88" s="143"/>
      <c r="J88" s="143"/>
      <c r="K88" s="467">
        <f t="shared" si="9"/>
        <v>0</v>
      </c>
      <c r="L88" s="10"/>
    </row>
    <row r="89" spans="2:12" s="452" customFormat="1" x14ac:dyDescent="0.2">
      <c r="B89" s="875" t="s">
        <v>505</v>
      </c>
      <c r="C89" s="875"/>
      <c r="D89" s="875"/>
      <c r="E89" s="16">
        <v>57534684</v>
      </c>
      <c r="F89" s="16"/>
      <c r="G89" s="16"/>
      <c r="H89" s="16"/>
      <c r="I89" s="16"/>
      <c r="J89" s="16"/>
      <c r="K89" s="466">
        <f t="shared" si="9"/>
        <v>57534684</v>
      </c>
      <c r="L89" s="268"/>
    </row>
    <row r="90" spans="2:12" s="452" customFormat="1" x14ac:dyDescent="0.2">
      <c r="B90" s="875" t="s">
        <v>615</v>
      </c>
      <c r="C90" s="875"/>
      <c r="D90" s="875"/>
      <c r="E90" s="16"/>
      <c r="F90" s="143"/>
      <c r="G90" s="143"/>
      <c r="H90" s="143"/>
      <c r="I90" s="143"/>
      <c r="J90" s="143"/>
      <c r="K90" s="466">
        <f t="shared" si="9"/>
        <v>0</v>
      </c>
      <c r="L90" s="10"/>
    </row>
    <row r="91" spans="2:12" s="452" customFormat="1" x14ac:dyDescent="0.2">
      <c r="B91" s="872" t="s">
        <v>506</v>
      </c>
      <c r="C91" s="872"/>
      <c r="D91" s="872"/>
      <c r="E91" s="143"/>
      <c r="F91" s="16"/>
      <c r="G91" s="143"/>
      <c r="H91" s="143"/>
      <c r="I91" s="143"/>
      <c r="J91" s="143"/>
      <c r="K91" s="143"/>
      <c r="L91" s="10"/>
    </row>
    <row r="92" spans="2:12" s="452" customFormat="1" x14ac:dyDescent="0.2">
      <c r="B92" s="871" t="s">
        <v>500</v>
      </c>
      <c r="C92" s="871"/>
      <c r="D92" s="871"/>
      <c r="E92" s="143"/>
      <c r="F92" s="143"/>
      <c r="G92" s="143"/>
      <c r="H92" s="143"/>
      <c r="I92" s="143"/>
      <c r="J92" s="143"/>
      <c r="K92" s="143"/>
      <c r="L92" s="10"/>
    </row>
    <row r="93" spans="2:12" s="452" customFormat="1" x14ac:dyDescent="0.2">
      <c r="B93" s="871" t="s">
        <v>501</v>
      </c>
      <c r="C93" s="871"/>
      <c r="D93" s="871"/>
      <c r="E93" s="143"/>
      <c r="F93" s="143"/>
      <c r="G93" s="143"/>
      <c r="H93" s="143"/>
      <c r="I93" s="143"/>
      <c r="J93" s="143"/>
      <c r="K93" s="143"/>
      <c r="L93" s="10"/>
    </row>
    <row r="94" spans="2:12" s="452" customFormat="1" x14ac:dyDescent="0.2">
      <c r="B94" s="871" t="s">
        <v>507</v>
      </c>
      <c r="C94" s="871"/>
      <c r="D94" s="871"/>
      <c r="E94" s="143"/>
      <c r="F94" s="143"/>
      <c r="G94" s="143"/>
      <c r="H94" s="143"/>
      <c r="I94" s="143"/>
      <c r="J94" s="143"/>
      <c r="K94" s="143"/>
      <c r="L94" s="10"/>
    </row>
    <row r="95" spans="2:12" s="452" customFormat="1" x14ac:dyDescent="0.2">
      <c r="B95" s="873" t="s">
        <v>508</v>
      </c>
      <c r="C95" s="873"/>
      <c r="D95" s="873"/>
      <c r="E95" s="143"/>
      <c r="F95" s="143"/>
      <c r="G95" s="143"/>
      <c r="H95" s="143"/>
      <c r="I95" s="143"/>
      <c r="J95" s="143"/>
      <c r="K95" s="143"/>
      <c r="L95" s="10"/>
    </row>
    <row r="96" spans="2:12" s="452" customFormat="1" x14ac:dyDescent="0.2">
      <c r="B96" s="873" t="s">
        <v>509</v>
      </c>
      <c r="C96" s="873"/>
      <c r="D96" s="873"/>
      <c r="E96" s="143"/>
      <c r="F96" s="143"/>
      <c r="G96" s="143"/>
      <c r="H96" s="143"/>
      <c r="I96" s="143"/>
      <c r="J96" s="143"/>
      <c r="K96" s="143"/>
      <c r="L96" s="10"/>
    </row>
    <row r="97" spans="2:12" s="452" customFormat="1" x14ac:dyDescent="0.2">
      <c r="B97" s="873"/>
      <c r="C97" s="873"/>
      <c r="D97" s="873"/>
      <c r="E97" s="143"/>
      <c r="F97" s="143"/>
      <c r="G97" s="143"/>
      <c r="H97" s="143"/>
      <c r="I97" s="143"/>
      <c r="J97" s="143"/>
      <c r="K97" s="143"/>
      <c r="L97" s="10"/>
    </row>
    <row r="98" spans="2:12" s="452" customFormat="1" x14ac:dyDescent="0.2">
      <c r="B98" s="872" t="s">
        <v>510</v>
      </c>
      <c r="C98" s="872"/>
      <c r="D98" s="872"/>
      <c r="E98" s="16">
        <f t="shared" ref="E98:K98" si="11">E83+E91</f>
        <v>57534684</v>
      </c>
      <c r="F98" s="16">
        <f t="shared" si="11"/>
        <v>0</v>
      </c>
      <c r="G98" s="16">
        <f t="shared" si="11"/>
        <v>0</v>
      </c>
      <c r="H98" s="16">
        <f t="shared" si="11"/>
        <v>0</v>
      </c>
      <c r="I98" s="16">
        <f t="shared" si="11"/>
        <v>0</v>
      </c>
      <c r="J98" s="16">
        <f t="shared" si="11"/>
        <v>0</v>
      </c>
      <c r="K98" s="16">
        <f t="shared" si="11"/>
        <v>57534684</v>
      </c>
      <c r="L98" s="10"/>
    </row>
    <row r="99" spans="2:12" s="452" customFormat="1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2:12" s="452" customFormat="1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2:12" s="452" customFormat="1" ht="25.5" x14ac:dyDescent="0.2">
      <c r="B101" s="874" t="s">
        <v>511</v>
      </c>
      <c r="C101" s="874"/>
      <c r="D101" s="874"/>
      <c r="E101" s="455" t="s">
        <v>900</v>
      </c>
      <c r="F101" s="423" t="s">
        <v>908</v>
      </c>
      <c r="G101" s="423" t="s">
        <v>902</v>
      </c>
      <c r="H101" s="423" t="s">
        <v>903</v>
      </c>
      <c r="I101" s="423" t="s">
        <v>904</v>
      </c>
      <c r="J101" s="423" t="s">
        <v>905</v>
      </c>
      <c r="K101" s="423" t="s">
        <v>45</v>
      </c>
      <c r="L101" s="10"/>
    </row>
    <row r="102" spans="2:12" s="452" customFormat="1" x14ac:dyDescent="0.2">
      <c r="B102" s="872" t="s">
        <v>512</v>
      </c>
      <c r="C102" s="872"/>
      <c r="D102" s="872"/>
      <c r="E102" s="16">
        <f>E103</f>
        <v>6684063</v>
      </c>
      <c r="F102" s="16">
        <f t="shared" ref="F102:K102" si="12">F103</f>
        <v>5353189</v>
      </c>
      <c r="G102" s="16">
        <f t="shared" si="12"/>
        <v>45497432</v>
      </c>
      <c r="H102" s="16">
        <f t="shared" si="12"/>
        <v>0</v>
      </c>
      <c r="I102" s="16">
        <f t="shared" si="12"/>
        <v>0</v>
      </c>
      <c r="J102" s="16">
        <f t="shared" si="12"/>
        <v>0</v>
      </c>
      <c r="K102" s="16">
        <f t="shared" si="12"/>
        <v>57534684</v>
      </c>
      <c r="L102" s="268"/>
    </row>
    <row r="103" spans="2:12" s="452" customFormat="1" x14ac:dyDescent="0.2">
      <c r="B103" s="871" t="s">
        <v>617</v>
      </c>
      <c r="C103" s="871"/>
      <c r="D103" s="871"/>
      <c r="E103" s="143">
        <v>6684063</v>
      </c>
      <c r="F103" s="143">
        <v>5353189</v>
      </c>
      <c r="G103" s="143">
        <v>45497432</v>
      </c>
      <c r="H103" s="143"/>
      <c r="I103" s="143"/>
      <c r="J103" s="143"/>
      <c r="K103" s="16">
        <f>SUM(E103:J103)</f>
        <v>57534684</v>
      </c>
      <c r="L103" s="10"/>
    </row>
    <row r="104" spans="2:12" s="452" customFormat="1" x14ac:dyDescent="0.2">
      <c r="B104" s="873"/>
      <c r="C104" s="873"/>
      <c r="D104" s="873"/>
      <c r="E104" s="143"/>
      <c r="F104" s="143"/>
      <c r="G104" s="143"/>
      <c r="H104" s="143"/>
      <c r="I104" s="143"/>
      <c r="J104" s="143"/>
      <c r="K104" s="143">
        <f>SUM(E104:J104)</f>
        <v>0</v>
      </c>
      <c r="L104" s="10"/>
    </row>
    <row r="105" spans="2:12" s="452" customFormat="1" ht="23.25" customHeight="1" x14ac:dyDescent="0.2">
      <c r="B105" s="873"/>
      <c r="C105" s="873"/>
      <c r="D105" s="873"/>
      <c r="E105" s="143"/>
      <c r="F105" s="143"/>
      <c r="G105" s="143"/>
      <c r="H105" s="143"/>
      <c r="I105" s="143"/>
      <c r="J105" s="143"/>
      <c r="K105" s="143"/>
      <c r="L105" s="10"/>
    </row>
    <row r="106" spans="2:12" s="452" customFormat="1" x14ac:dyDescent="0.2">
      <c r="B106" s="469" t="s">
        <v>514</v>
      </c>
      <c r="C106" s="469"/>
      <c r="D106" s="469"/>
      <c r="E106" s="16"/>
      <c r="F106" s="16"/>
      <c r="G106" s="16"/>
      <c r="H106" s="16"/>
      <c r="I106" s="16"/>
      <c r="J106" s="16"/>
      <c r="K106" s="16"/>
      <c r="L106" s="268"/>
    </row>
    <row r="107" spans="2:12" s="452" customFormat="1" x14ac:dyDescent="0.2">
      <c r="B107" s="871" t="s">
        <v>618</v>
      </c>
      <c r="C107" s="871"/>
      <c r="D107" s="871"/>
      <c r="E107" s="143"/>
      <c r="F107" s="143"/>
      <c r="G107" s="143"/>
      <c r="H107" s="143"/>
      <c r="I107" s="143"/>
      <c r="J107" s="143"/>
      <c r="K107" s="143"/>
      <c r="L107" s="10"/>
    </row>
    <row r="108" spans="2:12" s="452" customFormat="1" x14ac:dyDescent="0.2">
      <c r="B108" s="872" t="s">
        <v>515</v>
      </c>
      <c r="C108" s="872"/>
      <c r="D108" s="872"/>
      <c r="E108" s="16">
        <f>E102+E106</f>
        <v>6684063</v>
      </c>
      <c r="F108" s="16">
        <f t="shared" ref="F108:K108" si="13">F102+F106</f>
        <v>5353189</v>
      </c>
      <c r="G108" s="16">
        <f t="shared" si="13"/>
        <v>45497432</v>
      </c>
      <c r="H108" s="16">
        <f t="shared" si="13"/>
        <v>0</v>
      </c>
      <c r="I108" s="16">
        <f t="shared" si="13"/>
        <v>0</v>
      </c>
      <c r="J108" s="16">
        <f t="shared" si="13"/>
        <v>0</v>
      </c>
      <c r="K108" s="16">
        <f t="shared" si="13"/>
        <v>57534684</v>
      </c>
      <c r="L108" s="10"/>
    </row>
    <row r="109" spans="2:12" s="452" customFormat="1" x14ac:dyDescent="0.2">
      <c r="B109" s="470"/>
      <c r="C109" s="471"/>
      <c r="D109" s="471"/>
      <c r="E109" s="472"/>
      <c r="F109" s="472"/>
      <c r="G109" s="472"/>
      <c r="H109" s="472"/>
      <c r="I109" s="472"/>
      <c r="J109" s="472"/>
      <c r="K109" s="472"/>
      <c r="L109" s="10"/>
    </row>
    <row r="110" spans="2:12" s="452" customFormat="1" x14ac:dyDescent="0.2">
      <c r="B110" s="10"/>
      <c r="K110" s="10"/>
      <c r="L110" s="473"/>
    </row>
    <row r="111" spans="2:12" s="452" customFormat="1" x14ac:dyDescent="0.2">
      <c r="B111" s="10"/>
      <c r="K111" s="10"/>
      <c r="L111" s="473"/>
    </row>
    <row r="112" spans="2:12" s="452" customFormat="1" x14ac:dyDescent="0.2">
      <c r="B112" s="10"/>
      <c r="K112" s="10"/>
      <c r="L112" s="473"/>
    </row>
    <row r="113" spans="2:12" s="452" customFormat="1" x14ac:dyDescent="0.2"/>
    <row r="114" spans="2:12" s="452" customFormat="1" x14ac:dyDescent="0.2">
      <c r="L114" s="452" t="s">
        <v>909</v>
      </c>
    </row>
    <row r="115" spans="2:12" s="452" customFormat="1" ht="40.5" customHeight="1" x14ac:dyDescent="0.2"/>
    <row r="116" spans="2:12" s="452" customFormat="1" x14ac:dyDescent="0.2">
      <c r="B116" s="877" t="s">
        <v>623</v>
      </c>
      <c r="C116" s="877"/>
      <c r="D116" s="877"/>
      <c r="E116" s="877"/>
      <c r="F116" s="877"/>
      <c r="G116" s="877"/>
      <c r="H116" s="877"/>
      <c r="I116" s="877"/>
      <c r="J116" s="877"/>
      <c r="K116" s="877"/>
      <c r="L116" s="877"/>
    </row>
    <row r="117" spans="2:12" s="452" customFormat="1" x14ac:dyDescent="0.2">
      <c r="B117" s="878" t="s">
        <v>624</v>
      </c>
      <c r="C117" s="878"/>
      <c r="D117" s="878"/>
      <c r="E117" s="878"/>
      <c r="F117" s="878"/>
      <c r="G117" s="878"/>
      <c r="H117" s="878"/>
      <c r="I117" s="878"/>
      <c r="J117" s="878"/>
      <c r="K117" s="878"/>
      <c r="L117" s="878"/>
    </row>
    <row r="118" spans="2:12" s="452" customFormat="1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431" t="s">
        <v>607</v>
      </c>
      <c r="L118" s="10"/>
    </row>
    <row r="119" spans="2:12" s="452" customFormat="1" ht="25.5" x14ac:dyDescent="0.2">
      <c r="B119" s="879" t="s">
        <v>498</v>
      </c>
      <c r="C119" s="879"/>
      <c r="D119" s="879"/>
      <c r="E119" s="455" t="s">
        <v>900</v>
      </c>
      <c r="F119" s="423" t="s">
        <v>908</v>
      </c>
      <c r="G119" s="423" t="s">
        <v>902</v>
      </c>
      <c r="H119" s="423" t="s">
        <v>903</v>
      </c>
      <c r="I119" s="423" t="s">
        <v>904</v>
      </c>
      <c r="J119" s="423" t="s">
        <v>905</v>
      </c>
      <c r="K119" s="423" t="s">
        <v>45</v>
      </c>
      <c r="L119" s="10"/>
    </row>
    <row r="120" spans="2:12" s="452" customFormat="1" x14ac:dyDescent="0.2">
      <c r="B120" s="879" t="s">
        <v>499</v>
      </c>
      <c r="C120" s="879"/>
      <c r="D120" s="879"/>
      <c r="E120" s="466">
        <f>E121+E126+E127</f>
        <v>0</v>
      </c>
      <c r="F120" s="466">
        <f t="shared" ref="F120:K120" si="14">F121+F126+F127</f>
        <v>97900000</v>
      </c>
      <c r="G120" s="466">
        <f t="shared" si="14"/>
        <v>0</v>
      </c>
      <c r="H120" s="466">
        <f t="shared" si="14"/>
        <v>0</v>
      </c>
      <c r="I120" s="466">
        <f t="shared" si="14"/>
        <v>0</v>
      </c>
      <c r="J120" s="466">
        <f t="shared" si="14"/>
        <v>0</v>
      </c>
      <c r="K120" s="466">
        <f t="shared" si="14"/>
        <v>97900000</v>
      </c>
      <c r="L120" s="268"/>
    </row>
    <row r="121" spans="2:12" s="452" customFormat="1" x14ac:dyDescent="0.2">
      <c r="B121" s="872" t="s">
        <v>500</v>
      </c>
      <c r="C121" s="872"/>
      <c r="D121" s="872"/>
      <c r="E121" s="16">
        <f t="shared" ref="E121:J121" si="15">SUM(E122:E125)</f>
        <v>0</v>
      </c>
      <c r="F121" s="16">
        <f t="shared" si="15"/>
        <v>0</v>
      </c>
      <c r="G121" s="16">
        <f t="shared" si="15"/>
        <v>0</v>
      </c>
      <c r="H121" s="16">
        <f t="shared" si="15"/>
        <v>0</v>
      </c>
      <c r="I121" s="16">
        <f t="shared" si="15"/>
        <v>0</v>
      </c>
      <c r="J121" s="16">
        <f t="shared" si="15"/>
        <v>0</v>
      </c>
      <c r="K121" s="466">
        <f t="shared" ref="K121:K135" si="16">SUM(E121:J121)</f>
        <v>0</v>
      </c>
      <c r="L121" s="268"/>
    </row>
    <row r="122" spans="2:12" s="452" customFormat="1" x14ac:dyDescent="0.2">
      <c r="B122" s="871" t="s">
        <v>501</v>
      </c>
      <c r="C122" s="871"/>
      <c r="D122" s="871"/>
      <c r="E122" s="143"/>
      <c r="F122" s="143"/>
      <c r="G122" s="143"/>
      <c r="H122" s="143"/>
      <c r="I122" s="143"/>
      <c r="J122" s="143"/>
      <c r="K122" s="467">
        <f t="shared" si="16"/>
        <v>0</v>
      </c>
      <c r="L122" s="10"/>
    </row>
    <row r="123" spans="2:12" s="452" customFormat="1" x14ac:dyDescent="0.2">
      <c r="B123" s="871" t="s">
        <v>613</v>
      </c>
      <c r="C123" s="871"/>
      <c r="D123" s="871"/>
      <c r="E123" s="143"/>
      <c r="F123" s="143"/>
      <c r="G123" s="143"/>
      <c r="H123" s="143"/>
      <c r="I123" s="143"/>
      <c r="J123" s="143"/>
      <c r="K123" s="467">
        <f t="shared" si="16"/>
        <v>0</v>
      </c>
      <c r="L123" s="10"/>
    </row>
    <row r="124" spans="2:12" s="452" customFormat="1" x14ac:dyDescent="0.2">
      <c r="B124" s="873" t="s">
        <v>614</v>
      </c>
      <c r="C124" s="873"/>
      <c r="D124" s="873"/>
      <c r="E124" s="143"/>
      <c r="F124" s="143"/>
      <c r="G124" s="143"/>
      <c r="H124" s="143"/>
      <c r="I124" s="143"/>
      <c r="J124" s="143"/>
      <c r="K124" s="467">
        <f t="shared" si="16"/>
        <v>0</v>
      </c>
      <c r="L124" s="10"/>
    </row>
    <row r="125" spans="2:12" s="452" customFormat="1" x14ac:dyDescent="0.2">
      <c r="B125" s="873" t="s">
        <v>509</v>
      </c>
      <c r="C125" s="873"/>
      <c r="D125" s="873"/>
      <c r="E125" s="143"/>
      <c r="F125" s="143"/>
      <c r="G125" s="143"/>
      <c r="H125" s="143"/>
      <c r="I125" s="143"/>
      <c r="J125" s="143"/>
      <c r="K125" s="467">
        <f t="shared" si="16"/>
        <v>0</v>
      </c>
      <c r="L125" s="10"/>
    </row>
    <row r="126" spans="2:12" s="452" customFormat="1" x14ac:dyDescent="0.2">
      <c r="B126" s="875" t="s">
        <v>505</v>
      </c>
      <c r="C126" s="875"/>
      <c r="D126" s="875"/>
      <c r="E126" s="16"/>
      <c r="F126" s="16">
        <v>97900000</v>
      </c>
      <c r="G126" s="16"/>
      <c r="H126" s="16"/>
      <c r="I126" s="16"/>
      <c r="J126" s="16"/>
      <c r="K126" s="466">
        <f t="shared" si="16"/>
        <v>97900000</v>
      </c>
      <c r="L126" s="268"/>
    </row>
    <row r="127" spans="2:12" s="452" customFormat="1" x14ac:dyDescent="0.2">
      <c r="B127" s="875" t="s">
        <v>615</v>
      </c>
      <c r="C127" s="875"/>
      <c r="D127" s="875"/>
      <c r="E127" s="16"/>
      <c r="F127" s="143"/>
      <c r="G127" s="143"/>
      <c r="H127" s="143"/>
      <c r="I127" s="143"/>
      <c r="J127" s="143"/>
      <c r="K127" s="466">
        <f t="shared" si="16"/>
        <v>0</v>
      </c>
      <c r="L127" s="10"/>
    </row>
    <row r="128" spans="2:12" s="452" customFormat="1" x14ac:dyDescent="0.2">
      <c r="B128" s="872" t="s">
        <v>506</v>
      </c>
      <c r="C128" s="872"/>
      <c r="D128" s="872"/>
      <c r="E128" s="143">
        <f>E129</f>
        <v>0</v>
      </c>
      <c r="F128" s="143">
        <f t="shared" ref="F128:J128" si="17">F129</f>
        <v>0</v>
      </c>
      <c r="G128" s="143">
        <f t="shared" si="17"/>
        <v>1498600</v>
      </c>
      <c r="H128" s="143">
        <f t="shared" si="17"/>
        <v>0</v>
      </c>
      <c r="I128" s="143">
        <f t="shared" si="17"/>
        <v>0</v>
      </c>
      <c r="J128" s="143">
        <f t="shared" si="17"/>
        <v>0</v>
      </c>
      <c r="K128" s="466">
        <f t="shared" si="16"/>
        <v>1498600</v>
      </c>
      <c r="L128" s="10"/>
    </row>
    <row r="129" spans="2:12" s="452" customFormat="1" x14ac:dyDescent="0.2">
      <c r="B129" s="871" t="s">
        <v>500</v>
      </c>
      <c r="C129" s="871"/>
      <c r="D129" s="871"/>
      <c r="E129" s="143">
        <f>SUM(E130:E133)</f>
        <v>0</v>
      </c>
      <c r="F129" s="143">
        <f t="shared" ref="F129:J129" si="18">SUM(F130:F133)</f>
        <v>0</v>
      </c>
      <c r="G129" s="143">
        <f t="shared" si="18"/>
        <v>1498600</v>
      </c>
      <c r="H129" s="143">
        <f t="shared" si="18"/>
        <v>0</v>
      </c>
      <c r="I129" s="143">
        <f t="shared" si="18"/>
        <v>0</v>
      </c>
      <c r="J129" s="143">
        <f t="shared" si="18"/>
        <v>0</v>
      </c>
      <c r="K129" s="466">
        <f t="shared" si="16"/>
        <v>1498600</v>
      </c>
      <c r="L129" s="10"/>
    </row>
    <row r="130" spans="2:12" s="452" customFormat="1" x14ac:dyDescent="0.2">
      <c r="B130" s="871" t="s">
        <v>501</v>
      </c>
      <c r="C130" s="871"/>
      <c r="D130" s="871"/>
      <c r="E130" s="143"/>
      <c r="F130" s="143"/>
      <c r="G130" s="143"/>
      <c r="H130" s="143"/>
      <c r="I130" s="143"/>
      <c r="J130" s="143"/>
      <c r="K130" s="466">
        <f t="shared" si="16"/>
        <v>0</v>
      </c>
      <c r="L130" s="10"/>
    </row>
    <row r="131" spans="2:12" s="452" customFormat="1" x14ac:dyDescent="0.2">
      <c r="B131" s="871" t="s">
        <v>507</v>
      </c>
      <c r="C131" s="871"/>
      <c r="D131" s="871"/>
      <c r="E131" s="143"/>
      <c r="F131" s="143"/>
      <c r="G131" s="143"/>
      <c r="H131" s="143"/>
      <c r="I131" s="143"/>
      <c r="J131" s="143"/>
      <c r="K131" s="466">
        <f t="shared" si="16"/>
        <v>0</v>
      </c>
      <c r="L131" s="10"/>
    </row>
    <row r="132" spans="2:12" s="452" customFormat="1" x14ac:dyDescent="0.2">
      <c r="B132" s="873" t="s">
        <v>508</v>
      </c>
      <c r="C132" s="873"/>
      <c r="D132" s="873"/>
      <c r="E132" s="143"/>
      <c r="F132" s="143"/>
      <c r="G132" s="143"/>
      <c r="H132" s="143"/>
      <c r="I132" s="143"/>
      <c r="J132" s="143"/>
      <c r="K132" s="466">
        <f t="shared" si="16"/>
        <v>0</v>
      </c>
      <c r="L132" s="10"/>
    </row>
    <row r="133" spans="2:12" s="452" customFormat="1" x14ac:dyDescent="0.2">
      <c r="B133" s="873" t="s">
        <v>509</v>
      </c>
      <c r="C133" s="873"/>
      <c r="D133" s="873"/>
      <c r="E133" s="143"/>
      <c r="F133" s="143"/>
      <c r="G133" s="143">
        <v>1498600</v>
      </c>
      <c r="H133" s="143"/>
      <c r="I133" s="143"/>
      <c r="J133" s="143"/>
      <c r="K133" s="466">
        <f t="shared" si="16"/>
        <v>1498600</v>
      </c>
      <c r="L133" s="10"/>
    </row>
    <row r="134" spans="2:12" s="452" customFormat="1" x14ac:dyDescent="0.2">
      <c r="B134" s="873"/>
      <c r="C134" s="873"/>
      <c r="D134" s="873"/>
      <c r="E134" s="143"/>
      <c r="F134" s="143"/>
      <c r="G134" s="143"/>
      <c r="H134" s="143"/>
      <c r="I134" s="143"/>
      <c r="J134" s="143"/>
      <c r="K134" s="466">
        <f t="shared" si="16"/>
        <v>0</v>
      </c>
      <c r="L134" s="10"/>
    </row>
    <row r="135" spans="2:12" s="452" customFormat="1" x14ac:dyDescent="0.2">
      <c r="B135" s="872" t="s">
        <v>510</v>
      </c>
      <c r="C135" s="872"/>
      <c r="D135" s="872"/>
      <c r="E135" s="16">
        <f t="shared" ref="E135:J135" si="19">E120+E128</f>
        <v>0</v>
      </c>
      <c r="F135" s="16">
        <f t="shared" si="19"/>
        <v>97900000</v>
      </c>
      <c r="G135" s="16">
        <f t="shared" si="19"/>
        <v>1498600</v>
      </c>
      <c r="H135" s="16">
        <f t="shared" si="19"/>
        <v>0</v>
      </c>
      <c r="I135" s="16">
        <f t="shared" si="19"/>
        <v>0</v>
      </c>
      <c r="J135" s="16">
        <f t="shared" si="19"/>
        <v>0</v>
      </c>
      <c r="K135" s="466">
        <f t="shared" si="16"/>
        <v>99398600</v>
      </c>
      <c r="L135" s="10"/>
    </row>
    <row r="136" spans="2:12" s="452" customFormat="1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474"/>
      <c r="L136" s="10"/>
    </row>
    <row r="137" spans="2:12" s="452" customFormat="1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475"/>
      <c r="L137" s="10"/>
    </row>
    <row r="138" spans="2:12" s="452" customFormat="1" ht="25.5" x14ac:dyDescent="0.2">
      <c r="B138" s="874" t="s">
        <v>511</v>
      </c>
      <c r="C138" s="874"/>
      <c r="D138" s="874"/>
      <c r="E138" s="455" t="s">
        <v>900</v>
      </c>
      <c r="F138" s="423" t="s">
        <v>908</v>
      </c>
      <c r="G138" s="423" t="s">
        <v>902</v>
      </c>
      <c r="H138" s="423" t="s">
        <v>903</v>
      </c>
      <c r="I138" s="423" t="s">
        <v>904</v>
      </c>
      <c r="J138" s="423" t="s">
        <v>905</v>
      </c>
      <c r="K138" s="423" t="s">
        <v>45</v>
      </c>
      <c r="L138" s="10"/>
    </row>
    <row r="139" spans="2:12" s="452" customFormat="1" x14ac:dyDescent="0.2">
      <c r="B139" s="872" t="s">
        <v>512</v>
      </c>
      <c r="C139" s="872"/>
      <c r="D139" s="872"/>
      <c r="E139" s="16">
        <f t="shared" ref="E139:K139" si="20">E140</f>
        <v>2709600</v>
      </c>
      <c r="F139" s="16">
        <f t="shared" si="20"/>
        <v>890712</v>
      </c>
      <c r="G139" s="16">
        <f t="shared" si="20"/>
        <v>93933136</v>
      </c>
      <c r="H139" s="16">
        <f t="shared" si="20"/>
        <v>366552</v>
      </c>
      <c r="I139" s="16">
        <f t="shared" si="20"/>
        <v>0</v>
      </c>
      <c r="J139" s="16">
        <f t="shared" si="20"/>
        <v>0</v>
      </c>
      <c r="K139" s="16">
        <f t="shared" si="20"/>
        <v>97900000</v>
      </c>
      <c r="L139" s="268"/>
    </row>
    <row r="140" spans="2:12" s="452" customFormat="1" x14ac:dyDescent="0.2">
      <c r="B140" s="871" t="s">
        <v>617</v>
      </c>
      <c r="C140" s="871"/>
      <c r="D140" s="871"/>
      <c r="E140" s="143">
        <v>2709600</v>
      </c>
      <c r="F140" s="143">
        <v>890712</v>
      </c>
      <c r="G140" s="143">
        <v>93933136</v>
      </c>
      <c r="H140" s="143">
        <v>366552</v>
      </c>
      <c r="I140" s="143"/>
      <c r="J140" s="143"/>
      <c r="K140" s="16">
        <f>SUM(E140:J140)</f>
        <v>97900000</v>
      </c>
      <c r="L140" s="10"/>
    </row>
    <row r="141" spans="2:12" s="452" customFormat="1" ht="43.5" customHeight="1" x14ac:dyDescent="0.2">
      <c r="B141" s="873"/>
      <c r="C141" s="873"/>
      <c r="D141" s="873"/>
      <c r="E141" s="143"/>
      <c r="F141" s="143"/>
      <c r="G141" s="143"/>
      <c r="H141" s="143"/>
      <c r="I141" s="143"/>
      <c r="J141" s="143"/>
      <c r="K141" s="143">
        <f>SUM(E141:J141)</f>
        <v>0</v>
      </c>
      <c r="L141" s="10"/>
    </row>
    <row r="142" spans="2:12" s="452" customFormat="1" x14ac:dyDescent="0.2">
      <c r="B142" s="873"/>
      <c r="C142" s="873"/>
      <c r="D142" s="873"/>
      <c r="E142" s="143"/>
      <c r="F142" s="143"/>
      <c r="G142" s="143"/>
      <c r="H142" s="143"/>
      <c r="I142" s="143"/>
      <c r="J142" s="143"/>
      <c r="K142" s="143">
        <f t="shared" ref="K142:K144" si="21">SUM(E142:J142)</f>
        <v>0</v>
      </c>
      <c r="L142" s="10"/>
    </row>
    <row r="143" spans="2:12" s="452" customFormat="1" x14ac:dyDescent="0.2">
      <c r="B143" s="469" t="s">
        <v>514</v>
      </c>
      <c r="C143" s="469"/>
      <c r="D143" s="469"/>
      <c r="E143" s="16"/>
      <c r="F143" s="16"/>
      <c r="G143" s="16">
        <v>1498600</v>
      </c>
      <c r="H143" s="16"/>
      <c r="I143" s="16"/>
      <c r="J143" s="16"/>
      <c r="K143" s="143">
        <f t="shared" si="21"/>
        <v>1498600</v>
      </c>
      <c r="L143" s="268"/>
    </row>
    <row r="144" spans="2:12" s="452" customFormat="1" x14ac:dyDescent="0.2">
      <c r="B144" s="871"/>
      <c r="C144" s="871"/>
      <c r="D144" s="871"/>
      <c r="E144" s="143"/>
      <c r="F144" s="143"/>
      <c r="G144" s="143"/>
      <c r="H144" s="143"/>
      <c r="I144" s="143"/>
      <c r="J144" s="143"/>
      <c r="K144" s="143">
        <f t="shared" si="21"/>
        <v>0</v>
      </c>
      <c r="L144" s="10"/>
    </row>
    <row r="145" spans="2:12" s="452" customFormat="1" x14ac:dyDescent="0.2">
      <c r="B145" s="872" t="s">
        <v>515</v>
      </c>
      <c r="C145" s="872"/>
      <c r="D145" s="872"/>
      <c r="E145" s="16">
        <f>E139+E143</f>
        <v>2709600</v>
      </c>
      <c r="F145" s="16">
        <f t="shared" ref="F145:K145" si="22">F139+F143</f>
        <v>890712</v>
      </c>
      <c r="G145" s="16">
        <f t="shared" si="22"/>
        <v>95431736</v>
      </c>
      <c r="H145" s="16">
        <f t="shared" si="22"/>
        <v>366552</v>
      </c>
      <c r="I145" s="16">
        <f t="shared" si="22"/>
        <v>0</v>
      </c>
      <c r="J145" s="16">
        <f t="shared" si="22"/>
        <v>0</v>
      </c>
      <c r="K145" s="16">
        <f t="shared" si="22"/>
        <v>99398600</v>
      </c>
      <c r="L145" s="10"/>
    </row>
    <row r="146" spans="2:12" s="452" customFormat="1" x14ac:dyDescent="0.2">
      <c r="B146" s="470"/>
      <c r="C146" s="471"/>
      <c r="D146" s="471"/>
      <c r="E146" s="472"/>
      <c r="F146" s="472"/>
      <c r="G146" s="472"/>
      <c r="H146" s="472"/>
      <c r="I146" s="472"/>
      <c r="J146" s="472"/>
      <c r="K146" s="472"/>
      <c r="L146" s="10"/>
    </row>
    <row r="147" spans="2:12" s="452" customFormat="1" x14ac:dyDescent="0.2">
      <c r="B147" s="519"/>
      <c r="C147" s="520"/>
      <c r="D147" s="520"/>
      <c r="E147" s="472"/>
      <c r="F147" s="472"/>
      <c r="G147" s="472"/>
      <c r="H147" s="472"/>
      <c r="I147" s="472"/>
      <c r="J147" s="472"/>
      <c r="K147" s="472"/>
      <c r="L147" s="10"/>
    </row>
    <row r="148" spans="2:12" s="452" customFormat="1" x14ac:dyDescent="0.2">
      <c r="B148" s="519"/>
      <c r="C148" s="520"/>
      <c r="D148" s="520"/>
      <c r="E148" s="472"/>
      <c r="F148" s="472"/>
      <c r="G148" s="472"/>
      <c r="H148" s="472"/>
      <c r="I148" s="472"/>
      <c r="J148" s="472"/>
      <c r="K148" s="472"/>
      <c r="L148" s="10"/>
    </row>
    <row r="149" spans="2:12" s="452" customFormat="1" x14ac:dyDescent="0.2">
      <c r="B149" s="10"/>
      <c r="K149" s="10"/>
      <c r="L149" s="473"/>
    </row>
    <row r="150" spans="2:12" s="452" customFormat="1" x14ac:dyDescent="0.2">
      <c r="B150" s="881"/>
      <c r="C150" s="881"/>
      <c r="D150" s="881"/>
      <c r="E150" s="476"/>
      <c r="F150" s="476"/>
      <c r="G150" s="476"/>
      <c r="H150" s="476"/>
      <c r="I150" s="476"/>
      <c r="J150" s="476"/>
      <c r="K150" s="477"/>
      <c r="L150" s="452" t="s">
        <v>910</v>
      </c>
    </row>
    <row r="151" spans="2:12" s="452" customFormat="1" ht="27.75" customHeight="1" x14ac:dyDescent="0.2">
      <c r="B151" s="881"/>
      <c r="C151" s="881"/>
      <c r="D151" s="881"/>
      <c r="E151" s="476"/>
      <c r="F151" s="476"/>
      <c r="G151" s="476"/>
      <c r="H151" s="476"/>
      <c r="I151" s="476"/>
      <c r="J151" s="476"/>
      <c r="K151" s="477"/>
      <c r="L151" s="478"/>
    </row>
    <row r="152" spans="2:12" s="452" customFormat="1" x14ac:dyDescent="0.2">
      <c r="B152" s="877" t="s">
        <v>625</v>
      </c>
      <c r="C152" s="877"/>
      <c r="D152" s="877"/>
      <c r="E152" s="877"/>
      <c r="F152" s="877"/>
      <c r="G152" s="877"/>
      <c r="H152" s="877"/>
      <c r="I152" s="877"/>
      <c r="J152" s="877"/>
      <c r="K152" s="877"/>
      <c r="L152" s="877"/>
    </row>
    <row r="153" spans="2:12" s="452" customFormat="1" x14ac:dyDescent="0.2">
      <c r="B153" s="878" t="s">
        <v>626</v>
      </c>
      <c r="C153" s="878"/>
      <c r="D153" s="878"/>
      <c r="E153" s="878"/>
      <c r="F153" s="878"/>
      <c r="G153" s="878"/>
      <c r="H153" s="878"/>
      <c r="I153" s="878"/>
      <c r="J153" s="878"/>
      <c r="K153" s="878"/>
      <c r="L153" s="878"/>
    </row>
    <row r="154" spans="2:12" s="452" customFormat="1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431" t="s">
        <v>607</v>
      </c>
      <c r="L154" s="10"/>
    </row>
    <row r="155" spans="2:12" s="452" customFormat="1" ht="25.5" x14ac:dyDescent="0.2">
      <c r="B155" s="879" t="s">
        <v>498</v>
      </c>
      <c r="C155" s="879"/>
      <c r="D155" s="879"/>
      <c r="E155" s="455" t="s">
        <v>900</v>
      </c>
      <c r="F155" s="423" t="s">
        <v>908</v>
      </c>
      <c r="G155" s="423" t="s">
        <v>902</v>
      </c>
      <c r="H155" s="423" t="s">
        <v>903</v>
      </c>
      <c r="I155" s="423" t="s">
        <v>904</v>
      </c>
      <c r="J155" s="423" t="s">
        <v>905</v>
      </c>
      <c r="K155" s="423" t="s">
        <v>45</v>
      </c>
      <c r="L155" s="10"/>
    </row>
    <row r="156" spans="2:12" s="452" customFormat="1" x14ac:dyDescent="0.2">
      <c r="B156" s="879" t="s">
        <v>499</v>
      </c>
      <c r="C156" s="879"/>
      <c r="D156" s="879"/>
      <c r="E156" s="466">
        <f>E157+E162+E163</f>
        <v>0</v>
      </c>
      <c r="F156" s="466">
        <f t="shared" ref="F156:K156" si="23">F157+F162+F163</f>
        <v>27739014</v>
      </c>
      <c r="G156" s="466">
        <f t="shared" si="23"/>
        <v>8188581</v>
      </c>
      <c r="H156" s="466">
        <f t="shared" si="23"/>
        <v>18101169</v>
      </c>
      <c r="I156" s="466">
        <f t="shared" si="23"/>
        <v>15341876</v>
      </c>
      <c r="J156" s="466">
        <f t="shared" si="23"/>
        <v>0</v>
      </c>
      <c r="K156" s="466">
        <f t="shared" si="23"/>
        <v>69370640</v>
      </c>
      <c r="L156" s="268"/>
    </row>
    <row r="157" spans="2:12" s="452" customFormat="1" x14ac:dyDescent="0.2">
      <c r="B157" s="872" t="s">
        <v>500</v>
      </c>
      <c r="C157" s="872"/>
      <c r="D157" s="872"/>
      <c r="E157" s="16">
        <f t="shared" ref="E157:J157" si="24">SUM(E158:E161)</f>
        <v>0</v>
      </c>
      <c r="F157" s="16">
        <f t="shared" si="24"/>
        <v>0</v>
      </c>
      <c r="G157" s="16">
        <f t="shared" si="24"/>
        <v>0</v>
      </c>
      <c r="H157" s="16">
        <f t="shared" si="24"/>
        <v>0</v>
      </c>
      <c r="I157" s="16">
        <f t="shared" si="24"/>
        <v>0</v>
      </c>
      <c r="J157" s="16">
        <f t="shared" si="24"/>
        <v>0</v>
      </c>
      <c r="K157" s="466">
        <f t="shared" ref="K157:K163" si="25">SUM(E157:J157)</f>
        <v>0</v>
      </c>
      <c r="L157" s="268"/>
    </row>
    <row r="158" spans="2:12" s="452" customFormat="1" x14ac:dyDescent="0.2">
      <c r="B158" s="871" t="s">
        <v>501</v>
      </c>
      <c r="C158" s="871"/>
      <c r="D158" s="871"/>
      <c r="E158" s="143"/>
      <c r="F158" s="143"/>
      <c r="G158" s="143"/>
      <c r="H158" s="143"/>
      <c r="I158" s="143"/>
      <c r="J158" s="143"/>
      <c r="K158" s="467">
        <f t="shared" si="25"/>
        <v>0</v>
      </c>
      <c r="L158" s="10"/>
    </row>
    <row r="159" spans="2:12" s="452" customFormat="1" x14ac:dyDescent="0.2">
      <c r="B159" s="871" t="s">
        <v>613</v>
      </c>
      <c r="C159" s="871"/>
      <c r="D159" s="871"/>
      <c r="E159" s="143"/>
      <c r="F159" s="143"/>
      <c r="G159" s="143"/>
      <c r="H159" s="143"/>
      <c r="I159" s="143"/>
      <c r="J159" s="143"/>
      <c r="K159" s="467">
        <f t="shared" si="25"/>
        <v>0</v>
      </c>
      <c r="L159" s="10"/>
    </row>
    <row r="160" spans="2:12" s="452" customFormat="1" x14ac:dyDescent="0.2">
      <c r="B160" s="873" t="s">
        <v>614</v>
      </c>
      <c r="C160" s="873"/>
      <c r="D160" s="873"/>
      <c r="E160" s="143"/>
      <c r="F160" s="143"/>
      <c r="G160" s="143"/>
      <c r="H160" s="143"/>
      <c r="I160" s="143"/>
      <c r="J160" s="143"/>
      <c r="K160" s="467">
        <f t="shared" si="25"/>
        <v>0</v>
      </c>
      <c r="L160" s="10"/>
    </row>
    <row r="161" spans="2:12" s="452" customFormat="1" x14ac:dyDescent="0.2">
      <c r="B161" s="873" t="s">
        <v>509</v>
      </c>
      <c r="C161" s="873"/>
      <c r="D161" s="873"/>
      <c r="E161" s="143"/>
      <c r="F161" s="143"/>
      <c r="G161" s="143"/>
      <c r="H161" s="143"/>
      <c r="I161" s="143"/>
      <c r="J161" s="143"/>
      <c r="K161" s="467">
        <f t="shared" si="25"/>
        <v>0</v>
      </c>
      <c r="L161" s="10"/>
    </row>
    <row r="162" spans="2:12" s="452" customFormat="1" x14ac:dyDescent="0.2">
      <c r="B162" s="875" t="s">
        <v>505</v>
      </c>
      <c r="C162" s="875"/>
      <c r="D162" s="875"/>
      <c r="E162" s="16"/>
      <c r="F162" s="16">
        <v>27739014</v>
      </c>
      <c r="G162" s="16">
        <v>8188581</v>
      </c>
      <c r="H162" s="16">
        <v>18101169</v>
      </c>
      <c r="I162" s="16">
        <v>15341876</v>
      </c>
      <c r="J162" s="16"/>
      <c r="K162" s="466">
        <f t="shared" si="25"/>
        <v>69370640</v>
      </c>
      <c r="L162" s="268"/>
    </row>
    <row r="163" spans="2:12" s="452" customFormat="1" x14ac:dyDescent="0.2">
      <c r="B163" s="875" t="s">
        <v>615</v>
      </c>
      <c r="C163" s="875"/>
      <c r="D163" s="875"/>
      <c r="E163" s="16"/>
      <c r="F163" s="143"/>
      <c r="G163" s="143"/>
      <c r="H163" s="143"/>
      <c r="I163" s="143"/>
      <c r="J163" s="143"/>
      <c r="K163" s="466">
        <f t="shared" si="25"/>
        <v>0</v>
      </c>
      <c r="L163" s="10"/>
    </row>
    <row r="164" spans="2:12" s="452" customFormat="1" x14ac:dyDescent="0.2">
      <c r="B164" s="872" t="s">
        <v>506</v>
      </c>
      <c r="C164" s="872"/>
      <c r="D164" s="872"/>
      <c r="E164" s="143"/>
      <c r="F164" s="16"/>
      <c r="G164" s="143"/>
      <c r="H164" s="143"/>
      <c r="I164" s="143"/>
      <c r="J164" s="143"/>
      <c r="K164" s="143"/>
      <c r="L164" s="10"/>
    </row>
    <row r="165" spans="2:12" s="452" customFormat="1" x14ac:dyDescent="0.2">
      <c r="B165" s="871" t="s">
        <v>500</v>
      </c>
      <c r="C165" s="871"/>
      <c r="D165" s="871"/>
      <c r="E165" s="143"/>
      <c r="F165" s="143"/>
      <c r="G165" s="143"/>
      <c r="H165" s="143"/>
      <c r="I165" s="143"/>
      <c r="J165" s="143"/>
      <c r="K165" s="143"/>
      <c r="L165" s="10"/>
    </row>
    <row r="166" spans="2:12" s="452" customFormat="1" x14ac:dyDescent="0.2">
      <c r="B166" s="871" t="s">
        <v>501</v>
      </c>
      <c r="C166" s="871"/>
      <c r="D166" s="871"/>
      <c r="E166" s="143"/>
      <c r="F166" s="143"/>
      <c r="G166" s="143"/>
      <c r="H166" s="143"/>
      <c r="I166" s="143"/>
      <c r="J166" s="143"/>
      <c r="K166" s="143"/>
      <c r="L166" s="10"/>
    </row>
    <row r="167" spans="2:12" s="452" customFormat="1" x14ac:dyDescent="0.2">
      <c r="B167" s="871" t="s">
        <v>507</v>
      </c>
      <c r="C167" s="871"/>
      <c r="D167" s="871"/>
      <c r="E167" s="143"/>
      <c r="F167" s="143"/>
      <c r="G167" s="143"/>
      <c r="H167" s="143"/>
      <c r="I167" s="143"/>
      <c r="J167" s="143"/>
      <c r="K167" s="143"/>
      <c r="L167" s="10"/>
    </row>
    <row r="168" spans="2:12" s="452" customFormat="1" x14ac:dyDescent="0.2">
      <c r="B168" s="873" t="s">
        <v>508</v>
      </c>
      <c r="C168" s="873"/>
      <c r="D168" s="873"/>
      <c r="E168" s="143"/>
      <c r="F168" s="143"/>
      <c r="G168" s="143"/>
      <c r="H168" s="143"/>
      <c r="I168" s="143"/>
      <c r="J168" s="143"/>
      <c r="K168" s="143"/>
      <c r="L168" s="10"/>
    </row>
    <row r="169" spans="2:12" s="452" customFormat="1" x14ac:dyDescent="0.2">
      <c r="B169" s="873" t="s">
        <v>509</v>
      </c>
      <c r="C169" s="873"/>
      <c r="D169" s="873"/>
      <c r="E169" s="143"/>
      <c r="F169" s="143"/>
      <c r="G169" s="143"/>
      <c r="H169" s="143"/>
      <c r="I169" s="143"/>
      <c r="J169" s="143"/>
      <c r="K169" s="143"/>
      <c r="L169" s="10"/>
    </row>
    <row r="170" spans="2:12" s="452" customFormat="1" x14ac:dyDescent="0.2">
      <c r="B170" s="873"/>
      <c r="C170" s="873"/>
      <c r="D170" s="873"/>
      <c r="E170" s="143"/>
      <c r="F170" s="143"/>
      <c r="G170" s="143"/>
      <c r="H170" s="143"/>
      <c r="I170" s="143"/>
      <c r="J170" s="143"/>
      <c r="K170" s="143"/>
      <c r="L170" s="10"/>
    </row>
    <row r="171" spans="2:12" s="452" customFormat="1" x14ac:dyDescent="0.2">
      <c r="B171" s="872" t="s">
        <v>510</v>
      </c>
      <c r="C171" s="872"/>
      <c r="D171" s="872"/>
      <c r="E171" s="16">
        <f t="shared" ref="E171:K171" si="26">E156+E164</f>
        <v>0</v>
      </c>
      <c r="F171" s="16">
        <f t="shared" si="26"/>
        <v>27739014</v>
      </c>
      <c r="G171" s="16">
        <f t="shared" si="26"/>
        <v>8188581</v>
      </c>
      <c r="H171" s="16">
        <f t="shared" si="26"/>
        <v>18101169</v>
      </c>
      <c r="I171" s="16">
        <f t="shared" si="26"/>
        <v>15341876</v>
      </c>
      <c r="J171" s="16">
        <f t="shared" si="26"/>
        <v>0</v>
      </c>
      <c r="K171" s="16">
        <f t="shared" si="26"/>
        <v>69370640</v>
      </c>
      <c r="L171" s="10"/>
    </row>
    <row r="172" spans="2:12" s="452" customFormat="1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spans="2:12" s="452" customFormat="1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2:12" s="452" customFormat="1" ht="25.5" x14ac:dyDescent="0.2">
      <c r="B174" s="874" t="s">
        <v>511</v>
      </c>
      <c r="C174" s="874"/>
      <c r="D174" s="874"/>
      <c r="E174" s="455" t="s">
        <v>900</v>
      </c>
      <c r="F174" s="423" t="s">
        <v>908</v>
      </c>
      <c r="G174" s="423" t="s">
        <v>902</v>
      </c>
      <c r="H174" s="423" t="s">
        <v>903</v>
      </c>
      <c r="I174" s="423" t="s">
        <v>904</v>
      </c>
      <c r="J174" s="423" t="s">
        <v>905</v>
      </c>
      <c r="K174" s="423" t="s">
        <v>45</v>
      </c>
      <c r="L174" s="10"/>
    </row>
    <row r="175" spans="2:12" s="452" customFormat="1" x14ac:dyDescent="0.2">
      <c r="B175" s="872" t="s">
        <v>512</v>
      </c>
      <c r="C175" s="872"/>
      <c r="D175" s="872"/>
      <c r="E175" s="16">
        <f t="shared" ref="E175:K175" si="27">E176</f>
        <v>2400000</v>
      </c>
      <c r="F175" s="16">
        <f t="shared" si="27"/>
        <v>11042739</v>
      </c>
      <c r="G175" s="16">
        <f t="shared" si="27"/>
        <v>22471868</v>
      </c>
      <c r="H175" s="16">
        <f t="shared" si="27"/>
        <v>18101169</v>
      </c>
      <c r="I175" s="16">
        <f t="shared" si="27"/>
        <v>15354864</v>
      </c>
      <c r="J175" s="16">
        <f t="shared" si="27"/>
        <v>0</v>
      </c>
      <c r="K175" s="16">
        <f t="shared" si="27"/>
        <v>69370640</v>
      </c>
      <c r="L175" s="268"/>
    </row>
    <row r="176" spans="2:12" s="452" customFormat="1" x14ac:dyDescent="0.2">
      <c r="B176" s="871" t="s">
        <v>617</v>
      </c>
      <c r="C176" s="871"/>
      <c r="D176" s="871"/>
      <c r="E176" s="143">
        <v>2400000</v>
      </c>
      <c r="F176" s="143">
        <v>11042739</v>
      </c>
      <c r="G176" s="143">
        <v>22471868</v>
      </c>
      <c r="H176" s="143">
        <v>18101169</v>
      </c>
      <c r="I176" s="143">
        <v>15354864</v>
      </c>
      <c r="J176" s="143"/>
      <c r="K176" s="16">
        <f>SUM(E176:J176)</f>
        <v>69370640</v>
      </c>
      <c r="L176" s="10"/>
    </row>
    <row r="177" spans="2:12" s="452" customFormat="1" x14ac:dyDescent="0.2">
      <c r="B177" s="873"/>
      <c r="C177" s="873"/>
      <c r="D177" s="873"/>
      <c r="E177" s="143"/>
      <c r="F177" s="143"/>
      <c r="G177" s="143"/>
      <c r="H177" s="143"/>
      <c r="I177" s="143"/>
      <c r="J177" s="143"/>
      <c r="K177" s="143">
        <f>SUM(E177:J177)</f>
        <v>0</v>
      </c>
      <c r="L177" s="10"/>
    </row>
    <row r="178" spans="2:12" s="452" customFormat="1" ht="55.5" customHeight="1" x14ac:dyDescent="0.2">
      <c r="B178" s="873"/>
      <c r="C178" s="873"/>
      <c r="D178" s="873"/>
      <c r="E178" s="143"/>
      <c r="F178" s="143"/>
      <c r="G178" s="143"/>
      <c r="H178" s="143"/>
      <c r="I178" s="143"/>
      <c r="J178" s="143"/>
      <c r="K178" s="143"/>
      <c r="L178" s="10"/>
    </row>
    <row r="179" spans="2:12" s="452" customFormat="1" x14ac:dyDescent="0.2">
      <c r="B179" s="469" t="s">
        <v>514</v>
      </c>
      <c r="C179" s="469"/>
      <c r="D179" s="469"/>
      <c r="E179" s="16"/>
      <c r="F179" s="16"/>
      <c r="G179" s="16"/>
      <c r="H179" s="16"/>
      <c r="I179" s="16"/>
      <c r="J179" s="16"/>
      <c r="K179" s="16"/>
      <c r="L179" s="268"/>
    </row>
    <row r="180" spans="2:12" s="452" customFormat="1" x14ac:dyDescent="0.2">
      <c r="B180" s="871"/>
      <c r="C180" s="871"/>
      <c r="D180" s="871"/>
      <c r="E180" s="143"/>
      <c r="F180" s="143"/>
      <c r="G180" s="143"/>
      <c r="H180" s="143"/>
      <c r="I180" s="143"/>
      <c r="J180" s="143"/>
      <c r="K180" s="143"/>
      <c r="L180" s="10"/>
    </row>
    <row r="181" spans="2:12" s="452" customFormat="1" x14ac:dyDescent="0.2">
      <c r="B181" s="872" t="s">
        <v>515</v>
      </c>
      <c r="C181" s="872"/>
      <c r="D181" s="872"/>
      <c r="E181" s="16">
        <f>E175+E179</f>
        <v>2400000</v>
      </c>
      <c r="F181" s="16">
        <f t="shared" ref="F181:K181" si="28">F175+F179</f>
        <v>11042739</v>
      </c>
      <c r="G181" s="16">
        <f t="shared" si="28"/>
        <v>22471868</v>
      </c>
      <c r="H181" s="16">
        <f t="shared" si="28"/>
        <v>18101169</v>
      </c>
      <c r="I181" s="16">
        <f t="shared" si="28"/>
        <v>15354864</v>
      </c>
      <c r="J181" s="16">
        <f t="shared" si="28"/>
        <v>0</v>
      </c>
      <c r="K181" s="16">
        <f t="shared" si="28"/>
        <v>69370640</v>
      </c>
      <c r="L181" s="10"/>
    </row>
    <row r="182" spans="2:12" s="452" customFormat="1" x14ac:dyDescent="0.2">
      <c r="B182" s="519"/>
      <c r="C182" s="519"/>
      <c r="D182" s="519"/>
      <c r="E182" s="472"/>
      <c r="F182" s="472"/>
      <c r="G182" s="472"/>
      <c r="H182" s="472"/>
      <c r="I182" s="472"/>
      <c r="J182" s="472"/>
      <c r="K182" s="472"/>
      <c r="L182" s="10"/>
    </row>
    <row r="183" spans="2:12" s="452" customFormat="1" x14ac:dyDescent="0.2">
      <c r="B183" s="519"/>
      <c r="C183" s="519"/>
      <c r="D183" s="519"/>
      <c r="E183" s="472"/>
      <c r="F183" s="472"/>
      <c r="G183" s="472"/>
      <c r="H183" s="472"/>
      <c r="I183" s="472"/>
      <c r="J183" s="472"/>
      <c r="K183" s="472"/>
      <c r="L183" s="10"/>
    </row>
    <row r="184" spans="2:12" s="452" customFormat="1" x14ac:dyDescent="0.2"/>
    <row r="185" spans="2:12" s="452" customFormat="1" x14ac:dyDescent="0.2">
      <c r="L185" s="452" t="s">
        <v>911</v>
      </c>
    </row>
    <row r="186" spans="2:12" s="452" customFormat="1" ht="39.75" customHeight="1" x14ac:dyDescent="0.2">
      <c r="L186" s="479"/>
    </row>
    <row r="187" spans="2:12" s="452" customFormat="1" x14ac:dyDescent="0.2">
      <c r="B187" s="877" t="s">
        <v>627</v>
      </c>
      <c r="C187" s="877"/>
      <c r="D187" s="877"/>
      <c r="E187" s="877"/>
      <c r="F187" s="877"/>
      <c r="G187" s="877"/>
      <c r="H187" s="877"/>
      <c r="I187" s="877"/>
      <c r="J187" s="877"/>
      <c r="K187" s="877"/>
      <c r="L187" s="877"/>
    </row>
    <row r="188" spans="2:12" s="452" customFormat="1" x14ac:dyDescent="0.2">
      <c r="B188" s="878" t="s">
        <v>628</v>
      </c>
      <c r="C188" s="878"/>
      <c r="D188" s="878"/>
      <c r="E188" s="878"/>
      <c r="F188" s="878"/>
      <c r="G188" s="878"/>
      <c r="H188" s="878"/>
      <c r="I188" s="878"/>
      <c r="J188" s="878"/>
      <c r="K188" s="878"/>
      <c r="L188" s="878"/>
    </row>
    <row r="189" spans="2:12" s="452" customFormat="1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431" t="s">
        <v>607</v>
      </c>
      <c r="L189" s="10"/>
    </row>
    <row r="190" spans="2:12" s="452" customFormat="1" ht="25.5" x14ac:dyDescent="0.2">
      <c r="B190" s="879" t="s">
        <v>498</v>
      </c>
      <c r="C190" s="879"/>
      <c r="D190" s="879"/>
      <c r="E190" s="455" t="s">
        <v>900</v>
      </c>
      <c r="F190" s="423" t="s">
        <v>908</v>
      </c>
      <c r="G190" s="423" t="s">
        <v>902</v>
      </c>
      <c r="H190" s="423" t="s">
        <v>903</v>
      </c>
      <c r="I190" s="423" t="s">
        <v>904</v>
      </c>
      <c r="J190" s="423" t="s">
        <v>905</v>
      </c>
      <c r="K190" s="423" t="s">
        <v>45</v>
      </c>
      <c r="L190" s="10"/>
    </row>
    <row r="191" spans="2:12" s="452" customFormat="1" x14ac:dyDescent="0.2">
      <c r="B191" s="879" t="s">
        <v>499</v>
      </c>
      <c r="C191" s="879"/>
      <c r="D191" s="879"/>
      <c r="E191" s="466">
        <f>E192+E197+E198</f>
        <v>0</v>
      </c>
      <c r="F191" s="466">
        <f t="shared" ref="F191:K191" si="29">F192+F197+F198</f>
        <v>7361114</v>
      </c>
      <c r="G191" s="466">
        <f t="shared" si="29"/>
        <v>5661114</v>
      </c>
      <c r="H191" s="466">
        <f t="shared" si="29"/>
        <v>5661115</v>
      </c>
      <c r="I191" s="466">
        <f t="shared" si="29"/>
        <v>0</v>
      </c>
      <c r="J191" s="466">
        <f t="shared" si="29"/>
        <v>0</v>
      </c>
      <c r="K191" s="466">
        <f t="shared" si="29"/>
        <v>18683343</v>
      </c>
      <c r="L191" s="268"/>
    </row>
    <row r="192" spans="2:12" s="452" customFormat="1" x14ac:dyDescent="0.2">
      <c r="B192" s="872" t="s">
        <v>500</v>
      </c>
      <c r="C192" s="872"/>
      <c r="D192" s="872"/>
      <c r="E192" s="16">
        <f t="shared" ref="E192:J192" si="30">SUM(E193:E196)</f>
        <v>0</v>
      </c>
      <c r="F192" s="16">
        <f t="shared" si="30"/>
        <v>0</v>
      </c>
      <c r="G192" s="16">
        <f t="shared" si="30"/>
        <v>0</v>
      </c>
      <c r="H192" s="16">
        <f t="shared" si="30"/>
        <v>0</v>
      </c>
      <c r="I192" s="16">
        <f t="shared" si="30"/>
        <v>0</v>
      </c>
      <c r="J192" s="16">
        <f t="shared" si="30"/>
        <v>0</v>
      </c>
      <c r="K192" s="466">
        <f t="shared" ref="K192:K198" si="31">SUM(E192:J192)</f>
        <v>0</v>
      </c>
      <c r="L192" s="268"/>
    </row>
    <row r="193" spans="2:12" s="452" customFormat="1" x14ac:dyDescent="0.2">
      <c r="B193" s="871" t="s">
        <v>501</v>
      </c>
      <c r="C193" s="871"/>
      <c r="D193" s="871"/>
      <c r="E193" s="143"/>
      <c r="F193" s="143"/>
      <c r="G193" s="143"/>
      <c r="H193" s="143"/>
      <c r="I193" s="143"/>
      <c r="J193" s="143"/>
      <c r="K193" s="467">
        <f t="shared" si="31"/>
        <v>0</v>
      </c>
      <c r="L193" s="10"/>
    </row>
    <row r="194" spans="2:12" s="452" customFormat="1" x14ac:dyDescent="0.2">
      <c r="B194" s="871" t="s">
        <v>613</v>
      </c>
      <c r="C194" s="871"/>
      <c r="D194" s="871"/>
      <c r="E194" s="143"/>
      <c r="F194" s="143"/>
      <c r="G194" s="143"/>
      <c r="H194" s="143"/>
      <c r="I194" s="143"/>
      <c r="J194" s="143"/>
      <c r="K194" s="467">
        <f t="shared" si="31"/>
        <v>0</v>
      </c>
      <c r="L194" s="10"/>
    </row>
    <row r="195" spans="2:12" s="452" customFormat="1" x14ac:dyDescent="0.2">
      <c r="B195" s="873" t="s">
        <v>614</v>
      </c>
      <c r="C195" s="873"/>
      <c r="D195" s="873"/>
      <c r="E195" s="143"/>
      <c r="F195" s="143"/>
      <c r="G195" s="143"/>
      <c r="H195" s="143"/>
      <c r="I195" s="143"/>
      <c r="J195" s="143"/>
      <c r="K195" s="467">
        <f t="shared" si="31"/>
        <v>0</v>
      </c>
      <c r="L195" s="10"/>
    </row>
    <row r="196" spans="2:12" s="452" customFormat="1" x14ac:dyDescent="0.2">
      <c r="B196" s="873" t="s">
        <v>509</v>
      </c>
      <c r="C196" s="873"/>
      <c r="D196" s="873"/>
      <c r="E196" s="143"/>
      <c r="F196" s="143"/>
      <c r="G196" s="143"/>
      <c r="H196" s="143"/>
      <c r="I196" s="143"/>
      <c r="J196" s="143"/>
      <c r="K196" s="467">
        <f t="shared" si="31"/>
        <v>0</v>
      </c>
      <c r="L196" s="10"/>
    </row>
    <row r="197" spans="2:12" s="452" customFormat="1" x14ac:dyDescent="0.2">
      <c r="B197" s="875" t="s">
        <v>505</v>
      </c>
      <c r="C197" s="875"/>
      <c r="D197" s="875"/>
      <c r="E197" s="16"/>
      <c r="F197" s="16">
        <v>7361114</v>
      </c>
      <c r="G197" s="16">
        <v>5661114</v>
      </c>
      <c r="H197" s="16">
        <v>5661115</v>
      </c>
      <c r="I197" s="16"/>
      <c r="J197" s="16"/>
      <c r="K197" s="466">
        <f t="shared" si="31"/>
        <v>18683343</v>
      </c>
      <c r="L197" s="268"/>
    </row>
    <row r="198" spans="2:12" s="452" customFormat="1" x14ac:dyDescent="0.2">
      <c r="B198" s="875" t="s">
        <v>615</v>
      </c>
      <c r="C198" s="875"/>
      <c r="D198" s="875"/>
      <c r="E198" s="16"/>
      <c r="F198" s="143"/>
      <c r="G198" s="143"/>
      <c r="H198" s="143"/>
      <c r="I198" s="143"/>
      <c r="J198" s="143"/>
      <c r="K198" s="466">
        <f t="shared" si="31"/>
        <v>0</v>
      </c>
      <c r="L198" s="10"/>
    </row>
    <row r="199" spans="2:12" s="452" customFormat="1" x14ac:dyDescent="0.2">
      <c r="B199" s="872" t="s">
        <v>506</v>
      </c>
      <c r="C199" s="872"/>
      <c r="D199" s="872"/>
      <c r="E199" s="143"/>
      <c r="F199" s="16"/>
      <c r="G199" s="143"/>
      <c r="H199" s="143"/>
      <c r="I199" s="143"/>
      <c r="J199" s="143"/>
      <c r="K199" s="143"/>
      <c r="L199" s="10"/>
    </row>
    <row r="200" spans="2:12" s="452" customFormat="1" x14ac:dyDescent="0.2">
      <c r="B200" s="871" t="s">
        <v>500</v>
      </c>
      <c r="C200" s="871"/>
      <c r="D200" s="871"/>
      <c r="E200" s="143"/>
      <c r="F200" s="143"/>
      <c r="G200" s="143"/>
      <c r="H200" s="143"/>
      <c r="I200" s="143"/>
      <c r="J200" s="143"/>
      <c r="K200" s="143"/>
      <c r="L200" s="10"/>
    </row>
    <row r="201" spans="2:12" s="452" customFormat="1" x14ac:dyDescent="0.2">
      <c r="B201" s="871" t="s">
        <v>501</v>
      </c>
      <c r="C201" s="871"/>
      <c r="D201" s="871"/>
      <c r="E201" s="143"/>
      <c r="F201" s="143"/>
      <c r="G201" s="143"/>
      <c r="H201" s="143"/>
      <c r="I201" s="143"/>
      <c r="J201" s="143"/>
      <c r="K201" s="143"/>
      <c r="L201" s="10"/>
    </row>
    <row r="202" spans="2:12" s="452" customFormat="1" x14ac:dyDescent="0.2">
      <c r="B202" s="871" t="s">
        <v>507</v>
      </c>
      <c r="C202" s="871"/>
      <c r="D202" s="871"/>
      <c r="E202" s="143"/>
      <c r="F202" s="143"/>
      <c r="G202" s="143"/>
      <c r="H202" s="143"/>
      <c r="I202" s="143"/>
      <c r="J202" s="143"/>
      <c r="K202" s="143"/>
      <c r="L202" s="10"/>
    </row>
    <row r="203" spans="2:12" s="452" customFormat="1" x14ac:dyDescent="0.2">
      <c r="B203" s="873" t="s">
        <v>508</v>
      </c>
      <c r="C203" s="873"/>
      <c r="D203" s="873"/>
      <c r="E203" s="143"/>
      <c r="F203" s="143"/>
      <c r="G203" s="143"/>
      <c r="H203" s="143"/>
      <c r="I203" s="143"/>
      <c r="J203" s="143"/>
      <c r="K203" s="143"/>
      <c r="L203" s="10"/>
    </row>
    <row r="204" spans="2:12" s="452" customFormat="1" x14ac:dyDescent="0.2">
      <c r="B204" s="873" t="s">
        <v>509</v>
      </c>
      <c r="C204" s="873"/>
      <c r="D204" s="873"/>
      <c r="E204" s="143"/>
      <c r="F204" s="143"/>
      <c r="G204" s="143"/>
      <c r="H204" s="143"/>
      <c r="I204" s="143"/>
      <c r="J204" s="143"/>
      <c r="K204" s="143"/>
      <c r="L204" s="10"/>
    </row>
    <row r="205" spans="2:12" s="452" customFormat="1" x14ac:dyDescent="0.2">
      <c r="B205" s="873"/>
      <c r="C205" s="873"/>
      <c r="D205" s="873"/>
      <c r="E205" s="143"/>
      <c r="F205" s="143"/>
      <c r="G205" s="143"/>
      <c r="H205" s="143"/>
      <c r="I205" s="143"/>
      <c r="J205" s="143"/>
      <c r="K205" s="143"/>
      <c r="L205" s="10"/>
    </row>
    <row r="206" spans="2:12" s="452" customFormat="1" x14ac:dyDescent="0.2">
      <c r="B206" s="872" t="s">
        <v>510</v>
      </c>
      <c r="C206" s="872"/>
      <c r="D206" s="872"/>
      <c r="E206" s="16">
        <f t="shared" ref="E206:K206" si="32">E191+E199</f>
        <v>0</v>
      </c>
      <c r="F206" s="16">
        <f t="shared" si="32"/>
        <v>7361114</v>
      </c>
      <c r="G206" s="16">
        <f t="shared" si="32"/>
        <v>5661114</v>
      </c>
      <c r="H206" s="16">
        <f t="shared" si="32"/>
        <v>5661115</v>
      </c>
      <c r="I206" s="16">
        <f t="shared" si="32"/>
        <v>0</v>
      </c>
      <c r="J206" s="16">
        <f t="shared" si="32"/>
        <v>0</v>
      </c>
      <c r="K206" s="16">
        <f t="shared" si="32"/>
        <v>18683343</v>
      </c>
      <c r="L206" s="10"/>
    </row>
    <row r="207" spans="2:12" s="452" customFormat="1" x14ac:dyDescent="0.2">
      <c r="B207" s="470"/>
      <c r="C207" s="470"/>
      <c r="D207" s="470"/>
      <c r="E207" s="472"/>
      <c r="F207" s="472"/>
      <c r="G207" s="472"/>
      <c r="H207" s="472"/>
      <c r="I207" s="472"/>
      <c r="J207" s="472"/>
      <c r="K207" s="472"/>
      <c r="L207" s="10"/>
    </row>
    <row r="208" spans="2:12" s="452" customFormat="1" ht="4.5" customHeight="1" x14ac:dyDescent="0.2">
      <c r="B208" s="470"/>
      <c r="C208" s="470"/>
      <c r="D208" s="470"/>
      <c r="E208" s="472"/>
      <c r="F208" s="472"/>
      <c r="G208" s="472"/>
      <c r="H208" s="472"/>
      <c r="I208" s="472"/>
      <c r="J208" s="472"/>
      <c r="K208" s="472"/>
      <c r="L208" s="10"/>
    </row>
    <row r="209" spans="2:12" s="452" customFormat="1" ht="23.25" customHeight="1" x14ac:dyDescent="0.2">
      <c r="B209" s="874" t="s">
        <v>511</v>
      </c>
      <c r="C209" s="874"/>
      <c r="D209" s="874"/>
      <c r="E209" s="455" t="s">
        <v>900</v>
      </c>
      <c r="F209" s="423" t="s">
        <v>908</v>
      </c>
      <c r="G209" s="423" t="s">
        <v>902</v>
      </c>
      <c r="H209" s="423" t="s">
        <v>903</v>
      </c>
      <c r="I209" s="423" t="s">
        <v>904</v>
      </c>
      <c r="J209" s="423" t="s">
        <v>905</v>
      </c>
      <c r="K209" s="423" t="s">
        <v>45</v>
      </c>
      <c r="L209" s="10"/>
    </row>
    <row r="210" spans="2:12" s="452" customFormat="1" ht="1.5" hidden="1" customHeight="1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</row>
    <row r="211" spans="2:12" s="452" customFormat="1" ht="12.75" hidden="1" customHeight="1" x14ac:dyDescent="0.2">
      <c r="B211" s="874" t="s">
        <v>511</v>
      </c>
      <c r="C211" s="874"/>
      <c r="D211" s="874"/>
      <c r="E211" s="480" t="s">
        <v>616</v>
      </c>
      <c r="F211" s="408" t="s">
        <v>608</v>
      </c>
      <c r="G211" s="408" t="s">
        <v>609</v>
      </c>
      <c r="H211" s="408" t="s">
        <v>610</v>
      </c>
      <c r="I211" s="408" t="s">
        <v>611</v>
      </c>
      <c r="J211" s="408" t="s">
        <v>612</v>
      </c>
      <c r="K211" s="408" t="s">
        <v>45</v>
      </c>
      <c r="L211" s="10"/>
    </row>
    <row r="212" spans="2:12" s="452" customFormat="1" x14ac:dyDescent="0.2">
      <c r="B212" s="872" t="s">
        <v>512</v>
      </c>
      <c r="C212" s="872"/>
      <c r="D212" s="872"/>
      <c r="E212" s="16">
        <f t="shared" ref="E212:K212" si="33">E213</f>
        <v>400000</v>
      </c>
      <c r="F212" s="16">
        <f t="shared" si="33"/>
        <v>4349826</v>
      </c>
      <c r="G212" s="16">
        <f t="shared" si="33"/>
        <v>8272402</v>
      </c>
      <c r="H212" s="16">
        <f t="shared" si="33"/>
        <v>5661115</v>
      </c>
      <c r="I212" s="16">
        <f t="shared" si="33"/>
        <v>0</v>
      </c>
      <c r="J212" s="16">
        <f t="shared" si="33"/>
        <v>0</v>
      </c>
      <c r="K212" s="16">
        <f t="shared" si="33"/>
        <v>18683343</v>
      </c>
      <c r="L212" s="268"/>
    </row>
    <row r="213" spans="2:12" s="452" customFormat="1" x14ac:dyDescent="0.2">
      <c r="B213" s="871" t="s">
        <v>617</v>
      </c>
      <c r="C213" s="871"/>
      <c r="D213" s="871"/>
      <c r="E213" s="143">
        <v>400000</v>
      </c>
      <c r="F213" s="143">
        <v>4349826</v>
      </c>
      <c r="G213" s="143">
        <v>8272402</v>
      </c>
      <c r="H213" s="143">
        <v>5661115</v>
      </c>
      <c r="I213" s="143"/>
      <c r="J213" s="143"/>
      <c r="K213" s="16">
        <f>SUM(E213:J213)</f>
        <v>18683343</v>
      </c>
      <c r="L213" s="10"/>
    </row>
    <row r="214" spans="2:12" s="452" customFormat="1" x14ac:dyDescent="0.2">
      <c r="B214" s="873"/>
      <c r="C214" s="873"/>
      <c r="D214" s="873"/>
      <c r="E214" s="143"/>
      <c r="F214" s="143"/>
      <c r="G214" s="143"/>
      <c r="H214" s="143"/>
      <c r="I214" s="143"/>
      <c r="J214" s="143"/>
      <c r="K214" s="143">
        <f>SUM(E214:J214)</f>
        <v>0</v>
      </c>
      <c r="L214" s="10"/>
    </row>
    <row r="215" spans="2:12" s="452" customFormat="1" x14ac:dyDescent="0.2">
      <c r="B215" s="873"/>
      <c r="C215" s="873"/>
      <c r="D215" s="873"/>
      <c r="E215" s="143"/>
      <c r="F215" s="143"/>
      <c r="G215" s="143"/>
      <c r="H215" s="143"/>
      <c r="I215" s="143"/>
      <c r="J215" s="143"/>
      <c r="K215" s="143"/>
      <c r="L215" s="10"/>
    </row>
    <row r="216" spans="2:12" s="452" customFormat="1" ht="21.75" customHeight="1" x14ac:dyDescent="0.2">
      <c r="B216" s="469" t="s">
        <v>514</v>
      </c>
      <c r="C216" s="469"/>
      <c r="D216" s="469"/>
      <c r="E216" s="16"/>
      <c r="F216" s="16"/>
      <c r="G216" s="16"/>
      <c r="H216" s="16"/>
      <c r="I216" s="16"/>
      <c r="J216" s="16"/>
      <c r="K216" s="16"/>
      <c r="L216" s="268"/>
    </row>
    <row r="217" spans="2:12" s="452" customFormat="1" x14ac:dyDescent="0.2">
      <c r="B217" s="871" t="s">
        <v>618</v>
      </c>
      <c r="C217" s="871"/>
      <c r="D217" s="871"/>
      <c r="E217" s="143"/>
      <c r="F217" s="143"/>
      <c r="G217" s="143"/>
      <c r="H217" s="143"/>
      <c r="I217" s="143"/>
      <c r="J217" s="143"/>
      <c r="K217" s="143"/>
      <c r="L217" s="10"/>
    </row>
    <row r="218" spans="2:12" s="452" customFormat="1" x14ac:dyDescent="0.2">
      <c r="B218" s="872" t="s">
        <v>515</v>
      </c>
      <c r="C218" s="872"/>
      <c r="D218" s="872"/>
      <c r="E218" s="16">
        <f>E212+E216</f>
        <v>400000</v>
      </c>
      <c r="F218" s="16">
        <f t="shared" ref="F218:K218" si="34">F212+F216</f>
        <v>4349826</v>
      </c>
      <c r="G218" s="16">
        <f t="shared" si="34"/>
        <v>8272402</v>
      </c>
      <c r="H218" s="16">
        <f t="shared" si="34"/>
        <v>5661115</v>
      </c>
      <c r="I218" s="16">
        <f t="shared" si="34"/>
        <v>0</v>
      </c>
      <c r="J218" s="16">
        <f t="shared" si="34"/>
        <v>0</v>
      </c>
      <c r="K218" s="16">
        <f t="shared" si="34"/>
        <v>18683343</v>
      </c>
      <c r="L218" s="10"/>
    </row>
    <row r="219" spans="2:12" s="452" customFormat="1" x14ac:dyDescent="0.2">
      <c r="B219" s="478"/>
      <c r="C219" s="478"/>
      <c r="D219" s="478"/>
      <c r="E219" s="478"/>
      <c r="F219" s="478"/>
      <c r="G219" s="478"/>
      <c r="H219" s="478"/>
      <c r="I219" s="478"/>
      <c r="J219" s="478"/>
      <c r="K219" s="481"/>
      <c r="L219" s="478"/>
    </row>
    <row r="220" spans="2:12" s="452" customFormat="1" x14ac:dyDescent="0.2">
      <c r="B220" s="880"/>
      <c r="C220" s="880"/>
      <c r="D220" s="880"/>
      <c r="E220" s="482"/>
      <c r="F220" s="483"/>
      <c r="G220" s="483"/>
      <c r="H220" s="483"/>
      <c r="I220" s="483"/>
      <c r="J220" s="483"/>
      <c r="K220" s="483"/>
      <c r="L220" s="478"/>
    </row>
    <row r="221" spans="2:12" s="452" customFormat="1" x14ac:dyDescent="0.2">
      <c r="B221" s="880"/>
      <c r="C221" s="880"/>
      <c r="D221" s="880"/>
      <c r="E221" s="484"/>
      <c r="F221" s="485"/>
      <c r="G221" s="485"/>
      <c r="H221" s="485"/>
      <c r="I221" s="485"/>
      <c r="J221" s="485"/>
      <c r="K221" s="485"/>
      <c r="L221" s="486"/>
    </row>
    <row r="222" spans="2:12" s="452" customFormat="1" x14ac:dyDescent="0.2">
      <c r="B222" s="876"/>
      <c r="C222" s="876"/>
      <c r="D222" s="876"/>
      <c r="E222" s="484"/>
      <c r="F222" s="463"/>
      <c r="G222" s="463"/>
      <c r="H222" s="463"/>
      <c r="I222" s="463"/>
      <c r="J222" s="463"/>
      <c r="K222" s="485"/>
      <c r="L222" s="486"/>
    </row>
    <row r="223" spans="2:12" s="452" customFormat="1" x14ac:dyDescent="0.2">
      <c r="B223" s="881"/>
      <c r="C223" s="881"/>
      <c r="D223" s="881"/>
      <c r="E223" s="484"/>
      <c r="F223" s="476"/>
      <c r="G223" s="476"/>
      <c r="H223" s="476"/>
      <c r="I223" s="476"/>
      <c r="J223" s="476"/>
      <c r="K223" s="477"/>
      <c r="L223" s="478"/>
    </row>
    <row r="224" spans="2:12" s="452" customFormat="1" x14ac:dyDescent="0.2">
      <c r="B224" s="881"/>
      <c r="C224" s="881"/>
      <c r="D224" s="881"/>
      <c r="E224" s="484"/>
      <c r="F224" s="476"/>
      <c r="G224" s="476"/>
      <c r="H224" s="476"/>
      <c r="I224" s="476"/>
      <c r="J224" s="476"/>
      <c r="K224" s="477"/>
      <c r="L224" s="452" t="s">
        <v>912</v>
      </c>
    </row>
    <row r="225" spans="2:12" s="452" customFormat="1" x14ac:dyDescent="0.2">
      <c r="B225" s="882"/>
      <c r="C225" s="882"/>
      <c r="D225" s="882"/>
      <c r="E225" s="484"/>
      <c r="F225" s="476"/>
      <c r="G225" s="476"/>
      <c r="H225" s="476"/>
      <c r="I225" s="476"/>
      <c r="J225" s="476"/>
      <c r="K225" s="477"/>
      <c r="L225" s="478"/>
    </row>
    <row r="226" spans="2:12" s="452" customFormat="1" x14ac:dyDescent="0.2">
      <c r="B226" s="522"/>
      <c r="C226" s="522"/>
      <c r="D226" s="522"/>
      <c r="E226" s="484"/>
      <c r="F226" s="476"/>
      <c r="G226" s="476"/>
      <c r="H226" s="476"/>
      <c r="I226" s="476"/>
      <c r="J226" s="476"/>
      <c r="K226" s="477"/>
      <c r="L226" s="478"/>
    </row>
    <row r="227" spans="2:12" s="452" customFormat="1" x14ac:dyDescent="0.2">
      <c r="B227" s="882"/>
      <c r="C227" s="882"/>
      <c r="D227" s="882"/>
      <c r="E227" s="484"/>
      <c r="F227" s="476"/>
      <c r="G227" s="476"/>
      <c r="H227" s="476"/>
      <c r="I227" s="476"/>
      <c r="J227" s="476"/>
      <c r="K227" s="477"/>
      <c r="L227" s="478"/>
    </row>
    <row r="228" spans="2:12" s="452" customFormat="1" x14ac:dyDescent="0.2">
      <c r="B228" s="883"/>
      <c r="C228" s="883"/>
      <c r="D228" s="883"/>
      <c r="E228" s="484"/>
      <c r="F228" s="463"/>
      <c r="G228" s="463"/>
      <c r="H228" s="463"/>
      <c r="I228" s="463"/>
      <c r="J228" s="463"/>
      <c r="K228" s="485"/>
      <c r="L228" s="486"/>
    </row>
    <row r="229" spans="2:12" s="452" customFormat="1" x14ac:dyDescent="0.2">
      <c r="B229" s="877" t="s">
        <v>913</v>
      </c>
      <c r="C229" s="877"/>
      <c r="D229" s="877"/>
      <c r="E229" s="877"/>
      <c r="F229" s="877"/>
      <c r="G229" s="877"/>
      <c r="H229" s="877"/>
      <c r="I229" s="877"/>
      <c r="J229" s="877"/>
      <c r="K229" s="877"/>
      <c r="L229" s="877"/>
    </row>
    <row r="230" spans="2:12" s="452" customFormat="1" x14ac:dyDescent="0.2">
      <c r="B230" s="878" t="s">
        <v>914</v>
      </c>
      <c r="C230" s="878"/>
      <c r="D230" s="878"/>
      <c r="E230" s="878"/>
      <c r="F230" s="878"/>
      <c r="G230" s="878"/>
      <c r="H230" s="878"/>
      <c r="I230" s="878"/>
      <c r="J230" s="878"/>
      <c r="K230" s="878"/>
      <c r="L230" s="878"/>
    </row>
    <row r="231" spans="2:12" s="452" customFormat="1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431" t="s">
        <v>607</v>
      </c>
      <c r="L231" s="10"/>
    </row>
    <row r="232" spans="2:12" s="452" customFormat="1" ht="25.5" x14ac:dyDescent="0.2">
      <c r="B232" s="879" t="s">
        <v>498</v>
      </c>
      <c r="C232" s="879"/>
      <c r="D232" s="879"/>
      <c r="E232" s="455" t="s">
        <v>900</v>
      </c>
      <c r="F232" s="423" t="s">
        <v>908</v>
      </c>
      <c r="G232" s="423" t="s">
        <v>902</v>
      </c>
      <c r="H232" s="423" t="s">
        <v>903</v>
      </c>
      <c r="I232" s="423" t="s">
        <v>904</v>
      </c>
      <c r="J232" s="423" t="s">
        <v>905</v>
      </c>
      <c r="K232" s="423" t="s">
        <v>45</v>
      </c>
      <c r="L232" s="10"/>
    </row>
    <row r="233" spans="2:12" s="452" customFormat="1" x14ac:dyDescent="0.2">
      <c r="B233" s="879" t="s">
        <v>499</v>
      </c>
      <c r="C233" s="879"/>
      <c r="D233" s="879"/>
      <c r="E233" s="466">
        <f>E234+E239+E240</f>
        <v>0</v>
      </c>
      <c r="F233" s="466">
        <f t="shared" ref="F233" si="35">F234+F239+F240</f>
        <v>2699543</v>
      </c>
      <c r="G233" s="466">
        <f t="shared" ref="G233" si="36">G234+G239+G240</f>
        <v>2920207</v>
      </c>
      <c r="H233" s="466">
        <f t="shared" ref="H233" si="37">H234+H239+H240</f>
        <v>0</v>
      </c>
      <c r="I233" s="466">
        <f t="shared" ref="I233" si="38">I234+I239+I240</f>
        <v>0</v>
      </c>
      <c r="J233" s="466">
        <f t="shared" ref="J233" si="39">J234+J239+J240</f>
        <v>0</v>
      </c>
      <c r="K233" s="466">
        <f t="shared" ref="K233" si="40">K234+K239+K240</f>
        <v>5619750</v>
      </c>
      <c r="L233" s="268"/>
    </row>
    <row r="234" spans="2:12" s="452" customFormat="1" x14ac:dyDescent="0.2">
      <c r="B234" s="872" t="s">
        <v>500</v>
      </c>
      <c r="C234" s="872"/>
      <c r="D234" s="872"/>
      <c r="E234" s="16">
        <f t="shared" ref="E234:J234" si="41">SUM(E235:E238)</f>
        <v>0</v>
      </c>
      <c r="F234" s="16">
        <f t="shared" si="41"/>
        <v>0</v>
      </c>
      <c r="G234" s="16">
        <f t="shared" si="41"/>
        <v>280988</v>
      </c>
      <c r="H234" s="16">
        <f t="shared" si="41"/>
        <v>0</v>
      </c>
      <c r="I234" s="16">
        <f t="shared" si="41"/>
        <v>0</v>
      </c>
      <c r="J234" s="16">
        <f t="shared" si="41"/>
        <v>0</v>
      </c>
      <c r="K234" s="466">
        <f t="shared" ref="K234:K240" si="42">SUM(E234:J234)</f>
        <v>280988</v>
      </c>
      <c r="L234" s="268"/>
    </row>
    <row r="235" spans="2:12" s="452" customFormat="1" x14ac:dyDescent="0.2">
      <c r="B235" s="871" t="s">
        <v>501</v>
      </c>
      <c r="C235" s="871"/>
      <c r="D235" s="871"/>
      <c r="E235" s="143"/>
      <c r="F235" s="143"/>
      <c r="G235" s="143">
        <v>280988</v>
      </c>
      <c r="H235" s="143"/>
      <c r="I235" s="143"/>
      <c r="J235" s="143"/>
      <c r="K235" s="467">
        <f t="shared" si="42"/>
        <v>280988</v>
      </c>
      <c r="L235" s="10"/>
    </row>
    <row r="236" spans="2:12" s="452" customFormat="1" x14ac:dyDescent="0.2">
      <c r="B236" s="871" t="s">
        <v>613</v>
      </c>
      <c r="C236" s="871"/>
      <c r="D236" s="871"/>
      <c r="E236" s="143"/>
      <c r="F236" s="143"/>
      <c r="G236" s="143"/>
      <c r="H236" s="143"/>
      <c r="I236" s="143"/>
      <c r="J236" s="143"/>
      <c r="K236" s="467">
        <f t="shared" si="42"/>
        <v>0</v>
      </c>
      <c r="L236" s="10"/>
    </row>
    <row r="237" spans="2:12" s="452" customFormat="1" x14ac:dyDescent="0.2">
      <c r="B237" s="873" t="s">
        <v>614</v>
      </c>
      <c r="C237" s="873"/>
      <c r="D237" s="873"/>
      <c r="E237" s="143"/>
      <c r="F237" s="143"/>
      <c r="G237" s="143"/>
      <c r="H237" s="143"/>
      <c r="I237" s="143"/>
      <c r="J237" s="143"/>
      <c r="K237" s="467">
        <f t="shared" si="42"/>
        <v>0</v>
      </c>
      <c r="L237" s="10"/>
    </row>
    <row r="238" spans="2:12" s="452" customFormat="1" x14ac:dyDescent="0.2">
      <c r="B238" s="873" t="s">
        <v>509</v>
      </c>
      <c r="C238" s="873"/>
      <c r="D238" s="873"/>
      <c r="E238" s="143"/>
      <c r="F238" s="143"/>
      <c r="G238" s="143"/>
      <c r="H238" s="143"/>
      <c r="I238" s="143"/>
      <c r="J238" s="143"/>
      <c r="K238" s="467">
        <f t="shared" si="42"/>
        <v>0</v>
      </c>
      <c r="L238" s="10"/>
    </row>
    <row r="239" spans="2:12" s="452" customFormat="1" x14ac:dyDescent="0.2">
      <c r="B239" s="875" t="s">
        <v>505</v>
      </c>
      <c r="C239" s="875"/>
      <c r="D239" s="875"/>
      <c r="E239" s="16"/>
      <c r="F239" s="16">
        <v>2699543</v>
      </c>
      <c r="G239" s="16">
        <v>2639219</v>
      </c>
      <c r="H239" s="16"/>
      <c r="I239" s="16"/>
      <c r="J239" s="16"/>
      <c r="K239" s="466">
        <f t="shared" si="42"/>
        <v>5338762</v>
      </c>
      <c r="L239" s="268"/>
    </row>
    <row r="240" spans="2:12" s="452" customFormat="1" x14ac:dyDescent="0.2">
      <c r="B240" s="875" t="s">
        <v>615</v>
      </c>
      <c r="C240" s="875"/>
      <c r="D240" s="875"/>
      <c r="E240" s="16"/>
      <c r="F240" s="143"/>
      <c r="G240" s="143"/>
      <c r="H240" s="143"/>
      <c r="I240" s="143"/>
      <c r="J240" s="143"/>
      <c r="K240" s="466">
        <f t="shared" si="42"/>
        <v>0</v>
      </c>
      <c r="L240" s="10"/>
    </row>
    <row r="241" spans="2:12" s="452" customFormat="1" x14ac:dyDescent="0.2">
      <c r="B241" s="872" t="s">
        <v>506</v>
      </c>
      <c r="C241" s="872"/>
      <c r="D241" s="872"/>
      <c r="E241" s="143"/>
      <c r="F241" s="16"/>
      <c r="G241" s="143"/>
      <c r="H241" s="143"/>
      <c r="I241" s="143"/>
      <c r="J241" s="143"/>
      <c r="K241" s="143"/>
      <c r="L241" s="10"/>
    </row>
    <row r="242" spans="2:12" s="452" customFormat="1" x14ac:dyDescent="0.2">
      <c r="B242" s="871" t="s">
        <v>500</v>
      </c>
      <c r="C242" s="871"/>
      <c r="D242" s="871"/>
      <c r="E242" s="143"/>
      <c r="F242" s="143"/>
      <c r="G242" s="143"/>
      <c r="H242" s="143"/>
      <c r="I242" s="143"/>
      <c r="J242" s="143"/>
      <c r="K242" s="143"/>
      <c r="L242" s="10"/>
    </row>
    <row r="243" spans="2:12" s="452" customFormat="1" x14ac:dyDescent="0.2">
      <c r="B243" s="871" t="s">
        <v>501</v>
      </c>
      <c r="C243" s="871"/>
      <c r="D243" s="871"/>
      <c r="E243" s="143"/>
      <c r="F243" s="143"/>
      <c r="G243" s="143"/>
      <c r="H243" s="143"/>
      <c r="I243" s="143"/>
      <c r="J243" s="143"/>
      <c r="K243" s="143"/>
      <c r="L243" s="10"/>
    </row>
    <row r="244" spans="2:12" s="452" customFormat="1" x14ac:dyDescent="0.2">
      <c r="B244" s="871" t="s">
        <v>507</v>
      </c>
      <c r="C244" s="871"/>
      <c r="D244" s="871"/>
      <c r="E244" s="143"/>
      <c r="F244" s="143"/>
      <c r="G244" s="143"/>
      <c r="H244" s="143"/>
      <c r="I244" s="143"/>
      <c r="J244" s="143"/>
      <c r="K244" s="143"/>
      <c r="L244" s="10"/>
    </row>
    <row r="245" spans="2:12" s="452" customFormat="1" x14ac:dyDescent="0.2">
      <c r="B245" s="873" t="s">
        <v>508</v>
      </c>
      <c r="C245" s="873"/>
      <c r="D245" s="873"/>
      <c r="E245" s="143"/>
      <c r="F245" s="143"/>
      <c r="G245" s="143"/>
      <c r="H245" s="143"/>
      <c r="I245" s="143"/>
      <c r="J245" s="143"/>
      <c r="K245" s="143"/>
      <c r="L245" s="10"/>
    </row>
    <row r="246" spans="2:12" s="452" customFormat="1" x14ac:dyDescent="0.2">
      <c r="B246" s="873" t="s">
        <v>509</v>
      </c>
      <c r="C246" s="873"/>
      <c r="D246" s="873"/>
      <c r="E246" s="143"/>
      <c r="F246" s="143"/>
      <c r="G246" s="143"/>
      <c r="H246" s="143"/>
      <c r="I246" s="143"/>
      <c r="J246" s="143"/>
      <c r="K246" s="143"/>
      <c r="L246" s="10"/>
    </row>
    <row r="247" spans="2:12" s="452" customFormat="1" x14ac:dyDescent="0.2">
      <c r="B247" s="873"/>
      <c r="C247" s="873"/>
      <c r="D247" s="873"/>
      <c r="E247" s="143"/>
      <c r="F247" s="143"/>
      <c r="G247" s="143"/>
      <c r="H247" s="143"/>
      <c r="I247" s="143"/>
      <c r="J247" s="143"/>
      <c r="K247" s="143"/>
      <c r="L247" s="10"/>
    </row>
    <row r="248" spans="2:12" s="452" customFormat="1" x14ac:dyDescent="0.2">
      <c r="B248" s="872" t="s">
        <v>510</v>
      </c>
      <c r="C248" s="872"/>
      <c r="D248" s="872"/>
      <c r="E248" s="16">
        <f t="shared" ref="E248:K248" si="43">E233+E241</f>
        <v>0</v>
      </c>
      <c r="F248" s="16">
        <f t="shared" si="43"/>
        <v>2699543</v>
      </c>
      <c r="G248" s="16">
        <f t="shared" si="43"/>
        <v>2920207</v>
      </c>
      <c r="H248" s="16">
        <f t="shared" si="43"/>
        <v>0</v>
      </c>
      <c r="I248" s="16">
        <f t="shared" si="43"/>
        <v>0</v>
      </c>
      <c r="J248" s="16">
        <f t="shared" si="43"/>
        <v>0</v>
      </c>
      <c r="K248" s="16">
        <f t="shared" si="43"/>
        <v>5619750</v>
      </c>
      <c r="L248" s="10"/>
    </row>
    <row r="249" spans="2:12" s="452" customFormat="1" x14ac:dyDescent="0.2">
      <c r="B249" s="470"/>
      <c r="C249" s="470"/>
      <c r="D249" s="470"/>
      <c r="E249" s="472"/>
      <c r="F249" s="472"/>
      <c r="G249" s="472"/>
      <c r="H249" s="472"/>
      <c r="I249" s="472"/>
      <c r="J249" s="472"/>
      <c r="K249" s="472"/>
      <c r="L249" s="10"/>
    </row>
    <row r="250" spans="2:12" s="452" customFormat="1" x14ac:dyDescent="0.2">
      <c r="B250" s="470"/>
      <c r="C250" s="470"/>
      <c r="D250" s="470"/>
      <c r="E250" s="472"/>
      <c r="F250" s="472"/>
      <c r="G250" s="472"/>
      <c r="H250" s="472"/>
      <c r="I250" s="472"/>
      <c r="J250" s="472"/>
      <c r="K250" s="472"/>
      <c r="L250" s="10"/>
    </row>
    <row r="251" spans="2:12" s="452" customFormat="1" ht="25.5" x14ac:dyDescent="0.2">
      <c r="B251" s="874" t="s">
        <v>511</v>
      </c>
      <c r="C251" s="874"/>
      <c r="D251" s="874"/>
      <c r="E251" s="455" t="s">
        <v>900</v>
      </c>
      <c r="F251" s="423" t="s">
        <v>908</v>
      </c>
      <c r="G251" s="423" t="s">
        <v>902</v>
      </c>
      <c r="H251" s="423" t="s">
        <v>903</v>
      </c>
      <c r="I251" s="423" t="s">
        <v>904</v>
      </c>
      <c r="J251" s="423" t="s">
        <v>905</v>
      </c>
      <c r="K251" s="423" t="s">
        <v>45</v>
      </c>
      <c r="L251" s="10"/>
    </row>
    <row r="252" spans="2:12" s="452" customFormat="1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3" spans="2:12" s="452" customFormat="1" ht="38.25" x14ac:dyDescent="0.2">
      <c r="B253" s="874" t="s">
        <v>511</v>
      </c>
      <c r="C253" s="874"/>
      <c r="D253" s="874"/>
      <c r="E253" s="480" t="s">
        <v>616</v>
      </c>
      <c r="F253" s="408" t="s">
        <v>608</v>
      </c>
      <c r="G253" s="408" t="s">
        <v>609</v>
      </c>
      <c r="H253" s="408" t="s">
        <v>610</v>
      </c>
      <c r="I253" s="408" t="s">
        <v>611</v>
      </c>
      <c r="J253" s="408" t="s">
        <v>612</v>
      </c>
      <c r="K253" s="408" t="s">
        <v>45</v>
      </c>
      <c r="L253" s="10"/>
    </row>
    <row r="254" spans="2:12" s="452" customFormat="1" x14ac:dyDescent="0.2">
      <c r="B254" s="872" t="s">
        <v>512</v>
      </c>
      <c r="C254" s="872"/>
      <c r="D254" s="872"/>
      <c r="E254" s="16">
        <f t="shared" ref="E254:K254" si="44">E255</f>
        <v>0</v>
      </c>
      <c r="F254" s="16">
        <f t="shared" si="44"/>
        <v>1238250</v>
      </c>
      <c r="G254" s="16">
        <f t="shared" si="44"/>
        <v>4381500</v>
      </c>
      <c r="H254" s="16">
        <f t="shared" si="44"/>
        <v>0</v>
      </c>
      <c r="I254" s="16">
        <f t="shared" si="44"/>
        <v>0</v>
      </c>
      <c r="J254" s="16">
        <f t="shared" si="44"/>
        <v>0</v>
      </c>
      <c r="K254" s="16">
        <f t="shared" si="44"/>
        <v>5619750</v>
      </c>
      <c r="L254" s="268"/>
    </row>
    <row r="255" spans="2:12" s="452" customFormat="1" x14ac:dyDescent="0.2">
      <c r="B255" s="871" t="s">
        <v>617</v>
      </c>
      <c r="C255" s="871"/>
      <c r="D255" s="871"/>
      <c r="E255" s="143"/>
      <c r="F255" s="143">
        <v>1238250</v>
      </c>
      <c r="G255" s="143">
        <v>4381500</v>
      </c>
      <c r="H255" s="143"/>
      <c r="I255" s="143"/>
      <c r="J255" s="143"/>
      <c r="K255" s="16">
        <f>SUM(E255:J255)</f>
        <v>5619750</v>
      </c>
      <c r="L255" s="10"/>
    </row>
    <row r="256" spans="2:12" s="452" customFormat="1" x14ac:dyDescent="0.2">
      <c r="B256" s="873"/>
      <c r="C256" s="873"/>
      <c r="D256" s="873"/>
      <c r="E256" s="143"/>
      <c r="F256" s="143"/>
      <c r="G256" s="143"/>
      <c r="H256" s="143"/>
      <c r="I256" s="143"/>
      <c r="J256" s="143"/>
      <c r="K256" s="143">
        <f>SUM(E256:J256)</f>
        <v>0</v>
      </c>
      <c r="L256" s="10"/>
    </row>
    <row r="257" spans="2:13" s="452" customFormat="1" x14ac:dyDescent="0.2">
      <c r="B257" s="873"/>
      <c r="C257" s="873"/>
      <c r="D257" s="873"/>
      <c r="E257" s="143"/>
      <c r="F257" s="143"/>
      <c r="G257" s="143"/>
      <c r="H257" s="143"/>
      <c r="I257" s="143"/>
      <c r="J257" s="143"/>
      <c r="K257" s="143"/>
      <c r="L257" s="10"/>
    </row>
    <row r="258" spans="2:13" s="452" customFormat="1" x14ac:dyDescent="0.2">
      <c r="B258" s="469" t="s">
        <v>514</v>
      </c>
      <c r="C258" s="469"/>
      <c r="D258" s="469"/>
      <c r="E258" s="16"/>
      <c r="F258" s="16"/>
      <c r="G258" s="16"/>
      <c r="H258" s="16"/>
      <c r="I258" s="16"/>
      <c r="J258" s="16"/>
      <c r="K258" s="16"/>
      <c r="L258" s="268"/>
    </row>
    <row r="259" spans="2:13" s="452" customFormat="1" x14ac:dyDescent="0.2">
      <c r="B259" s="871" t="s">
        <v>618</v>
      </c>
      <c r="C259" s="871"/>
      <c r="D259" s="871"/>
      <c r="E259" s="143"/>
      <c r="F259" s="143"/>
      <c r="G259" s="143"/>
      <c r="H259" s="143"/>
      <c r="I259" s="143"/>
      <c r="J259" s="143"/>
      <c r="K259" s="143"/>
      <c r="L259" s="10"/>
    </row>
    <row r="260" spans="2:13" s="452" customFormat="1" x14ac:dyDescent="0.2">
      <c r="B260" s="872" t="s">
        <v>515</v>
      </c>
      <c r="C260" s="872"/>
      <c r="D260" s="872"/>
      <c r="E260" s="16">
        <f>E254+E258</f>
        <v>0</v>
      </c>
      <c r="F260" s="16">
        <f t="shared" ref="F260:K260" si="45">F254+F258</f>
        <v>1238250</v>
      </c>
      <c r="G260" s="16">
        <f t="shared" si="45"/>
        <v>4381500</v>
      </c>
      <c r="H260" s="16">
        <f t="shared" si="45"/>
        <v>0</v>
      </c>
      <c r="I260" s="16">
        <f t="shared" si="45"/>
        <v>0</v>
      </c>
      <c r="J260" s="16">
        <f t="shared" si="45"/>
        <v>0</v>
      </c>
      <c r="K260" s="16">
        <f t="shared" si="45"/>
        <v>5619750</v>
      </c>
      <c r="L260" s="10"/>
    </row>
    <row r="261" spans="2:13" s="452" customFormat="1" x14ac:dyDescent="0.2">
      <c r="B261" s="478"/>
      <c r="C261" s="478"/>
      <c r="D261" s="478"/>
      <c r="E261" s="478"/>
      <c r="F261" s="478"/>
      <c r="G261" s="478"/>
      <c r="H261" s="478"/>
      <c r="I261" s="478"/>
      <c r="J261" s="478"/>
      <c r="K261" s="481"/>
      <c r="L261" s="478"/>
    </row>
    <row r="262" spans="2:13" s="452" customFormat="1" x14ac:dyDescent="0.2">
      <c r="B262" s="880"/>
      <c r="C262" s="880"/>
      <c r="D262" s="880"/>
      <c r="E262" s="482"/>
      <c r="F262" s="483"/>
      <c r="G262" s="483"/>
      <c r="H262" s="483"/>
      <c r="I262" s="483"/>
      <c r="J262" s="483"/>
      <c r="K262" s="483"/>
      <c r="L262" s="479" t="s">
        <v>917</v>
      </c>
      <c r="M262" s="479"/>
    </row>
    <row r="263" spans="2:13" s="452" customFormat="1" x14ac:dyDescent="0.2">
      <c r="B263" s="521"/>
      <c r="C263" s="521"/>
      <c r="D263" s="521"/>
      <c r="E263" s="482"/>
      <c r="F263" s="483"/>
      <c r="G263" s="483"/>
      <c r="H263" s="483"/>
      <c r="I263" s="483"/>
      <c r="J263" s="483"/>
      <c r="K263" s="483"/>
      <c r="L263" s="479"/>
      <c r="M263" s="479"/>
    </row>
    <row r="264" spans="2:13" s="452" customFormat="1" x14ac:dyDescent="0.2">
      <c r="B264" s="521"/>
      <c r="C264" s="521"/>
      <c r="D264" s="521"/>
      <c r="E264" s="482"/>
      <c r="F264" s="483"/>
      <c r="G264" s="483"/>
      <c r="H264" s="483"/>
      <c r="I264" s="483"/>
      <c r="J264" s="483"/>
      <c r="K264" s="483"/>
      <c r="L264" s="479"/>
      <c r="M264" s="479"/>
    </row>
    <row r="265" spans="2:13" s="452" customFormat="1" x14ac:dyDescent="0.2">
      <c r="B265" s="880"/>
      <c r="C265" s="880"/>
      <c r="D265" s="880"/>
      <c r="E265" s="484"/>
      <c r="F265" s="485"/>
      <c r="G265" s="485"/>
      <c r="H265" s="485"/>
      <c r="I265" s="485"/>
      <c r="J265" s="485"/>
      <c r="K265" s="485"/>
      <c r="L265" s="486"/>
    </row>
    <row r="266" spans="2:13" s="452" customFormat="1" x14ac:dyDescent="0.2">
      <c r="B266" s="876"/>
      <c r="C266" s="876"/>
      <c r="D266" s="876"/>
      <c r="E266" s="484"/>
      <c r="F266" s="463"/>
      <c r="G266" s="463"/>
      <c r="H266" s="463"/>
      <c r="I266" s="463"/>
      <c r="J266" s="463"/>
      <c r="K266" s="485"/>
      <c r="L266" s="486"/>
    </row>
    <row r="267" spans="2:13" s="452" customFormat="1" x14ac:dyDescent="0.2">
      <c r="B267" s="877" t="s">
        <v>915</v>
      </c>
      <c r="C267" s="877"/>
      <c r="D267" s="877"/>
      <c r="E267" s="877"/>
      <c r="F267" s="877"/>
      <c r="G267" s="877"/>
      <c r="H267" s="877"/>
      <c r="I267" s="877"/>
      <c r="J267" s="877"/>
      <c r="K267" s="877"/>
      <c r="L267" s="877"/>
    </row>
    <row r="268" spans="2:13" s="452" customFormat="1" x14ac:dyDescent="0.2">
      <c r="B268" s="878" t="s">
        <v>916</v>
      </c>
      <c r="C268" s="878"/>
      <c r="D268" s="878"/>
      <c r="E268" s="878"/>
      <c r="F268" s="878"/>
      <c r="G268" s="878"/>
      <c r="H268" s="878"/>
      <c r="I268" s="878"/>
      <c r="J268" s="878"/>
      <c r="K268" s="878"/>
      <c r="L268" s="878"/>
    </row>
    <row r="269" spans="2:13" s="452" customFormat="1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431" t="s">
        <v>607</v>
      </c>
      <c r="L269" s="10"/>
    </row>
    <row r="270" spans="2:13" s="452" customFormat="1" ht="25.5" x14ac:dyDescent="0.2">
      <c r="B270" s="879" t="s">
        <v>498</v>
      </c>
      <c r="C270" s="879"/>
      <c r="D270" s="879"/>
      <c r="E270" s="455" t="s">
        <v>900</v>
      </c>
      <c r="F270" s="423" t="s">
        <v>908</v>
      </c>
      <c r="G270" s="423" t="s">
        <v>902</v>
      </c>
      <c r="H270" s="423" t="s">
        <v>903</v>
      </c>
      <c r="I270" s="423" t="s">
        <v>904</v>
      </c>
      <c r="J270" s="423" t="s">
        <v>905</v>
      </c>
      <c r="K270" s="423" t="s">
        <v>45</v>
      </c>
      <c r="L270" s="10"/>
    </row>
    <row r="271" spans="2:13" s="452" customFormat="1" x14ac:dyDescent="0.2">
      <c r="B271" s="879" t="s">
        <v>499</v>
      </c>
      <c r="C271" s="879"/>
      <c r="D271" s="879"/>
      <c r="E271" s="466">
        <f>E272+E277+E278</f>
        <v>0</v>
      </c>
      <c r="F271" s="466">
        <f t="shared" ref="F271" si="46">F272+F277+F278</f>
        <v>16494922</v>
      </c>
      <c r="G271" s="466">
        <f t="shared" ref="G271" si="47">G272+G277+G278</f>
        <v>8505078</v>
      </c>
      <c r="H271" s="466">
        <f t="shared" ref="H271" si="48">H272+H277+H278</f>
        <v>0</v>
      </c>
      <c r="I271" s="466">
        <f t="shared" ref="I271" si="49">I272+I277+I278</f>
        <v>0</v>
      </c>
      <c r="J271" s="466">
        <f t="shared" ref="J271" si="50">J272+J277+J278</f>
        <v>0</v>
      </c>
      <c r="K271" s="466">
        <f t="shared" ref="K271" si="51">K272+K277+K278</f>
        <v>25000000</v>
      </c>
      <c r="L271" s="268"/>
    </row>
    <row r="272" spans="2:13" s="452" customFormat="1" x14ac:dyDescent="0.2">
      <c r="B272" s="872" t="s">
        <v>500</v>
      </c>
      <c r="C272" s="872"/>
      <c r="D272" s="872"/>
      <c r="E272" s="16">
        <f t="shared" ref="E272:J272" si="52">SUM(E273:E276)</f>
        <v>0</v>
      </c>
      <c r="F272" s="16">
        <f t="shared" si="52"/>
        <v>0</v>
      </c>
      <c r="G272" s="16">
        <f t="shared" si="52"/>
        <v>0</v>
      </c>
      <c r="H272" s="16">
        <f t="shared" si="52"/>
        <v>0</v>
      </c>
      <c r="I272" s="16">
        <f t="shared" si="52"/>
        <v>0</v>
      </c>
      <c r="J272" s="16">
        <f t="shared" si="52"/>
        <v>0</v>
      </c>
      <c r="K272" s="466">
        <f t="shared" ref="K272:K278" si="53">SUM(E272:J272)</f>
        <v>0</v>
      </c>
      <c r="L272" s="268"/>
    </row>
    <row r="273" spans="2:12" s="452" customFormat="1" x14ac:dyDescent="0.2">
      <c r="B273" s="871" t="s">
        <v>501</v>
      </c>
      <c r="C273" s="871"/>
      <c r="D273" s="871"/>
      <c r="E273" s="143"/>
      <c r="F273" s="143"/>
      <c r="G273" s="143"/>
      <c r="H273" s="143"/>
      <c r="I273" s="143"/>
      <c r="J273" s="143"/>
      <c r="K273" s="467">
        <f t="shared" si="53"/>
        <v>0</v>
      </c>
      <c r="L273" s="10"/>
    </row>
    <row r="274" spans="2:12" s="452" customFormat="1" x14ac:dyDescent="0.2">
      <c r="B274" s="871" t="s">
        <v>613</v>
      </c>
      <c r="C274" s="871"/>
      <c r="D274" s="871"/>
      <c r="E274" s="143"/>
      <c r="F274" s="143"/>
      <c r="G274" s="143"/>
      <c r="H274" s="143"/>
      <c r="I274" s="143"/>
      <c r="J274" s="143"/>
      <c r="K274" s="467">
        <f t="shared" si="53"/>
        <v>0</v>
      </c>
      <c r="L274" s="10"/>
    </row>
    <row r="275" spans="2:12" s="452" customFormat="1" x14ac:dyDescent="0.2">
      <c r="B275" s="873" t="s">
        <v>614</v>
      </c>
      <c r="C275" s="873"/>
      <c r="D275" s="873"/>
      <c r="E275" s="143"/>
      <c r="F275" s="143"/>
      <c r="G275" s="143"/>
      <c r="H275" s="143"/>
      <c r="I275" s="143"/>
      <c r="J275" s="143"/>
      <c r="K275" s="467">
        <f t="shared" si="53"/>
        <v>0</v>
      </c>
      <c r="L275" s="10"/>
    </row>
    <row r="276" spans="2:12" s="452" customFormat="1" x14ac:dyDescent="0.2">
      <c r="B276" s="873" t="s">
        <v>509</v>
      </c>
      <c r="C276" s="873"/>
      <c r="D276" s="873"/>
      <c r="E276" s="143"/>
      <c r="F276" s="143"/>
      <c r="G276" s="143"/>
      <c r="H276" s="143"/>
      <c r="I276" s="143"/>
      <c r="J276" s="143"/>
      <c r="K276" s="467">
        <f t="shared" si="53"/>
        <v>0</v>
      </c>
      <c r="L276" s="10"/>
    </row>
    <row r="277" spans="2:12" s="452" customFormat="1" x14ac:dyDescent="0.2">
      <c r="B277" s="875" t="s">
        <v>505</v>
      </c>
      <c r="C277" s="875"/>
      <c r="D277" s="875"/>
      <c r="E277" s="16"/>
      <c r="F277" s="16">
        <v>16494922</v>
      </c>
      <c r="G277" s="16">
        <v>8505078</v>
      </c>
      <c r="H277" s="16"/>
      <c r="I277" s="16"/>
      <c r="J277" s="16"/>
      <c r="K277" s="466">
        <f t="shared" si="53"/>
        <v>25000000</v>
      </c>
      <c r="L277" s="268"/>
    </row>
    <row r="278" spans="2:12" s="452" customFormat="1" x14ac:dyDescent="0.2">
      <c r="B278" s="875" t="s">
        <v>615</v>
      </c>
      <c r="C278" s="875"/>
      <c r="D278" s="875"/>
      <c r="E278" s="16"/>
      <c r="F278" s="143"/>
      <c r="G278" s="143"/>
      <c r="H278" s="143"/>
      <c r="I278" s="143"/>
      <c r="J278" s="143"/>
      <c r="K278" s="466">
        <f t="shared" si="53"/>
        <v>0</v>
      </c>
      <c r="L278" s="10"/>
    </row>
    <row r="279" spans="2:12" s="452" customFormat="1" x14ac:dyDescent="0.2">
      <c r="B279" s="872" t="s">
        <v>506</v>
      </c>
      <c r="C279" s="872"/>
      <c r="D279" s="872"/>
      <c r="E279" s="143"/>
      <c r="F279" s="16"/>
      <c r="G279" s="143"/>
      <c r="H279" s="143"/>
      <c r="I279" s="143"/>
      <c r="J279" s="143"/>
      <c r="K279" s="143"/>
      <c r="L279" s="10"/>
    </row>
    <row r="280" spans="2:12" s="452" customFormat="1" x14ac:dyDescent="0.2">
      <c r="B280" s="871" t="s">
        <v>500</v>
      </c>
      <c r="C280" s="871"/>
      <c r="D280" s="871"/>
      <c r="E280" s="143"/>
      <c r="F280" s="143"/>
      <c r="G280" s="143"/>
      <c r="H280" s="143"/>
      <c r="I280" s="143"/>
      <c r="J280" s="143"/>
      <c r="K280" s="143"/>
      <c r="L280" s="10"/>
    </row>
    <row r="281" spans="2:12" s="452" customFormat="1" x14ac:dyDescent="0.2">
      <c r="B281" s="871" t="s">
        <v>501</v>
      </c>
      <c r="C281" s="871"/>
      <c r="D281" s="871"/>
      <c r="E281" s="143"/>
      <c r="F281" s="143"/>
      <c r="G281" s="143"/>
      <c r="H281" s="143"/>
      <c r="I281" s="143"/>
      <c r="J281" s="143"/>
      <c r="K281" s="143"/>
      <c r="L281" s="10"/>
    </row>
    <row r="282" spans="2:12" s="452" customFormat="1" x14ac:dyDescent="0.2">
      <c r="B282" s="871" t="s">
        <v>507</v>
      </c>
      <c r="C282" s="871"/>
      <c r="D282" s="871"/>
      <c r="E282" s="143"/>
      <c r="F282" s="143"/>
      <c r="G282" s="143"/>
      <c r="H282" s="143"/>
      <c r="I282" s="143"/>
      <c r="J282" s="143"/>
      <c r="K282" s="143"/>
      <c r="L282" s="10"/>
    </row>
    <row r="283" spans="2:12" s="452" customFormat="1" x14ac:dyDescent="0.2">
      <c r="B283" s="873" t="s">
        <v>508</v>
      </c>
      <c r="C283" s="873"/>
      <c r="D283" s="873"/>
      <c r="E283" s="143"/>
      <c r="F283" s="143"/>
      <c r="G283" s="143"/>
      <c r="H283" s="143"/>
      <c r="I283" s="143"/>
      <c r="J283" s="143"/>
      <c r="K283" s="143"/>
      <c r="L283" s="10"/>
    </row>
    <row r="284" spans="2:12" s="452" customFormat="1" x14ac:dyDescent="0.2">
      <c r="B284" s="873" t="s">
        <v>509</v>
      </c>
      <c r="C284" s="873"/>
      <c r="D284" s="873"/>
      <c r="E284" s="143"/>
      <c r="F284" s="143"/>
      <c r="G284" s="143"/>
      <c r="H284" s="143"/>
      <c r="I284" s="143"/>
      <c r="J284" s="143"/>
      <c r="K284" s="143"/>
      <c r="L284" s="10"/>
    </row>
    <row r="285" spans="2:12" s="452" customFormat="1" x14ac:dyDescent="0.2">
      <c r="B285" s="873"/>
      <c r="C285" s="873"/>
      <c r="D285" s="873"/>
      <c r="E285" s="143"/>
      <c r="F285" s="143"/>
      <c r="G285" s="143"/>
      <c r="H285" s="143"/>
      <c r="I285" s="143"/>
      <c r="J285" s="143"/>
      <c r="K285" s="143"/>
      <c r="L285" s="10"/>
    </row>
    <row r="286" spans="2:12" s="452" customFormat="1" x14ac:dyDescent="0.2">
      <c r="B286" s="872" t="s">
        <v>510</v>
      </c>
      <c r="C286" s="872"/>
      <c r="D286" s="872"/>
      <c r="E286" s="16">
        <f t="shared" ref="E286:K286" si="54">E271+E279</f>
        <v>0</v>
      </c>
      <c r="F286" s="16">
        <f t="shared" si="54"/>
        <v>16494922</v>
      </c>
      <c r="G286" s="16">
        <f t="shared" si="54"/>
        <v>8505078</v>
      </c>
      <c r="H286" s="16">
        <f t="shared" si="54"/>
        <v>0</v>
      </c>
      <c r="I286" s="16">
        <f t="shared" si="54"/>
        <v>0</v>
      </c>
      <c r="J286" s="16">
        <f t="shared" si="54"/>
        <v>0</v>
      </c>
      <c r="K286" s="16">
        <f t="shared" si="54"/>
        <v>25000000</v>
      </c>
      <c r="L286" s="10"/>
    </row>
    <row r="287" spans="2:12" s="452" customFormat="1" x14ac:dyDescent="0.2">
      <c r="B287" s="470"/>
      <c r="C287" s="470"/>
      <c r="D287" s="470"/>
      <c r="E287" s="472"/>
      <c r="F287" s="472"/>
      <c r="G287" s="472"/>
      <c r="H287" s="472"/>
      <c r="I287" s="472"/>
      <c r="J287" s="472"/>
      <c r="K287" s="472"/>
      <c r="L287" s="10"/>
    </row>
    <row r="288" spans="2:12" s="452" customFormat="1" x14ac:dyDescent="0.2">
      <c r="B288" s="470"/>
      <c r="C288" s="470"/>
      <c r="D288" s="470"/>
      <c r="E288" s="472"/>
      <c r="F288" s="472"/>
      <c r="G288" s="472"/>
      <c r="H288" s="472"/>
      <c r="I288" s="472"/>
      <c r="J288" s="472"/>
      <c r="K288" s="472"/>
      <c r="L288" s="10"/>
    </row>
    <row r="289" spans="2:12" s="452" customFormat="1" ht="25.5" x14ac:dyDescent="0.2">
      <c r="B289" s="874" t="s">
        <v>511</v>
      </c>
      <c r="C289" s="874"/>
      <c r="D289" s="874"/>
      <c r="E289" s="455" t="s">
        <v>900</v>
      </c>
      <c r="F289" s="423" t="s">
        <v>908</v>
      </c>
      <c r="G289" s="423" t="s">
        <v>902</v>
      </c>
      <c r="H289" s="423" t="s">
        <v>903</v>
      </c>
      <c r="I289" s="423" t="s">
        <v>904</v>
      </c>
      <c r="J289" s="423" t="s">
        <v>905</v>
      </c>
      <c r="K289" s="423" t="s">
        <v>45</v>
      </c>
      <c r="L289" s="10"/>
    </row>
    <row r="290" spans="2:12" s="452" customFormat="1" x14ac:dyDescent="0.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</row>
    <row r="291" spans="2:12" s="452" customFormat="1" ht="38.25" x14ac:dyDescent="0.2">
      <c r="B291" s="874" t="s">
        <v>511</v>
      </c>
      <c r="C291" s="874"/>
      <c r="D291" s="874"/>
      <c r="E291" s="480" t="s">
        <v>616</v>
      </c>
      <c r="F291" s="408" t="s">
        <v>608</v>
      </c>
      <c r="G291" s="408" t="s">
        <v>609</v>
      </c>
      <c r="H291" s="408" t="s">
        <v>610</v>
      </c>
      <c r="I291" s="408" t="s">
        <v>611</v>
      </c>
      <c r="J291" s="408" t="s">
        <v>612</v>
      </c>
      <c r="K291" s="408" t="s">
        <v>45</v>
      </c>
      <c r="L291" s="10"/>
    </row>
    <row r="292" spans="2:12" s="452" customFormat="1" x14ac:dyDescent="0.2">
      <c r="B292" s="872" t="s">
        <v>512</v>
      </c>
      <c r="C292" s="872"/>
      <c r="D292" s="872"/>
      <c r="E292" s="16">
        <f t="shared" ref="E292:K292" si="55">E293</f>
        <v>0</v>
      </c>
      <c r="F292" s="16">
        <f t="shared" si="55"/>
        <v>7318119</v>
      </c>
      <c r="G292" s="16">
        <f t="shared" si="55"/>
        <v>17681881</v>
      </c>
      <c r="H292" s="16">
        <f t="shared" si="55"/>
        <v>0</v>
      </c>
      <c r="I292" s="16">
        <f t="shared" si="55"/>
        <v>0</v>
      </c>
      <c r="J292" s="16">
        <f t="shared" si="55"/>
        <v>0</v>
      </c>
      <c r="K292" s="16">
        <f t="shared" si="55"/>
        <v>25000000</v>
      </c>
      <c r="L292" s="268"/>
    </row>
    <row r="293" spans="2:12" s="452" customFormat="1" x14ac:dyDescent="0.2">
      <c r="B293" s="871" t="s">
        <v>617</v>
      </c>
      <c r="C293" s="871"/>
      <c r="D293" s="871"/>
      <c r="E293" s="143"/>
      <c r="F293" s="143">
        <v>7318119</v>
      </c>
      <c r="G293" s="143">
        <v>17681881</v>
      </c>
      <c r="H293" s="143"/>
      <c r="I293" s="143"/>
      <c r="J293" s="143"/>
      <c r="K293" s="16">
        <f>SUM(E293:J293)</f>
        <v>25000000</v>
      </c>
      <c r="L293" s="10"/>
    </row>
    <row r="294" spans="2:12" s="452" customFormat="1" x14ac:dyDescent="0.2">
      <c r="B294" s="873"/>
      <c r="C294" s="873"/>
      <c r="D294" s="873"/>
      <c r="E294" s="143"/>
      <c r="F294" s="143"/>
      <c r="G294" s="143"/>
      <c r="H294" s="143"/>
      <c r="I294" s="143"/>
      <c r="J294" s="143"/>
      <c r="K294" s="143">
        <f>SUM(E294:J294)</f>
        <v>0</v>
      </c>
      <c r="L294" s="10"/>
    </row>
    <row r="295" spans="2:12" s="452" customFormat="1" x14ac:dyDescent="0.2">
      <c r="B295" s="873"/>
      <c r="C295" s="873"/>
      <c r="D295" s="873"/>
      <c r="E295" s="143"/>
      <c r="F295" s="143"/>
      <c r="G295" s="143"/>
      <c r="H295" s="143"/>
      <c r="I295" s="143"/>
      <c r="J295" s="143"/>
      <c r="K295" s="143"/>
      <c r="L295" s="10"/>
    </row>
    <row r="296" spans="2:12" s="452" customFormat="1" x14ac:dyDescent="0.2">
      <c r="B296" s="469" t="s">
        <v>514</v>
      </c>
      <c r="C296" s="469"/>
      <c r="D296" s="469"/>
      <c r="E296" s="16"/>
      <c r="F296" s="16"/>
      <c r="G296" s="16"/>
      <c r="H296" s="16"/>
      <c r="I296" s="16"/>
      <c r="J296" s="16"/>
      <c r="K296" s="16"/>
      <c r="L296" s="268"/>
    </row>
    <row r="297" spans="2:12" s="452" customFormat="1" x14ac:dyDescent="0.2">
      <c r="B297" s="871" t="s">
        <v>618</v>
      </c>
      <c r="C297" s="871"/>
      <c r="D297" s="871"/>
      <c r="E297" s="143"/>
      <c r="F297" s="143"/>
      <c r="G297" s="143"/>
      <c r="H297" s="143"/>
      <c r="I297" s="143"/>
      <c r="J297" s="143"/>
      <c r="K297" s="143"/>
      <c r="L297" s="10"/>
    </row>
    <row r="298" spans="2:12" s="452" customFormat="1" x14ac:dyDescent="0.2">
      <c r="B298" s="872" t="s">
        <v>515</v>
      </c>
      <c r="C298" s="872"/>
      <c r="D298" s="872"/>
      <c r="E298" s="16">
        <f>E292+E296</f>
        <v>0</v>
      </c>
      <c r="F298" s="16">
        <f t="shared" ref="F298:K298" si="56">F292+F296</f>
        <v>7318119</v>
      </c>
      <c r="G298" s="16">
        <f t="shared" si="56"/>
        <v>17681881</v>
      </c>
      <c r="H298" s="16">
        <f t="shared" si="56"/>
        <v>0</v>
      </c>
      <c r="I298" s="16">
        <f t="shared" si="56"/>
        <v>0</v>
      </c>
      <c r="J298" s="16">
        <f t="shared" si="56"/>
        <v>0</v>
      </c>
      <c r="K298" s="16">
        <f t="shared" si="56"/>
        <v>25000000</v>
      </c>
      <c r="L298" s="10"/>
    </row>
    <row r="299" spans="2:12" s="452" customFormat="1" x14ac:dyDescent="0.2">
      <c r="B299" s="519"/>
      <c r="C299" s="519"/>
      <c r="D299" s="519"/>
      <c r="E299" s="472"/>
      <c r="F299" s="472"/>
      <c r="G299" s="472"/>
      <c r="H299" s="472"/>
      <c r="I299" s="472"/>
      <c r="J299" s="472"/>
      <c r="K299" s="472"/>
      <c r="L299" s="10"/>
    </row>
    <row r="300" spans="2:12" s="452" customFormat="1" x14ac:dyDescent="0.2">
      <c r="B300" s="519"/>
      <c r="C300" s="519"/>
      <c r="D300" s="519"/>
      <c r="E300" s="472"/>
      <c r="F300" s="472"/>
      <c r="G300" s="472"/>
      <c r="H300" s="472"/>
      <c r="I300" s="472"/>
      <c r="J300" s="472"/>
      <c r="K300" s="472"/>
      <c r="L300" s="10"/>
    </row>
    <row r="301" spans="2:12" s="452" customFormat="1" x14ac:dyDescent="0.2">
      <c r="B301" s="519"/>
      <c r="C301" s="519"/>
      <c r="D301" s="519"/>
      <c r="E301" s="472"/>
      <c r="F301" s="472"/>
      <c r="G301" s="472"/>
      <c r="H301" s="472"/>
      <c r="I301" s="472"/>
      <c r="J301" s="472"/>
      <c r="K301" s="472"/>
      <c r="L301" s="10"/>
    </row>
    <row r="302" spans="2:12" s="452" customFormat="1" x14ac:dyDescent="0.2">
      <c r="B302" s="478"/>
      <c r="C302" s="478"/>
      <c r="D302" s="478"/>
      <c r="E302" s="478"/>
      <c r="F302" s="478"/>
      <c r="G302" s="478"/>
      <c r="H302" s="478"/>
      <c r="I302" s="478"/>
      <c r="J302" s="478"/>
      <c r="K302" s="481"/>
      <c r="L302" s="478"/>
    </row>
    <row r="303" spans="2:12" s="452" customFormat="1" x14ac:dyDescent="0.2">
      <c r="B303" s="880"/>
      <c r="C303" s="880"/>
      <c r="D303" s="880"/>
      <c r="E303" s="482"/>
      <c r="F303" s="483"/>
      <c r="G303" s="483"/>
      <c r="H303" s="483"/>
      <c r="I303" s="483"/>
      <c r="J303" s="483"/>
      <c r="K303" s="483"/>
      <c r="L303" s="452" t="s">
        <v>918</v>
      </c>
    </row>
    <row r="304" spans="2:12" s="452" customFormat="1" x14ac:dyDescent="0.2">
      <c r="B304" s="876"/>
      <c r="C304" s="876"/>
      <c r="D304" s="876"/>
      <c r="E304" s="484"/>
      <c r="F304" s="463"/>
      <c r="G304" s="463"/>
      <c r="H304" s="463"/>
      <c r="I304" s="463"/>
      <c r="J304" s="463"/>
      <c r="K304" s="485"/>
      <c r="L304" s="486"/>
    </row>
    <row r="305" spans="2:12" s="452" customFormat="1" x14ac:dyDescent="0.2">
      <c r="B305" s="877" t="s">
        <v>920</v>
      </c>
      <c r="C305" s="877"/>
      <c r="D305" s="877"/>
      <c r="E305" s="877"/>
      <c r="F305" s="877"/>
      <c r="G305" s="877"/>
      <c r="H305" s="877"/>
      <c r="I305" s="877"/>
      <c r="J305" s="877"/>
      <c r="K305" s="877"/>
      <c r="L305" s="877"/>
    </row>
    <row r="306" spans="2:12" s="452" customFormat="1" x14ac:dyDescent="0.2">
      <c r="B306" s="878" t="s">
        <v>921</v>
      </c>
      <c r="C306" s="878"/>
      <c r="D306" s="878"/>
      <c r="E306" s="878"/>
      <c r="F306" s="878"/>
      <c r="G306" s="878"/>
      <c r="H306" s="878"/>
      <c r="I306" s="878"/>
      <c r="J306" s="878"/>
      <c r="K306" s="878"/>
      <c r="L306" s="878"/>
    </row>
    <row r="307" spans="2:12" s="452" customFormat="1" x14ac:dyDescent="0.2">
      <c r="B307" s="10"/>
      <c r="C307" s="10"/>
      <c r="D307" s="10"/>
      <c r="E307" s="10"/>
      <c r="F307" s="10"/>
      <c r="G307" s="10"/>
      <c r="H307" s="10"/>
      <c r="I307" s="10"/>
      <c r="J307" s="10"/>
      <c r="K307" s="431" t="s">
        <v>607</v>
      </c>
      <c r="L307" s="10"/>
    </row>
    <row r="308" spans="2:12" s="452" customFormat="1" ht="25.5" x14ac:dyDescent="0.2">
      <c r="B308" s="879" t="s">
        <v>498</v>
      </c>
      <c r="C308" s="879"/>
      <c r="D308" s="879"/>
      <c r="E308" s="455" t="s">
        <v>900</v>
      </c>
      <c r="F308" s="423" t="s">
        <v>908</v>
      </c>
      <c r="G308" s="423" t="s">
        <v>902</v>
      </c>
      <c r="H308" s="423" t="s">
        <v>903</v>
      </c>
      <c r="I308" s="423" t="s">
        <v>904</v>
      </c>
      <c r="J308" s="423" t="s">
        <v>905</v>
      </c>
      <c r="K308" s="423" t="s">
        <v>45</v>
      </c>
      <c r="L308" s="10"/>
    </row>
    <row r="309" spans="2:12" s="452" customFormat="1" x14ac:dyDescent="0.2">
      <c r="B309" s="879" t="s">
        <v>499</v>
      </c>
      <c r="C309" s="879"/>
      <c r="D309" s="879"/>
      <c r="E309" s="466">
        <f>E310+E315+E316</f>
        <v>0</v>
      </c>
      <c r="F309" s="466">
        <f t="shared" ref="F309" si="57">F310+F315+F316</f>
        <v>151765500</v>
      </c>
      <c r="G309" s="466">
        <f t="shared" ref="G309" si="58">G310+G315+G316</f>
        <v>0</v>
      </c>
      <c r="H309" s="466">
        <f t="shared" ref="H309" si="59">H310+H315+H316</f>
        <v>0</v>
      </c>
      <c r="I309" s="466">
        <f t="shared" ref="I309" si="60">I310+I315+I316</f>
        <v>0</v>
      </c>
      <c r="J309" s="466">
        <f t="shared" ref="J309" si="61">J310+J315+J316</f>
        <v>0</v>
      </c>
      <c r="K309" s="466">
        <f t="shared" ref="K309" si="62">K310+K315+K316</f>
        <v>151765500</v>
      </c>
      <c r="L309" s="268"/>
    </row>
    <row r="310" spans="2:12" s="452" customFormat="1" x14ac:dyDescent="0.2">
      <c r="B310" s="872" t="s">
        <v>500</v>
      </c>
      <c r="C310" s="872"/>
      <c r="D310" s="872"/>
      <c r="E310" s="16">
        <f t="shared" ref="E310:J310" si="63">SUM(E311:E314)</f>
        <v>0</v>
      </c>
      <c r="F310" s="16">
        <f t="shared" si="63"/>
        <v>0</v>
      </c>
      <c r="G310" s="16">
        <f t="shared" si="63"/>
        <v>0</v>
      </c>
      <c r="H310" s="16">
        <f t="shared" si="63"/>
        <v>0</v>
      </c>
      <c r="I310" s="16">
        <f t="shared" si="63"/>
        <v>0</v>
      </c>
      <c r="J310" s="16">
        <f t="shared" si="63"/>
        <v>0</v>
      </c>
      <c r="K310" s="466">
        <f t="shared" ref="K310:K316" si="64">SUM(E310:J310)</f>
        <v>0</v>
      </c>
      <c r="L310" s="268"/>
    </row>
    <row r="311" spans="2:12" s="452" customFormat="1" x14ac:dyDescent="0.2">
      <c r="B311" s="871" t="s">
        <v>501</v>
      </c>
      <c r="C311" s="871"/>
      <c r="D311" s="871"/>
      <c r="E311" s="143"/>
      <c r="F311" s="143"/>
      <c r="G311" s="143"/>
      <c r="H311" s="143"/>
      <c r="I311" s="143"/>
      <c r="J311" s="143"/>
      <c r="K311" s="467">
        <f t="shared" si="64"/>
        <v>0</v>
      </c>
      <c r="L311" s="10"/>
    </row>
    <row r="312" spans="2:12" s="452" customFormat="1" x14ac:dyDescent="0.2">
      <c r="B312" s="871" t="s">
        <v>613</v>
      </c>
      <c r="C312" s="871"/>
      <c r="D312" s="871"/>
      <c r="E312" s="143"/>
      <c r="F312" s="143"/>
      <c r="G312" s="143"/>
      <c r="H312" s="143"/>
      <c r="I312" s="143"/>
      <c r="J312" s="143"/>
      <c r="K312" s="467">
        <f t="shared" si="64"/>
        <v>0</v>
      </c>
      <c r="L312" s="10"/>
    </row>
    <row r="313" spans="2:12" s="452" customFormat="1" x14ac:dyDescent="0.2">
      <c r="B313" s="873" t="s">
        <v>614</v>
      </c>
      <c r="C313" s="873"/>
      <c r="D313" s="873"/>
      <c r="E313" s="143"/>
      <c r="F313" s="143"/>
      <c r="G313" s="143"/>
      <c r="H313" s="143"/>
      <c r="I313" s="143"/>
      <c r="J313" s="143"/>
      <c r="K313" s="467">
        <f t="shared" si="64"/>
        <v>0</v>
      </c>
      <c r="L313" s="10"/>
    </row>
    <row r="314" spans="2:12" s="452" customFormat="1" x14ac:dyDescent="0.2">
      <c r="B314" s="873" t="s">
        <v>509</v>
      </c>
      <c r="C314" s="873"/>
      <c r="D314" s="873"/>
      <c r="E314" s="143"/>
      <c r="F314" s="143"/>
      <c r="G314" s="143"/>
      <c r="H314" s="143"/>
      <c r="I314" s="143"/>
      <c r="J314" s="143"/>
      <c r="K314" s="467">
        <f t="shared" si="64"/>
        <v>0</v>
      </c>
      <c r="L314" s="10"/>
    </row>
    <row r="315" spans="2:12" s="452" customFormat="1" x14ac:dyDescent="0.2">
      <c r="B315" s="875" t="s">
        <v>505</v>
      </c>
      <c r="C315" s="875"/>
      <c r="D315" s="875"/>
      <c r="E315" s="16"/>
      <c r="F315" s="16">
        <v>151765500</v>
      </c>
      <c r="G315" s="16"/>
      <c r="H315" s="16"/>
      <c r="I315" s="16"/>
      <c r="J315" s="16"/>
      <c r="K315" s="466">
        <f t="shared" si="64"/>
        <v>151765500</v>
      </c>
      <c r="L315" s="268"/>
    </row>
    <row r="316" spans="2:12" s="452" customFormat="1" x14ac:dyDescent="0.2">
      <c r="B316" s="875" t="s">
        <v>615</v>
      </c>
      <c r="C316" s="875"/>
      <c r="D316" s="875"/>
      <c r="E316" s="16"/>
      <c r="F316" s="143"/>
      <c r="G316" s="143"/>
      <c r="H316" s="143"/>
      <c r="I316" s="143"/>
      <c r="J316" s="143"/>
      <c r="K316" s="466">
        <f t="shared" si="64"/>
        <v>0</v>
      </c>
      <c r="L316" s="10"/>
    </row>
    <row r="317" spans="2:12" s="452" customFormat="1" x14ac:dyDescent="0.2">
      <c r="B317" s="872" t="s">
        <v>506</v>
      </c>
      <c r="C317" s="872"/>
      <c r="D317" s="872"/>
      <c r="E317" s="143"/>
      <c r="F317" s="16"/>
      <c r="G317" s="143"/>
      <c r="H317" s="143"/>
      <c r="I317" s="143"/>
      <c r="J317" s="143"/>
      <c r="K317" s="143"/>
      <c r="L317" s="10"/>
    </row>
    <row r="318" spans="2:12" s="452" customFormat="1" x14ac:dyDescent="0.2">
      <c r="B318" s="871" t="s">
        <v>500</v>
      </c>
      <c r="C318" s="871"/>
      <c r="D318" s="871"/>
      <c r="E318" s="143"/>
      <c r="F318" s="143"/>
      <c r="G318" s="143"/>
      <c r="H318" s="143"/>
      <c r="I318" s="143"/>
      <c r="J318" s="143"/>
      <c r="K318" s="143"/>
      <c r="L318" s="10"/>
    </row>
    <row r="319" spans="2:12" s="452" customFormat="1" x14ac:dyDescent="0.2">
      <c r="B319" s="871" t="s">
        <v>501</v>
      </c>
      <c r="C319" s="871"/>
      <c r="D319" s="871"/>
      <c r="E319" s="143"/>
      <c r="F319" s="143"/>
      <c r="G319" s="143"/>
      <c r="H319" s="143"/>
      <c r="I319" s="143"/>
      <c r="J319" s="143"/>
      <c r="K319" s="143"/>
      <c r="L319" s="10"/>
    </row>
    <row r="320" spans="2:12" s="452" customFormat="1" x14ac:dyDescent="0.2">
      <c r="B320" s="871" t="s">
        <v>507</v>
      </c>
      <c r="C320" s="871"/>
      <c r="D320" s="871"/>
      <c r="E320" s="143"/>
      <c r="F320" s="143"/>
      <c r="G320" s="143"/>
      <c r="H320" s="143"/>
      <c r="I320" s="143"/>
      <c r="J320" s="143"/>
      <c r="K320" s="143"/>
      <c r="L320" s="10"/>
    </row>
    <row r="321" spans="2:12" s="452" customFormat="1" x14ac:dyDescent="0.2">
      <c r="B321" s="873" t="s">
        <v>508</v>
      </c>
      <c r="C321" s="873"/>
      <c r="D321" s="873"/>
      <c r="E321" s="143"/>
      <c r="F321" s="143"/>
      <c r="G321" s="143"/>
      <c r="H321" s="143"/>
      <c r="I321" s="143"/>
      <c r="J321" s="143"/>
      <c r="K321" s="143"/>
      <c r="L321" s="10"/>
    </row>
    <row r="322" spans="2:12" s="452" customFormat="1" x14ac:dyDescent="0.2">
      <c r="B322" s="873" t="s">
        <v>509</v>
      </c>
      <c r="C322" s="873"/>
      <c r="D322" s="873"/>
      <c r="E322" s="143"/>
      <c r="F322" s="143"/>
      <c r="G322" s="143"/>
      <c r="H322" s="143"/>
      <c r="I322" s="143"/>
      <c r="J322" s="143"/>
      <c r="K322" s="143"/>
      <c r="L322" s="10"/>
    </row>
    <row r="323" spans="2:12" s="452" customFormat="1" x14ac:dyDescent="0.2">
      <c r="B323" s="873"/>
      <c r="C323" s="873"/>
      <c r="D323" s="873"/>
      <c r="E323" s="143"/>
      <c r="F323" s="143"/>
      <c r="G323" s="143"/>
      <c r="H323" s="143"/>
      <c r="I323" s="143"/>
      <c r="J323" s="143"/>
      <c r="K323" s="143"/>
      <c r="L323" s="10"/>
    </row>
    <row r="324" spans="2:12" s="452" customFormat="1" x14ac:dyDescent="0.2">
      <c r="B324" s="872" t="s">
        <v>510</v>
      </c>
      <c r="C324" s="872"/>
      <c r="D324" s="872"/>
      <c r="E324" s="16">
        <f t="shared" ref="E324:K324" si="65">E309+E317</f>
        <v>0</v>
      </c>
      <c r="F324" s="16">
        <f t="shared" si="65"/>
        <v>151765500</v>
      </c>
      <c r="G324" s="16">
        <f t="shared" si="65"/>
        <v>0</v>
      </c>
      <c r="H324" s="16">
        <f t="shared" si="65"/>
        <v>0</v>
      </c>
      <c r="I324" s="16">
        <f t="shared" si="65"/>
        <v>0</v>
      </c>
      <c r="J324" s="16">
        <f t="shared" si="65"/>
        <v>0</v>
      </c>
      <c r="K324" s="16">
        <f t="shared" si="65"/>
        <v>151765500</v>
      </c>
      <c r="L324" s="10"/>
    </row>
    <row r="325" spans="2:12" s="452" customFormat="1" x14ac:dyDescent="0.2">
      <c r="B325" s="470"/>
      <c r="C325" s="470"/>
      <c r="D325" s="470"/>
      <c r="E325" s="472"/>
      <c r="F325" s="472"/>
      <c r="G325" s="472"/>
      <c r="H325" s="472"/>
      <c r="I325" s="472"/>
      <c r="J325" s="472"/>
      <c r="K325" s="472"/>
      <c r="L325" s="10"/>
    </row>
    <row r="326" spans="2:12" s="452" customFormat="1" x14ac:dyDescent="0.2">
      <c r="B326" s="470"/>
      <c r="C326" s="470"/>
      <c r="D326" s="470"/>
      <c r="E326" s="472"/>
      <c r="F326" s="472"/>
      <c r="G326" s="472"/>
      <c r="H326" s="472"/>
      <c r="I326" s="472"/>
      <c r="J326" s="472"/>
      <c r="K326" s="472"/>
      <c r="L326" s="10"/>
    </row>
    <row r="327" spans="2:12" s="452" customFormat="1" ht="25.5" x14ac:dyDescent="0.2">
      <c r="B327" s="874" t="s">
        <v>511</v>
      </c>
      <c r="C327" s="874"/>
      <c r="D327" s="874"/>
      <c r="E327" s="455" t="s">
        <v>900</v>
      </c>
      <c r="F327" s="423" t="s">
        <v>908</v>
      </c>
      <c r="G327" s="423" t="s">
        <v>902</v>
      </c>
      <c r="H327" s="423" t="s">
        <v>903</v>
      </c>
      <c r="I327" s="423" t="s">
        <v>904</v>
      </c>
      <c r="J327" s="423" t="s">
        <v>905</v>
      </c>
      <c r="K327" s="423" t="s">
        <v>45</v>
      </c>
      <c r="L327" s="10"/>
    </row>
    <row r="328" spans="2:12" s="452" customFormat="1" x14ac:dyDescent="0.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</row>
    <row r="329" spans="2:12" s="452" customFormat="1" ht="38.25" x14ac:dyDescent="0.2">
      <c r="B329" s="874" t="s">
        <v>511</v>
      </c>
      <c r="C329" s="874"/>
      <c r="D329" s="874"/>
      <c r="E329" s="480" t="s">
        <v>616</v>
      </c>
      <c r="F329" s="408" t="s">
        <v>608</v>
      </c>
      <c r="G329" s="408" t="s">
        <v>609</v>
      </c>
      <c r="H329" s="408" t="s">
        <v>610</v>
      </c>
      <c r="I329" s="408" t="s">
        <v>611</v>
      </c>
      <c r="J329" s="408" t="s">
        <v>612</v>
      </c>
      <c r="K329" s="408" t="s">
        <v>45</v>
      </c>
      <c r="L329" s="10"/>
    </row>
    <row r="330" spans="2:12" s="452" customFormat="1" x14ac:dyDescent="0.2">
      <c r="B330" s="872" t="s">
        <v>512</v>
      </c>
      <c r="C330" s="872"/>
      <c r="D330" s="872"/>
      <c r="E330" s="16">
        <f t="shared" ref="E330:K330" si="66">E331</f>
        <v>0</v>
      </c>
      <c r="F330" s="16">
        <f t="shared" si="66"/>
        <v>7128185</v>
      </c>
      <c r="G330" s="16">
        <f t="shared" si="66"/>
        <v>140195598</v>
      </c>
      <c r="H330" s="16">
        <f t="shared" si="66"/>
        <v>3732322</v>
      </c>
      <c r="I330" s="16">
        <f t="shared" si="66"/>
        <v>709395</v>
      </c>
      <c r="J330" s="16">
        <f t="shared" si="66"/>
        <v>0</v>
      </c>
      <c r="K330" s="16">
        <f t="shared" si="66"/>
        <v>151765500</v>
      </c>
      <c r="L330" s="268"/>
    </row>
    <row r="331" spans="2:12" s="452" customFormat="1" x14ac:dyDescent="0.2">
      <c r="B331" s="871" t="s">
        <v>617</v>
      </c>
      <c r="C331" s="871"/>
      <c r="D331" s="871"/>
      <c r="E331" s="143"/>
      <c r="F331" s="143">
        <v>7128185</v>
      </c>
      <c r="G331" s="143">
        <v>140195598</v>
      </c>
      <c r="H331" s="143">
        <v>3732322</v>
      </c>
      <c r="I331" s="143">
        <v>709395</v>
      </c>
      <c r="J331" s="143"/>
      <c r="K331" s="16">
        <f>SUM(E331:J331)</f>
        <v>151765500</v>
      </c>
      <c r="L331" s="10"/>
    </row>
    <row r="332" spans="2:12" s="452" customFormat="1" x14ac:dyDescent="0.2">
      <c r="B332" s="873"/>
      <c r="C332" s="873"/>
      <c r="D332" s="873"/>
      <c r="E332" s="143"/>
      <c r="F332" s="143"/>
      <c r="G332" s="143"/>
      <c r="H332" s="143"/>
      <c r="I332" s="143"/>
      <c r="J332" s="143"/>
      <c r="K332" s="143">
        <f>SUM(E332:J332)</f>
        <v>0</v>
      </c>
      <c r="L332" s="10"/>
    </row>
    <row r="333" spans="2:12" s="452" customFormat="1" x14ac:dyDescent="0.2">
      <c r="B333" s="873"/>
      <c r="C333" s="873"/>
      <c r="D333" s="873"/>
      <c r="E333" s="143"/>
      <c r="F333" s="143"/>
      <c r="G333" s="143"/>
      <c r="H333" s="143"/>
      <c r="I333" s="143"/>
      <c r="J333" s="143"/>
      <c r="K333" s="143"/>
      <c r="L333" s="10"/>
    </row>
    <row r="334" spans="2:12" s="452" customFormat="1" x14ac:dyDescent="0.2">
      <c r="B334" s="469" t="s">
        <v>514</v>
      </c>
      <c r="C334" s="469"/>
      <c r="D334" s="469"/>
      <c r="E334" s="16"/>
      <c r="F334" s="16"/>
      <c r="G334" s="16"/>
      <c r="H334" s="16"/>
      <c r="I334" s="16"/>
      <c r="J334" s="16"/>
      <c r="K334" s="16"/>
      <c r="L334" s="268"/>
    </row>
    <row r="335" spans="2:12" s="452" customFormat="1" x14ac:dyDescent="0.2">
      <c r="B335" s="871" t="s">
        <v>618</v>
      </c>
      <c r="C335" s="871"/>
      <c r="D335" s="871"/>
      <c r="E335" s="143"/>
      <c r="F335" s="143"/>
      <c r="G335" s="143"/>
      <c r="H335" s="143"/>
      <c r="I335" s="143"/>
      <c r="J335" s="143"/>
      <c r="K335" s="143"/>
      <c r="L335" s="10"/>
    </row>
    <row r="336" spans="2:12" s="452" customFormat="1" x14ac:dyDescent="0.2">
      <c r="B336" s="872" t="s">
        <v>515</v>
      </c>
      <c r="C336" s="872"/>
      <c r="D336" s="872"/>
      <c r="E336" s="16">
        <f>E330+E334</f>
        <v>0</v>
      </c>
      <c r="F336" s="16">
        <f t="shared" ref="F336:K336" si="67">F330+F334</f>
        <v>7128185</v>
      </c>
      <c r="G336" s="16">
        <f t="shared" si="67"/>
        <v>140195598</v>
      </c>
      <c r="H336" s="16">
        <f t="shared" si="67"/>
        <v>3732322</v>
      </c>
      <c r="I336" s="16">
        <f t="shared" si="67"/>
        <v>709395</v>
      </c>
      <c r="J336" s="16">
        <f t="shared" si="67"/>
        <v>0</v>
      </c>
      <c r="K336" s="16">
        <f t="shared" si="67"/>
        <v>151765500</v>
      </c>
      <c r="L336" s="10"/>
    </row>
    <row r="337" spans="2:12" s="452" customFormat="1" x14ac:dyDescent="0.2">
      <c r="B337" s="519"/>
      <c r="C337" s="519"/>
      <c r="D337" s="519"/>
      <c r="E337" s="472"/>
      <c r="F337" s="472"/>
      <c r="G337" s="472"/>
      <c r="H337" s="472"/>
      <c r="I337" s="472"/>
      <c r="J337" s="472"/>
      <c r="K337" s="472"/>
      <c r="L337" s="10"/>
    </row>
    <row r="338" spans="2:12" s="452" customFormat="1" x14ac:dyDescent="0.2">
      <c r="B338" s="519"/>
      <c r="C338" s="519"/>
      <c r="D338" s="519"/>
      <c r="E338" s="472"/>
      <c r="F338" s="472"/>
      <c r="G338" s="472"/>
      <c r="H338" s="472"/>
      <c r="I338" s="472"/>
      <c r="J338" s="472"/>
      <c r="K338" s="472"/>
      <c r="L338" s="10"/>
    </row>
    <row r="339" spans="2:12" s="452" customFormat="1" x14ac:dyDescent="0.2">
      <c r="B339" s="519"/>
      <c r="C339" s="519"/>
      <c r="D339" s="519"/>
      <c r="E339" s="472"/>
      <c r="F339" s="472"/>
      <c r="G339" s="472"/>
      <c r="H339" s="472"/>
      <c r="I339" s="472"/>
      <c r="J339" s="472"/>
      <c r="K339" s="472"/>
      <c r="L339" s="10"/>
    </row>
    <row r="340" spans="2:12" s="452" customFormat="1" x14ac:dyDescent="0.2">
      <c r="B340" s="478"/>
      <c r="C340" s="478"/>
      <c r="D340" s="478"/>
      <c r="E340" s="478"/>
      <c r="F340" s="478"/>
      <c r="G340" s="478"/>
      <c r="H340" s="478"/>
      <c r="I340" s="478"/>
      <c r="J340" s="478"/>
      <c r="K340" s="481"/>
      <c r="L340" s="478"/>
    </row>
    <row r="341" spans="2:12" s="452" customFormat="1" x14ac:dyDescent="0.2">
      <c r="L341" s="452" t="s">
        <v>919</v>
      </c>
    </row>
    <row r="342" spans="2:12" s="452" customFormat="1" x14ac:dyDescent="0.2">
      <c r="B342" s="876"/>
      <c r="C342" s="876"/>
      <c r="D342" s="876"/>
      <c r="E342" s="484"/>
      <c r="F342" s="463"/>
      <c r="G342" s="463"/>
      <c r="H342" s="463"/>
      <c r="I342" s="463"/>
      <c r="J342" s="463"/>
      <c r="K342" s="485"/>
      <c r="L342" s="486"/>
    </row>
    <row r="343" spans="2:12" s="452" customFormat="1" x14ac:dyDescent="0.2">
      <c r="B343" s="877" t="s">
        <v>922</v>
      </c>
      <c r="C343" s="877"/>
      <c r="D343" s="877"/>
      <c r="E343" s="877"/>
      <c r="F343" s="877"/>
      <c r="G343" s="877"/>
      <c r="H343" s="877"/>
      <c r="I343" s="877"/>
      <c r="J343" s="877"/>
      <c r="K343" s="877"/>
      <c r="L343" s="877"/>
    </row>
    <row r="344" spans="2:12" s="452" customFormat="1" x14ac:dyDescent="0.2">
      <c r="B344" s="878" t="s">
        <v>923</v>
      </c>
      <c r="C344" s="878"/>
      <c r="D344" s="878"/>
      <c r="E344" s="878"/>
      <c r="F344" s="878"/>
      <c r="G344" s="878"/>
      <c r="H344" s="878"/>
      <c r="I344" s="878"/>
      <c r="J344" s="878"/>
      <c r="K344" s="878"/>
      <c r="L344" s="878"/>
    </row>
    <row r="345" spans="2:12" s="452" customFormat="1" x14ac:dyDescent="0.2">
      <c r="B345" s="10"/>
      <c r="C345" s="10"/>
      <c r="D345" s="10"/>
      <c r="E345" s="10"/>
      <c r="F345" s="10"/>
      <c r="G345" s="10"/>
      <c r="H345" s="10"/>
      <c r="I345" s="10"/>
      <c r="J345" s="10"/>
      <c r="K345" s="431" t="s">
        <v>607</v>
      </c>
      <c r="L345" s="10"/>
    </row>
    <row r="346" spans="2:12" s="452" customFormat="1" ht="25.5" x14ac:dyDescent="0.2">
      <c r="B346" s="879" t="s">
        <v>498</v>
      </c>
      <c r="C346" s="879"/>
      <c r="D346" s="879"/>
      <c r="E346" s="455" t="s">
        <v>900</v>
      </c>
      <c r="F346" s="423" t="s">
        <v>908</v>
      </c>
      <c r="G346" s="423" t="s">
        <v>902</v>
      </c>
      <c r="H346" s="423" t="s">
        <v>903</v>
      </c>
      <c r="I346" s="423" t="s">
        <v>904</v>
      </c>
      <c r="J346" s="423" t="s">
        <v>905</v>
      </c>
      <c r="K346" s="423" t="s">
        <v>45</v>
      </c>
      <c r="L346" s="10"/>
    </row>
    <row r="347" spans="2:12" s="452" customFormat="1" x14ac:dyDescent="0.2">
      <c r="B347" s="879" t="s">
        <v>499</v>
      </c>
      <c r="C347" s="879"/>
      <c r="D347" s="879"/>
      <c r="E347" s="466">
        <f>E348+E353+E354</f>
        <v>0</v>
      </c>
      <c r="F347" s="466">
        <f t="shared" ref="F347" si="68">F348+F353+F354</f>
        <v>271378625</v>
      </c>
      <c r="G347" s="466">
        <f t="shared" ref="G347" si="69">G348+G353+G354</f>
        <v>0</v>
      </c>
      <c r="H347" s="466">
        <f t="shared" ref="H347" si="70">H348+H353+H354</f>
        <v>0</v>
      </c>
      <c r="I347" s="466">
        <f t="shared" ref="I347" si="71">I348+I353+I354</f>
        <v>0</v>
      </c>
      <c r="J347" s="466">
        <f t="shared" ref="J347" si="72">J348+J353+J354</f>
        <v>0</v>
      </c>
      <c r="K347" s="466">
        <f t="shared" ref="K347" si="73">K348+K353+K354</f>
        <v>271378625</v>
      </c>
      <c r="L347" s="268"/>
    </row>
    <row r="348" spans="2:12" s="452" customFormat="1" x14ac:dyDescent="0.2">
      <c r="B348" s="872" t="s">
        <v>500</v>
      </c>
      <c r="C348" s="872"/>
      <c r="D348" s="872"/>
      <c r="E348" s="16">
        <f t="shared" ref="E348:J348" si="74">SUM(E349:E352)</f>
        <v>0</v>
      </c>
      <c r="F348" s="16">
        <f t="shared" si="74"/>
        <v>0</v>
      </c>
      <c r="G348" s="16">
        <f t="shared" si="74"/>
        <v>0</v>
      </c>
      <c r="H348" s="16">
        <f t="shared" si="74"/>
        <v>0</v>
      </c>
      <c r="I348" s="16">
        <f t="shared" si="74"/>
        <v>0</v>
      </c>
      <c r="J348" s="16">
        <f t="shared" si="74"/>
        <v>0</v>
      </c>
      <c r="K348" s="466">
        <f t="shared" ref="K348:K354" si="75">SUM(E348:J348)</f>
        <v>0</v>
      </c>
      <c r="L348" s="268"/>
    </row>
    <row r="349" spans="2:12" s="452" customFormat="1" x14ac:dyDescent="0.2">
      <c r="B349" s="871" t="s">
        <v>501</v>
      </c>
      <c r="C349" s="871"/>
      <c r="D349" s="871"/>
      <c r="E349" s="143"/>
      <c r="F349" s="143"/>
      <c r="G349" s="143"/>
      <c r="H349" s="143"/>
      <c r="I349" s="143"/>
      <c r="J349" s="143"/>
      <c r="K349" s="467">
        <f t="shared" si="75"/>
        <v>0</v>
      </c>
      <c r="L349" s="10"/>
    </row>
    <row r="350" spans="2:12" s="452" customFormat="1" x14ac:dyDescent="0.2">
      <c r="B350" s="871" t="s">
        <v>613</v>
      </c>
      <c r="C350" s="871"/>
      <c r="D350" s="871"/>
      <c r="E350" s="143"/>
      <c r="F350" s="143"/>
      <c r="G350" s="143"/>
      <c r="H350" s="143"/>
      <c r="I350" s="143"/>
      <c r="J350" s="143"/>
      <c r="K350" s="467">
        <f t="shared" si="75"/>
        <v>0</v>
      </c>
      <c r="L350" s="10"/>
    </row>
    <row r="351" spans="2:12" s="452" customFormat="1" x14ac:dyDescent="0.2">
      <c r="B351" s="873" t="s">
        <v>614</v>
      </c>
      <c r="C351" s="873"/>
      <c r="D351" s="873"/>
      <c r="E351" s="143"/>
      <c r="F351" s="143"/>
      <c r="G351" s="143"/>
      <c r="H351" s="143"/>
      <c r="I351" s="143"/>
      <c r="J351" s="143"/>
      <c r="K351" s="467">
        <f t="shared" si="75"/>
        <v>0</v>
      </c>
      <c r="L351" s="10"/>
    </row>
    <row r="352" spans="2:12" s="452" customFormat="1" x14ac:dyDescent="0.2">
      <c r="B352" s="873" t="s">
        <v>509</v>
      </c>
      <c r="C352" s="873"/>
      <c r="D352" s="873"/>
      <c r="E352" s="143"/>
      <c r="F352" s="143"/>
      <c r="G352" s="143"/>
      <c r="H352" s="143"/>
      <c r="I352" s="143"/>
      <c r="J352" s="143"/>
      <c r="K352" s="467">
        <f t="shared" si="75"/>
        <v>0</v>
      </c>
      <c r="L352" s="10"/>
    </row>
    <row r="353" spans="2:12" s="452" customFormat="1" x14ac:dyDescent="0.2">
      <c r="B353" s="875" t="s">
        <v>505</v>
      </c>
      <c r="C353" s="875"/>
      <c r="D353" s="875"/>
      <c r="E353" s="16"/>
      <c r="F353" s="16">
        <v>271378625</v>
      </c>
      <c r="G353" s="16"/>
      <c r="H353" s="16"/>
      <c r="I353" s="16"/>
      <c r="J353" s="16"/>
      <c r="K353" s="466">
        <f t="shared" si="75"/>
        <v>271378625</v>
      </c>
      <c r="L353" s="268"/>
    </row>
    <row r="354" spans="2:12" s="452" customFormat="1" x14ac:dyDescent="0.2">
      <c r="B354" s="875" t="s">
        <v>615</v>
      </c>
      <c r="C354" s="875"/>
      <c r="D354" s="875"/>
      <c r="E354" s="16"/>
      <c r="F354" s="143"/>
      <c r="G354" s="143"/>
      <c r="H354" s="143"/>
      <c r="I354" s="143"/>
      <c r="J354" s="143"/>
      <c r="K354" s="466">
        <f t="shared" si="75"/>
        <v>0</v>
      </c>
      <c r="L354" s="10"/>
    </row>
    <row r="355" spans="2:12" s="452" customFormat="1" x14ac:dyDescent="0.2">
      <c r="B355" s="872" t="s">
        <v>506</v>
      </c>
      <c r="C355" s="872"/>
      <c r="D355" s="872"/>
      <c r="E355" s="143"/>
      <c r="F355" s="16"/>
      <c r="G355" s="143"/>
      <c r="H355" s="143"/>
      <c r="I355" s="143"/>
      <c r="J355" s="143"/>
      <c r="K355" s="143"/>
      <c r="L355" s="10"/>
    </row>
    <row r="356" spans="2:12" s="452" customFormat="1" x14ac:dyDescent="0.2">
      <c r="B356" s="871" t="s">
        <v>500</v>
      </c>
      <c r="C356" s="871"/>
      <c r="D356" s="871"/>
      <c r="E356" s="143"/>
      <c r="F356" s="143"/>
      <c r="G356" s="143"/>
      <c r="H356" s="143"/>
      <c r="I356" s="143"/>
      <c r="J356" s="143"/>
      <c r="K356" s="143"/>
      <c r="L356" s="10"/>
    </row>
    <row r="357" spans="2:12" s="452" customFormat="1" x14ac:dyDescent="0.2">
      <c r="B357" s="871" t="s">
        <v>501</v>
      </c>
      <c r="C357" s="871"/>
      <c r="D357" s="871"/>
      <c r="E357" s="143"/>
      <c r="F357" s="143"/>
      <c r="G357" s="143"/>
      <c r="H357" s="143"/>
      <c r="I357" s="143"/>
      <c r="J357" s="143"/>
      <c r="K357" s="143"/>
      <c r="L357" s="10"/>
    </row>
    <row r="358" spans="2:12" s="452" customFormat="1" x14ac:dyDescent="0.2">
      <c r="B358" s="871" t="s">
        <v>507</v>
      </c>
      <c r="C358" s="871"/>
      <c r="D358" s="871"/>
      <c r="E358" s="143"/>
      <c r="F358" s="143"/>
      <c r="G358" s="143"/>
      <c r="H358" s="143"/>
      <c r="I358" s="143"/>
      <c r="J358" s="143"/>
      <c r="K358" s="143"/>
      <c r="L358" s="10"/>
    </row>
    <row r="359" spans="2:12" s="452" customFormat="1" x14ac:dyDescent="0.2">
      <c r="B359" s="873" t="s">
        <v>508</v>
      </c>
      <c r="C359" s="873"/>
      <c r="D359" s="873"/>
      <c r="E359" s="143"/>
      <c r="F359" s="143"/>
      <c r="G359" s="143"/>
      <c r="H359" s="143"/>
      <c r="I359" s="143"/>
      <c r="J359" s="143"/>
      <c r="K359" s="143"/>
      <c r="L359" s="10"/>
    </row>
    <row r="360" spans="2:12" s="452" customFormat="1" x14ac:dyDescent="0.2">
      <c r="B360" s="873" t="s">
        <v>509</v>
      </c>
      <c r="C360" s="873"/>
      <c r="D360" s="873"/>
      <c r="E360" s="143"/>
      <c r="F360" s="143"/>
      <c r="G360" s="143"/>
      <c r="H360" s="143"/>
      <c r="I360" s="143"/>
      <c r="J360" s="143"/>
      <c r="K360" s="143"/>
      <c r="L360" s="10"/>
    </row>
    <row r="361" spans="2:12" s="452" customFormat="1" x14ac:dyDescent="0.2">
      <c r="B361" s="873"/>
      <c r="C361" s="873"/>
      <c r="D361" s="873"/>
      <c r="E361" s="143"/>
      <c r="F361" s="143"/>
      <c r="G361" s="143"/>
      <c r="H361" s="143"/>
      <c r="I361" s="143"/>
      <c r="J361" s="143"/>
      <c r="K361" s="143"/>
      <c r="L361" s="10"/>
    </row>
    <row r="362" spans="2:12" s="452" customFormat="1" x14ac:dyDescent="0.2">
      <c r="B362" s="872" t="s">
        <v>510</v>
      </c>
      <c r="C362" s="872"/>
      <c r="D362" s="872"/>
      <c r="E362" s="16">
        <f t="shared" ref="E362:K362" si="76">E347+E355</f>
        <v>0</v>
      </c>
      <c r="F362" s="16">
        <f t="shared" si="76"/>
        <v>271378625</v>
      </c>
      <c r="G362" s="16">
        <f t="shared" si="76"/>
        <v>0</v>
      </c>
      <c r="H362" s="16">
        <f t="shared" si="76"/>
        <v>0</v>
      </c>
      <c r="I362" s="16">
        <f t="shared" si="76"/>
        <v>0</v>
      </c>
      <c r="J362" s="16">
        <f t="shared" si="76"/>
        <v>0</v>
      </c>
      <c r="K362" s="16">
        <f t="shared" si="76"/>
        <v>271378625</v>
      </c>
      <c r="L362" s="10"/>
    </row>
    <row r="363" spans="2:12" s="452" customFormat="1" x14ac:dyDescent="0.2">
      <c r="B363" s="470"/>
      <c r="C363" s="470"/>
      <c r="D363" s="470"/>
      <c r="E363" s="472"/>
      <c r="F363" s="472"/>
      <c r="G363" s="472"/>
      <c r="H363" s="472"/>
      <c r="I363" s="472"/>
      <c r="J363" s="472"/>
      <c r="K363" s="472"/>
      <c r="L363" s="10"/>
    </row>
    <row r="364" spans="2:12" s="452" customFormat="1" x14ac:dyDescent="0.2">
      <c r="B364" s="470"/>
      <c r="C364" s="470"/>
      <c r="D364" s="470"/>
      <c r="E364" s="472"/>
      <c r="F364" s="472"/>
      <c r="G364" s="472"/>
      <c r="H364" s="472"/>
      <c r="I364" s="472"/>
      <c r="J364" s="472"/>
      <c r="K364" s="472"/>
      <c r="L364" s="10"/>
    </row>
    <row r="365" spans="2:12" s="452" customFormat="1" ht="25.5" x14ac:dyDescent="0.2">
      <c r="B365" s="874" t="s">
        <v>511</v>
      </c>
      <c r="C365" s="874"/>
      <c r="D365" s="874"/>
      <c r="E365" s="455" t="s">
        <v>900</v>
      </c>
      <c r="F365" s="423" t="s">
        <v>908</v>
      </c>
      <c r="G365" s="423" t="s">
        <v>902</v>
      </c>
      <c r="H365" s="423" t="s">
        <v>903</v>
      </c>
      <c r="I365" s="423" t="s">
        <v>904</v>
      </c>
      <c r="J365" s="423" t="s">
        <v>905</v>
      </c>
      <c r="K365" s="423" t="s">
        <v>45</v>
      </c>
      <c r="L365" s="10"/>
    </row>
    <row r="366" spans="2:12" s="452" customFormat="1" x14ac:dyDescent="0.2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2:12" s="452" customFormat="1" ht="38.25" x14ac:dyDescent="0.2">
      <c r="B367" s="874" t="s">
        <v>511</v>
      </c>
      <c r="C367" s="874"/>
      <c r="D367" s="874"/>
      <c r="E367" s="480" t="s">
        <v>616</v>
      </c>
      <c r="F367" s="408" t="s">
        <v>608</v>
      </c>
      <c r="G367" s="408" t="s">
        <v>609</v>
      </c>
      <c r="H367" s="408" t="s">
        <v>610</v>
      </c>
      <c r="I367" s="408" t="s">
        <v>611</v>
      </c>
      <c r="J367" s="408" t="s">
        <v>612</v>
      </c>
      <c r="K367" s="408" t="s">
        <v>45</v>
      </c>
      <c r="L367" s="10"/>
    </row>
    <row r="368" spans="2:12" s="452" customFormat="1" x14ac:dyDescent="0.2">
      <c r="B368" s="872" t="s">
        <v>512</v>
      </c>
      <c r="C368" s="872"/>
      <c r="D368" s="872"/>
      <c r="E368" s="16">
        <f t="shared" ref="E368:K368" si="77">E369</f>
        <v>0</v>
      </c>
      <c r="F368" s="16">
        <f t="shared" si="77"/>
        <v>0</v>
      </c>
      <c r="G368" s="16">
        <f t="shared" si="77"/>
        <v>271378625</v>
      </c>
      <c r="H368" s="16">
        <f t="shared" si="77"/>
        <v>0</v>
      </c>
      <c r="I368" s="16">
        <f t="shared" si="77"/>
        <v>0</v>
      </c>
      <c r="J368" s="16">
        <f t="shared" si="77"/>
        <v>0</v>
      </c>
      <c r="K368" s="16">
        <f t="shared" si="77"/>
        <v>271378625</v>
      </c>
      <c r="L368" s="268"/>
    </row>
    <row r="369" spans="2:12" s="452" customFormat="1" x14ac:dyDescent="0.2">
      <c r="B369" s="871" t="s">
        <v>617</v>
      </c>
      <c r="C369" s="871"/>
      <c r="D369" s="871"/>
      <c r="E369" s="143"/>
      <c r="F369" s="143"/>
      <c r="G369" s="143">
        <v>271378625</v>
      </c>
      <c r="H369" s="143"/>
      <c r="I369" s="143"/>
      <c r="J369" s="143"/>
      <c r="K369" s="16">
        <f>SUM(E369:J369)</f>
        <v>271378625</v>
      </c>
      <c r="L369" s="10"/>
    </row>
    <row r="370" spans="2:12" s="452" customFormat="1" x14ac:dyDescent="0.2">
      <c r="B370" s="873"/>
      <c r="C370" s="873"/>
      <c r="D370" s="873"/>
      <c r="E370" s="143"/>
      <c r="F370" s="143"/>
      <c r="G370" s="143"/>
      <c r="H370" s="143"/>
      <c r="I370" s="143"/>
      <c r="J370" s="143"/>
      <c r="K370" s="143">
        <f>SUM(E370:J370)</f>
        <v>0</v>
      </c>
      <c r="L370" s="10"/>
    </row>
    <row r="371" spans="2:12" s="452" customFormat="1" x14ac:dyDescent="0.2">
      <c r="B371" s="873"/>
      <c r="C371" s="873"/>
      <c r="D371" s="873"/>
      <c r="E371" s="143"/>
      <c r="F371" s="143"/>
      <c r="G371" s="143"/>
      <c r="H371" s="143"/>
      <c r="I371" s="143"/>
      <c r="J371" s="143"/>
      <c r="K371" s="143"/>
      <c r="L371" s="10"/>
    </row>
    <row r="372" spans="2:12" s="452" customFormat="1" x14ac:dyDescent="0.2">
      <c r="B372" s="469" t="s">
        <v>514</v>
      </c>
      <c r="C372" s="469"/>
      <c r="D372" s="469"/>
      <c r="E372" s="16"/>
      <c r="F372" s="16"/>
      <c r="G372" s="16"/>
      <c r="H372" s="16"/>
      <c r="I372" s="16"/>
      <c r="J372" s="16"/>
      <c r="K372" s="16"/>
      <c r="L372" s="268"/>
    </row>
    <row r="373" spans="2:12" s="452" customFormat="1" x14ac:dyDescent="0.2">
      <c r="B373" s="871" t="s">
        <v>618</v>
      </c>
      <c r="C373" s="871"/>
      <c r="D373" s="871"/>
      <c r="E373" s="143"/>
      <c r="F373" s="143"/>
      <c r="G373" s="143"/>
      <c r="H373" s="143"/>
      <c r="I373" s="143"/>
      <c r="J373" s="143"/>
      <c r="K373" s="143"/>
      <c r="L373" s="10"/>
    </row>
    <row r="374" spans="2:12" s="452" customFormat="1" x14ac:dyDescent="0.2">
      <c r="B374" s="872" t="s">
        <v>515</v>
      </c>
      <c r="C374" s="872"/>
      <c r="D374" s="872"/>
      <c r="E374" s="16">
        <f>E368+E372</f>
        <v>0</v>
      </c>
      <c r="F374" s="16">
        <f t="shared" ref="F374:K374" si="78">F368+F372</f>
        <v>0</v>
      </c>
      <c r="G374" s="16">
        <f t="shared" si="78"/>
        <v>271378625</v>
      </c>
      <c r="H374" s="16">
        <f t="shared" si="78"/>
        <v>0</v>
      </c>
      <c r="I374" s="16">
        <f t="shared" si="78"/>
        <v>0</v>
      </c>
      <c r="J374" s="16">
        <f t="shared" si="78"/>
        <v>0</v>
      </c>
      <c r="K374" s="16">
        <f t="shared" si="78"/>
        <v>271378625</v>
      </c>
      <c r="L374" s="10"/>
    </row>
    <row r="375" spans="2:12" s="452" customFormat="1" x14ac:dyDescent="0.2"/>
    <row r="376" spans="2:12" s="452" customFormat="1" x14ac:dyDescent="0.2">
      <c r="L376" s="452" t="s">
        <v>928</v>
      </c>
    </row>
    <row r="377" spans="2:12" s="452" customFormat="1" x14ac:dyDescent="0.2"/>
    <row r="378" spans="2:12" s="452" customFormat="1" x14ac:dyDescent="0.2"/>
    <row r="379" spans="2:12" s="452" customFormat="1" x14ac:dyDescent="0.2"/>
    <row r="380" spans="2:12" s="452" customFormat="1" x14ac:dyDescent="0.2">
      <c r="B380" s="876"/>
      <c r="C380" s="876"/>
      <c r="D380" s="876"/>
      <c r="E380" s="484"/>
      <c r="F380" s="463"/>
      <c r="G380" s="463"/>
      <c r="H380" s="463"/>
      <c r="I380" s="463"/>
      <c r="J380" s="463"/>
      <c r="K380" s="485"/>
      <c r="L380" s="486"/>
    </row>
    <row r="381" spans="2:12" s="452" customFormat="1" x14ac:dyDescent="0.2">
      <c r="B381" s="877" t="s">
        <v>924</v>
      </c>
      <c r="C381" s="877"/>
      <c r="D381" s="877"/>
      <c r="E381" s="877"/>
      <c r="F381" s="877"/>
      <c r="G381" s="877"/>
      <c r="H381" s="877"/>
      <c r="I381" s="877"/>
      <c r="J381" s="877"/>
      <c r="K381" s="877"/>
      <c r="L381" s="877"/>
    </row>
    <row r="382" spans="2:12" s="452" customFormat="1" x14ac:dyDescent="0.2">
      <c r="B382" s="878" t="s">
        <v>925</v>
      </c>
      <c r="C382" s="878"/>
      <c r="D382" s="878"/>
      <c r="E382" s="878"/>
      <c r="F382" s="878"/>
      <c r="G382" s="878"/>
      <c r="H382" s="878"/>
      <c r="I382" s="878"/>
      <c r="J382" s="878"/>
      <c r="K382" s="878"/>
      <c r="L382" s="878"/>
    </row>
    <row r="383" spans="2:12" s="452" customFormat="1" x14ac:dyDescent="0.2">
      <c r="B383" s="10"/>
      <c r="C383" s="10"/>
      <c r="D383" s="10"/>
      <c r="E383" s="10"/>
      <c r="F383" s="10"/>
      <c r="G383" s="10"/>
      <c r="H383" s="10"/>
      <c r="I383" s="10"/>
      <c r="J383" s="10"/>
      <c r="K383" s="431" t="s">
        <v>607</v>
      </c>
      <c r="L383" s="10"/>
    </row>
    <row r="384" spans="2:12" s="452" customFormat="1" ht="25.5" x14ac:dyDescent="0.2">
      <c r="B384" s="879" t="s">
        <v>498</v>
      </c>
      <c r="C384" s="879"/>
      <c r="D384" s="879"/>
      <c r="E384" s="455" t="s">
        <v>900</v>
      </c>
      <c r="F384" s="423" t="s">
        <v>908</v>
      </c>
      <c r="G384" s="423" t="s">
        <v>902</v>
      </c>
      <c r="H384" s="423" t="s">
        <v>903</v>
      </c>
      <c r="I384" s="423" t="s">
        <v>904</v>
      </c>
      <c r="J384" s="423" t="s">
        <v>905</v>
      </c>
      <c r="K384" s="423" t="s">
        <v>45</v>
      </c>
      <c r="L384" s="10"/>
    </row>
    <row r="385" spans="2:12" s="452" customFormat="1" x14ac:dyDescent="0.2">
      <c r="B385" s="879" t="s">
        <v>499</v>
      </c>
      <c r="C385" s="879"/>
      <c r="D385" s="879"/>
      <c r="E385" s="466">
        <f>E386+E391+E392</f>
        <v>0</v>
      </c>
      <c r="F385" s="466">
        <f t="shared" ref="F385" si="79">F386+F391+F392</f>
        <v>9764880</v>
      </c>
      <c r="G385" s="466">
        <f t="shared" ref="G385" si="80">G386+G391+G392</f>
        <v>0</v>
      </c>
      <c r="H385" s="466">
        <f t="shared" ref="H385" si="81">H386+H391+H392</f>
        <v>0</v>
      </c>
      <c r="I385" s="466">
        <f t="shared" ref="I385" si="82">I386+I391+I392</f>
        <v>0</v>
      </c>
      <c r="J385" s="466">
        <f t="shared" ref="J385" si="83">J386+J391+J392</f>
        <v>0</v>
      </c>
      <c r="K385" s="466">
        <f t="shared" ref="K385" si="84">K386+K391+K392</f>
        <v>9764880</v>
      </c>
      <c r="L385" s="268"/>
    </row>
    <row r="386" spans="2:12" s="452" customFormat="1" x14ac:dyDescent="0.2">
      <c r="B386" s="872" t="s">
        <v>500</v>
      </c>
      <c r="C386" s="872"/>
      <c r="D386" s="872"/>
      <c r="E386" s="16">
        <f t="shared" ref="E386:J386" si="85">SUM(E387:E390)</f>
        <v>0</v>
      </c>
      <c r="F386" s="16">
        <f t="shared" si="85"/>
        <v>0</v>
      </c>
      <c r="G386" s="16">
        <f t="shared" si="85"/>
        <v>0</v>
      </c>
      <c r="H386" s="16">
        <f t="shared" si="85"/>
        <v>0</v>
      </c>
      <c r="I386" s="16">
        <f t="shared" si="85"/>
        <v>0</v>
      </c>
      <c r="J386" s="16">
        <f t="shared" si="85"/>
        <v>0</v>
      </c>
      <c r="K386" s="466">
        <f t="shared" ref="K386:K392" si="86">SUM(E386:J386)</f>
        <v>0</v>
      </c>
      <c r="L386" s="268"/>
    </row>
    <row r="387" spans="2:12" s="452" customFormat="1" x14ac:dyDescent="0.2">
      <c r="B387" s="871" t="s">
        <v>501</v>
      </c>
      <c r="C387" s="871"/>
      <c r="D387" s="871"/>
      <c r="E387" s="143"/>
      <c r="F387" s="143"/>
      <c r="G387" s="143"/>
      <c r="H387" s="143"/>
      <c r="I387" s="143"/>
      <c r="J387" s="143"/>
      <c r="K387" s="467">
        <f t="shared" si="86"/>
        <v>0</v>
      </c>
      <c r="L387" s="10"/>
    </row>
    <row r="388" spans="2:12" s="452" customFormat="1" x14ac:dyDescent="0.2">
      <c r="B388" s="871" t="s">
        <v>613</v>
      </c>
      <c r="C388" s="871"/>
      <c r="D388" s="871"/>
      <c r="E388" s="143"/>
      <c r="F388" s="143"/>
      <c r="G388" s="143"/>
      <c r="H388" s="143"/>
      <c r="I388" s="143"/>
      <c r="J388" s="143"/>
      <c r="K388" s="467">
        <f t="shared" si="86"/>
        <v>0</v>
      </c>
      <c r="L388" s="10"/>
    </row>
    <row r="389" spans="2:12" s="452" customFormat="1" x14ac:dyDescent="0.2">
      <c r="B389" s="873" t="s">
        <v>614</v>
      </c>
      <c r="C389" s="873"/>
      <c r="D389" s="873"/>
      <c r="E389" s="143"/>
      <c r="F389" s="143"/>
      <c r="G389" s="143"/>
      <c r="H389" s="143"/>
      <c r="I389" s="143"/>
      <c r="J389" s="143"/>
      <c r="K389" s="467">
        <f t="shared" si="86"/>
        <v>0</v>
      </c>
      <c r="L389" s="10"/>
    </row>
    <row r="390" spans="2:12" s="452" customFormat="1" x14ac:dyDescent="0.2">
      <c r="B390" s="873" t="s">
        <v>509</v>
      </c>
      <c r="C390" s="873"/>
      <c r="D390" s="873"/>
      <c r="E390" s="143"/>
      <c r="F390" s="143"/>
      <c r="G390" s="143"/>
      <c r="H390" s="143"/>
      <c r="I390" s="143"/>
      <c r="J390" s="143"/>
      <c r="K390" s="467">
        <f t="shared" si="86"/>
        <v>0</v>
      </c>
      <c r="L390" s="10"/>
    </row>
    <row r="391" spans="2:12" s="452" customFormat="1" x14ac:dyDescent="0.2">
      <c r="B391" s="875" t="s">
        <v>505</v>
      </c>
      <c r="C391" s="875"/>
      <c r="D391" s="875"/>
      <c r="E391" s="16"/>
      <c r="F391" s="16">
        <v>9764880</v>
      </c>
      <c r="G391" s="16"/>
      <c r="H391" s="16"/>
      <c r="I391" s="16"/>
      <c r="J391" s="16"/>
      <c r="K391" s="466">
        <f t="shared" si="86"/>
        <v>9764880</v>
      </c>
      <c r="L391" s="268"/>
    </row>
    <row r="392" spans="2:12" s="452" customFormat="1" x14ac:dyDescent="0.2">
      <c r="B392" s="875" t="s">
        <v>615</v>
      </c>
      <c r="C392" s="875"/>
      <c r="D392" s="875"/>
      <c r="E392" s="16"/>
      <c r="F392" s="143"/>
      <c r="G392" s="143"/>
      <c r="H392" s="143"/>
      <c r="I392" s="143"/>
      <c r="J392" s="143"/>
      <c r="K392" s="466">
        <f t="shared" si="86"/>
        <v>0</v>
      </c>
      <c r="L392" s="10"/>
    </row>
    <row r="393" spans="2:12" s="452" customFormat="1" x14ac:dyDescent="0.2">
      <c r="B393" s="872" t="s">
        <v>506</v>
      </c>
      <c r="C393" s="872"/>
      <c r="D393" s="872"/>
      <c r="E393" s="143"/>
      <c r="F393" s="16"/>
      <c r="G393" s="143"/>
      <c r="H393" s="143"/>
      <c r="I393" s="143"/>
      <c r="J393" s="143"/>
      <c r="K393" s="143"/>
      <c r="L393" s="10"/>
    </row>
    <row r="394" spans="2:12" s="452" customFormat="1" x14ac:dyDescent="0.2">
      <c r="B394" s="871" t="s">
        <v>500</v>
      </c>
      <c r="C394" s="871"/>
      <c r="D394" s="871"/>
      <c r="E394" s="143"/>
      <c r="F394" s="143"/>
      <c r="G394" s="143"/>
      <c r="H394" s="143"/>
      <c r="I394" s="143"/>
      <c r="J394" s="143"/>
      <c r="K394" s="143"/>
      <c r="L394" s="10"/>
    </row>
    <row r="395" spans="2:12" s="452" customFormat="1" x14ac:dyDescent="0.2">
      <c r="B395" s="871" t="s">
        <v>501</v>
      </c>
      <c r="C395" s="871"/>
      <c r="D395" s="871"/>
      <c r="E395" s="143"/>
      <c r="F395" s="143"/>
      <c r="G395" s="143"/>
      <c r="H395" s="143"/>
      <c r="I395" s="143"/>
      <c r="J395" s="143"/>
      <c r="K395" s="143"/>
      <c r="L395" s="10"/>
    </row>
    <row r="396" spans="2:12" s="452" customFormat="1" x14ac:dyDescent="0.2">
      <c r="B396" s="871" t="s">
        <v>507</v>
      </c>
      <c r="C396" s="871"/>
      <c r="D396" s="871"/>
      <c r="E396" s="143"/>
      <c r="F396" s="143"/>
      <c r="G396" s="143"/>
      <c r="H396" s="143"/>
      <c r="I396" s="143"/>
      <c r="J396" s="143"/>
      <c r="K396" s="143"/>
      <c r="L396" s="10"/>
    </row>
    <row r="397" spans="2:12" s="452" customFormat="1" x14ac:dyDescent="0.2">
      <c r="B397" s="873" t="s">
        <v>508</v>
      </c>
      <c r="C397" s="873"/>
      <c r="D397" s="873"/>
      <c r="E397" s="143"/>
      <c r="F397" s="143"/>
      <c r="G397" s="143"/>
      <c r="H397" s="143"/>
      <c r="I397" s="143"/>
      <c r="J397" s="143"/>
      <c r="K397" s="143"/>
      <c r="L397" s="10"/>
    </row>
    <row r="398" spans="2:12" s="452" customFormat="1" x14ac:dyDescent="0.2">
      <c r="B398" s="873" t="s">
        <v>509</v>
      </c>
      <c r="C398" s="873"/>
      <c r="D398" s="873"/>
      <c r="E398" s="143"/>
      <c r="F398" s="143"/>
      <c r="G398" s="143"/>
      <c r="H398" s="143"/>
      <c r="I398" s="143"/>
      <c r="J398" s="143"/>
      <c r="K398" s="143"/>
      <c r="L398" s="10"/>
    </row>
    <row r="399" spans="2:12" s="452" customFormat="1" x14ac:dyDescent="0.2">
      <c r="B399" s="873"/>
      <c r="C399" s="873"/>
      <c r="D399" s="873"/>
      <c r="E399" s="143"/>
      <c r="F399" s="143"/>
      <c r="G399" s="143"/>
      <c r="H399" s="143"/>
      <c r="I399" s="143"/>
      <c r="J399" s="143"/>
      <c r="K399" s="143"/>
      <c r="L399" s="10"/>
    </row>
    <row r="400" spans="2:12" s="452" customFormat="1" x14ac:dyDescent="0.2">
      <c r="B400" s="872" t="s">
        <v>510</v>
      </c>
      <c r="C400" s="872"/>
      <c r="D400" s="872"/>
      <c r="E400" s="16">
        <f t="shared" ref="E400:K400" si="87">E385+E393</f>
        <v>0</v>
      </c>
      <c r="F400" s="16">
        <f t="shared" si="87"/>
        <v>9764880</v>
      </c>
      <c r="G400" s="16">
        <f t="shared" si="87"/>
        <v>0</v>
      </c>
      <c r="H400" s="16">
        <f t="shared" si="87"/>
        <v>0</v>
      </c>
      <c r="I400" s="16">
        <f t="shared" si="87"/>
        <v>0</v>
      </c>
      <c r="J400" s="16">
        <f t="shared" si="87"/>
        <v>0</v>
      </c>
      <c r="K400" s="16">
        <f t="shared" si="87"/>
        <v>9764880</v>
      </c>
      <c r="L400" s="10"/>
    </row>
    <row r="401" spans="2:12" s="452" customFormat="1" x14ac:dyDescent="0.2">
      <c r="B401" s="470"/>
      <c r="C401" s="470"/>
      <c r="D401" s="470"/>
      <c r="E401" s="472"/>
      <c r="F401" s="472"/>
      <c r="G401" s="472"/>
      <c r="H401" s="472"/>
      <c r="I401" s="472"/>
      <c r="J401" s="472"/>
      <c r="K401" s="472"/>
      <c r="L401" s="10"/>
    </row>
    <row r="402" spans="2:12" s="452" customFormat="1" x14ac:dyDescent="0.2">
      <c r="B402" s="470"/>
      <c r="C402" s="470"/>
      <c r="D402" s="470"/>
      <c r="E402" s="472"/>
      <c r="F402" s="472"/>
      <c r="G402" s="472"/>
      <c r="H402" s="472"/>
      <c r="I402" s="472"/>
      <c r="J402" s="472"/>
      <c r="K402" s="472"/>
      <c r="L402" s="10"/>
    </row>
    <row r="403" spans="2:12" s="452" customFormat="1" ht="25.5" x14ac:dyDescent="0.2">
      <c r="B403" s="874" t="s">
        <v>511</v>
      </c>
      <c r="C403" s="874"/>
      <c r="D403" s="874"/>
      <c r="E403" s="455" t="s">
        <v>900</v>
      </c>
      <c r="F403" s="423" t="s">
        <v>908</v>
      </c>
      <c r="G403" s="423" t="s">
        <v>902</v>
      </c>
      <c r="H403" s="423" t="s">
        <v>903</v>
      </c>
      <c r="I403" s="423" t="s">
        <v>904</v>
      </c>
      <c r="J403" s="423" t="s">
        <v>905</v>
      </c>
      <c r="K403" s="423" t="s">
        <v>45</v>
      </c>
      <c r="L403" s="10"/>
    </row>
    <row r="404" spans="2:12" s="452" customFormat="1" x14ac:dyDescent="0.2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</row>
    <row r="405" spans="2:12" s="452" customFormat="1" ht="38.25" x14ac:dyDescent="0.2">
      <c r="B405" s="874" t="s">
        <v>511</v>
      </c>
      <c r="C405" s="874"/>
      <c r="D405" s="874"/>
      <c r="E405" s="480" t="s">
        <v>616</v>
      </c>
      <c r="F405" s="408" t="s">
        <v>608</v>
      </c>
      <c r="G405" s="408" t="s">
        <v>609</v>
      </c>
      <c r="H405" s="408" t="s">
        <v>610</v>
      </c>
      <c r="I405" s="408" t="s">
        <v>611</v>
      </c>
      <c r="J405" s="408" t="s">
        <v>612</v>
      </c>
      <c r="K405" s="408" t="s">
        <v>45</v>
      </c>
      <c r="L405" s="10"/>
    </row>
    <row r="406" spans="2:12" s="452" customFormat="1" x14ac:dyDescent="0.2">
      <c r="B406" s="872" t="s">
        <v>512</v>
      </c>
      <c r="C406" s="872"/>
      <c r="D406" s="872"/>
      <c r="E406" s="16">
        <f t="shared" ref="E406:K406" si="88">E407</f>
        <v>0</v>
      </c>
      <c r="F406" s="16">
        <f t="shared" si="88"/>
        <v>1235605</v>
      </c>
      <c r="G406" s="16">
        <f t="shared" si="88"/>
        <v>2858476</v>
      </c>
      <c r="H406" s="16">
        <f t="shared" si="88"/>
        <v>2707746</v>
      </c>
      <c r="I406" s="16">
        <f t="shared" si="88"/>
        <v>2661184</v>
      </c>
      <c r="J406" s="16">
        <f t="shared" si="88"/>
        <v>301869</v>
      </c>
      <c r="K406" s="16">
        <f t="shared" si="88"/>
        <v>9764880</v>
      </c>
      <c r="L406" s="268"/>
    </row>
    <row r="407" spans="2:12" s="452" customFormat="1" x14ac:dyDescent="0.2">
      <c r="B407" s="871" t="s">
        <v>617</v>
      </c>
      <c r="C407" s="871"/>
      <c r="D407" s="871"/>
      <c r="E407" s="143"/>
      <c r="F407" s="143">
        <v>1235605</v>
      </c>
      <c r="G407" s="143">
        <v>2858476</v>
      </c>
      <c r="H407" s="143">
        <v>2707746</v>
      </c>
      <c r="I407" s="143">
        <v>2661184</v>
      </c>
      <c r="J407" s="143">
        <v>301869</v>
      </c>
      <c r="K407" s="16">
        <f>SUM(E407:J407)</f>
        <v>9764880</v>
      </c>
      <c r="L407" s="10"/>
    </row>
    <row r="408" spans="2:12" s="452" customFormat="1" x14ac:dyDescent="0.2">
      <c r="B408" s="873"/>
      <c r="C408" s="873"/>
      <c r="D408" s="873"/>
      <c r="E408" s="143"/>
      <c r="F408" s="143"/>
      <c r="G408" s="143"/>
      <c r="H408" s="143"/>
      <c r="I408" s="143"/>
      <c r="J408" s="143"/>
      <c r="K408" s="143">
        <f>SUM(E408:J408)</f>
        <v>0</v>
      </c>
      <c r="L408" s="10"/>
    </row>
    <row r="409" spans="2:12" s="452" customFormat="1" x14ac:dyDescent="0.2">
      <c r="B409" s="873"/>
      <c r="C409" s="873"/>
      <c r="D409" s="873"/>
      <c r="E409" s="143"/>
      <c r="F409" s="143"/>
      <c r="G409" s="143"/>
      <c r="H409" s="143"/>
      <c r="I409" s="143"/>
      <c r="J409" s="143"/>
      <c r="K409" s="143"/>
      <c r="L409" s="10"/>
    </row>
    <row r="410" spans="2:12" s="452" customFormat="1" x14ac:dyDescent="0.2">
      <c r="B410" s="469" t="s">
        <v>514</v>
      </c>
      <c r="C410" s="469"/>
      <c r="D410" s="469"/>
      <c r="E410" s="16"/>
      <c r="F410" s="16"/>
      <c r="G410" s="16"/>
      <c r="H410" s="16"/>
      <c r="I410" s="16"/>
      <c r="J410" s="16"/>
      <c r="K410" s="16"/>
      <c r="L410" s="268"/>
    </row>
    <row r="411" spans="2:12" s="452" customFormat="1" x14ac:dyDescent="0.2">
      <c r="B411" s="871" t="s">
        <v>618</v>
      </c>
      <c r="C411" s="871"/>
      <c r="D411" s="871"/>
      <c r="E411" s="143"/>
      <c r="F411" s="143"/>
      <c r="G411" s="143"/>
      <c r="H411" s="143"/>
      <c r="I411" s="143"/>
      <c r="J411" s="143"/>
      <c r="K411" s="143"/>
      <c r="L411" s="10"/>
    </row>
    <row r="412" spans="2:12" s="452" customFormat="1" x14ac:dyDescent="0.2">
      <c r="B412" s="872" t="s">
        <v>515</v>
      </c>
      <c r="C412" s="872"/>
      <c r="D412" s="872"/>
      <c r="E412" s="16">
        <f>E406+E410</f>
        <v>0</v>
      </c>
      <c r="F412" s="16">
        <f t="shared" ref="F412:K412" si="89">F406+F410</f>
        <v>1235605</v>
      </c>
      <c r="G412" s="16">
        <f t="shared" si="89"/>
        <v>2858476</v>
      </c>
      <c r="H412" s="16">
        <f t="shared" si="89"/>
        <v>2707746</v>
      </c>
      <c r="I412" s="16">
        <f t="shared" si="89"/>
        <v>2661184</v>
      </c>
      <c r="J412" s="16">
        <f t="shared" si="89"/>
        <v>301869</v>
      </c>
      <c r="K412" s="16">
        <f t="shared" si="89"/>
        <v>9764880</v>
      </c>
      <c r="L412" s="10"/>
    </row>
    <row r="413" spans="2:12" s="452" customFormat="1" x14ac:dyDescent="0.2">
      <c r="B413" s="478"/>
      <c r="C413" s="478"/>
      <c r="D413" s="478"/>
      <c r="E413" s="478"/>
      <c r="F413" s="478"/>
      <c r="G413" s="478"/>
      <c r="H413" s="478"/>
      <c r="I413" s="478"/>
      <c r="J413" s="478"/>
      <c r="K413" s="481"/>
      <c r="L413" s="478"/>
    </row>
    <row r="414" spans="2:12" s="452" customFormat="1" x14ac:dyDescent="0.2">
      <c r="L414" s="452" t="s">
        <v>929</v>
      </c>
    </row>
    <row r="415" spans="2:12" s="452" customFormat="1" x14ac:dyDescent="0.2"/>
    <row r="416" spans="2:12" s="452" customFormat="1" x14ac:dyDescent="0.2"/>
    <row r="417" spans="2:12" s="452" customFormat="1" x14ac:dyDescent="0.2"/>
    <row r="418" spans="2:12" s="452" customFormat="1" x14ac:dyDescent="0.2">
      <c r="B418" s="876"/>
      <c r="C418" s="876"/>
      <c r="D418" s="876"/>
      <c r="E418" s="484"/>
      <c r="F418" s="463"/>
      <c r="G418" s="463"/>
      <c r="H418" s="463"/>
      <c r="I418" s="463"/>
      <c r="J418" s="463"/>
      <c r="K418" s="485"/>
      <c r="L418" s="486"/>
    </row>
    <row r="419" spans="2:12" s="452" customFormat="1" x14ac:dyDescent="0.2">
      <c r="B419" s="877" t="s">
        <v>926</v>
      </c>
      <c r="C419" s="877"/>
      <c r="D419" s="877"/>
      <c r="E419" s="877"/>
      <c r="F419" s="877"/>
      <c r="G419" s="877"/>
      <c r="H419" s="877"/>
      <c r="I419" s="877"/>
      <c r="J419" s="877"/>
      <c r="K419" s="877"/>
      <c r="L419" s="877"/>
    </row>
    <row r="420" spans="2:12" s="452" customFormat="1" x14ac:dyDescent="0.2">
      <c r="B420" s="878" t="s">
        <v>927</v>
      </c>
      <c r="C420" s="878"/>
      <c r="D420" s="878"/>
      <c r="E420" s="878"/>
      <c r="F420" s="878"/>
      <c r="G420" s="878"/>
      <c r="H420" s="878"/>
      <c r="I420" s="878"/>
      <c r="J420" s="878"/>
      <c r="K420" s="878"/>
      <c r="L420" s="878"/>
    </row>
    <row r="421" spans="2:12" s="452" customFormat="1" x14ac:dyDescent="0.2">
      <c r="B421" s="10"/>
      <c r="C421" s="10"/>
      <c r="D421" s="10"/>
      <c r="E421" s="10"/>
      <c r="F421" s="10"/>
      <c r="G421" s="10"/>
      <c r="H421" s="10"/>
      <c r="I421" s="10"/>
      <c r="J421" s="10"/>
      <c r="K421" s="431" t="s">
        <v>607</v>
      </c>
      <c r="L421" s="10"/>
    </row>
    <row r="422" spans="2:12" s="452" customFormat="1" ht="25.5" x14ac:dyDescent="0.2">
      <c r="B422" s="879" t="s">
        <v>498</v>
      </c>
      <c r="C422" s="879"/>
      <c r="D422" s="879"/>
      <c r="E422" s="455" t="s">
        <v>900</v>
      </c>
      <c r="F422" s="423" t="s">
        <v>908</v>
      </c>
      <c r="G422" s="423" t="s">
        <v>902</v>
      </c>
      <c r="H422" s="423" t="s">
        <v>903</v>
      </c>
      <c r="I422" s="423" t="s">
        <v>904</v>
      </c>
      <c r="J422" s="423" t="s">
        <v>905</v>
      </c>
      <c r="K422" s="423" t="s">
        <v>45</v>
      </c>
      <c r="L422" s="10"/>
    </row>
    <row r="423" spans="2:12" s="452" customFormat="1" x14ac:dyDescent="0.2">
      <c r="B423" s="879" t="s">
        <v>499</v>
      </c>
      <c r="C423" s="879"/>
      <c r="D423" s="879"/>
      <c r="E423" s="466">
        <f>E424+E429+E430</f>
        <v>0</v>
      </c>
      <c r="F423" s="466">
        <f t="shared" ref="F423" si="90">F424+F429+F430</f>
        <v>47094716</v>
      </c>
      <c r="G423" s="466">
        <f t="shared" ref="G423" si="91">G424+G429+G430</f>
        <v>53199126</v>
      </c>
      <c r="H423" s="466">
        <f t="shared" ref="H423" si="92">H424+H429+H430</f>
        <v>8463306</v>
      </c>
      <c r="I423" s="466">
        <f t="shared" ref="I423" si="93">I424+I429+I430</f>
        <v>0</v>
      </c>
      <c r="J423" s="466">
        <f t="shared" ref="J423" si="94">J424+J429+J430</f>
        <v>0</v>
      </c>
      <c r="K423" s="466">
        <f t="shared" ref="K423" si="95">K424+K429+K430</f>
        <v>108757148</v>
      </c>
      <c r="L423" s="268"/>
    </row>
    <row r="424" spans="2:12" s="452" customFormat="1" x14ac:dyDescent="0.2">
      <c r="B424" s="872" t="s">
        <v>500</v>
      </c>
      <c r="C424" s="872"/>
      <c r="D424" s="872"/>
      <c r="E424" s="16">
        <f t="shared" ref="E424:J424" si="96">SUM(E425:E428)</f>
        <v>0</v>
      </c>
      <c r="F424" s="16">
        <f t="shared" si="96"/>
        <v>0</v>
      </c>
      <c r="G424" s="16">
        <f t="shared" si="96"/>
        <v>0</v>
      </c>
      <c r="H424" s="16">
        <f t="shared" si="96"/>
        <v>0</v>
      </c>
      <c r="I424" s="16">
        <f t="shared" si="96"/>
        <v>0</v>
      </c>
      <c r="J424" s="16">
        <f t="shared" si="96"/>
        <v>0</v>
      </c>
      <c r="K424" s="466">
        <f t="shared" ref="K424:K430" si="97">SUM(E424:J424)</f>
        <v>0</v>
      </c>
      <c r="L424" s="268"/>
    </row>
    <row r="425" spans="2:12" s="452" customFormat="1" x14ac:dyDescent="0.2">
      <c r="B425" s="871" t="s">
        <v>501</v>
      </c>
      <c r="C425" s="871"/>
      <c r="D425" s="871"/>
      <c r="E425" s="143"/>
      <c r="F425" s="143"/>
      <c r="G425" s="143"/>
      <c r="H425" s="143"/>
      <c r="I425" s="143"/>
      <c r="J425" s="143"/>
      <c r="K425" s="467">
        <f t="shared" si="97"/>
        <v>0</v>
      </c>
      <c r="L425" s="10"/>
    </row>
    <row r="426" spans="2:12" s="452" customFormat="1" x14ac:dyDescent="0.2">
      <c r="B426" s="871" t="s">
        <v>613</v>
      </c>
      <c r="C426" s="871"/>
      <c r="D426" s="871"/>
      <c r="E426" s="143"/>
      <c r="F426" s="143"/>
      <c r="G426" s="143"/>
      <c r="H426" s="143"/>
      <c r="I426" s="143"/>
      <c r="J426" s="143"/>
      <c r="K426" s="467">
        <f t="shared" si="97"/>
        <v>0</v>
      </c>
      <c r="L426" s="10"/>
    </row>
    <row r="427" spans="2:12" s="452" customFormat="1" x14ac:dyDescent="0.2">
      <c r="B427" s="873" t="s">
        <v>614</v>
      </c>
      <c r="C427" s="873"/>
      <c r="D427" s="873"/>
      <c r="E427" s="143"/>
      <c r="F427" s="143"/>
      <c r="G427" s="143"/>
      <c r="H427" s="143"/>
      <c r="I427" s="143"/>
      <c r="J427" s="143"/>
      <c r="K427" s="467">
        <f t="shared" si="97"/>
        <v>0</v>
      </c>
      <c r="L427" s="10"/>
    </row>
    <row r="428" spans="2:12" s="452" customFormat="1" x14ac:dyDescent="0.2">
      <c r="B428" s="873" t="s">
        <v>509</v>
      </c>
      <c r="C428" s="873"/>
      <c r="D428" s="873"/>
      <c r="E428" s="143"/>
      <c r="F428" s="143"/>
      <c r="G428" s="143"/>
      <c r="H428" s="143"/>
      <c r="I428" s="143"/>
      <c r="J428" s="143"/>
      <c r="K428" s="467">
        <f t="shared" si="97"/>
        <v>0</v>
      </c>
      <c r="L428" s="10"/>
    </row>
    <row r="429" spans="2:12" s="452" customFormat="1" x14ac:dyDescent="0.2">
      <c r="B429" s="875" t="s">
        <v>505</v>
      </c>
      <c r="C429" s="875"/>
      <c r="D429" s="875"/>
      <c r="E429" s="16"/>
      <c r="F429" s="16">
        <v>47094716</v>
      </c>
      <c r="G429" s="16">
        <v>53199126</v>
      </c>
      <c r="H429" s="16">
        <v>8463306</v>
      </c>
      <c r="I429" s="16"/>
      <c r="J429" s="16"/>
      <c r="K429" s="466">
        <f t="shared" si="97"/>
        <v>108757148</v>
      </c>
      <c r="L429" s="268"/>
    </row>
    <row r="430" spans="2:12" s="452" customFormat="1" x14ac:dyDescent="0.2">
      <c r="B430" s="875" t="s">
        <v>615</v>
      </c>
      <c r="C430" s="875"/>
      <c r="D430" s="875"/>
      <c r="E430" s="16"/>
      <c r="F430" s="143"/>
      <c r="G430" s="143"/>
      <c r="H430" s="143"/>
      <c r="I430" s="143"/>
      <c r="J430" s="143"/>
      <c r="K430" s="466">
        <f t="shared" si="97"/>
        <v>0</v>
      </c>
      <c r="L430" s="10"/>
    </row>
    <row r="431" spans="2:12" s="452" customFormat="1" x14ac:dyDescent="0.2">
      <c r="B431" s="872" t="s">
        <v>506</v>
      </c>
      <c r="C431" s="872"/>
      <c r="D431" s="872"/>
      <c r="E431" s="143"/>
      <c r="F431" s="16"/>
      <c r="G431" s="143"/>
      <c r="H431" s="143"/>
      <c r="I431" s="143"/>
      <c r="J431" s="143"/>
      <c r="K431" s="143"/>
      <c r="L431" s="10"/>
    </row>
    <row r="432" spans="2:12" s="452" customFormat="1" x14ac:dyDescent="0.2">
      <c r="B432" s="871" t="s">
        <v>500</v>
      </c>
      <c r="C432" s="871"/>
      <c r="D432" s="871"/>
      <c r="E432" s="143"/>
      <c r="F432" s="143"/>
      <c r="G432" s="143"/>
      <c r="H432" s="143"/>
      <c r="I432" s="143"/>
      <c r="J432" s="143"/>
      <c r="K432" s="143"/>
      <c r="L432" s="10"/>
    </row>
    <row r="433" spans="2:12" s="452" customFormat="1" x14ac:dyDescent="0.2">
      <c r="B433" s="871" t="s">
        <v>501</v>
      </c>
      <c r="C433" s="871"/>
      <c r="D433" s="871"/>
      <c r="E433" s="143"/>
      <c r="F433" s="143"/>
      <c r="G433" s="143"/>
      <c r="H433" s="143"/>
      <c r="I433" s="143"/>
      <c r="J433" s="143"/>
      <c r="K433" s="143"/>
      <c r="L433" s="10"/>
    </row>
    <row r="434" spans="2:12" s="452" customFormat="1" x14ac:dyDescent="0.2">
      <c r="B434" s="871" t="s">
        <v>507</v>
      </c>
      <c r="C434" s="871"/>
      <c r="D434" s="871"/>
      <c r="E434" s="143"/>
      <c r="F434" s="143"/>
      <c r="G434" s="143"/>
      <c r="H434" s="143"/>
      <c r="I434" s="143"/>
      <c r="J434" s="143"/>
      <c r="K434" s="143"/>
      <c r="L434" s="10"/>
    </row>
    <row r="435" spans="2:12" s="452" customFormat="1" x14ac:dyDescent="0.2">
      <c r="B435" s="873" t="s">
        <v>508</v>
      </c>
      <c r="C435" s="873"/>
      <c r="D435" s="873"/>
      <c r="E435" s="143"/>
      <c r="F435" s="143"/>
      <c r="G435" s="143"/>
      <c r="H435" s="143"/>
      <c r="I435" s="143"/>
      <c r="J435" s="143"/>
      <c r="K435" s="143"/>
      <c r="L435" s="10"/>
    </row>
    <row r="436" spans="2:12" s="452" customFormat="1" x14ac:dyDescent="0.2">
      <c r="B436" s="873" t="s">
        <v>509</v>
      </c>
      <c r="C436" s="873"/>
      <c r="D436" s="873"/>
      <c r="E436" s="143"/>
      <c r="F436" s="143"/>
      <c r="G436" s="143"/>
      <c r="H436" s="143"/>
      <c r="I436" s="143"/>
      <c r="J436" s="143"/>
      <c r="K436" s="143"/>
      <c r="L436" s="10"/>
    </row>
    <row r="437" spans="2:12" s="452" customFormat="1" x14ac:dyDescent="0.2">
      <c r="B437" s="873"/>
      <c r="C437" s="873"/>
      <c r="D437" s="873"/>
      <c r="E437" s="143"/>
      <c r="F437" s="143"/>
      <c r="G437" s="143"/>
      <c r="H437" s="143"/>
      <c r="I437" s="143"/>
      <c r="J437" s="143"/>
      <c r="K437" s="143"/>
      <c r="L437" s="10"/>
    </row>
    <row r="438" spans="2:12" s="452" customFormat="1" x14ac:dyDescent="0.2">
      <c r="B438" s="872" t="s">
        <v>510</v>
      </c>
      <c r="C438" s="872"/>
      <c r="D438" s="872"/>
      <c r="E438" s="16">
        <f t="shared" ref="E438:K438" si="98">E423+E431</f>
        <v>0</v>
      </c>
      <c r="F438" s="16">
        <f t="shared" si="98"/>
        <v>47094716</v>
      </c>
      <c r="G438" s="16">
        <f t="shared" si="98"/>
        <v>53199126</v>
      </c>
      <c r="H438" s="16">
        <f t="shared" si="98"/>
        <v>8463306</v>
      </c>
      <c r="I438" s="16">
        <f t="shared" si="98"/>
        <v>0</v>
      </c>
      <c r="J438" s="16">
        <f t="shared" si="98"/>
        <v>0</v>
      </c>
      <c r="K438" s="16">
        <f t="shared" si="98"/>
        <v>108757148</v>
      </c>
      <c r="L438" s="10"/>
    </row>
    <row r="439" spans="2:12" s="452" customFormat="1" x14ac:dyDescent="0.2">
      <c r="B439" s="470"/>
      <c r="C439" s="470"/>
      <c r="D439" s="470"/>
      <c r="E439" s="472"/>
      <c r="F439" s="472"/>
      <c r="G439" s="472"/>
      <c r="H439" s="472"/>
      <c r="I439" s="472"/>
      <c r="J439" s="472"/>
      <c r="K439" s="472"/>
      <c r="L439" s="10"/>
    </row>
    <row r="440" spans="2:12" s="452" customFormat="1" x14ac:dyDescent="0.2">
      <c r="B440" s="470"/>
      <c r="C440" s="470"/>
      <c r="D440" s="470"/>
      <c r="E440" s="472"/>
      <c r="F440" s="472"/>
      <c r="G440" s="472"/>
      <c r="H440" s="472"/>
      <c r="I440" s="472"/>
      <c r="J440" s="472"/>
      <c r="K440" s="472"/>
      <c r="L440" s="10"/>
    </row>
    <row r="441" spans="2:12" s="452" customFormat="1" ht="25.5" x14ac:dyDescent="0.2">
      <c r="B441" s="874" t="s">
        <v>511</v>
      </c>
      <c r="C441" s="874"/>
      <c r="D441" s="874"/>
      <c r="E441" s="455" t="s">
        <v>900</v>
      </c>
      <c r="F441" s="423" t="s">
        <v>908</v>
      </c>
      <c r="G441" s="423" t="s">
        <v>902</v>
      </c>
      <c r="H441" s="423" t="s">
        <v>903</v>
      </c>
      <c r="I441" s="423" t="s">
        <v>904</v>
      </c>
      <c r="J441" s="423" t="s">
        <v>905</v>
      </c>
      <c r="K441" s="423" t="s">
        <v>45</v>
      </c>
      <c r="L441" s="10"/>
    </row>
    <row r="442" spans="2:12" s="452" customFormat="1" x14ac:dyDescent="0.2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</row>
    <row r="443" spans="2:12" s="452" customFormat="1" ht="38.25" x14ac:dyDescent="0.2">
      <c r="B443" s="874" t="s">
        <v>511</v>
      </c>
      <c r="C443" s="874"/>
      <c r="D443" s="874"/>
      <c r="E443" s="480" t="s">
        <v>616</v>
      </c>
      <c r="F443" s="408" t="s">
        <v>608</v>
      </c>
      <c r="G443" s="408" t="s">
        <v>609</v>
      </c>
      <c r="H443" s="408" t="s">
        <v>610</v>
      </c>
      <c r="I443" s="408" t="s">
        <v>611</v>
      </c>
      <c r="J443" s="408" t="s">
        <v>612</v>
      </c>
      <c r="K443" s="408" t="s">
        <v>45</v>
      </c>
      <c r="L443" s="10"/>
    </row>
    <row r="444" spans="2:12" s="452" customFormat="1" x14ac:dyDescent="0.2">
      <c r="B444" s="872" t="s">
        <v>512</v>
      </c>
      <c r="C444" s="872"/>
      <c r="D444" s="872"/>
      <c r="E444" s="16">
        <f t="shared" ref="E444:K444" si="99">E445</f>
        <v>0</v>
      </c>
      <c r="F444" s="16">
        <f t="shared" si="99"/>
        <v>35731970</v>
      </c>
      <c r="G444" s="16">
        <f t="shared" si="99"/>
        <v>64561872</v>
      </c>
      <c r="H444" s="16">
        <f t="shared" si="99"/>
        <v>8463306</v>
      </c>
      <c r="I444" s="16">
        <f t="shared" si="99"/>
        <v>0</v>
      </c>
      <c r="J444" s="16">
        <f t="shared" si="99"/>
        <v>0</v>
      </c>
      <c r="K444" s="16">
        <f t="shared" si="99"/>
        <v>108757148</v>
      </c>
      <c r="L444" s="268"/>
    </row>
    <row r="445" spans="2:12" s="452" customFormat="1" x14ac:dyDescent="0.2">
      <c r="B445" s="871" t="s">
        <v>617</v>
      </c>
      <c r="C445" s="871"/>
      <c r="D445" s="871"/>
      <c r="E445" s="143"/>
      <c r="F445" s="143">
        <v>35731970</v>
      </c>
      <c r="G445" s="143">
        <v>64561872</v>
      </c>
      <c r="H445" s="143">
        <v>8463306</v>
      </c>
      <c r="I445" s="143"/>
      <c r="J445" s="143"/>
      <c r="K445" s="16">
        <f>SUM(E445:J445)</f>
        <v>108757148</v>
      </c>
      <c r="L445" s="10"/>
    </row>
    <row r="446" spans="2:12" s="452" customFormat="1" x14ac:dyDescent="0.2">
      <c r="B446" s="873"/>
      <c r="C446" s="873"/>
      <c r="D446" s="873"/>
      <c r="E446" s="143"/>
      <c r="F446" s="143"/>
      <c r="G446" s="143"/>
      <c r="H446" s="143"/>
      <c r="I446" s="143"/>
      <c r="J446" s="143"/>
      <c r="K446" s="143">
        <f>SUM(E446:J446)</f>
        <v>0</v>
      </c>
      <c r="L446" s="10"/>
    </row>
    <row r="447" spans="2:12" s="452" customFormat="1" x14ac:dyDescent="0.2">
      <c r="B447" s="873"/>
      <c r="C447" s="873"/>
      <c r="D447" s="873"/>
      <c r="E447" s="143"/>
      <c r="F447" s="143"/>
      <c r="G447" s="143"/>
      <c r="H447" s="143"/>
      <c r="I447" s="143"/>
      <c r="J447" s="143"/>
      <c r="K447" s="143"/>
      <c r="L447" s="10"/>
    </row>
    <row r="448" spans="2:12" s="452" customFormat="1" x14ac:dyDescent="0.2">
      <c r="B448" s="469" t="s">
        <v>514</v>
      </c>
      <c r="C448" s="469"/>
      <c r="D448" s="469"/>
      <c r="E448" s="16"/>
      <c r="F448" s="16"/>
      <c r="G448" s="16"/>
      <c r="H448" s="16"/>
      <c r="I448" s="16"/>
      <c r="J448" s="16"/>
      <c r="K448" s="16"/>
      <c r="L448" s="268"/>
    </row>
    <row r="449" spans="2:12" s="452" customFormat="1" x14ac:dyDescent="0.2">
      <c r="B449" s="871" t="s">
        <v>618</v>
      </c>
      <c r="C449" s="871"/>
      <c r="D449" s="871"/>
      <c r="E449" s="143"/>
      <c r="F449" s="143"/>
      <c r="G449" s="143"/>
      <c r="H449" s="143"/>
      <c r="I449" s="143"/>
      <c r="J449" s="143"/>
      <c r="K449" s="143"/>
      <c r="L449" s="10"/>
    </row>
    <row r="450" spans="2:12" s="452" customFormat="1" x14ac:dyDescent="0.2">
      <c r="B450" s="872" t="s">
        <v>515</v>
      </c>
      <c r="C450" s="872"/>
      <c r="D450" s="872"/>
      <c r="E450" s="16">
        <f>E444+E448</f>
        <v>0</v>
      </c>
      <c r="F450" s="16">
        <f t="shared" ref="F450:K450" si="100">F444+F448</f>
        <v>35731970</v>
      </c>
      <c r="G450" s="16">
        <f t="shared" si="100"/>
        <v>64561872</v>
      </c>
      <c r="H450" s="16">
        <f t="shared" si="100"/>
        <v>8463306</v>
      </c>
      <c r="I450" s="16">
        <f t="shared" si="100"/>
        <v>0</v>
      </c>
      <c r="J450" s="16">
        <f t="shared" si="100"/>
        <v>0</v>
      </c>
      <c r="K450" s="16">
        <f t="shared" si="100"/>
        <v>108757148</v>
      </c>
      <c r="L450" s="10"/>
    </row>
    <row r="451" spans="2:12" x14ac:dyDescent="0.2">
      <c r="B451" s="122"/>
      <c r="C451" s="122"/>
      <c r="D451" s="122"/>
      <c r="E451" s="122"/>
      <c r="F451" s="122"/>
      <c r="G451" s="122"/>
      <c r="H451" s="122"/>
      <c r="I451" s="122"/>
      <c r="J451" s="123"/>
      <c r="K451" s="124"/>
      <c r="L451" s="122" t="s">
        <v>930</v>
      </c>
    </row>
  </sheetData>
  <mergeCells count="340">
    <mergeCell ref="B103:D103"/>
    <mergeCell ref="B104:D104"/>
    <mergeCell ref="B105:D105"/>
    <mergeCell ref="B107:D107"/>
    <mergeCell ref="B108:D108"/>
    <mergeCell ref="B116:L116"/>
    <mergeCell ref="B97:D97"/>
    <mergeCell ref="B98:D98"/>
    <mergeCell ref="B166:D166"/>
    <mergeCell ref="B155:D155"/>
    <mergeCell ref="B156:D156"/>
    <mergeCell ref="B157:D157"/>
    <mergeCell ref="B158:D158"/>
    <mergeCell ref="B117:L117"/>
    <mergeCell ref="B125:D125"/>
    <mergeCell ref="B126:D126"/>
    <mergeCell ref="B127:D127"/>
    <mergeCell ref="B130:D130"/>
    <mergeCell ref="B131:D131"/>
    <mergeCell ref="B132:D132"/>
    <mergeCell ref="B119:D119"/>
    <mergeCell ref="B120:D120"/>
    <mergeCell ref="B121:D121"/>
    <mergeCell ref="B122:D122"/>
    <mergeCell ref="B96:D96"/>
    <mergeCell ref="B101:D101"/>
    <mergeCell ref="B102:D102"/>
    <mergeCell ref="B91:D91"/>
    <mergeCell ref="B92:D92"/>
    <mergeCell ref="B93:D93"/>
    <mergeCell ref="B94:D94"/>
    <mergeCell ref="B95:D95"/>
    <mergeCell ref="B82:D82"/>
    <mergeCell ref="B83:D83"/>
    <mergeCell ref="B84:D84"/>
    <mergeCell ref="B85:D85"/>
    <mergeCell ref="B86:D86"/>
    <mergeCell ref="B87:D87"/>
    <mergeCell ref="B80:L80"/>
    <mergeCell ref="B89:D89"/>
    <mergeCell ref="B90:D90"/>
    <mergeCell ref="B69:D69"/>
    <mergeCell ref="B70:D70"/>
    <mergeCell ref="B88:D88"/>
    <mergeCell ref="B63:D63"/>
    <mergeCell ref="B64:D64"/>
    <mergeCell ref="B65:D65"/>
    <mergeCell ref="B66:D66"/>
    <mergeCell ref="B67:D67"/>
    <mergeCell ref="B79:L79"/>
    <mergeCell ref="M33:V33"/>
    <mergeCell ref="B34:D34"/>
    <mergeCell ref="M34:V34"/>
    <mergeCell ref="B21:D21"/>
    <mergeCell ref="B22:D22"/>
    <mergeCell ref="B44:D44"/>
    <mergeCell ref="B45:D45"/>
    <mergeCell ref="B41:L41"/>
    <mergeCell ref="B42:L42"/>
    <mergeCell ref="B23:D23"/>
    <mergeCell ref="B24:D24"/>
    <mergeCell ref="B27:D27"/>
    <mergeCell ref="B28:D28"/>
    <mergeCell ref="B29:D29"/>
    <mergeCell ref="B30:D30"/>
    <mergeCell ref="B17:D17"/>
    <mergeCell ref="B18:D18"/>
    <mergeCell ref="B19:D19"/>
    <mergeCell ref="B20:D20"/>
    <mergeCell ref="B31:D31"/>
    <mergeCell ref="B33:D33"/>
    <mergeCell ref="A3:K3"/>
    <mergeCell ref="B54:D54"/>
    <mergeCell ref="B55:D55"/>
    <mergeCell ref="B11:D11"/>
    <mergeCell ref="B12:D12"/>
    <mergeCell ref="B13:D13"/>
    <mergeCell ref="B14:D14"/>
    <mergeCell ref="B15:D15"/>
    <mergeCell ref="B16:D16"/>
    <mergeCell ref="B5:L5"/>
    <mergeCell ref="B6:L6"/>
    <mergeCell ref="B8:D8"/>
    <mergeCell ref="B9:D9"/>
    <mergeCell ref="B10:D10"/>
    <mergeCell ref="B60:D60"/>
    <mergeCell ref="B46:D46"/>
    <mergeCell ref="B47:D47"/>
    <mergeCell ref="B48:D48"/>
    <mergeCell ref="B49:D49"/>
    <mergeCell ref="B50:D50"/>
    <mergeCell ref="B53:D53"/>
    <mergeCell ref="B51:D51"/>
    <mergeCell ref="B52:D52"/>
    <mergeCell ref="B58:D58"/>
    <mergeCell ref="B59:D59"/>
    <mergeCell ref="B56:D56"/>
    <mergeCell ref="B57:D57"/>
    <mergeCell ref="B123:D123"/>
    <mergeCell ref="B124:D124"/>
    <mergeCell ref="B128:D128"/>
    <mergeCell ref="B129:D129"/>
    <mergeCell ref="B175:D175"/>
    <mergeCell ref="B176:D176"/>
    <mergeCell ref="B177:D177"/>
    <mergeCell ref="B159:D159"/>
    <mergeCell ref="B160:D160"/>
    <mergeCell ref="B161:D161"/>
    <mergeCell ref="B162:D162"/>
    <mergeCell ref="B163:D163"/>
    <mergeCell ref="B133:D133"/>
    <mergeCell ref="B134:D134"/>
    <mergeCell ref="B135:D135"/>
    <mergeCell ref="B138:D138"/>
    <mergeCell ref="B139:D139"/>
    <mergeCell ref="B140:D140"/>
    <mergeCell ref="B141:D141"/>
    <mergeCell ref="B142:D142"/>
    <mergeCell ref="B144:D144"/>
    <mergeCell ref="B167:D167"/>
    <mergeCell ref="B168:D168"/>
    <mergeCell ref="B169:D169"/>
    <mergeCell ref="B170:D170"/>
    <mergeCell ref="B145:D145"/>
    <mergeCell ref="B150:D150"/>
    <mergeCell ref="B151:D151"/>
    <mergeCell ref="B152:L152"/>
    <mergeCell ref="B153:L153"/>
    <mergeCell ref="B164:D164"/>
    <mergeCell ref="B165:D165"/>
    <mergeCell ref="B171:D171"/>
    <mergeCell ref="B174:D174"/>
    <mergeCell ref="B178:D178"/>
    <mergeCell ref="B180:D180"/>
    <mergeCell ref="B181:D181"/>
    <mergeCell ref="B187:L187"/>
    <mergeCell ref="B188:L188"/>
    <mergeCell ref="B211:D211"/>
    <mergeCell ref="B213:D213"/>
    <mergeCell ref="B214:D214"/>
    <mergeCell ref="B200:D200"/>
    <mergeCell ref="B201:D201"/>
    <mergeCell ref="B202:D202"/>
    <mergeCell ref="B205:D205"/>
    <mergeCell ref="B206:D206"/>
    <mergeCell ref="B194:D194"/>
    <mergeCell ref="B195:D195"/>
    <mergeCell ref="B196:D196"/>
    <mergeCell ref="B197:D197"/>
    <mergeCell ref="B198:D198"/>
    <mergeCell ref="B199:D199"/>
    <mergeCell ref="B190:D190"/>
    <mergeCell ref="B191:D191"/>
    <mergeCell ref="B192:D192"/>
    <mergeCell ref="B193:D193"/>
    <mergeCell ref="B227:D227"/>
    <mergeCell ref="B230:L230"/>
    <mergeCell ref="B218:D218"/>
    <mergeCell ref="B203:D203"/>
    <mergeCell ref="B204:D204"/>
    <mergeCell ref="B212:D212"/>
    <mergeCell ref="B215:D215"/>
    <mergeCell ref="B217:D217"/>
    <mergeCell ref="B228:D228"/>
    <mergeCell ref="B209:D209"/>
    <mergeCell ref="B229:L229"/>
    <mergeCell ref="B232:D232"/>
    <mergeCell ref="B220:D220"/>
    <mergeCell ref="B221:D221"/>
    <mergeCell ref="B222:D222"/>
    <mergeCell ref="B223:D223"/>
    <mergeCell ref="B224:D224"/>
    <mergeCell ref="B225:D225"/>
    <mergeCell ref="B262:D262"/>
    <mergeCell ref="B265:D265"/>
    <mergeCell ref="B241:D241"/>
    <mergeCell ref="B242:D242"/>
    <mergeCell ref="B243:D243"/>
    <mergeCell ref="B244:D244"/>
    <mergeCell ref="B246:D246"/>
    <mergeCell ref="B247:D247"/>
    <mergeCell ref="B233:D233"/>
    <mergeCell ref="B234:D234"/>
    <mergeCell ref="B235:D235"/>
    <mergeCell ref="B236:D236"/>
    <mergeCell ref="B237:D237"/>
    <mergeCell ref="B240:D240"/>
    <mergeCell ref="B238:D238"/>
    <mergeCell ref="B239:D239"/>
    <mergeCell ref="B245:D245"/>
    <mergeCell ref="B266:D266"/>
    <mergeCell ref="B270:D270"/>
    <mergeCell ref="B267:L267"/>
    <mergeCell ref="B268:L268"/>
    <mergeCell ref="B248:D248"/>
    <mergeCell ref="B251:D251"/>
    <mergeCell ref="B253:D253"/>
    <mergeCell ref="B254:D254"/>
    <mergeCell ref="B255:D255"/>
    <mergeCell ref="B256:D256"/>
    <mergeCell ref="B257:D257"/>
    <mergeCell ref="B259:D259"/>
    <mergeCell ref="B260:D26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9:D289"/>
    <mergeCell ref="B291:D291"/>
    <mergeCell ref="B292:D292"/>
    <mergeCell ref="B293:D293"/>
    <mergeCell ref="B294:D294"/>
    <mergeCell ref="B295:D295"/>
    <mergeCell ref="B297:D297"/>
    <mergeCell ref="B298:D298"/>
    <mergeCell ref="B303:D303"/>
    <mergeCell ref="B304:D304"/>
    <mergeCell ref="B305:L305"/>
    <mergeCell ref="B306:L306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27:D327"/>
    <mergeCell ref="B329:D329"/>
    <mergeCell ref="B330:D330"/>
    <mergeCell ref="B331:D331"/>
    <mergeCell ref="B332:D332"/>
    <mergeCell ref="B333:D333"/>
    <mergeCell ref="B335:D335"/>
    <mergeCell ref="B336:D336"/>
    <mergeCell ref="B342:D342"/>
    <mergeCell ref="B343:L343"/>
    <mergeCell ref="B344:L344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1:D361"/>
    <mergeCell ref="B362:D362"/>
    <mergeCell ref="B365:D365"/>
    <mergeCell ref="B367:D367"/>
    <mergeCell ref="B368:D368"/>
    <mergeCell ref="B369:D369"/>
    <mergeCell ref="B370:D370"/>
    <mergeCell ref="B371:D371"/>
    <mergeCell ref="B373:D373"/>
    <mergeCell ref="B374:D374"/>
    <mergeCell ref="B380:D380"/>
    <mergeCell ref="B381:L381"/>
    <mergeCell ref="B382:L382"/>
    <mergeCell ref="B384:D384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D393"/>
    <mergeCell ref="B394:D394"/>
    <mergeCell ref="B395:D395"/>
    <mergeCell ref="B396:D396"/>
    <mergeCell ref="B397:D397"/>
    <mergeCell ref="B398:D398"/>
    <mergeCell ref="B399:D399"/>
    <mergeCell ref="B400:D400"/>
    <mergeCell ref="B403:D403"/>
    <mergeCell ref="B405:D405"/>
    <mergeCell ref="B406:D406"/>
    <mergeCell ref="B407:D407"/>
    <mergeCell ref="B408:D408"/>
    <mergeCell ref="B409:D409"/>
    <mergeCell ref="B411:D411"/>
    <mergeCell ref="B412:D412"/>
    <mergeCell ref="B418:D418"/>
    <mergeCell ref="B419:L419"/>
    <mergeCell ref="B420:L420"/>
    <mergeCell ref="B422:D422"/>
    <mergeCell ref="B423:D423"/>
    <mergeCell ref="B424:D424"/>
    <mergeCell ref="B425:D425"/>
    <mergeCell ref="B426:D426"/>
    <mergeCell ref="B427:D427"/>
    <mergeCell ref="B428:D428"/>
    <mergeCell ref="B429:D429"/>
    <mergeCell ref="B430:D430"/>
    <mergeCell ref="B431:D431"/>
    <mergeCell ref="B432:D432"/>
    <mergeCell ref="B433:D433"/>
    <mergeCell ref="B434:D434"/>
    <mergeCell ref="B435:D435"/>
    <mergeCell ref="B449:D449"/>
    <mergeCell ref="B450:D450"/>
    <mergeCell ref="B436:D436"/>
    <mergeCell ref="B437:D437"/>
    <mergeCell ref="B438:D438"/>
    <mergeCell ref="B441:D441"/>
    <mergeCell ref="B443:D443"/>
    <mergeCell ref="B444:D444"/>
    <mergeCell ref="B445:D445"/>
    <mergeCell ref="B446:D446"/>
    <mergeCell ref="B447:D447"/>
  </mergeCells>
  <pageMargins left="0.38" right="0.26" top="0.47" bottom="0.48" header="0.23" footer="0.34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34"/>
  <sheetViews>
    <sheetView workbookViewId="0">
      <selection activeCell="A2" sqref="A2:B2"/>
    </sheetView>
  </sheetViews>
  <sheetFormatPr defaultRowHeight="12.75" x14ac:dyDescent="0.2"/>
  <cols>
    <col min="1" max="1" width="68.140625" style="44" customWidth="1"/>
    <col min="2" max="2" width="16.85546875" style="44" customWidth="1"/>
    <col min="3" max="256" width="9.140625" style="44"/>
    <col min="257" max="257" width="68.140625" style="44" customWidth="1"/>
    <col min="258" max="258" width="16.85546875" style="44" customWidth="1"/>
    <col min="259" max="512" width="9.140625" style="44"/>
    <col min="513" max="513" width="68.140625" style="44" customWidth="1"/>
    <col min="514" max="514" width="16.85546875" style="44" customWidth="1"/>
    <col min="515" max="768" width="9.140625" style="44"/>
    <col min="769" max="769" width="68.140625" style="44" customWidth="1"/>
    <col min="770" max="770" width="16.85546875" style="44" customWidth="1"/>
    <col min="771" max="1024" width="9.140625" style="44"/>
    <col min="1025" max="1025" width="68.140625" style="44" customWidth="1"/>
    <col min="1026" max="1026" width="16.85546875" style="44" customWidth="1"/>
    <col min="1027" max="1280" width="9.140625" style="44"/>
    <col min="1281" max="1281" width="68.140625" style="44" customWidth="1"/>
    <col min="1282" max="1282" width="16.85546875" style="44" customWidth="1"/>
    <col min="1283" max="1536" width="9.140625" style="44"/>
    <col min="1537" max="1537" width="68.140625" style="44" customWidth="1"/>
    <col min="1538" max="1538" width="16.85546875" style="44" customWidth="1"/>
    <col min="1539" max="1792" width="9.140625" style="44"/>
    <col min="1793" max="1793" width="68.140625" style="44" customWidth="1"/>
    <col min="1794" max="1794" width="16.85546875" style="44" customWidth="1"/>
    <col min="1795" max="2048" width="9.140625" style="44"/>
    <col min="2049" max="2049" width="68.140625" style="44" customWidth="1"/>
    <col min="2050" max="2050" width="16.85546875" style="44" customWidth="1"/>
    <col min="2051" max="2304" width="9.140625" style="44"/>
    <col min="2305" max="2305" width="68.140625" style="44" customWidth="1"/>
    <col min="2306" max="2306" width="16.85546875" style="44" customWidth="1"/>
    <col min="2307" max="2560" width="9.140625" style="44"/>
    <col min="2561" max="2561" width="68.140625" style="44" customWidth="1"/>
    <col min="2562" max="2562" width="16.85546875" style="44" customWidth="1"/>
    <col min="2563" max="2816" width="9.140625" style="44"/>
    <col min="2817" max="2817" width="68.140625" style="44" customWidth="1"/>
    <col min="2818" max="2818" width="16.85546875" style="44" customWidth="1"/>
    <col min="2819" max="3072" width="9.140625" style="44"/>
    <col min="3073" max="3073" width="68.140625" style="44" customWidth="1"/>
    <col min="3074" max="3074" width="16.85546875" style="44" customWidth="1"/>
    <col min="3075" max="3328" width="9.140625" style="44"/>
    <col min="3329" max="3329" width="68.140625" style="44" customWidth="1"/>
    <col min="3330" max="3330" width="16.85546875" style="44" customWidth="1"/>
    <col min="3331" max="3584" width="9.140625" style="44"/>
    <col min="3585" max="3585" width="68.140625" style="44" customWidth="1"/>
    <col min="3586" max="3586" width="16.85546875" style="44" customWidth="1"/>
    <col min="3587" max="3840" width="9.140625" style="44"/>
    <col min="3841" max="3841" width="68.140625" style="44" customWidth="1"/>
    <col min="3842" max="3842" width="16.85546875" style="44" customWidth="1"/>
    <col min="3843" max="4096" width="9.140625" style="44"/>
    <col min="4097" max="4097" width="68.140625" style="44" customWidth="1"/>
    <col min="4098" max="4098" width="16.85546875" style="44" customWidth="1"/>
    <col min="4099" max="4352" width="9.140625" style="44"/>
    <col min="4353" max="4353" width="68.140625" style="44" customWidth="1"/>
    <col min="4354" max="4354" width="16.85546875" style="44" customWidth="1"/>
    <col min="4355" max="4608" width="9.140625" style="44"/>
    <col min="4609" max="4609" width="68.140625" style="44" customWidth="1"/>
    <col min="4610" max="4610" width="16.85546875" style="44" customWidth="1"/>
    <col min="4611" max="4864" width="9.140625" style="44"/>
    <col min="4865" max="4865" width="68.140625" style="44" customWidth="1"/>
    <col min="4866" max="4866" width="16.85546875" style="44" customWidth="1"/>
    <col min="4867" max="5120" width="9.140625" style="44"/>
    <col min="5121" max="5121" width="68.140625" style="44" customWidth="1"/>
    <col min="5122" max="5122" width="16.85546875" style="44" customWidth="1"/>
    <col min="5123" max="5376" width="9.140625" style="44"/>
    <col min="5377" max="5377" width="68.140625" style="44" customWidth="1"/>
    <col min="5378" max="5378" width="16.85546875" style="44" customWidth="1"/>
    <col min="5379" max="5632" width="9.140625" style="44"/>
    <col min="5633" max="5633" width="68.140625" style="44" customWidth="1"/>
    <col min="5634" max="5634" width="16.85546875" style="44" customWidth="1"/>
    <col min="5635" max="5888" width="9.140625" style="44"/>
    <col min="5889" max="5889" width="68.140625" style="44" customWidth="1"/>
    <col min="5890" max="5890" width="16.85546875" style="44" customWidth="1"/>
    <col min="5891" max="6144" width="9.140625" style="44"/>
    <col min="6145" max="6145" width="68.140625" style="44" customWidth="1"/>
    <col min="6146" max="6146" width="16.85546875" style="44" customWidth="1"/>
    <col min="6147" max="6400" width="9.140625" style="44"/>
    <col min="6401" max="6401" width="68.140625" style="44" customWidth="1"/>
    <col min="6402" max="6402" width="16.85546875" style="44" customWidth="1"/>
    <col min="6403" max="6656" width="9.140625" style="44"/>
    <col min="6657" max="6657" width="68.140625" style="44" customWidth="1"/>
    <col min="6658" max="6658" width="16.85546875" style="44" customWidth="1"/>
    <col min="6659" max="6912" width="9.140625" style="44"/>
    <col min="6913" max="6913" width="68.140625" style="44" customWidth="1"/>
    <col min="6914" max="6914" width="16.85546875" style="44" customWidth="1"/>
    <col min="6915" max="7168" width="9.140625" style="44"/>
    <col min="7169" max="7169" width="68.140625" style="44" customWidth="1"/>
    <col min="7170" max="7170" width="16.85546875" style="44" customWidth="1"/>
    <col min="7171" max="7424" width="9.140625" style="44"/>
    <col min="7425" max="7425" width="68.140625" style="44" customWidth="1"/>
    <col min="7426" max="7426" width="16.85546875" style="44" customWidth="1"/>
    <col min="7427" max="7680" width="9.140625" style="44"/>
    <col min="7681" max="7681" width="68.140625" style="44" customWidth="1"/>
    <col min="7682" max="7682" width="16.85546875" style="44" customWidth="1"/>
    <col min="7683" max="7936" width="9.140625" style="44"/>
    <col min="7937" max="7937" width="68.140625" style="44" customWidth="1"/>
    <col min="7938" max="7938" width="16.85546875" style="44" customWidth="1"/>
    <col min="7939" max="8192" width="9.140625" style="44"/>
    <col min="8193" max="8193" width="68.140625" style="44" customWidth="1"/>
    <col min="8194" max="8194" width="16.85546875" style="44" customWidth="1"/>
    <col min="8195" max="8448" width="9.140625" style="44"/>
    <col min="8449" max="8449" width="68.140625" style="44" customWidth="1"/>
    <col min="8450" max="8450" width="16.85546875" style="44" customWidth="1"/>
    <col min="8451" max="8704" width="9.140625" style="44"/>
    <col min="8705" max="8705" width="68.140625" style="44" customWidth="1"/>
    <col min="8706" max="8706" width="16.85546875" style="44" customWidth="1"/>
    <col min="8707" max="8960" width="9.140625" style="44"/>
    <col min="8961" max="8961" width="68.140625" style="44" customWidth="1"/>
    <col min="8962" max="8962" width="16.85546875" style="44" customWidth="1"/>
    <col min="8963" max="9216" width="9.140625" style="44"/>
    <col min="9217" max="9217" width="68.140625" style="44" customWidth="1"/>
    <col min="9218" max="9218" width="16.85546875" style="44" customWidth="1"/>
    <col min="9219" max="9472" width="9.140625" style="44"/>
    <col min="9473" max="9473" width="68.140625" style="44" customWidth="1"/>
    <col min="9474" max="9474" width="16.85546875" style="44" customWidth="1"/>
    <col min="9475" max="9728" width="9.140625" style="44"/>
    <col min="9729" max="9729" width="68.140625" style="44" customWidth="1"/>
    <col min="9730" max="9730" width="16.85546875" style="44" customWidth="1"/>
    <col min="9731" max="9984" width="9.140625" style="44"/>
    <col min="9985" max="9985" width="68.140625" style="44" customWidth="1"/>
    <col min="9986" max="9986" width="16.85546875" style="44" customWidth="1"/>
    <col min="9987" max="10240" width="9.140625" style="44"/>
    <col min="10241" max="10241" width="68.140625" style="44" customWidth="1"/>
    <col min="10242" max="10242" width="16.85546875" style="44" customWidth="1"/>
    <col min="10243" max="10496" width="9.140625" style="44"/>
    <col min="10497" max="10497" width="68.140625" style="44" customWidth="1"/>
    <col min="10498" max="10498" width="16.85546875" style="44" customWidth="1"/>
    <col min="10499" max="10752" width="9.140625" style="44"/>
    <col min="10753" max="10753" width="68.140625" style="44" customWidth="1"/>
    <col min="10754" max="10754" width="16.85546875" style="44" customWidth="1"/>
    <col min="10755" max="11008" width="9.140625" style="44"/>
    <col min="11009" max="11009" width="68.140625" style="44" customWidth="1"/>
    <col min="11010" max="11010" width="16.85546875" style="44" customWidth="1"/>
    <col min="11011" max="11264" width="9.140625" style="44"/>
    <col min="11265" max="11265" width="68.140625" style="44" customWidth="1"/>
    <col min="11266" max="11266" width="16.85546875" style="44" customWidth="1"/>
    <col min="11267" max="11520" width="9.140625" style="44"/>
    <col min="11521" max="11521" width="68.140625" style="44" customWidth="1"/>
    <col min="11522" max="11522" width="16.85546875" style="44" customWidth="1"/>
    <col min="11523" max="11776" width="9.140625" style="44"/>
    <col min="11777" max="11777" width="68.140625" style="44" customWidth="1"/>
    <col min="11778" max="11778" width="16.85546875" style="44" customWidth="1"/>
    <col min="11779" max="12032" width="9.140625" style="44"/>
    <col min="12033" max="12033" width="68.140625" style="44" customWidth="1"/>
    <col min="12034" max="12034" width="16.85546875" style="44" customWidth="1"/>
    <col min="12035" max="12288" width="9.140625" style="44"/>
    <col min="12289" max="12289" width="68.140625" style="44" customWidth="1"/>
    <col min="12290" max="12290" width="16.85546875" style="44" customWidth="1"/>
    <col min="12291" max="12544" width="9.140625" style="44"/>
    <col min="12545" max="12545" width="68.140625" style="44" customWidth="1"/>
    <col min="12546" max="12546" width="16.85546875" style="44" customWidth="1"/>
    <col min="12547" max="12800" width="9.140625" style="44"/>
    <col min="12801" max="12801" width="68.140625" style="44" customWidth="1"/>
    <col min="12802" max="12802" width="16.85546875" style="44" customWidth="1"/>
    <col min="12803" max="13056" width="9.140625" style="44"/>
    <col min="13057" max="13057" width="68.140625" style="44" customWidth="1"/>
    <col min="13058" max="13058" width="16.85546875" style="44" customWidth="1"/>
    <col min="13059" max="13312" width="9.140625" style="44"/>
    <col min="13313" max="13313" width="68.140625" style="44" customWidth="1"/>
    <col min="13314" max="13314" width="16.85546875" style="44" customWidth="1"/>
    <col min="13315" max="13568" width="9.140625" style="44"/>
    <col min="13569" max="13569" width="68.140625" style="44" customWidth="1"/>
    <col min="13570" max="13570" width="16.85546875" style="44" customWidth="1"/>
    <col min="13571" max="13824" width="9.140625" style="44"/>
    <col min="13825" max="13825" width="68.140625" style="44" customWidth="1"/>
    <col min="13826" max="13826" width="16.85546875" style="44" customWidth="1"/>
    <col min="13827" max="14080" width="9.140625" style="44"/>
    <col min="14081" max="14081" width="68.140625" style="44" customWidth="1"/>
    <col min="14082" max="14082" width="16.85546875" style="44" customWidth="1"/>
    <col min="14083" max="14336" width="9.140625" style="44"/>
    <col min="14337" max="14337" width="68.140625" style="44" customWidth="1"/>
    <col min="14338" max="14338" width="16.85546875" style="44" customWidth="1"/>
    <col min="14339" max="14592" width="9.140625" style="44"/>
    <col min="14593" max="14593" width="68.140625" style="44" customWidth="1"/>
    <col min="14594" max="14594" width="16.85546875" style="44" customWidth="1"/>
    <col min="14595" max="14848" width="9.140625" style="44"/>
    <col min="14849" max="14849" width="68.140625" style="44" customWidth="1"/>
    <col min="14850" max="14850" width="16.85546875" style="44" customWidth="1"/>
    <col min="14851" max="15104" width="9.140625" style="44"/>
    <col min="15105" max="15105" width="68.140625" style="44" customWidth="1"/>
    <col min="15106" max="15106" width="16.85546875" style="44" customWidth="1"/>
    <col min="15107" max="15360" width="9.140625" style="44"/>
    <col min="15361" max="15361" width="68.140625" style="44" customWidth="1"/>
    <col min="15362" max="15362" width="16.85546875" style="44" customWidth="1"/>
    <col min="15363" max="15616" width="9.140625" style="44"/>
    <col min="15617" max="15617" width="68.140625" style="44" customWidth="1"/>
    <col min="15618" max="15618" width="16.85546875" style="44" customWidth="1"/>
    <col min="15619" max="15872" width="9.140625" style="44"/>
    <col min="15873" max="15873" width="68.140625" style="44" customWidth="1"/>
    <col min="15874" max="15874" width="16.85546875" style="44" customWidth="1"/>
    <col min="15875" max="16128" width="9.140625" style="44"/>
    <col min="16129" max="16129" width="68.140625" style="44" customWidth="1"/>
    <col min="16130" max="16130" width="16.85546875" style="44" customWidth="1"/>
    <col min="16131" max="16384" width="9.140625" style="44"/>
  </cols>
  <sheetData>
    <row r="1" spans="1:2" x14ac:dyDescent="0.2">
      <c r="A1" s="125"/>
      <c r="B1" s="125"/>
    </row>
    <row r="2" spans="1:2" x14ac:dyDescent="0.2">
      <c r="A2" s="907" t="s">
        <v>982</v>
      </c>
      <c r="B2" s="908"/>
    </row>
    <row r="3" spans="1:2" x14ac:dyDescent="0.2">
      <c r="A3" s="909"/>
      <c r="B3" s="909"/>
    </row>
    <row r="4" spans="1:2" x14ac:dyDescent="0.2">
      <c r="A4" s="910" t="s">
        <v>284</v>
      </c>
      <c r="B4" s="910"/>
    </row>
    <row r="5" spans="1:2" ht="27" customHeight="1" x14ac:dyDescent="0.2">
      <c r="A5" s="911" t="s">
        <v>517</v>
      </c>
      <c r="B5" s="911"/>
    </row>
    <row r="6" spans="1:2" x14ac:dyDescent="0.2">
      <c r="A6" s="125"/>
      <c r="B6" s="126" t="s">
        <v>211</v>
      </c>
    </row>
    <row r="7" spans="1:2" x14ac:dyDescent="0.2">
      <c r="A7" s="127" t="s">
        <v>518</v>
      </c>
      <c r="B7" s="127" t="s">
        <v>519</v>
      </c>
    </row>
    <row r="8" spans="1:2" x14ac:dyDescent="0.2">
      <c r="A8" s="128" t="s">
        <v>520</v>
      </c>
      <c r="B8" s="44">
        <v>0</v>
      </c>
    </row>
    <row r="9" spans="1:2" x14ac:dyDescent="0.2">
      <c r="A9" s="128" t="s">
        <v>521</v>
      </c>
      <c r="B9" s="129">
        <v>0</v>
      </c>
    </row>
    <row r="10" spans="1:2" x14ac:dyDescent="0.2">
      <c r="A10" s="128" t="s">
        <v>522</v>
      </c>
      <c r="B10" s="129">
        <v>0</v>
      </c>
    </row>
    <row r="11" spans="1:2" x14ac:dyDescent="0.2">
      <c r="A11" s="128" t="s">
        <v>523</v>
      </c>
      <c r="B11" s="129">
        <v>0</v>
      </c>
    </row>
    <row r="12" spans="1:2" ht="27.75" customHeight="1" x14ac:dyDescent="0.2">
      <c r="A12" s="130" t="s">
        <v>524</v>
      </c>
      <c r="B12" s="129">
        <v>0</v>
      </c>
    </row>
    <row r="13" spans="1:2" x14ac:dyDescent="0.2">
      <c r="A13" s="128" t="s">
        <v>525</v>
      </c>
      <c r="B13" s="129">
        <v>0</v>
      </c>
    </row>
    <row r="14" spans="1:2" ht="25.5" customHeight="1" x14ac:dyDescent="0.2">
      <c r="A14" s="130" t="s">
        <v>526</v>
      </c>
      <c r="B14" s="129">
        <v>0</v>
      </c>
    </row>
    <row r="15" spans="1:2" ht="24.75" customHeight="1" x14ac:dyDescent="0.2">
      <c r="A15" s="130" t="s">
        <v>527</v>
      </c>
      <c r="B15" s="129">
        <v>0</v>
      </c>
    </row>
    <row r="16" spans="1:2" ht="36.75" customHeight="1" x14ac:dyDescent="0.2">
      <c r="A16" s="130" t="s">
        <v>528</v>
      </c>
      <c r="B16" s="129">
        <v>0</v>
      </c>
    </row>
    <row r="17" spans="1:2" ht="27" customHeight="1" x14ac:dyDescent="0.2">
      <c r="A17" s="130" t="s">
        <v>529</v>
      </c>
      <c r="B17" s="129">
        <v>0</v>
      </c>
    </row>
    <row r="18" spans="1:2" ht="29.25" customHeight="1" x14ac:dyDescent="0.2">
      <c r="A18" s="130" t="s">
        <v>530</v>
      </c>
      <c r="B18" s="129">
        <v>0</v>
      </c>
    </row>
    <row r="19" spans="1:2" ht="18" customHeight="1" x14ac:dyDescent="0.2">
      <c r="A19" s="131" t="s">
        <v>531</v>
      </c>
      <c r="B19" s="132">
        <v>0</v>
      </c>
    </row>
    <row r="20" spans="1:2" ht="10.5" customHeight="1" x14ac:dyDescent="0.2">
      <c r="A20" s="133"/>
      <c r="B20" s="125"/>
    </row>
    <row r="21" spans="1:2" x14ac:dyDescent="0.2">
      <c r="A21" s="912" t="s">
        <v>532</v>
      </c>
      <c r="B21" s="912"/>
    </row>
    <row r="22" spans="1:2" s="57" customFormat="1" x14ac:dyDescent="0.2"/>
    <row r="23" spans="1:2" s="57" customFormat="1" x14ac:dyDescent="0.2">
      <c r="B23" s="451"/>
    </row>
    <row r="24" spans="1:2" s="57" customFormat="1" x14ac:dyDescent="0.2">
      <c r="A24" s="839" t="s">
        <v>533</v>
      </c>
      <c r="B24" s="839"/>
    </row>
    <row r="25" spans="1:2" s="57" customFormat="1" ht="15.75" customHeight="1" x14ac:dyDescent="0.2">
      <c r="A25" s="906" t="s">
        <v>534</v>
      </c>
      <c r="B25" s="906"/>
    </row>
    <row r="26" spans="1:2" s="57" customFormat="1" ht="9" customHeight="1" x14ac:dyDescent="0.2"/>
    <row r="27" spans="1:2" s="57" customFormat="1" x14ac:dyDescent="0.2">
      <c r="B27" s="451" t="s">
        <v>535</v>
      </c>
    </row>
    <row r="28" spans="1:2" s="57" customFormat="1" x14ac:dyDescent="0.2">
      <c r="A28" s="421" t="s">
        <v>536</v>
      </c>
      <c r="B28" s="421" t="s">
        <v>519</v>
      </c>
    </row>
    <row r="29" spans="1:2" s="57" customFormat="1" x14ac:dyDescent="0.2">
      <c r="A29" s="415"/>
      <c r="B29" s="415"/>
    </row>
    <row r="30" spans="1:2" s="57" customFormat="1" x14ac:dyDescent="0.2">
      <c r="A30" s="415"/>
      <c r="B30" s="415"/>
    </row>
    <row r="31" spans="1:2" s="57" customFormat="1" x14ac:dyDescent="0.2">
      <c r="A31" s="415"/>
      <c r="B31" s="415"/>
    </row>
    <row r="32" spans="1:2" s="57" customFormat="1" x14ac:dyDescent="0.2">
      <c r="A32" s="415" t="s">
        <v>45</v>
      </c>
      <c r="B32" s="415">
        <v>0</v>
      </c>
    </row>
    <row r="33" spans="1:1" s="57" customFormat="1" x14ac:dyDescent="0.2"/>
    <row r="34" spans="1:1" s="57" customFormat="1" x14ac:dyDescent="0.2">
      <c r="A34" s="57" t="s">
        <v>537</v>
      </c>
    </row>
  </sheetData>
  <mergeCells count="7">
    <mergeCell ref="A25:B25"/>
    <mergeCell ref="A2:B2"/>
    <mergeCell ref="A3:B3"/>
    <mergeCell ref="A4:B4"/>
    <mergeCell ref="A5:B5"/>
    <mergeCell ref="A21:B21"/>
    <mergeCell ref="A24:B24"/>
  </mergeCell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1"/>
  <sheetViews>
    <sheetView workbookViewId="0">
      <selection activeCell="A2" sqref="A2"/>
    </sheetView>
  </sheetViews>
  <sheetFormatPr defaultRowHeight="12.75" x14ac:dyDescent="0.2"/>
  <cols>
    <col min="1" max="1" width="68.140625" style="44" customWidth="1"/>
    <col min="2" max="2" width="16.85546875" style="44" customWidth="1"/>
    <col min="3" max="256" width="9.140625" style="44"/>
    <col min="257" max="257" width="68.140625" style="44" customWidth="1"/>
    <col min="258" max="258" width="16.85546875" style="44" customWidth="1"/>
    <col min="259" max="512" width="9.140625" style="44"/>
    <col min="513" max="513" width="68.140625" style="44" customWidth="1"/>
    <col min="514" max="514" width="16.85546875" style="44" customWidth="1"/>
    <col min="515" max="768" width="9.140625" style="44"/>
    <col min="769" max="769" width="68.140625" style="44" customWidth="1"/>
    <col min="770" max="770" width="16.85546875" style="44" customWidth="1"/>
    <col min="771" max="1024" width="9.140625" style="44"/>
    <col min="1025" max="1025" width="68.140625" style="44" customWidth="1"/>
    <col min="1026" max="1026" width="16.85546875" style="44" customWidth="1"/>
    <col min="1027" max="1280" width="9.140625" style="44"/>
    <col min="1281" max="1281" width="68.140625" style="44" customWidth="1"/>
    <col min="1282" max="1282" width="16.85546875" style="44" customWidth="1"/>
    <col min="1283" max="1536" width="9.140625" style="44"/>
    <col min="1537" max="1537" width="68.140625" style="44" customWidth="1"/>
    <col min="1538" max="1538" width="16.85546875" style="44" customWidth="1"/>
    <col min="1539" max="1792" width="9.140625" style="44"/>
    <col min="1793" max="1793" width="68.140625" style="44" customWidth="1"/>
    <col min="1794" max="1794" width="16.85546875" style="44" customWidth="1"/>
    <col min="1795" max="2048" width="9.140625" style="44"/>
    <col min="2049" max="2049" width="68.140625" style="44" customWidth="1"/>
    <col min="2050" max="2050" width="16.85546875" style="44" customWidth="1"/>
    <col min="2051" max="2304" width="9.140625" style="44"/>
    <col min="2305" max="2305" width="68.140625" style="44" customWidth="1"/>
    <col min="2306" max="2306" width="16.85546875" style="44" customWidth="1"/>
    <col min="2307" max="2560" width="9.140625" style="44"/>
    <col min="2561" max="2561" width="68.140625" style="44" customWidth="1"/>
    <col min="2562" max="2562" width="16.85546875" style="44" customWidth="1"/>
    <col min="2563" max="2816" width="9.140625" style="44"/>
    <col min="2817" max="2817" width="68.140625" style="44" customWidth="1"/>
    <col min="2818" max="2818" width="16.85546875" style="44" customWidth="1"/>
    <col min="2819" max="3072" width="9.140625" style="44"/>
    <col min="3073" max="3073" width="68.140625" style="44" customWidth="1"/>
    <col min="3074" max="3074" width="16.85546875" style="44" customWidth="1"/>
    <col min="3075" max="3328" width="9.140625" style="44"/>
    <col min="3329" max="3329" width="68.140625" style="44" customWidth="1"/>
    <col min="3330" max="3330" width="16.85546875" style="44" customWidth="1"/>
    <col min="3331" max="3584" width="9.140625" style="44"/>
    <col min="3585" max="3585" width="68.140625" style="44" customWidth="1"/>
    <col min="3586" max="3586" width="16.85546875" style="44" customWidth="1"/>
    <col min="3587" max="3840" width="9.140625" style="44"/>
    <col min="3841" max="3841" width="68.140625" style="44" customWidth="1"/>
    <col min="3842" max="3842" width="16.85546875" style="44" customWidth="1"/>
    <col min="3843" max="4096" width="9.140625" style="44"/>
    <col min="4097" max="4097" width="68.140625" style="44" customWidth="1"/>
    <col min="4098" max="4098" width="16.85546875" style="44" customWidth="1"/>
    <col min="4099" max="4352" width="9.140625" style="44"/>
    <col min="4353" max="4353" width="68.140625" style="44" customWidth="1"/>
    <col min="4354" max="4354" width="16.85546875" style="44" customWidth="1"/>
    <col min="4355" max="4608" width="9.140625" style="44"/>
    <col min="4609" max="4609" width="68.140625" style="44" customWidth="1"/>
    <col min="4610" max="4610" width="16.85546875" style="44" customWidth="1"/>
    <col min="4611" max="4864" width="9.140625" style="44"/>
    <col min="4865" max="4865" width="68.140625" style="44" customWidth="1"/>
    <col min="4866" max="4866" width="16.85546875" style="44" customWidth="1"/>
    <col min="4867" max="5120" width="9.140625" style="44"/>
    <col min="5121" max="5121" width="68.140625" style="44" customWidth="1"/>
    <col min="5122" max="5122" width="16.85546875" style="44" customWidth="1"/>
    <col min="5123" max="5376" width="9.140625" style="44"/>
    <col min="5377" max="5377" width="68.140625" style="44" customWidth="1"/>
    <col min="5378" max="5378" width="16.85546875" style="44" customWidth="1"/>
    <col min="5379" max="5632" width="9.140625" style="44"/>
    <col min="5633" max="5633" width="68.140625" style="44" customWidth="1"/>
    <col min="5634" max="5634" width="16.85546875" style="44" customWidth="1"/>
    <col min="5635" max="5888" width="9.140625" style="44"/>
    <col min="5889" max="5889" width="68.140625" style="44" customWidth="1"/>
    <col min="5890" max="5890" width="16.85546875" style="44" customWidth="1"/>
    <col min="5891" max="6144" width="9.140625" style="44"/>
    <col min="6145" max="6145" width="68.140625" style="44" customWidth="1"/>
    <col min="6146" max="6146" width="16.85546875" style="44" customWidth="1"/>
    <col min="6147" max="6400" width="9.140625" style="44"/>
    <col min="6401" max="6401" width="68.140625" style="44" customWidth="1"/>
    <col min="6402" max="6402" width="16.85546875" style="44" customWidth="1"/>
    <col min="6403" max="6656" width="9.140625" style="44"/>
    <col min="6657" max="6657" width="68.140625" style="44" customWidth="1"/>
    <col min="6658" max="6658" width="16.85546875" style="44" customWidth="1"/>
    <col min="6659" max="6912" width="9.140625" style="44"/>
    <col min="6913" max="6913" width="68.140625" style="44" customWidth="1"/>
    <col min="6914" max="6914" width="16.85546875" style="44" customWidth="1"/>
    <col min="6915" max="7168" width="9.140625" style="44"/>
    <col min="7169" max="7169" width="68.140625" style="44" customWidth="1"/>
    <col min="7170" max="7170" width="16.85546875" style="44" customWidth="1"/>
    <col min="7171" max="7424" width="9.140625" style="44"/>
    <col min="7425" max="7425" width="68.140625" style="44" customWidth="1"/>
    <col min="7426" max="7426" width="16.85546875" style="44" customWidth="1"/>
    <col min="7427" max="7680" width="9.140625" style="44"/>
    <col min="7681" max="7681" width="68.140625" style="44" customWidth="1"/>
    <col min="7682" max="7682" width="16.85546875" style="44" customWidth="1"/>
    <col min="7683" max="7936" width="9.140625" style="44"/>
    <col min="7937" max="7937" width="68.140625" style="44" customWidth="1"/>
    <col min="7938" max="7938" width="16.85546875" style="44" customWidth="1"/>
    <col min="7939" max="8192" width="9.140625" style="44"/>
    <col min="8193" max="8193" width="68.140625" style="44" customWidth="1"/>
    <col min="8194" max="8194" width="16.85546875" style="44" customWidth="1"/>
    <col min="8195" max="8448" width="9.140625" style="44"/>
    <col min="8449" max="8449" width="68.140625" style="44" customWidth="1"/>
    <col min="8450" max="8450" width="16.85546875" style="44" customWidth="1"/>
    <col min="8451" max="8704" width="9.140625" style="44"/>
    <col min="8705" max="8705" width="68.140625" style="44" customWidth="1"/>
    <col min="8706" max="8706" width="16.85546875" style="44" customWidth="1"/>
    <col min="8707" max="8960" width="9.140625" style="44"/>
    <col min="8961" max="8961" width="68.140625" style="44" customWidth="1"/>
    <col min="8962" max="8962" width="16.85546875" style="44" customWidth="1"/>
    <col min="8963" max="9216" width="9.140625" style="44"/>
    <col min="9217" max="9217" width="68.140625" style="44" customWidth="1"/>
    <col min="9218" max="9218" width="16.85546875" style="44" customWidth="1"/>
    <col min="9219" max="9472" width="9.140625" style="44"/>
    <col min="9473" max="9473" width="68.140625" style="44" customWidth="1"/>
    <col min="9474" max="9474" width="16.85546875" style="44" customWidth="1"/>
    <col min="9475" max="9728" width="9.140625" style="44"/>
    <col min="9729" max="9729" width="68.140625" style="44" customWidth="1"/>
    <col min="9730" max="9730" width="16.85546875" style="44" customWidth="1"/>
    <col min="9731" max="9984" width="9.140625" style="44"/>
    <col min="9985" max="9985" width="68.140625" style="44" customWidth="1"/>
    <col min="9986" max="9986" width="16.85546875" style="44" customWidth="1"/>
    <col min="9987" max="10240" width="9.140625" style="44"/>
    <col min="10241" max="10241" width="68.140625" style="44" customWidth="1"/>
    <col min="10242" max="10242" width="16.85546875" style="44" customWidth="1"/>
    <col min="10243" max="10496" width="9.140625" style="44"/>
    <col min="10497" max="10497" width="68.140625" style="44" customWidth="1"/>
    <col min="10498" max="10498" width="16.85546875" style="44" customWidth="1"/>
    <col min="10499" max="10752" width="9.140625" style="44"/>
    <col min="10753" max="10753" width="68.140625" style="44" customWidth="1"/>
    <col min="10754" max="10754" width="16.85546875" style="44" customWidth="1"/>
    <col min="10755" max="11008" width="9.140625" style="44"/>
    <col min="11009" max="11009" width="68.140625" style="44" customWidth="1"/>
    <col min="11010" max="11010" width="16.85546875" style="44" customWidth="1"/>
    <col min="11011" max="11264" width="9.140625" style="44"/>
    <col min="11265" max="11265" width="68.140625" style="44" customWidth="1"/>
    <col min="11266" max="11266" width="16.85546875" style="44" customWidth="1"/>
    <col min="11267" max="11520" width="9.140625" style="44"/>
    <col min="11521" max="11521" width="68.140625" style="44" customWidth="1"/>
    <col min="11522" max="11522" width="16.85546875" style="44" customWidth="1"/>
    <col min="11523" max="11776" width="9.140625" style="44"/>
    <col min="11777" max="11777" width="68.140625" style="44" customWidth="1"/>
    <col min="11778" max="11778" width="16.85546875" style="44" customWidth="1"/>
    <col min="11779" max="12032" width="9.140625" style="44"/>
    <col min="12033" max="12033" width="68.140625" style="44" customWidth="1"/>
    <col min="12034" max="12034" width="16.85546875" style="44" customWidth="1"/>
    <col min="12035" max="12288" width="9.140625" style="44"/>
    <col min="12289" max="12289" width="68.140625" style="44" customWidth="1"/>
    <col min="12290" max="12290" width="16.85546875" style="44" customWidth="1"/>
    <col min="12291" max="12544" width="9.140625" style="44"/>
    <col min="12545" max="12545" width="68.140625" style="44" customWidth="1"/>
    <col min="12546" max="12546" width="16.85546875" style="44" customWidth="1"/>
    <col min="12547" max="12800" width="9.140625" style="44"/>
    <col min="12801" max="12801" width="68.140625" style="44" customWidth="1"/>
    <col min="12802" max="12802" width="16.85546875" style="44" customWidth="1"/>
    <col min="12803" max="13056" width="9.140625" style="44"/>
    <col min="13057" max="13057" width="68.140625" style="44" customWidth="1"/>
    <col min="13058" max="13058" width="16.85546875" style="44" customWidth="1"/>
    <col min="13059" max="13312" width="9.140625" style="44"/>
    <col min="13313" max="13313" width="68.140625" style="44" customWidth="1"/>
    <col min="13314" max="13314" width="16.85546875" style="44" customWidth="1"/>
    <col min="13315" max="13568" width="9.140625" style="44"/>
    <col min="13569" max="13569" width="68.140625" style="44" customWidth="1"/>
    <col min="13570" max="13570" width="16.85546875" style="44" customWidth="1"/>
    <col min="13571" max="13824" width="9.140625" style="44"/>
    <col min="13825" max="13825" width="68.140625" style="44" customWidth="1"/>
    <col min="13826" max="13826" width="16.85546875" style="44" customWidth="1"/>
    <col min="13827" max="14080" width="9.140625" style="44"/>
    <col min="14081" max="14081" width="68.140625" style="44" customWidth="1"/>
    <col min="14082" max="14082" width="16.85546875" style="44" customWidth="1"/>
    <col min="14083" max="14336" width="9.140625" style="44"/>
    <col min="14337" max="14337" width="68.140625" style="44" customWidth="1"/>
    <col min="14338" max="14338" width="16.85546875" style="44" customWidth="1"/>
    <col min="14339" max="14592" width="9.140625" style="44"/>
    <col min="14593" max="14593" width="68.140625" style="44" customWidth="1"/>
    <col min="14594" max="14594" width="16.85546875" style="44" customWidth="1"/>
    <col min="14595" max="14848" width="9.140625" style="44"/>
    <col min="14849" max="14849" width="68.140625" style="44" customWidth="1"/>
    <col min="14850" max="14850" width="16.85546875" style="44" customWidth="1"/>
    <col min="14851" max="15104" width="9.140625" style="44"/>
    <col min="15105" max="15105" width="68.140625" style="44" customWidth="1"/>
    <col min="15106" max="15106" width="16.85546875" style="44" customWidth="1"/>
    <col min="15107" max="15360" width="9.140625" style="44"/>
    <col min="15361" max="15361" width="68.140625" style="44" customWidth="1"/>
    <col min="15362" max="15362" width="16.85546875" style="44" customWidth="1"/>
    <col min="15363" max="15616" width="9.140625" style="44"/>
    <col min="15617" max="15617" width="68.140625" style="44" customWidth="1"/>
    <col min="15618" max="15618" width="16.85546875" style="44" customWidth="1"/>
    <col min="15619" max="15872" width="9.140625" style="44"/>
    <col min="15873" max="15873" width="68.140625" style="44" customWidth="1"/>
    <col min="15874" max="15874" width="16.85546875" style="44" customWidth="1"/>
    <col min="15875" max="16128" width="9.140625" style="44"/>
    <col min="16129" max="16129" width="68.140625" style="44" customWidth="1"/>
    <col min="16130" max="16130" width="16.85546875" style="44" customWidth="1"/>
    <col min="16131" max="16384" width="9.140625" style="44"/>
  </cols>
  <sheetData>
    <row r="1" spans="1:2" s="57" customFormat="1" x14ac:dyDescent="0.2"/>
    <row r="2" spans="1:2" s="57" customFormat="1" x14ac:dyDescent="0.2">
      <c r="A2" s="57" t="s">
        <v>983</v>
      </c>
    </row>
    <row r="3" spans="1:2" s="57" customFormat="1" x14ac:dyDescent="0.2">
      <c r="A3" s="913"/>
      <c r="B3" s="913"/>
    </row>
    <row r="4" spans="1:2" s="57" customFormat="1" x14ac:dyDescent="0.2">
      <c r="A4" s="914" t="s">
        <v>284</v>
      </c>
      <c r="B4" s="914"/>
    </row>
    <row r="5" spans="1:2" s="57" customFormat="1" x14ac:dyDescent="0.2">
      <c r="A5" s="914" t="s">
        <v>538</v>
      </c>
      <c r="B5" s="914"/>
    </row>
    <row r="6" spans="1:2" s="57" customFormat="1" x14ac:dyDescent="0.2">
      <c r="A6" s="487"/>
      <c r="B6" s="488" t="s">
        <v>211</v>
      </c>
    </row>
    <row r="7" spans="1:2" s="57" customFormat="1" x14ac:dyDescent="0.2">
      <c r="A7" s="489" t="s">
        <v>539</v>
      </c>
      <c r="B7" s="489" t="s">
        <v>516</v>
      </c>
    </row>
    <row r="8" spans="1:2" s="57" customFormat="1" x14ac:dyDescent="0.2">
      <c r="A8" s="490" t="s">
        <v>540</v>
      </c>
      <c r="B8" s="491">
        <v>38018995</v>
      </c>
    </row>
    <row r="9" spans="1:2" s="57" customFormat="1" ht="27.75" customHeight="1" x14ac:dyDescent="0.2">
      <c r="A9" s="492" t="s">
        <v>541</v>
      </c>
      <c r="B9" s="491"/>
    </row>
    <row r="10" spans="1:2" s="57" customFormat="1" x14ac:dyDescent="0.2">
      <c r="A10" s="490" t="s">
        <v>542</v>
      </c>
      <c r="B10" s="491"/>
    </row>
    <row r="11" spans="1:2" s="57" customFormat="1" x14ac:dyDescent="0.2">
      <c r="A11" s="490" t="s">
        <v>543</v>
      </c>
      <c r="B11" s="491">
        <v>10000</v>
      </c>
    </row>
    <row r="12" spans="1:2" s="57" customFormat="1" x14ac:dyDescent="0.2">
      <c r="A12" s="490" t="s">
        <v>544</v>
      </c>
      <c r="B12" s="491"/>
    </row>
    <row r="13" spans="1:2" s="57" customFormat="1" x14ac:dyDescent="0.2">
      <c r="A13" s="490" t="s">
        <v>545</v>
      </c>
      <c r="B13" s="491"/>
    </row>
    <row r="14" spans="1:2" s="57" customFormat="1" x14ac:dyDescent="0.2">
      <c r="A14" s="490" t="s">
        <v>546</v>
      </c>
      <c r="B14" s="491"/>
    </row>
    <row r="15" spans="1:2" s="57" customFormat="1" x14ac:dyDescent="0.2">
      <c r="A15" s="490" t="s">
        <v>547</v>
      </c>
      <c r="B15" s="491"/>
    </row>
    <row r="16" spans="1:2" s="57" customFormat="1" x14ac:dyDescent="0.2">
      <c r="A16" s="490" t="s">
        <v>548</v>
      </c>
      <c r="B16" s="491">
        <v>59192</v>
      </c>
    </row>
    <row r="17" spans="1:2" s="57" customFormat="1" x14ac:dyDescent="0.2">
      <c r="A17" s="490" t="s">
        <v>549</v>
      </c>
      <c r="B17" s="491"/>
    </row>
    <row r="18" spans="1:2" s="57" customFormat="1" x14ac:dyDescent="0.2">
      <c r="A18" s="493" t="s">
        <v>550</v>
      </c>
      <c r="B18" s="494">
        <f>SUM(B8:B17)</f>
        <v>38088187</v>
      </c>
    </row>
    <row r="19" spans="1:2" s="57" customFormat="1" x14ac:dyDescent="0.2">
      <c r="A19" s="495"/>
      <c r="B19" s="495"/>
    </row>
    <row r="20" spans="1:2" s="57" customFormat="1" ht="24" customHeight="1" x14ac:dyDescent="0.2">
      <c r="A20" s="915" t="s">
        <v>551</v>
      </c>
      <c r="B20" s="915"/>
    </row>
    <row r="21" spans="1:2" x14ac:dyDescent="0.2">
      <c r="A21" s="125"/>
      <c r="B21" s="125"/>
    </row>
  </sheetData>
  <mergeCells count="4">
    <mergeCell ref="A3:B3"/>
    <mergeCell ref="A4:B4"/>
    <mergeCell ref="A5:B5"/>
    <mergeCell ref="A20:B20"/>
  </mergeCell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2"/>
  <sheetViews>
    <sheetView workbookViewId="0">
      <selection activeCell="B1" sqref="B1"/>
    </sheetView>
  </sheetViews>
  <sheetFormatPr defaultRowHeight="12.75" x14ac:dyDescent="0.2"/>
  <cols>
    <col min="1" max="1" width="3.5703125" style="44" customWidth="1"/>
    <col min="2" max="2" width="47.42578125" style="44" customWidth="1"/>
    <col min="3" max="3" width="13.5703125" style="44" customWidth="1"/>
    <col min="4" max="4" width="12.7109375" style="44" customWidth="1"/>
    <col min="5" max="5" width="13.7109375" style="44" customWidth="1"/>
    <col min="6" max="6" width="11.42578125" style="44" customWidth="1"/>
    <col min="7" max="8" width="10.28515625" style="44" customWidth="1"/>
    <col min="9" max="9" width="10" style="44" customWidth="1"/>
    <col min="10" max="10" width="11.140625" style="44" customWidth="1"/>
    <col min="11" max="257" width="9.140625" style="44"/>
    <col min="258" max="258" width="3.5703125" style="44" customWidth="1"/>
    <col min="259" max="259" width="47.42578125" style="44" customWidth="1"/>
    <col min="260" max="260" width="13.5703125" style="44" customWidth="1"/>
    <col min="261" max="261" width="12.7109375" style="44" customWidth="1"/>
    <col min="262" max="262" width="13.7109375" style="44" customWidth="1"/>
    <col min="263" max="263" width="9" style="44" customWidth="1"/>
    <col min="264" max="265" width="8.85546875" style="44" customWidth="1"/>
    <col min="266" max="266" width="11.140625" style="44" customWidth="1"/>
    <col min="267" max="513" width="9.140625" style="44"/>
    <col min="514" max="514" width="3.5703125" style="44" customWidth="1"/>
    <col min="515" max="515" width="47.42578125" style="44" customWidth="1"/>
    <col min="516" max="516" width="13.5703125" style="44" customWidth="1"/>
    <col min="517" max="517" width="12.7109375" style="44" customWidth="1"/>
    <col min="518" max="518" width="13.7109375" style="44" customWidth="1"/>
    <col min="519" max="519" width="9" style="44" customWidth="1"/>
    <col min="520" max="521" width="8.85546875" style="44" customWidth="1"/>
    <col min="522" max="522" width="11.140625" style="44" customWidth="1"/>
    <col min="523" max="769" width="9.140625" style="44"/>
    <col min="770" max="770" width="3.5703125" style="44" customWidth="1"/>
    <col min="771" max="771" width="47.42578125" style="44" customWidth="1"/>
    <col min="772" max="772" width="13.5703125" style="44" customWidth="1"/>
    <col min="773" max="773" width="12.7109375" style="44" customWidth="1"/>
    <col min="774" max="774" width="13.7109375" style="44" customWidth="1"/>
    <col min="775" max="775" width="9" style="44" customWidth="1"/>
    <col min="776" max="777" width="8.85546875" style="44" customWidth="1"/>
    <col min="778" max="778" width="11.140625" style="44" customWidth="1"/>
    <col min="779" max="1025" width="9.140625" style="44"/>
    <col min="1026" max="1026" width="3.5703125" style="44" customWidth="1"/>
    <col min="1027" max="1027" width="47.42578125" style="44" customWidth="1"/>
    <col min="1028" max="1028" width="13.5703125" style="44" customWidth="1"/>
    <col min="1029" max="1029" width="12.7109375" style="44" customWidth="1"/>
    <col min="1030" max="1030" width="13.7109375" style="44" customWidth="1"/>
    <col min="1031" max="1031" width="9" style="44" customWidth="1"/>
    <col min="1032" max="1033" width="8.85546875" style="44" customWidth="1"/>
    <col min="1034" max="1034" width="11.140625" style="44" customWidth="1"/>
    <col min="1035" max="1281" width="9.140625" style="44"/>
    <col min="1282" max="1282" width="3.5703125" style="44" customWidth="1"/>
    <col min="1283" max="1283" width="47.42578125" style="44" customWidth="1"/>
    <col min="1284" max="1284" width="13.5703125" style="44" customWidth="1"/>
    <col min="1285" max="1285" width="12.7109375" style="44" customWidth="1"/>
    <col min="1286" max="1286" width="13.7109375" style="44" customWidth="1"/>
    <col min="1287" max="1287" width="9" style="44" customWidth="1"/>
    <col min="1288" max="1289" width="8.85546875" style="44" customWidth="1"/>
    <col min="1290" max="1290" width="11.140625" style="44" customWidth="1"/>
    <col min="1291" max="1537" width="9.140625" style="44"/>
    <col min="1538" max="1538" width="3.5703125" style="44" customWidth="1"/>
    <col min="1539" max="1539" width="47.42578125" style="44" customWidth="1"/>
    <col min="1540" max="1540" width="13.5703125" style="44" customWidth="1"/>
    <col min="1541" max="1541" width="12.7109375" style="44" customWidth="1"/>
    <col min="1542" max="1542" width="13.7109375" style="44" customWidth="1"/>
    <col min="1543" max="1543" width="9" style="44" customWidth="1"/>
    <col min="1544" max="1545" width="8.85546875" style="44" customWidth="1"/>
    <col min="1546" max="1546" width="11.140625" style="44" customWidth="1"/>
    <col min="1547" max="1793" width="9.140625" style="44"/>
    <col min="1794" max="1794" width="3.5703125" style="44" customWidth="1"/>
    <col min="1795" max="1795" width="47.42578125" style="44" customWidth="1"/>
    <col min="1796" max="1796" width="13.5703125" style="44" customWidth="1"/>
    <col min="1797" max="1797" width="12.7109375" style="44" customWidth="1"/>
    <col min="1798" max="1798" width="13.7109375" style="44" customWidth="1"/>
    <col min="1799" max="1799" width="9" style="44" customWidth="1"/>
    <col min="1800" max="1801" width="8.85546875" style="44" customWidth="1"/>
    <col min="1802" max="1802" width="11.140625" style="44" customWidth="1"/>
    <col min="1803" max="2049" width="9.140625" style="44"/>
    <col min="2050" max="2050" width="3.5703125" style="44" customWidth="1"/>
    <col min="2051" max="2051" width="47.42578125" style="44" customWidth="1"/>
    <col min="2052" max="2052" width="13.5703125" style="44" customWidth="1"/>
    <col min="2053" max="2053" width="12.7109375" style="44" customWidth="1"/>
    <col min="2054" max="2054" width="13.7109375" style="44" customWidth="1"/>
    <col min="2055" max="2055" width="9" style="44" customWidth="1"/>
    <col min="2056" max="2057" width="8.85546875" style="44" customWidth="1"/>
    <col min="2058" max="2058" width="11.140625" style="44" customWidth="1"/>
    <col min="2059" max="2305" width="9.140625" style="44"/>
    <col min="2306" max="2306" width="3.5703125" style="44" customWidth="1"/>
    <col min="2307" max="2307" width="47.42578125" style="44" customWidth="1"/>
    <col min="2308" max="2308" width="13.5703125" style="44" customWidth="1"/>
    <col min="2309" max="2309" width="12.7109375" style="44" customWidth="1"/>
    <col min="2310" max="2310" width="13.7109375" style="44" customWidth="1"/>
    <col min="2311" max="2311" width="9" style="44" customWidth="1"/>
    <col min="2312" max="2313" width="8.85546875" style="44" customWidth="1"/>
    <col min="2314" max="2314" width="11.140625" style="44" customWidth="1"/>
    <col min="2315" max="2561" width="9.140625" style="44"/>
    <col min="2562" max="2562" width="3.5703125" style="44" customWidth="1"/>
    <col min="2563" max="2563" width="47.42578125" style="44" customWidth="1"/>
    <col min="2564" max="2564" width="13.5703125" style="44" customWidth="1"/>
    <col min="2565" max="2565" width="12.7109375" style="44" customWidth="1"/>
    <col min="2566" max="2566" width="13.7109375" style="44" customWidth="1"/>
    <col min="2567" max="2567" width="9" style="44" customWidth="1"/>
    <col min="2568" max="2569" width="8.85546875" style="44" customWidth="1"/>
    <col min="2570" max="2570" width="11.140625" style="44" customWidth="1"/>
    <col min="2571" max="2817" width="9.140625" style="44"/>
    <col min="2818" max="2818" width="3.5703125" style="44" customWidth="1"/>
    <col min="2819" max="2819" width="47.42578125" style="44" customWidth="1"/>
    <col min="2820" max="2820" width="13.5703125" style="44" customWidth="1"/>
    <col min="2821" max="2821" width="12.7109375" style="44" customWidth="1"/>
    <col min="2822" max="2822" width="13.7109375" style="44" customWidth="1"/>
    <col min="2823" max="2823" width="9" style="44" customWidth="1"/>
    <col min="2824" max="2825" width="8.85546875" style="44" customWidth="1"/>
    <col min="2826" max="2826" width="11.140625" style="44" customWidth="1"/>
    <col min="2827" max="3073" width="9.140625" style="44"/>
    <col min="3074" max="3074" width="3.5703125" style="44" customWidth="1"/>
    <col min="3075" max="3075" width="47.42578125" style="44" customWidth="1"/>
    <col min="3076" max="3076" width="13.5703125" style="44" customWidth="1"/>
    <col min="3077" max="3077" width="12.7109375" style="44" customWidth="1"/>
    <col min="3078" max="3078" width="13.7109375" style="44" customWidth="1"/>
    <col min="3079" max="3079" width="9" style="44" customWidth="1"/>
    <col min="3080" max="3081" width="8.85546875" style="44" customWidth="1"/>
    <col min="3082" max="3082" width="11.140625" style="44" customWidth="1"/>
    <col min="3083" max="3329" width="9.140625" style="44"/>
    <col min="3330" max="3330" width="3.5703125" style="44" customWidth="1"/>
    <col min="3331" max="3331" width="47.42578125" style="44" customWidth="1"/>
    <col min="3332" max="3332" width="13.5703125" style="44" customWidth="1"/>
    <col min="3333" max="3333" width="12.7109375" style="44" customWidth="1"/>
    <col min="3334" max="3334" width="13.7109375" style="44" customWidth="1"/>
    <col min="3335" max="3335" width="9" style="44" customWidth="1"/>
    <col min="3336" max="3337" width="8.85546875" style="44" customWidth="1"/>
    <col min="3338" max="3338" width="11.140625" style="44" customWidth="1"/>
    <col min="3339" max="3585" width="9.140625" style="44"/>
    <col min="3586" max="3586" width="3.5703125" style="44" customWidth="1"/>
    <col min="3587" max="3587" width="47.42578125" style="44" customWidth="1"/>
    <col min="3588" max="3588" width="13.5703125" style="44" customWidth="1"/>
    <col min="3589" max="3589" width="12.7109375" style="44" customWidth="1"/>
    <col min="3590" max="3590" width="13.7109375" style="44" customWidth="1"/>
    <col min="3591" max="3591" width="9" style="44" customWidth="1"/>
    <col min="3592" max="3593" width="8.85546875" style="44" customWidth="1"/>
    <col min="3594" max="3594" width="11.140625" style="44" customWidth="1"/>
    <col min="3595" max="3841" width="9.140625" style="44"/>
    <col min="3842" max="3842" width="3.5703125" style="44" customWidth="1"/>
    <col min="3843" max="3843" width="47.42578125" style="44" customWidth="1"/>
    <col min="3844" max="3844" width="13.5703125" style="44" customWidth="1"/>
    <col min="3845" max="3845" width="12.7109375" style="44" customWidth="1"/>
    <col min="3846" max="3846" width="13.7109375" style="44" customWidth="1"/>
    <col min="3847" max="3847" width="9" style="44" customWidth="1"/>
    <col min="3848" max="3849" width="8.85546875" style="44" customWidth="1"/>
    <col min="3850" max="3850" width="11.140625" style="44" customWidth="1"/>
    <col min="3851" max="4097" width="9.140625" style="44"/>
    <col min="4098" max="4098" width="3.5703125" style="44" customWidth="1"/>
    <col min="4099" max="4099" width="47.42578125" style="44" customWidth="1"/>
    <col min="4100" max="4100" width="13.5703125" style="44" customWidth="1"/>
    <col min="4101" max="4101" width="12.7109375" style="44" customWidth="1"/>
    <col min="4102" max="4102" width="13.7109375" style="44" customWidth="1"/>
    <col min="4103" max="4103" width="9" style="44" customWidth="1"/>
    <col min="4104" max="4105" width="8.85546875" style="44" customWidth="1"/>
    <col min="4106" max="4106" width="11.140625" style="44" customWidth="1"/>
    <col min="4107" max="4353" width="9.140625" style="44"/>
    <col min="4354" max="4354" width="3.5703125" style="44" customWidth="1"/>
    <col min="4355" max="4355" width="47.42578125" style="44" customWidth="1"/>
    <col min="4356" max="4356" width="13.5703125" style="44" customWidth="1"/>
    <col min="4357" max="4357" width="12.7109375" style="44" customWidth="1"/>
    <col min="4358" max="4358" width="13.7109375" style="44" customWidth="1"/>
    <col min="4359" max="4359" width="9" style="44" customWidth="1"/>
    <col min="4360" max="4361" width="8.85546875" style="44" customWidth="1"/>
    <col min="4362" max="4362" width="11.140625" style="44" customWidth="1"/>
    <col min="4363" max="4609" width="9.140625" style="44"/>
    <col min="4610" max="4610" width="3.5703125" style="44" customWidth="1"/>
    <col min="4611" max="4611" width="47.42578125" style="44" customWidth="1"/>
    <col min="4612" max="4612" width="13.5703125" style="44" customWidth="1"/>
    <col min="4613" max="4613" width="12.7109375" style="44" customWidth="1"/>
    <col min="4614" max="4614" width="13.7109375" style="44" customWidth="1"/>
    <col min="4615" max="4615" width="9" style="44" customWidth="1"/>
    <col min="4616" max="4617" width="8.85546875" style="44" customWidth="1"/>
    <col min="4618" max="4618" width="11.140625" style="44" customWidth="1"/>
    <col min="4619" max="4865" width="9.140625" style="44"/>
    <col min="4866" max="4866" width="3.5703125" style="44" customWidth="1"/>
    <col min="4867" max="4867" width="47.42578125" style="44" customWidth="1"/>
    <col min="4868" max="4868" width="13.5703125" style="44" customWidth="1"/>
    <col min="4869" max="4869" width="12.7109375" style="44" customWidth="1"/>
    <col min="4870" max="4870" width="13.7109375" style="44" customWidth="1"/>
    <col min="4871" max="4871" width="9" style="44" customWidth="1"/>
    <col min="4872" max="4873" width="8.85546875" style="44" customWidth="1"/>
    <col min="4874" max="4874" width="11.140625" style="44" customWidth="1"/>
    <col min="4875" max="5121" width="9.140625" style="44"/>
    <col min="5122" max="5122" width="3.5703125" style="44" customWidth="1"/>
    <col min="5123" max="5123" width="47.42578125" style="44" customWidth="1"/>
    <col min="5124" max="5124" width="13.5703125" style="44" customWidth="1"/>
    <col min="5125" max="5125" width="12.7109375" style="44" customWidth="1"/>
    <col min="5126" max="5126" width="13.7109375" style="44" customWidth="1"/>
    <col min="5127" max="5127" width="9" style="44" customWidth="1"/>
    <col min="5128" max="5129" width="8.85546875" style="44" customWidth="1"/>
    <col min="5130" max="5130" width="11.140625" style="44" customWidth="1"/>
    <col min="5131" max="5377" width="9.140625" style="44"/>
    <col min="5378" max="5378" width="3.5703125" style="44" customWidth="1"/>
    <col min="5379" max="5379" width="47.42578125" style="44" customWidth="1"/>
    <col min="5380" max="5380" width="13.5703125" style="44" customWidth="1"/>
    <col min="5381" max="5381" width="12.7109375" style="44" customWidth="1"/>
    <col min="5382" max="5382" width="13.7109375" style="44" customWidth="1"/>
    <col min="5383" max="5383" width="9" style="44" customWidth="1"/>
    <col min="5384" max="5385" width="8.85546875" style="44" customWidth="1"/>
    <col min="5386" max="5386" width="11.140625" style="44" customWidth="1"/>
    <col min="5387" max="5633" width="9.140625" style="44"/>
    <col min="5634" max="5634" width="3.5703125" style="44" customWidth="1"/>
    <col min="5635" max="5635" width="47.42578125" style="44" customWidth="1"/>
    <col min="5636" max="5636" width="13.5703125" style="44" customWidth="1"/>
    <col min="5637" max="5637" width="12.7109375" style="44" customWidth="1"/>
    <col min="5638" max="5638" width="13.7109375" style="44" customWidth="1"/>
    <col min="5639" max="5639" width="9" style="44" customWidth="1"/>
    <col min="5640" max="5641" width="8.85546875" style="44" customWidth="1"/>
    <col min="5642" max="5642" width="11.140625" style="44" customWidth="1"/>
    <col min="5643" max="5889" width="9.140625" style="44"/>
    <col min="5890" max="5890" width="3.5703125" style="44" customWidth="1"/>
    <col min="5891" max="5891" width="47.42578125" style="44" customWidth="1"/>
    <col min="5892" max="5892" width="13.5703125" style="44" customWidth="1"/>
    <col min="5893" max="5893" width="12.7109375" style="44" customWidth="1"/>
    <col min="5894" max="5894" width="13.7109375" style="44" customWidth="1"/>
    <col min="5895" max="5895" width="9" style="44" customWidth="1"/>
    <col min="5896" max="5897" width="8.85546875" style="44" customWidth="1"/>
    <col min="5898" max="5898" width="11.140625" style="44" customWidth="1"/>
    <col min="5899" max="6145" width="9.140625" style="44"/>
    <col min="6146" max="6146" width="3.5703125" style="44" customWidth="1"/>
    <col min="6147" max="6147" width="47.42578125" style="44" customWidth="1"/>
    <col min="6148" max="6148" width="13.5703125" style="44" customWidth="1"/>
    <col min="6149" max="6149" width="12.7109375" style="44" customWidth="1"/>
    <col min="6150" max="6150" width="13.7109375" style="44" customWidth="1"/>
    <col min="6151" max="6151" width="9" style="44" customWidth="1"/>
    <col min="6152" max="6153" width="8.85546875" style="44" customWidth="1"/>
    <col min="6154" max="6154" width="11.140625" style="44" customWidth="1"/>
    <col min="6155" max="6401" width="9.140625" style="44"/>
    <col min="6402" max="6402" width="3.5703125" style="44" customWidth="1"/>
    <col min="6403" max="6403" width="47.42578125" style="44" customWidth="1"/>
    <col min="6404" max="6404" width="13.5703125" style="44" customWidth="1"/>
    <col min="6405" max="6405" width="12.7109375" style="44" customWidth="1"/>
    <col min="6406" max="6406" width="13.7109375" style="44" customWidth="1"/>
    <col min="6407" max="6407" width="9" style="44" customWidth="1"/>
    <col min="6408" max="6409" width="8.85546875" style="44" customWidth="1"/>
    <col min="6410" max="6410" width="11.140625" style="44" customWidth="1"/>
    <col min="6411" max="6657" width="9.140625" style="44"/>
    <col min="6658" max="6658" width="3.5703125" style="44" customWidth="1"/>
    <col min="6659" max="6659" width="47.42578125" style="44" customWidth="1"/>
    <col min="6660" max="6660" width="13.5703125" style="44" customWidth="1"/>
    <col min="6661" max="6661" width="12.7109375" style="44" customWidth="1"/>
    <col min="6662" max="6662" width="13.7109375" style="44" customWidth="1"/>
    <col min="6663" max="6663" width="9" style="44" customWidth="1"/>
    <col min="6664" max="6665" width="8.85546875" style="44" customWidth="1"/>
    <col min="6666" max="6666" width="11.140625" style="44" customWidth="1"/>
    <col min="6667" max="6913" width="9.140625" style="44"/>
    <col min="6914" max="6914" width="3.5703125" style="44" customWidth="1"/>
    <col min="6915" max="6915" width="47.42578125" style="44" customWidth="1"/>
    <col min="6916" max="6916" width="13.5703125" style="44" customWidth="1"/>
    <col min="6917" max="6917" width="12.7109375" style="44" customWidth="1"/>
    <col min="6918" max="6918" width="13.7109375" style="44" customWidth="1"/>
    <col min="6919" max="6919" width="9" style="44" customWidth="1"/>
    <col min="6920" max="6921" width="8.85546875" style="44" customWidth="1"/>
    <col min="6922" max="6922" width="11.140625" style="44" customWidth="1"/>
    <col min="6923" max="7169" width="9.140625" style="44"/>
    <col min="7170" max="7170" width="3.5703125" style="44" customWidth="1"/>
    <col min="7171" max="7171" width="47.42578125" style="44" customWidth="1"/>
    <col min="7172" max="7172" width="13.5703125" style="44" customWidth="1"/>
    <col min="7173" max="7173" width="12.7109375" style="44" customWidth="1"/>
    <col min="7174" max="7174" width="13.7109375" style="44" customWidth="1"/>
    <col min="7175" max="7175" width="9" style="44" customWidth="1"/>
    <col min="7176" max="7177" width="8.85546875" style="44" customWidth="1"/>
    <col min="7178" max="7178" width="11.140625" style="44" customWidth="1"/>
    <col min="7179" max="7425" width="9.140625" style="44"/>
    <col min="7426" max="7426" width="3.5703125" style="44" customWidth="1"/>
    <col min="7427" max="7427" width="47.42578125" style="44" customWidth="1"/>
    <col min="7428" max="7428" width="13.5703125" style="44" customWidth="1"/>
    <col min="7429" max="7429" width="12.7109375" style="44" customWidth="1"/>
    <col min="7430" max="7430" width="13.7109375" style="44" customWidth="1"/>
    <col min="7431" max="7431" width="9" style="44" customWidth="1"/>
    <col min="7432" max="7433" width="8.85546875" style="44" customWidth="1"/>
    <col min="7434" max="7434" width="11.140625" style="44" customWidth="1"/>
    <col min="7435" max="7681" width="9.140625" style="44"/>
    <col min="7682" max="7682" width="3.5703125" style="44" customWidth="1"/>
    <col min="7683" max="7683" width="47.42578125" style="44" customWidth="1"/>
    <col min="7684" max="7684" width="13.5703125" style="44" customWidth="1"/>
    <col min="7685" max="7685" width="12.7109375" style="44" customWidth="1"/>
    <col min="7686" max="7686" width="13.7109375" style="44" customWidth="1"/>
    <col min="7687" max="7687" width="9" style="44" customWidth="1"/>
    <col min="7688" max="7689" width="8.85546875" style="44" customWidth="1"/>
    <col min="7690" max="7690" width="11.140625" style="44" customWidth="1"/>
    <col min="7691" max="7937" width="9.140625" style="44"/>
    <col min="7938" max="7938" width="3.5703125" style="44" customWidth="1"/>
    <col min="7939" max="7939" width="47.42578125" style="44" customWidth="1"/>
    <col min="7940" max="7940" width="13.5703125" style="44" customWidth="1"/>
    <col min="7941" max="7941" width="12.7109375" style="44" customWidth="1"/>
    <col min="7942" max="7942" width="13.7109375" style="44" customWidth="1"/>
    <col min="7943" max="7943" width="9" style="44" customWidth="1"/>
    <col min="7944" max="7945" width="8.85546875" style="44" customWidth="1"/>
    <col min="7946" max="7946" width="11.140625" style="44" customWidth="1"/>
    <col min="7947" max="8193" width="9.140625" style="44"/>
    <col min="8194" max="8194" width="3.5703125" style="44" customWidth="1"/>
    <col min="8195" max="8195" width="47.42578125" style="44" customWidth="1"/>
    <col min="8196" max="8196" width="13.5703125" style="44" customWidth="1"/>
    <col min="8197" max="8197" width="12.7109375" style="44" customWidth="1"/>
    <col min="8198" max="8198" width="13.7109375" style="44" customWidth="1"/>
    <col min="8199" max="8199" width="9" style="44" customWidth="1"/>
    <col min="8200" max="8201" width="8.85546875" style="44" customWidth="1"/>
    <col min="8202" max="8202" width="11.140625" style="44" customWidth="1"/>
    <col min="8203" max="8449" width="9.140625" style="44"/>
    <col min="8450" max="8450" width="3.5703125" style="44" customWidth="1"/>
    <col min="8451" max="8451" width="47.42578125" style="44" customWidth="1"/>
    <col min="8452" max="8452" width="13.5703125" style="44" customWidth="1"/>
    <col min="8453" max="8453" width="12.7109375" style="44" customWidth="1"/>
    <col min="8454" max="8454" width="13.7109375" style="44" customWidth="1"/>
    <col min="8455" max="8455" width="9" style="44" customWidth="1"/>
    <col min="8456" max="8457" width="8.85546875" style="44" customWidth="1"/>
    <col min="8458" max="8458" width="11.140625" style="44" customWidth="1"/>
    <col min="8459" max="8705" width="9.140625" style="44"/>
    <col min="8706" max="8706" width="3.5703125" style="44" customWidth="1"/>
    <col min="8707" max="8707" width="47.42578125" style="44" customWidth="1"/>
    <col min="8708" max="8708" width="13.5703125" style="44" customWidth="1"/>
    <col min="8709" max="8709" width="12.7109375" style="44" customWidth="1"/>
    <col min="8710" max="8710" width="13.7109375" style="44" customWidth="1"/>
    <col min="8711" max="8711" width="9" style="44" customWidth="1"/>
    <col min="8712" max="8713" width="8.85546875" style="44" customWidth="1"/>
    <col min="8714" max="8714" width="11.140625" style="44" customWidth="1"/>
    <col min="8715" max="8961" width="9.140625" style="44"/>
    <col min="8962" max="8962" width="3.5703125" style="44" customWidth="1"/>
    <col min="8963" max="8963" width="47.42578125" style="44" customWidth="1"/>
    <col min="8964" max="8964" width="13.5703125" style="44" customWidth="1"/>
    <col min="8965" max="8965" width="12.7109375" style="44" customWidth="1"/>
    <col min="8966" max="8966" width="13.7109375" style="44" customWidth="1"/>
    <col min="8967" max="8967" width="9" style="44" customWidth="1"/>
    <col min="8968" max="8969" width="8.85546875" style="44" customWidth="1"/>
    <col min="8970" max="8970" width="11.140625" style="44" customWidth="1"/>
    <col min="8971" max="9217" width="9.140625" style="44"/>
    <col min="9218" max="9218" width="3.5703125" style="44" customWidth="1"/>
    <col min="9219" max="9219" width="47.42578125" style="44" customWidth="1"/>
    <col min="9220" max="9220" width="13.5703125" style="44" customWidth="1"/>
    <col min="9221" max="9221" width="12.7109375" style="44" customWidth="1"/>
    <col min="9222" max="9222" width="13.7109375" style="44" customWidth="1"/>
    <col min="9223" max="9223" width="9" style="44" customWidth="1"/>
    <col min="9224" max="9225" width="8.85546875" style="44" customWidth="1"/>
    <col min="9226" max="9226" width="11.140625" style="44" customWidth="1"/>
    <col min="9227" max="9473" width="9.140625" style="44"/>
    <col min="9474" max="9474" width="3.5703125" style="44" customWidth="1"/>
    <col min="9475" max="9475" width="47.42578125" style="44" customWidth="1"/>
    <col min="9476" max="9476" width="13.5703125" style="44" customWidth="1"/>
    <col min="9477" max="9477" width="12.7109375" style="44" customWidth="1"/>
    <col min="9478" max="9478" width="13.7109375" style="44" customWidth="1"/>
    <col min="9479" max="9479" width="9" style="44" customWidth="1"/>
    <col min="9480" max="9481" width="8.85546875" style="44" customWidth="1"/>
    <col min="9482" max="9482" width="11.140625" style="44" customWidth="1"/>
    <col min="9483" max="9729" width="9.140625" style="44"/>
    <col min="9730" max="9730" width="3.5703125" style="44" customWidth="1"/>
    <col min="9731" max="9731" width="47.42578125" style="44" customWidth="1"/>
    <col min="9732" max="9732" width="13.5703125" style="44" customWidth="1"/>
    <col min="9733" max="9733" width="12.7109375" style="44" customWidth="1"/>
    <col min="9734" max="9734" width="13.7109375" style="44" customWidth="1"/>
    <col min="9735" max="9735" width="9" style="44" customWidth="1"/>
    <col min="9736" max="9737" width="8.85546875" style="44" customWidth="1"/>
    <col min="9738" max="9738" width="11.140625" style="44" customWidth="1"/>
    <col min="9739" max="9985" width="9.140625" style="44"/>
    <col min="9986" max="9986" width="3.5703125" style="44" customWidth="1"/>
    <col min="9987" max="9987" width="47.42578125" style="44" customWidth="1"/>
    <col min="9988" max="9988" width="13.5703125" style="44" customWidth="1"/>
    <col min="9989" max="9989" width="12.7109375" style="44" customWidth="1"/>
    <col min="9990" max="9990" width="13.7109375" style="44" customWidth="1"/>
    <col min="9991" max="9991" width="9" style="44" customWidth="1"/>
    <col min="9992" max="9993" width="8.85546875" style="44" customWidth="1"/>
    <col min="9994" max="9994" width="11.140625" style="44" customWidth="1"/>
    <col min="9995" max="10241" width="9.140625" style="44"/>
    <col min="10242" max="10242" width="3.5703125" style="44" customWidth="1"/>
    <col min="10243" max="10243" width="47.42578125" style="44" customWidth="1"/>
    <col min="10244" max="10244" width="13.5703125" style="44" customWidth="1"/>
    <col min="10245" max="10245" width="12.7109375" style="44" customWidth="1"/>
    <col min="10246" max="10246" width="13.7109375" style="44" customWidth="1"/>
    <col min="10247" max="10247" width="9" style="44" customWidth="1"/>
    <col min="10248" max="10249" width="8.85546875" style="44" customWidth="1"/>
    <col min="10250" max="10250" width="11.140625" style="44" customWidth="1"/>
    <col min="10251" max="10497" width="9.140625" style="44"/>
    <col min="10498" max="10498" width="3.5703125" style="44" customWidth="1"/>
    <col min="10499" max="10499" width="47.42578125" style="44" customWidth="1"/>
    <col min="10500" max="10500" width="13.5703125" style="44" customWidth="1"/>
    <col min="10501" max="10501" width="12.7109375" style="44" customWidth="1"/>
    <col min="10502" max="10502" width="13.7109375" style="44" customWidth="1"/>
    <col min="10503" max="10503" width="9" style="44" customWidth="1"/>
    <col min="10504" max="10505" width="8.85546875" style="44" customWidth="1"/>
    <col min="10506" max="10506" width="11.140625" style="44" customWidth="1"/>
    <col min="10507" max="10753" width="9.140625" style="44"/>
    <col min="10754" max="10754" width="3.5703125" style="44" customWidth="1"/>
    <col min="10755" max="10755" width="47.42578125" style="44" customWidth="1"/>
    <col min="10756" max="10756" width="13.5703125" style="44" customWidth="1"/>
    <col min="10757" max="10757" width="12.7109375" style="44" customWidth="1"/>
    <col min="10758" max="10758" width="13.7109375" style="44" customWidth="1"/>
    <col min="10759" max="10759" width="9" style="44" customWidth="1"/>
    <col min="10760" max="10761" width="8.85546875" style="44" customWidth="1"/>
    <col min="10762" max="10762" width="11.140625" style="44" customWidth="1"/>
    <col min="10763" max="11009" width="9.140625" style="44"/>
    <col min="11010" max="11010" width="3.5703125" style="44" customWidth="1"/>
    <col min="11011" max="11011" width="47.42578125" style="44" customWidth="1"/>
    <col min="11012" max="11012" width="13.5703125" style="44" customWidth="1"/>
    <col min="11013" max="11013" width="12.7109375" style="44" customWidth="1"/>
    <col min="11014" max="11014" width="13.7109375" style="44" customWidth="1"/>
    <col min="11015" max="11015" width="9" style="44" customWidth="1"/>
    <col min="11016" max="11017" width="8.85546875" style="44" customWidth="1"/>
    <col min="11018" max="11018" width="11.140625" style="44" customWidth="1"/>
    <col min="11019" max="11265" width="9.140625" style="44"/>
    <col min="11266" max="11266" width="3.5703125" style="44" customWidth="1"/>
    <col min="11267" max="11267" width="47.42578125" style="44" customWidth="1"/>
    <col min="11268" max="11268" width="13.5703125" style="44" customWidth="1"/>
    <col min="11269" max="11269" width="12.7109375" style="44" customWidth="1"/>
    <col min="11270" max="11270" width="13.7109375" style="44" customWidth="1"/>
    <col min="11271" max="11271" width="9" style="44" customWidth="1"/>
    <col min="11272" max="11273" width="8.85546875" style="44" customWidth="1"/>
    <col min="11274" max="11274" width="11.140625" style="44" customWidth="1"/>
    <col min="11275" max="11521" width="9.140625" style="44"/>
    <col min="11522" max="11522" width="3.5703125" style="44" customWidth="1"/>
    <col min="11523" max="11523" width="47.42578125" style="44" customWidth="1"/>
    <col min="11524" max="11524" width="13.5703125" style="44" customWidth="1"/>
    <col min="11525" max="11525" width="12.7109375" style="44" customWidth="1"/>
    <col min="11526" max="11526" width="13.7109375" style="44" customWidth="1"/>
    <col min="11527" max="11527" width="9" style="44" customWidth="1"/>
    <col min="11528" max="11529" width="8.85546875" style="44" customWidth="1"/>
    <col min="11530" max="11530" width="11.140625" style="44" customWidth="1"/>
    <col min="11531" max="11777" width="9.140625" style="44"/>
    <col min="11778" max="11778" width="3.5703125" style="44" customWidth="1"/>
    <col min="11779" max="11779" width="47.42578125" style="44" customWidth="1"/>
    <col min="11780" max="11780" width="13.5703125" style="44" customWidth="1"/>
    <col min="11781" max="11781" width="12.7109375" style="44" customWidth="1"/>
    <col min="11782" max="11782" width="13.7109375" style="44" customWidth="1"/>
    <col min="11783" max="11783" width="9" style="44" customWidth="1"/>
    <col min="11784" max="11785" width="8.85546875" style="44" customWidth="1"/>
    <col min="11786" max="11786" width="11.140625" style="44" customWidth="1"/>
    <col min="11787" max="12033" width="9.140625" style="44"/>
    <col min="12034" max="12034" width="3.5703125" style="44" customWidth="1"/>
    <col min="12035" max="12035" width="47.42578125" style="44" customWidth="1"/>
    <col min="12036" max="12036" width="13.5703125" style="44" customWidth="1"/>
    <col min="12037" max="12037" width="12.7109375" style="44" customWidth="1"/>
    <col min="12038" max="12038" width="13.7109375" style="44" customWidth="1"/>
    <col min="12039" max="12039" width="9" style="44" customWidth="1"/>
    <col min="12040" max="12041" width="8.85546875" style="44" customWidth="1"/>
    <col min="12042" max="12042" width="11.140625" style="44" customWidth="1"/>
    <col min="12043" max="12289" width="9.140625" style="44"/>
    <col min="12290" max="12290" width="3.5703125" style="44" customWidth="1"/>
    <col min="12291" max="12291" width="47.42578125" style="44" customWidth="1"/>
    <col min="12292" max="12292" width="13.5703125" style="44" customWidth="1"/>
    <col min="12293" max="12293" width="12.7109375" style="44" customWidth="1"/>
    <col min="12294" max="12294" width="13.7109375" style="44" customWidth="1"/>
    <col min="12295" max="12295" width="9" style="44" customWidth="1"/>
    <col min="12296" max="12297" width="8.85546875" style="44" customWidth="1"/>
    <col min="12298" max="12298" width="11.140625" style="44" customWidth="1"/>
    <col min="12299" max="12545" width="9.140625" style="44"/>
    <col min="12546" max="12546" width="3.5703125" style="44" customWidth="1"/>
    <col min="12547" max="12547" width="47.42578125" style="44" customWidth="1"/>
    <col min="12548" max="12548" width="13.5703125" style="44" customWidth="1"/>
    <col min="12549" max="12549" width="12.7109375" style="44" customWidth="1"/>
    <col min="12550" max="12550" width="13.7109375" style="44" customWidth="1"/>
    <col min="12551" max="12551" width="9" style="44" customWidth="1"/>
    <col min="12552" max="12553" width="8.85546875" style="44" customWidth="1"/>
    <col min="12554" max="12554" width="11.140625" style="44" customWidth="1"/>
    <col min="12555" max="12801" width="9.140625" style="44"/>
    <col min="12802" max="12802" width="3.5703125" style="44" customWidth="1"/>
    <col min="12803" max="12803" width="47.42578125" style="44" customWidth="1"/>
    <col min="12804" max="12804" width="13.5703125" style="44" customWidth="1"/>
    <col min="12805" max="12805" width="12.7109375" style="44" customWidth="1"/>
    <col min="12806" max="12806" width="13.7109375" style="44" customWidth="1"/>
    <col min="12807" max="12807" width="9" style="44" customWidth="1"/>
    <col min="12808" max="12809" width="8.85546875" style="44" customWidth="1"/>
    <col min="12810" max="12810" width="11.140625" style="44" customWidth="1"/>
    <col min="12811" max="13057" width="9.140625" style="44"/>
    <col min="13058" max="13058" width="3.5703125" style="44" customWidth="1"/>
    <col min="13059" max="13059" width="47.42578125" style="44" customWidth="1"/>
    <col min="13060" max="13060" width="13.5703125" style="44" customWidth="1"/>
    <col min="13061" max="13061" width="12.7109375" style="44" customWidth="1"/>
    <col min="13062" max="13062" width="13.7109375" style="44" customWidth="1"/>
    <col min="13063" max="13063" width="9" style="44" customWidth="1"/>
    <col min="13064" max="13065" width="8.85546875" style="44" customWidth="1"/>
    <col min="13066" max="13066" width="11.140625" style="44" customWidth="1"/>
    <col min="13067" max="13313" width="9.140625" style="44"/>
    <col min="13314" max="13314" width="3.5703125" style="44" customWidth="1"/>
    <col min="13315" max="13315" width="47.42578125" style="44" customWidth="1"/>
    <col min="13316" max="13316" width="13.5703125" style="44" customWidth="1"/>
    <col min="13317" max="13317" width="12.7109375" style="44" customWidth="1"/>
    <col min="13318" max="13318" width="13.7109375" style="44" customWidth="1"/>
    <col min="13319" max="13319" width="9" style="44" customWidth="1"/>
    <col min="13320" max="13321" width="8.85546875" style="44" customWidth="1"/>
    <col min="13322" max="13322" width="11.140625" style="44" customWidth="1"/>
    <col min="13323" max="13569" width="9.140625" style="44"/>
    <col min="13570" max="13570" width="3.5703125" style="44" customWidth="1"/>
    <col min="13571" max="13571" width="47.42578125" style="44" customWidth="1"/>
    <col min="13572" max="13572" width="13.5703125" style="44" customWidth="1"/>
    <col min="13573" max="13573" width="12.7109375" style="44" customWidth="1"/>
    <col min="13574" max="13574" width="13.7109375" style="44" customWidth="1"/>
    <col min="13575" max="13575" width="9" style="44" customWidth="1"/>
    <col min="13576" max="13577" width="8.85546875" style="44" customWidth="1"/>
    <col min="13578" max="13578" width="11.140625" style="44" customWidth="1"/>
    <col min="13579" max="13825" width="9.140625" style="44"/>
    <col min="13826" max="13826" width="3.5703125" style="44" customWidth="1"/>
    <col min="13827" max="13827" width="47.42578125" style="44" customWidth="1"/>
    <col min="13828" max="13828" width="13.5703125" style="44" customWidth="1"/>
    <col min="13829" max="13829" width="12.7109375" style="44" customWidth="1"/>
    <col min="13830" max="13830" width="13.7109375" style="44" customWidth="1"/>
    <col min="13831" max="13831" width="9" style="44" customWidth="1"/>
    <col min="13832" max="13833" width="8.85546875" style="44" customWidth="1"/>
    <col min="13834" max="13834" width="11.140625" style="44" customWidth="1"/>
    <col min="13835" max="14081" width="9.140625" style="44"/>
    <col min="14082" max="14082" width="3.5703125" style="44" customWidth="1"/>
    <col min="14083" max="14083" width="47.42578125" style="44" customWidth="1"/>
    <col min="14084" max="14084" width="13.5703125" style="44" customWidth="1"/>
    <col min="14085" max="14085" width="12.7109375" style="44" customWidth="1"/>
    <col min="14086" max="14086" width="13.7109375" style="44" customWidth="1"/>
    <col min="14087" max="14087" width="9" style="44" customWidth="1"/>
    <col min="14088" max="14089" width="8.85546875" style="44" customWidth="1"/>
    <col min="14090" max="14090" width="11.140625" style="44" customWidth="1"/>
    <col min="14091" max="14337" width="9.140625" style="44"/>
    <col min="14338" max="14338" width="3.5703125" style="44" customWidth="1"/>
    <col min="14339" max="14339" width="47.42578125" style="44" customWidth="1"/>
    <col min="14340" max="14340" width="13.5703125" style="44" customWidth="1"/>
    <col min="14341" max="14341" width="12.7109375" style="44" customWidth="1"/>
    <col min="14342" max="14342" width="13.7109375" style="44" customWidth="1"/>
    <col min="14343" max="14343" width="9" style="44" customWidth="1"/>
    <col min="14344" max="14345" width="8.85546875" style="44" customWidth="1"/>
    <col min="14346" max="14346" width="11.140625" style="44" customWidth="1"/>
    <col min="14347" max="14593" width="9.140625" style="44"/>
    <col min="14594" max="14594" width="3.5703125" style="44" customWidth="1"/>
    <col min="14595" max="14595" width="47.42578125" style="44" customWidth="1"/>
    <col min="14596" max="14596" width="13.5703125" style="44" customWidth="1"/>
    <col min="14597" max="14597" width="12.7109375" style="44" customWidth="1"/>
    <col min="14598" max="14598" width="13.7109375" style="44" customWidth="1"/>
    <col min="14599" max="14599" width="9" style="44" customWidth="1"/>
    <col min="14600" max="14601" width="8.85546875" style="44" customWidth="1"/>
    <col min="14602" max="14602" width="11.140625" style="44" customWidth="1"/>
    <col min="14603" max="14849" width="9.140625" style="44"/>
    <col min="14850" max="14850" width="3.5703125" style="44" customWidth="1"/>
    <col min="14851" max="14851" width="47.42578125" style="44" customWidth="1"/>
    <col min="14852" max="14852" width="13.5703125" style="44" customWidth="1"/>
    <col min="14853" max="14853" width="12.7109375" style="44" customWidth="1"/>
    <col min="14854" max="14854" width="13.7109375" style="44" customWidth="1"/>
    <col min="14855" max="14855" width="9" style="44" customWidth="1"/>
    <col min="14856" max="14857" width="8.85546875" style="44" customWidth="1"/>
    <col min="14858" max="14858" width="11.140625" style="44" customWidth="1"/>
    <col min="14859" max="15105" width="9.140625" style="44"/>
    <col min="15106" max="15106" width="3.5703125" style="44" customWidth="1"/>
    <col min="15107" max="15107" width="47.42578125" style="44" customWidth="1"/>
    <col min="15108" max="15108" width="13.5703125" style="44" customWidth="1"/>
    <col min="15109" max="15109" width="12.7109375" style="44" customWidth="1"/>
    <col min="15110" max="15110" width="13.7109375" style="44" customWidth="1"/>
    <col min="15111" max="15111" width="9" style="44" customWidth="1"/>
    <col min="15112" max="15113" width="8.85546875" style="44" customWidth="1"/>
    <col min="15114" max="15114" width="11.140625" style="44" customWidth="1"/>
    <col min="15115" max="15361" width="9.140625" style="44"/>
    <col min="15362" max="15362" width="3.5703125" style="44" customWidth="1"/>
    <col min="15363" max="15363" width="47.42578125" style="44" customWidth="1"/>
    <col min="15364" max="15364" width="13.5703125" style="44" customWidth="1"/>
    <col min="15365" max="15365" width="12.7109375" style="44" customWidth="1"/>
    <col min="15366" max="15366" width="13.7109375" style="44" customWidth="1"/>
    <col min="15367" max="15367" width="9" style="44" customWidth="1"/>
    <col min="15368" max="15369" width="8.85546875" style="44" customWidth="1"/>
    <col min="15370" max="15370" width="11.140625" style="44" customWidth="1"/>
    <col min="15371" max="15617" width="9.140625" style="44"/>
    <col min="15618" max="15618" width="3.5703125" style="44" customWidth="1"/>
    <col min="15619" max="15619" width="47.42578125" style="44" customWidth="1"/>
    <col min="15620" max="15620" width="13.5703125" style="44" customWidth="1"/>
    <col min="15621" max="15621" width="12.7109375" style="44" customWidth="1"/>
    <col min="15622" max="15622" width="13.7109375" style="44" customWidth="1"/>
    <col min="15623" max="15623" width="9" style="44" customWidth="1"/>
    <col min="15624" max="15625" width="8.85546875" style="44" customWidth="1"/>
    <col min="15626" max="15626" width="11.140625" style="44" customWidth="1"/>
    <col min="15627" max="15873" width="9.140625" style="44"/>
    <col min="15874" max="15874" width="3.5703125" style="44" customWidth="1"/>
    <col min="15875" max="15875" width="47.42578125" style="44" customWidth="1"/>
    <col min="15876" max="15876" width="13.5703125" style="44" customWidth="1"/>
    <col min="15877" max="15877" width="12.7109375" style="44" customWidth="1"/>
    <col min="15878" max="15878" width="13.7109375" style="44" customWidth="1"/>
    <col min="15879" max="15879" width="9" style="44" customWidth="1"/>
    <col min="15880" max="15881" width="8.85546875" style="44" customWidth="1"/>
    <col min="15882" max="15882" width="11.140625" style="44" customWidth="1"/>
    <col min="15883" max="16129" width="9.140625" style="44"/>
    <col min="16130" max="16130" width="3.5703125" style="44" customWidth="1"/>
    <col min="16131" max="16131" width="47.42578125" style="44" customWidth="1"/>
    <col min="16132" max="16132" width="13.5703125" style="44" customWidth="1"/>
    <col min="16133" max="16133" width="12.7109375" style="44" customWidth="1"/>
    <col min="16134" max="16134" width="13.7109375" style="44" customWidth="1"/>
    <col min="16135" max="16135" width="9" style="44" customWidth="1"/>
    <col min="16136" max="16137" width="8.85546875" style="44" customWidth="1"/>
    <col min="16138" max="16138" width="11.140625" style="44" customWidth="1"/>
    <col min="16139" max="16384" width="9.140625" style="44"/>
  </cols>
  <sheetData>
    <row r="1" spans="1:10" s="57" customFormat="1" x14ac:dyDescent="0.2">
      <c r="B1" s="57" t="s">
        <v>984</v>
      </c>
      <c r="J1" s="432"/>
    </row>
    <row r="2" spans="1:10" s="57" customFormat="1" ht="15.75" x14ac:dyDescent="0.25">
      <c r="G2" s="496"/>
      <c r="H2" s="496"/>
      <c r="I2" s="496"/>
    </row>
    <row r="3" spans="1:10" s="57" customFormat="1" x14ac:dyDescent="0.2"/>
    <row r="4" spans="1:10" s="57" customFormat="1" ht="12.75" customHeight="1" x14ac:dyDescent="0.2">
      <c r="B4" s="839" t="s">
        <v>552</v>
      </c>
      <c r="C4" s="839"/>
      <c r="D4" s="839"/>
      <c r="E4" s="839"/>
      <c r="F4" s="839"/>
      <c r="G4" s="839"/>
      <c r="H4" s="839"/>
      <c r="I4" s="839"/>
      <c r="J4" s="839"/>
    </row>
    <row r="5" spans="1:10" s="57" customFormat="1" ht="12.75" customHeight="1" x14ac:dyDescent="0.2">
      <c r="B5" s="839"/>
      <c r="C5" s="839"/>
      <c r="D5" s="839"/>
      <c r="E5" s="839"/>
      <c r="F5" s="839"/>
      <c r="G5" s="839"/>
      <c r="H5" s="839"/>
      <c r="I5" s="839"/>
      <c r="J5" s="839"/>
    </row>
    <row r="6" spans="1:10" s="57" customFormat="1" x14ac:dyDescent="0.2">
      <c r="C6" s="57" t="s">
        <v>553</v>
      </c>
    </row>
    <row r="7" spans="1:10" s="57" customFormat="1" x14ac:dyDescent="0.2">
      <c r="J7" s="57" t="s">
        <v>211</v>
      </c>
    </row>
    <row r="8" spans="1:10" s="57" customFormat="1" hidden="1" x14ac:dyDescent="0.2">
      <c r="J8" s="445" t="s">
        <v>554</v>
      </c>
    </row>
    <row r="9" spans="1:10" s="57" customFormat="1" ht="39.75" customHeight="1" x14ac:dyDescent="0.2">
      <c r="A9" s="415" t="s">
        <v>605</v>
      </c>
      <c r="B9" s="416" t="s">
        <v>2</v>
      </c>
      <c r="C9" s="497" t="s">
        <v>555</v>
      </c>
      <c r="D9" s="497" t="s">
        <v>556</v>
      </c>
      <c r="E9" s="497" t="s">
        <v>557</v>
      </c>
      <c r="F9" s="497">
        <v>2019</v>
      </c>
      <c r="G9" s="497">
        <v>2020</v>
      </c>
      <c r="H9" s="497">
        <v>2021</v>
      </c>
      <c r="I9" s="497">
        <v>2022</v>
      </c>
      <c r="J9" s="421" t="s">
        <v>212</v>
      </c>
    </row>
    <row r="10" spans="1:10" s="57" customFormat="1" ht="22.5" x14ac:dyDescent="0.2">
      <c r="A10" s="415" t="s">
        <v>452</v>
      </c>
      <c r="B10" s="437" t="s">
        <v>558</v>
      </c>
      <c r="C10" s="458">
        <v>6000000</v>
      </c>
      <c r="D10" s="458">
        <v>3415085</v>
      </c>
      <c r="E10" s="459">
        <v>2407931</v>
      </c>
      <c r="F10" s="458"/>
      <c r="G10" s="458"/>
      <c r="H10" s="458"/>
      <c r="I10" s="458"/>
      <c r="J10" s="458">
        <f>SUM(D10:I10)</f>
        <v>5823016</v>
      </c>
    </row>
    <row r="11" spans="1:10" s="57" customFormat="1" x14ac:dyDescent="0.2">
      <c r="A11" s="415" t="s">
        <v>332</v>
      </c>
      <c r="B11" s="437" t="s">
        <v>604</v>
      </c>
      <c r="C11" s="458">
        <v>100000000</v>
      </c>
      <c r="D11" s="458">
        <v>5731965</v>
      </c>
      <c r="E11" s="458">
        <v>94268035</v>
      </c>
      <c r="F11" s="458"/>
      <c r="G11" s="458"/>
      <c r="H11" s="458"/>
      <c r="I11" s="458"/>
      <c r="J11" s="458">
        <f>SUM(D11:I11)</f>
        <v>100000000</v>
      </c>
    </row>
    <row r="12" spans="1:10" s="57" customFormat="1" x14ac:dyDescent="0.2">
      <c r="A12" s="415" t="s">
        <v>333</v>
      </c>
      <c r="B12" s="437" t="s">
        <v>893</v>
      </c>
      <c r="C12" s="458">
        <v>60780125</v>
      </c>
      <c r="D12" s="458">
        <v>220000</v>
      </c>
      <c r="E12" s="458">
        <v>2640000</v>
      </c>
      <c r="F12" s="458">
        <v>57920125</v>
      </c>
      <c r="G12" s="458"/>
      <c r="H12" s="458"/>
      <c r="I12" s="458"/>
      <c r="J12" s="458">
        <f t="shared" ref="J12:J22" si="0">SUM(D12:I12)</f>
        <v>60780125</v>
      </c>
    </row>
    <row r="13" spans="1:10" s="57" customFormat="1" x14ac:dyDescent="0.2">
      <c r="A13" s="415" t="s">
        <v>334</v>
      </c>
      <c r="B13" s="437" t="s">
        <v>600</v>
      </c>
      <c r="C13" s="458">
        <v>57534684</v>
      </c>
      <c r="D13" s="458">
        <v>6684063</v>
      </c>
      <c r="E13" s="458">
        <v>5353189</v>
      </c>
      <c r="F13" s="458">
        <v>45497432</v>
      </c>
      <c r="G13" s="458"/>
      <c r="H13" s="458"/>
      <c r="I13" s="458"/>
      <c r="J13" s="458">
        <f t="shared" si="0"/>
        <v>57534684</v>
      </c>
    </row>
    <row r="14" spans="1:10" s="57" customFormat="1" x14ac:dyDescent="0.2">
      <c r="A14" s="415" t="s">
        <v>336</v>
      </c>
      <c r="B14" s="438" t="s">
        <v>601</v>
      </c>
      <c r="C14" s="458">
        <v>99398600</v>
      </c>
      <c r="D14" s="458">
        <v>2709600</v>
      </c>
      <c r="E14" s="458">
        <v>890712</v>
      </c>
      <c r="F14" s="57">
        <v>95431736</v>
      </c>
      <c r="G14" s="458">
        <v>366552</v>
      </c>
      <c r="H14" s="458"/>
      <c r="I14" s="458"/>
      <c r="J14" s="458">
        <f t="shared" si="0"/>
        <v>99398600</v>
      </c>
    </row>
    <row r="15" spans="1:10" s="57" customFormat="1" x14ac:dyDescent="0.2">
      <c r="A15" s="415" t="s">
        <v>338</v>
      </c>
      <c r="B15" s="438" t="s">
        <v>602</v>
      </c>
      <c r="C15" s="458">
        <v>69370640</v>
      </c>
      <c r="D15" s="458">
        <v>2400000</v>
      </c>
      <c r="E15" s="458">
        <v>11042739</v>
      </c>
      <c r="F15" s="57">
        <v>22471868</v>
      </c>
      <c r="G15" s="458">
        <v>18101169</v>
      </c>
      <c r="H15" s="458">
        <v>15354864</v>
      </c>
      <c r="I15" s="458"/>
      <c r="J15" s="458">
        <f t="shared" si="0"/>
        <v>69370640</v>
      </c>
    </row>
    <row r="16" spans="1:10" s="57" customFormat="1" x14ac:dyDescent="0.2">
      <c r="A16" s="415" t="s">
        <v>340</v>
      </c>
      <c r="B16" s="438" t="s">
        <v>603</v>
      </c>
      <c r="C16" s="458">
        <v>18683343</v>
      </c>
      <c r="D16" s="458">
        <v>400000</v>
      </c>
      <c r="E16" s="458">
        <v>4349826</v>
      </c>
      <c r="F16" s="458">
        <v>8272402</v>
      </c>
      <c r="G16" s="458">
        <v>5661115</v>
      </c>
      <c r="H16" s="458"/>
      <c r="I16" s="458"/>
      <c r="J16" s="458">
        <f t="shared" si="0"/>
        <v>18683343</v>
      </c>
    </row>
    <row r="17" spans="1:10" s="57" customFormat="1" x14ac:dyDescent="0.2">
      <c r="A17" s="415" t="s">
        <v>342</v>
      </c>
      <c r="B17" s="498" t="s">
        <v>892</v>
      </c>
      <c r="C17" s="499">
        <v>5619750</v>
      </c>
      <c r="D17" s="499"/>
      <c r="E17" s="499">
        <v>1238250</v>
      </c>
      <c r="F17" s="499">
        <v>4381500</v>
      </c>
      <c r="G17" s="499"/>
      <c r="H17" s="499"/>
      <c r="I17" s="499"/>
      <c r="J17" s="458">
        <f t="shared" si="0"/>
        <v>5619750</v>
      </c>
    </row>
    <row r="18" spans="1:10" s="57" customFormat="1" x14ac:dyDescent="0.2">
      <c r="A18" s="415" t="s">
        <v>344</v>
      </c>
      <c r="B18" s="498" t="s">
        <v>887</v>
      </c>
      <c r="C18" s="499">
        <v>25000000</v>
      </c>
      <c r="D18" s="499"/>
      <c r="E18" s="499">
        <v>7318119</v>
      </c>
      <c r="F18" s="499">
        <v>17681881</v>
      </c>
      <c r="G18" s="499"/>
      <c r="H18" s="499"/>
      <c r="I18" s="499"/>
      <c r="J18" s="458">
        <f t="shared" si="0"/>
        <v>25000000</v>
      </c>
    </row>
    <row r="19" spans="1:10" s="57" customFormat="1" x14ac:dyDescent="0.2">
      <c r="A19" s="415" t="s">
        <v>346</v>
      </c>
      <c r="B19" s="498" t="s">
        <v>889</v>
      </c>
      <c r="C19" s="499">
        <v>151765500</v>
      </c>
      <c r="D19" s="499"/>
      <c r="E19" s="499">
        <v>7128185</v>
      </c>
      <c r="F19" s="499">
        <v>140195598</v>
      </c>
      <c r="G19" s="499">
        <v>3732322</v>
      </c>
      <c r="H19" s="499">
        <v>709395</v>
      </c>
      <c r="I19" s="499"/>
      <c r="J19" s="458">
        <f t="shared" si="0"/>
        <v>151765500</v>
      </c>
    </row>
    <row r="20" spans="1:10" s="57" customFormat="1" x14ac:dyDescent="0.2">
      <c r="A20" s="415" t="s">
        <v>348</v>
      </c>
      <c r="B20" s="498" t="s">
        <v>888</v>
      </c>
      <c r="C20" s="499">
        <v>271378625</v>
      </c>
      <c r="D20" s="499"/>
      <c r="E20" s="499"/>
      <c r="F20" s="499">
        <v>271378625</v>
      </c>
      <c r="G20" s="499"/>
      <c r="H20" s="499"/>
      <c r="I20" s="499"/>
      <c r="J20" s="458">
        <f t="shared" si="0"/>
        <v>271378625</v>
      </c>
    </row>
    <row r="21" spans="1:10" s="57" customFormat="1" x14ac:dyDescent="0.2">
      <c r="A21" s="415" t="s">
        <v>350</v>
      </c>
      <c r="B21" s="498" t="s">
        <v>890</v>
      </c>
      <c r="C21" s="499">
        <v>9764880</v>
      </c>
      <c r="D21" s="499"/>
      <c r="E21" s="499">
        <v>1235605</v>
      </c>
      <c r="F21" s="499">
        <v>2858476</v>
      </c>
      <c r="G21" s="499">
        <v>2707746</v>
      </c>
      <c r="H21" s="499">
        <v>2661184</v>
      </c>
      <c r="I21" s="499">
        <v>301869</v>
      </c>
      <c r="J21" s="458">
        <f t="shared" si="0"/>
        <v>9764880</v>
      </c>
    </row>
    <row r="22" spans="1:10" s="57" customFormat="1" x14ac:dyDescent="0.2">
      <c r="A22" s="415" t="s">
        <v>352</v>
      </c>
      <c r="B22" s="498" t="s">
        <v>891</v>
      </c>
      <c r="C22" s="499">
        <v>108757148</v>
      </c>
      <c r="D22" s="499"/>
      <c r="E22" s="499">
        <v>35731970</v>
      </c>
      <c r="F22" s="499">
        <v>64561872</v>
      </c>
      <c r="G22" s="499">
        <v>8463306</v>
      </c>
      <c r="H22" s="499"/>
      <c r="I22" s="499"/>
      <c r="J22" s="458">
        <f t="shared" si="0"/>
        <v>108757148</v>
      </c>
    </row>
    <row r="23" spans="1:10" s="422" customFormat="1" x14ac:dyDescent="0.2">
      <c r="A23" s="415" t="s">
        <v>354</v>
      </c>
      <c r="B23" s="500" t="s">
        <v>45</v>
      </c>
      <c r="C23" s="457">
        <f>SUM(C10:C22)</f>
        <v>984053295</v>
      </c>
      <c r="D23" s="457">
        <f t="shared" ref="D23:J23" si="1">SUM(D10:D22)</f>
        <v>21560713</v>
      </c>
      <c r="E23" s="457">
        <f t="shared" si="1"/>
        <v>173604561</v>
      </c>
      <c r="F23" s="457">
        <f t="shared" si="1"/>
        <v>730651515</v>
      </c>
      <c r="G23" s="457">
        <f t="shared" si="1"/>
        <v>39032210</v>
      </c>
      <c r="H23" s="457">
        <f t="shared" si="1"/>
        <v>18725443</v>
      </c>
      <c r="I23" s="457">
        <f t="shared" si="1"/>
        <v>301869</v>
      </c>
      <c r="J23" s="457">
        <f t="shared" si="1"/>
        <v>983876311</v>
      </c>
    </row>
    <row r="24" spans="1:10" s="57" customFormat="1" x14ac:dyDescent="0.2"/>
    <row r="25" spans="1:10" s="57" customFormat="1" x14ac:dyDescent="0.2">
      <c r="B25" s="57" t="s">
        <v>894</v>
      </c>
    </row>
    <row r="26" spans="1:10" s="57" customFormat="1" x14ac:dyDescent="0.2">
      <c r="B26" s="57" t="s">
        <v>895</v>
      </c>
    </row>
    <row r="27" spans="1:10" s="57" customFormat="1" x14ac:dyDescent="0.2">
      <c r="B27" s="57" t="s">
        <v>896</v>
      </c>
    </row>
    <row r="28" spans="1:10" s="57" customFormat="1" x14ac:dyDescent="0.2">
      <c r="B28" s="57" t="s">
        <v>897</v>
      </c>
    </row>
    <row r="29" spans="1:10" s="57" customFormat="1" x14ac:dyDescent="0.2">
      <c r="B29" s="57" t="s">
        <v>898</v>
      </c>
    </row>
    <row r="30" spans="1:10" s="57" customFormat="1" x14ac:dyDescent="0.2">
      <c r="B30" s="57" t="s">
        <v>899</v>
      </c>
    </row>
    <row r="32" spans="1:10" x14ac:dyDescent="0.2">
      <c r="B32" s="54"/>
    </row>
  </sheetData>
  <mergeCells count="2">
    <mergeCell ref="B4:J4"/>
    <mergeCell ref="B5:J5"/>
  </mergeCells>
  <pageMargins left="0.78740157480314965" right="0.43307086614173229" top="0.51181102362204722" bottom="0.51181102362204722" header="0.51181102362204722" footer="0.51181102362204722"/>
  <pageSetup paperSize="9" scale="94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8"/>
  <sheetViews>
    <sheetView workbookViewId="0">
      <pane xSplit="4" ySplit="8" topLeftCell="O39" activePane="bottomRight" state="frozen"/>
      <selection pane="topRight" activeCell="E1" sqref="E1"/>
      <selection pane="bottomLeft" activeCell="A9" sqref="A9"/>
      <selection pane="bottomRight" activeCell="A54" sqref="A54:X54"/>
    </sheetView>
  </sheetViews>
  <sheetFormatPr defaultRowHeight="12.75" x14ac:dyDescent="0.2"/>
  <cols>
    <col min="1" max="1" width="8" style="7" customWidth="1"/>
    <col min="2" max="3" width="9.140625" style="7"/>
    <col min="4" max="4" width="26.85546875" style="7" customWidth="1"/>
    <col min="5" max="5" width="11.5703125" style="7" customWidth="1"/>
    <col min="6" max="6" width="12" style="7" customWidth="1"/>
    <col min="7" max="7" width="11.5703125" style="7" customWidth="1"/>
    <col min="8" max="8" width="11.140625" style="7" customWidth="1"/>
    <col min="9" max="9" width="11.42578125" style="7" customWidth="1"/>
    <col min="10" max="10" width="11.85546875" style="7" customWidth="1"/>
    <col min="11" max="11" width="11.28515625" style="7" customWidth="1"/>
    <col min="12" max="12" width="11.42578125" style="7" customWidth="1"/>
    <col min="13" max="24" width="11.5703125" style="7" customWidth="1"/>
    <col min="25" max="200" width="9.140625" style="7"/>
    <col min="201" max="201" width="8" style="7" customWidth="1"/>
    <col min="202" max="203" width="9.140625" style="7"/>
    <col min="204" max="204" width="25.140625" style="7" customWidth="1"/>
    <col min="205" max="206" width="12.85546875" style="7" customWidth="1"/>
    <col min="207" max="207" width="11.140625" style="7" customWidth="1"/>
    <col min="208" max="208" width="8.85546875" style="7" customWidth="1"/>
    <col min="209" max="209" width="9.85546875" style="7" customWidth="1"/>
    <col min="210" max="210" width="8.85546875" style="7" customWidth="1"/>
    <col min="211" max="212" width="9.42578125" style="7" customWidth="1"/>
    <col min="213" max="213" width="8.85546875" style="7" customWidth="1"/>
    <col min="214" max="214" width="8" style="7" customWidth="1"/>
    <col min="215" max="215" width="9.42578125" style="7" customWidth="1"/>
    <col min="216" max="216" width="10.85546875" style="7" customWidth="1"/>
    <col min="217" max="217" width="14.42578125" style="7" customWidth="1"/>
    <col min="218" max="218" width="13" style="7" customWidth="1"/>
    <col min="219" max="219" width="11.140625" style="7" bestFit="1" customWidth="1"/>
    <col min="220" max="220" width="10" style="7" bestFit="1" customWidth="1"/>
    <col min="221" max="456" width="9.140625" style="7"/>
    <col min="457" max="457" width="8" style="7" customWidth="1"/>
    <col min="458" max="459" width="9.140625" style="7"/>
    <col min="460" max="460" width="25.140625" style="7" customWidth="1"/>
    <col min="461" max="462" width="12.85546875" style="7" customWidth="1"/>
    <col min="463" max="463" width="11.140625" style="7" customWidth="1"/>
    <col min="464" max="464" width="8.85546875" style="7" customWidth="1"/>
    <col min="465" max="465" width="9.85546875" style="7" customWidth="1"/>
    <col min="466" max="466" width="8.85546875" style="7" customWidth="1"/>
    <col min="467" max="468" width="9.42578125" style="7" customWidth="1"/>
    <col min="469" max="469" width="8.85546875" style="7" customWidth="1"/>
    <col min="470" max="470" width="8" style="7" customWidth="1"/>
    <col min="471" max="471" width="9.42578125" style="7" customWidth="1"/>
    <col min="472" max="472" width="10.85546875" style="7" customWidth="1"/>
    <col min="473" max="473" width="14.42578125" style="7" customWidth="1"/>
    <col min="474" max="474" width="13" style="7" customWidth="1"/>
    <col min="475" max="475" width="11.140625" style="7" bestFit="1" customWidth="1"/>
    <col min="476" max="476" width="10" style="7" bestFit="1" customWidth="1"/>
    <col min="477" max="712" width="9.140625" style="7"/>
    <col min="713" max="713" width="8" style="7" customWidth="1"/>
    <col min="714" max="715" width="9.140625" style="7"/>
    <col min="716" max="716" width="25.140625" style="7" customWidth="1"/>
    <col min="717" max="718" width="12.85546875" style="7" customWidth="1"/>
    <col min="719" max="719" width="11.140625" style="7" customWidth="1"/>
    <col min="720" max="720" width="8.85546875" style="7" customWidth="1"/>
    <col min="721" max="721" width="9.85546875" style="7" customWidth="1"/>
    <col min="722" max="722" width="8.85546875" style="7" customWidth="1"/>
    <col min="723" max="724" width="9.42578125" style="7" customWidth="1"/>
    <col min="725" max="725" width="8.85546875" style="7" customWidth="1"/>
    <col min="726" max="726" width="8" style="7" customWidth="1"/>
    <col min="727" max="727" width="9.42578125" style="7" customWidth="1"/>
    <col min="728" max="728" width="10.85546875" style="7" customWidth="1"/>
    <col min="729" max="729" width="14.42578125" style="7" customWidth="1"/>
    <col min="730" max="730" width="13" style="7" customWidth="1"/>
    <col min="731" max="731" width="11.140625" style="7" bestFit="1" customWidth="1"/>
    <col min="732" max="732" width="10" style="7" bestFit="1" customWidth="1"/>
    <col min="733" max="968" width="9.140625" style="7"/>
    <col min="969" max="969" width="8" style="7" customWidth="1"/>
    <col min="970" max="971" width="9.140625" style="7"/>
    <col min="972" max="972" width="25.140625" style="7" customWidth="1"/>
    <col min="973" max="974" width="12.85546875" style="7" customWidth="1"/>
    <col min="975" max="975" width="11.140625" style="7" customWidth="1"/>
    <col min="976" max="976" width="8.85546875" style="7" customWidth="1"/>
    <col min="977" max="977" width="9.85546875" style="7" customWidth="1"/>
    <col min="978" max="978" width="8.85546875" style="7" customWidth="1"/>
    <col min="979" max="980" width="9.42578125" style="7" customWidth="1"/>
    <col min="981" max="981" width="8.85546875" style="7" customWidth="1"/>
    <col min="982" max="982" width="8" style="7" customWidth="1"/>
    <col min="983" max="983" width="9.42578125" style="7" customWidth="1"/>
    <col min="984" max="984" width="10.85546875" style="7" customWidth="1"/>
    <col min="985" max="985" width="14.42578125" style="7" customWidth="1"/>
    <col min="986" max="986" width="13" style="7" customWidth="1"/>
    <col min="987" max="987" width="11.140625" style="7" bestFit="1" customWidth="1"/>
    <col min="988" max="988" width="10" style="7" bestFit="1" customWidth="1"/>
    <col min="989" max="1224" width="9.140625" style="7"/>
    <col min="1225" max="1225" width="8" style="7" customWidth="1"/>
    <col min="1226" max="1227" width="9.140625" style="7"/>
    <col min="1228" max="1228" width="25.140625" style="7" customWidth="1"/>
    <col min="1229" max="1230" width="12.85546875" style="7" customWidth="1"/>
    <col min="1231" max="1231" width="11.140625" style="7" customWidth="1"/>
    <col min="1232" max="1232" width="8.85546875" style="7" customWidth="1"/>
    <col min="1233" max="1233" width="9.85546875" style="7" customWidth="1"/>
    <col min="1234" max="1234" width="8.85546875" style="7" customWidth="1"/>
    <col min="1235" max="1236" width="9.42578125" style="7" customWidth="1"/>
    <col min="1237" max="1237" width="8.85546875" style="7" customWidth="1"/>
    <col min="1238" max="1238" width="8" style="7" customWidth="1"/>
    <col min="1239" max="1239" width="9.42578125" style="7" customWidth="1"/>
    <col min="1240" max="1240" width="10.85546875" style="7" customWidth="1"/>
    <col min="1241" max="1241" width="14.42578125" style="7" customWidth="1"/>
    <col min="1242" max="1242" width="13" style="7" customWidth="1"/>
    <col min="1243" max="1243" width="11.140625" style="7" bestFit="1" customWidth="1"/>
    <col min="1244" max="1244" width="10" style="7" bestFit="1" customWidth="1"/>
    <col min="1245" max="1480" width="9.140625" style="7"/>
    <col min="1481" max="1481" width="8" style="7" customWidth="1"/>
    <col min="1482" max="1483" width="9.140625" style="7"/>
    <col min="1484" max="1484" width="25.140625" style="7" customWidth="1"/>
    <col min="1485" max="1486" width="12.85546875" style="7" customWidth="1"/>
    <col min="1487" max="1487" width="11.140625" style="7" customWidth="1"/>
    <col min="1488" max="1488" width="8.85546875" style="7" customWidth="1"/>
    <col min="1489" max="1489" width="9.85546875" style="7" customWidth="1"/>
    <col min="1490" max="1490" width="8.85546875" style="7" customWidth="1"/>
    <col min="1491" max="1492" width="9.42578125" style="7" customWidth="1"/>
    <col min="1493" max="1493" width="8.85546875" style="7" customWidth="1"/>
    <col min="1494" max="1494" width="8" style="7" customWidth="1"/>
    <col min="1495" max="1495" width="9.42578125" style="7" customWidth="1"/>
    <col min="1496" max="1496" width="10.85546875" style="7" customWidth="1"/>
    <col min="1497" max="1497" width="14.42578125" style="7" customWidth="1"/>
    <col min="1498" max="1498" width="13" style="7" customWidth="1"/>
    <col min="1499" max="1499" width="11.140625" style="7" bestFit="1" customWidth="1"/>
    <col min="1500" max="1500" width="10" style="7" bestFit="1" customWidth="1"/>
    <col min="1501" max="1736" width="9.140625" style="7"/>
    <col min="1737" max="1737" width="8" style="7" customWidth="1"/>
    <col min="1738" max="1739" width="9.140625" style="7"/>
    <col min="1740" max="1740" width="25.140625" style="7" customWidth="1"/>
    <col min="1741" max="1742" width="12.85546875" style="7" customWidth="1"/>
    <col min="1743" max="1743" width="11.140625" style="7" customWidth="1"/>
    <col min="1744" max="1744" width="8.85546875" style="7" customWidth="1"/>
    <col min="1745" max="1745" width="9.85546875" style="7" customWidth="1"/>
    <col min="1746" max="1746" width="8.85546875" style="7" customWidth="1"/>
    <col min="1747" max="1748" width="9.42578125" style="7" customWidth="1"/>
    <col min="1749" max="1749" width="8.85546875" style="7" customWidth="1"/>
    <col min="1750" max="1750" width="8" style="7" customWidth="1"/>
    <col min="1751" max="1751" width="9.42578125" style="7" customWidth="1"/>
    <col min="1752" max="1752" width="10.85546875" style="7" customWidth="1"/>
    <col min="1753" max="1753" width="14.42578125" style="7" customWidth="1"/>
    <col min="1754" max="1754" width="13" style="7" customWidth="1"/>
    <col min="1755" max="1755" width="11.140625" style="7" bestFit="1" customWidth="1"/>
    <col min="1756" max="1756" width="10" style="7" bestFit="1" customWidth="1"/>
    <col min="1757" max="1992" width="9.140625" style="7"/>
    <col min="1993" max="1993" width="8" style="7" customWidth="1"/>
    <col min="1994" max="1995" width="9.140625" style="7"/>
    <col min="1996" max="1996" width="25.140625" style="7" customWidth="1"/>
    <col min="1997" max="1998" width="12.85546875" style="7" customWidth="1"/>
    <col min="1999" max="1999" width="11.140625" style="7" customWidth="1"/>
    <col min="2000" max="2000" width="8.85546875" style="7" customWidth="1"/>
    <col min="2001" max="2001" width="9.85546875" style="7" customWidth="1"/>
    <col min="2002" max="2002" width="8.85546875" style="7" customWidth="1"/>
    <col min="2003" max="2004" width="9.42578125" style="7" customWidth="1"/>
    <col min="2005" max="2005" width="8.85546875" style="7" customWidth="1"/>
    <col min="2006" max="2006" width="8" style="7" customWidth="1"/>
    <col min="2007" max="2007" width="9.42578125" style="7" customWidth="1"/>
    <col min="2008" max="2008" width="10.85546875" style="7" customWidth="1"/>
    <col min="2009" max="2009" width="14.42578125" style="7" customWidth="1"/>
    <col min="2010" max="2010" width="13" style="7" customWidth="1"/>
    <col min="2011" max="2011" width="11.140625" style="7" bestFit="1" customWidth="1"/>
    <col min="2012" max="2012" width="10" style="7" bestFit="1" customWidth="1"/>
    <col min="2013" max="2248" width="9.140625" style="7"/>
    <col min="2249" max="2249" width="8" style="7" customWidth="1"/>
    <col min="2250" max="2251" width="9.140625" style="7"/>
    <col min="2252" max="2252" width="25.140625" style="7" customWidth="1"/>
    <col min="2253" max="2254" width="12.85546875" style="7" customWidth="1"/>
    <col min="2255" max="2255" width="11.140625" style="7" customWidth="1"/>
    <col min="2256" max="2256" width="8.85546875" style="7" customWidth="1"/>
    <col min="2257" max="2257" width="9.85546875" style="7" customWidth="1"/>
    <col min="2258" max="2258" width="8.85546875" style="7" customWidth="1"/>
    <col min="2259" max="2260" width="9.42578125" style="7" customWidth="1"/>
    <col min="2261" max="2261" width="8.85546875" style="7" customWidth="1"/>
    <col min="2262" max="2262" width="8" style="7" customWidth="1"/>
    <col min="2263" max="2263" width="9.42578125" style="7" customWidth="1"/>
    <col min="2264" max="2264" width="10.85546875" style="7" customWidth="1"/>
    <col min="2265" max="2265" width="14.42578125" style="7" customWidth="1"/>
    <col min="2266" max="2266" width="13" style="7" customWidth="1"/>
    <col min="2267" max="2267" width="11.140625" style="7" bestFit="1" customWidth="1"/>
    <col min="2268" max="2268" width="10" style="7" bestFit="1" customWidth="1"/>
    <col min="2269" max="2504" width="9.140625" style="7"/>
    <col min="2505" max="2505" width="8" style="7" customWidth="1"/>
    <col min="2506" max="2507" width="9.140625" style="7"/>
    <col min="2508" max="2508" width="25.140625" style="7" customWidth="1"/>
    <col min="2509" max="2510" width="12.85546875" style="7" customWidth="1"/>
    <col min="2511" max="2511" width="11.140625" style="7" customWidth="1"/>
    <col min="2512" max="2512" width="8.85546875" style="7" customWidth="1"/>
    <col min="2513" max="2513" width="9.85546875" style="7" customWidth="1"/>
    <col min="2514" max="2514" width="8.85546875" style="7" customWidth="1"/>
    <col min="2515" max="2516" width="9.42578125" style="7" customWidth="1"/>
    <col min="2517" max="2517" width="8.85546875" style="7" customWidth="1"/>
    <col min="2518" max="2518" width="8" style="7" customWidth="1"/>
    <col min="2519" max="2519" width="9.42578125" style="7" customWidth="1"/>
    <col min="2520" max="2520" width="10.85546875" style="7" customWidth="1"/>
    <col min="2521" max="2521" width="14.42578125" style="7" customWidth="1"/>
    <col min="2522" max="2522" width="13" style="7" customWidth="1"/>
    <col min="2523" max="2523" width="11.140625" style="7" bestFit="1" customWidth="1"/>
    <col min="2524" max="2524" width="10" style="7" bestFit="1" customWidth="1"/>
    <col min="2525" max="2760" width="9.140625" style="7"/>
    <col min="2761" max="2761" width="8" style="7" customWidth="1"/>
    <col min="2762" max="2763" width="9.140625" style="7"/>
    <col min="2764" max="2764" width="25.140625" style="7" customWidth="1"/>
    <col min="2765" max="2766" width="12.85546875" style="7" customWidth="1"/>
    <col min="2767" max="2767" width="11.140625" style="7" customWidth="1"/>
    <col min="2768" max="2768" width="8.85546875" style="7" customWidth="1"/>
    <col min="2769" max="2769" width="9.85546875" style="7" customWidth="1"/>
    <col min="2770" max="2770" width="8.85546875" style="7" customWidth="1"/>
    <col min="2771" max="2772" width="9.42578125" style="7" customWidth="1"/>
    <col min="2773" max="2773" width="8.85546875" style="7" customWidth="1"/>
    <col min="2774" max="2774" width="8" style="7" customWidth="1"/>
    <col min="2775" max="2775" width="9.42578125" style="7" customWidth="1"/>
    <col min="2776" max="2776" width="10.85546875" style="7" customWidth="1"/>
    <col min="2777" max="2777" width="14.42578125" style="7" customWidth="1"/>
    <col min="2778" max="2778" width="13" style="7" customWidth="1"/>
    <col min="2779" max="2779" width="11.140625" style="7" bestFit="1" customWidth="1"/>
    <col min="2780" max="2780" width="10" style="7" bestFit="1" customWidth="1"/>
    <col min="2781" max="3016" width="9.140625" style="7"/>
    <col min="3017" max="3017" width="8" style="7" customWidth="1"/>
    <col min="3018" max="3019" width="9.140625" style="7"/>
    <col min="3020" max="3020" width="25.140625" style="7" customWidth="1"/>
    <col min="3021" max="3022" width="12.85546875" style="7" customWidth="1"/>
    <col min="3023" max="3023" width="11.140625" style="7" customWidth="1"/>
    <col min="3024" max="3024" width="8.85546875" style="7" customWidth="1"/>
    <col min="3025" max="3025" width="9.85546875" style="7" customWidth="1"/>
    <col min="3026" max="3026" width="8.85546875" style="7" customWidth="1"/>
    <col min="3027" max="3028" width="9.42578125" style="7" customWidth="1"/>
    <col min="3029" max="3029" width="8.85546875" style="7" customWidth="1"/>
    <col min="3030" max="3030" width="8" style="7" customWidth="1"/>
    <col min="3031" max="3031" width="9.42578125" style="7" customWidth="1"/>
    <col min="3032" max="3032" width="10.85546875" style="7" customWidth="1"/>
    <col min="3033" max="3033" width="14.42578125" style="7" customWidth="1"/>
    <col min="3034" max="3034" width="13" style="7" customWidth="1"/>
    <col min="3035" max="3035" width="11.140625" style="7" bestFit="1" customWidth="1"/>
    <col min="3036" max="3036" width="10" style="7" bestFit="1" customWidth="1"/>
    <col min="3037" max="3272" width="9.140625" style="7"/>
    <col min="3273" max="3273" width="8" style="7" customWidth="1"/>
    <col min="3274" max="3275" width="9.140625" style="7"/>
    <col min="3276" max="3276" width="25.140625" style="7" customWidth="1"/>
    <col min="3277" max="3278" width="12.85546875" style="7" customWidth="1"/>
    <col min="3279" max="3279" width="11.140625" style="7" customWidth="1"/>
    <col min="3280" max="3280" width="8.85546875" style="7" customWidth="1"/>
    <col min="3281" max="3281" width="9.85546875" style="7" customWidth="1"/>
    <col min="3282" max="3282" width="8.85546875" style="7" customWidth="1"/>
    <col min="3283" max="3284" width="9.42578125" style="7" customWidth="1"/>
    <col min="3285" max="3285" width="8.85546875" style="7" customWidth="1"/>
    <col min="3286" max="3286" width="8" style="7" customWidth="1"/>
    <col min="3287" max="3287" width="9.42578125" style="7" customWidth="1"/>
    <col min="3288" max="3288" width="10.85546875" style="7" customWidth="1"/>
    <col min="3289" max="3289" width="14.42578125" style="7" customWidth="1"/>
    <col min="3290" max="3290" width="13" style="7" customWidth="1"/>
    <col min="3291" max="3291" width="11.140625" style="7" bestFit="1" customWidth="1"/>
    <col min="3292" max="3292" width="10" style="7" bestFit="1" customWidth="1"/>
    <col min="3293" max="3528" width="9.140625" style="7"/>
    <col min="3529" max="3529" width="8" style="7" customWidth="1"/>
    <col min="3530" max="3531" width="9.140625" style="7"/>
    <col min="3532" max="3532" width="25.140625" style="7" customWidth="1"/>
    <col min="3533" max="3534" width="12.85546875" style="7" customWidth="1"/>
    <col min="3535" max="3535" width="11.140625" style="7" customWidth="1"/>
    <col min="3536" max="3536" width="8.85546875" style="7" customWidth="1"/>
    <col min="3537" max="3537" width="9.85546875" style="7" customWidth="1"/>
    <col min="3538" max="3538" width="8.85546875" style="7" customWidth="1"/>
    <col min="3539" max="3540" width="9.42578125" style="7" customWidth="1"/>
    <col min="3541" max="3541" width="8.85546875" style="7" customWidth="1"/>
    <col min="3542" max="3542" width="8" style="7" customWidth="1"/>
    <col min="3543" max="3543" width="9.42578125" style="7" customWidth="1"/>
    <col min="3544" max="3544" width="10.85546875" style="7" customWidth="1"/>
    <col min="3545" max="3545" width="14.42578125" style="7" customWidth="1"/>
    <col min="3546" max="3546" width="13" style="7" customWidth="1"/>
    <col min="3547" max="3547" width="11.140625" style="7" bestFit="1" customWidth="1"/>
    <col min="3548" max="3548" width="10" style="7" bestFit="1" customWidth="1"/>
    <col min="3549" max="3784" width="9.140625" style="7"/>
    <col min="3785" max="3785" width="8" style="7" customWidth="1"/>
    <col min="3786" max="3787" width="9.140625" style="7"/>
    <col min="3788" max="3788" width="25.140625" style="7" customWidth="1"/>
    <col min="3789" max="3790" width="12.85546875" style="7" customWidth="1"/>
    <col min="3791" max="3791" width="11.140625" style="7" customWidth="1"/>
    <col min="3792" max="3792" width="8.85546875" style="7" customWidth="1"/>
    <col min="3793" max="3793" width="9.85546875" style="7" customWidth="1"/>
    <col min="3794" max="3794" width="8.85546875" style="7" customWidth="1"/>
    <col min="3795" max="3796" width="9.42578125" style="7" customWidth="1"/>
    <col min="3797" max="3797" width="8.85546875" style="7" customWidth="1"/>
    <col min="3798" max="3798" width="8" style="7" customWidth="1"/>
    <col min="3799" max="3799" width="9.42578125" style="7" customWidth="1"/>
    <col min="3800" max="3800" width="10.85546875" style="7" customWidth="1"/>
    <col min="3801" max="3801" width="14.42578125" style="7" customWidth="1"/>
    <col min="3802" max="3802" width="13" style="7" customWidth="1"/>
    <col min="3803" max="3803" width="11.140625" style="7" bestFit="1" customWidth="1"/>
    <col min="3804" max="3804" width="10" style="7" bestFit="1" customWidth="1"/>
    <col min="3805" max="4040" width="9.140625" style="7"/>
    <col min="4041" max="4041" width="8" style="7" customWidth="1"/>
    <col min="4042" max="4043" width="9.140625" style="7"/>
    <col min="4044" max="4044" width="25.140625" style="7" customWidth="1"/>
    <col min="4045" max="4046" width="12.85546875" style="7" customWidth="1"/>
    <col min="4047" max="4047" width="11.140625" style="7" customWidth="1"/>
    <col min="4048" max="4048" width="8.85546875" style="7" customWidth="1"/>
    <col min="4049" max="4049" width="9.85546875" style="7" customWidth="1"/>
    <col min="4050" max="4050" width="8.85546875" style="7" customWidth="1"/>
    <col min="4051" max="4052" width="9.42578125" style="7" customWidth="1"/>
    <col min="4053" max="4053" width="8.85546875" style="7" customWidth="1"/>
    <col min="4054" max="4054" width="8" style="7" customWidth="1"/>
    <col min="4055" max="4055" width="9.42578125" style="7" customWidth="1"/>
    <col min="4056" max="4056" width="10.85546875" style="7" customWidth="1"/>
    <col min="4057" max="4057" width="14.42578125" style="7" customWidth="1"/>
    <col min="4058" max="4058" width="13" style="7" customWidth="1"/>
    <col min="4059" max="4059" width="11.140625" style="7" bestFit="1" customWidth="1"/>
    <col min="4060" max="4060" width="10" style="7" bestFit="1" customWidth="1"/>
    <col min="4061" max="4296" width="9.140625" style="7"/>
    <col min="4297" max="4297" width="8" style="7" customWidth="1"/>
    <col min="4298" max="4299" width="9.140625" style="7"/>
    <col min="4300" max="4300" width="25.140625" style="7" customWidth="1"/>
    <col min="4301" max="4302" width="12.85546875" style="7" customWidth="1"/>
    <col min="4303" max="4303" width="11.140625" style="7" customWidth="1"/>
    <col min="4304" max="4304" width="8.85546875" style="7" customWidth="1"/>
    <col min="4305" max="4305" width="9.85546875" style="7" customWidth="1"/>
    <col min="4306" max="4306" width="8.85546875" style="7" customWidth="1"/>
    <col min="4307" max="4308" width="9.42578125" style="7" customWidth="1"/>
    <col min="4309" max="4309" width="8.85546875" style="7" customWidth="1"/>
    <col min="4310" max="4310" width="8" style="7" customWidth="1"/>
    <col min="4311" max="4311" width="9.42578125" style="7" customWidth="1"/>
    <col min="4312" max="4312" width="10.85546875" style="7" customWidth="1"/>
    <col min="4313" max="4313" width="14.42578125" style="7" customWidth="1"/>
    <col min="4314" max="4314" width="13" style="7" customWidth="1"/>
    <col min="4315" max="4315" width="11.140625" style="7" bestFit="1" customWidth="1"/>
    <col min="4316" max="4316" width="10" style="7" bestFit="1" customWidth="1"/>
    <col min="4317" max="4552" width="9.140625" style="7"/>
    <col min="4553" max="4553" width="8" style="7" customWidth="1"/>
    <col min="4554" max="4555" width="9.140625" style="7"/>
    <col min="4556" max="4556" width="25.140625" style="7" customWidth="1"/>
    <col min="4557" max="4558" width="12.85546875" style="7" customWidth="1"/>
    <col min="4559" max="4559" width="11.140625" style="7" customWidth="1"/>
    <col min="4560" max="4560" width="8.85546875" style="7" customWidth="1"/>
    <col min="4561" max="4561" width="9.85546875" style="7" customWidth="1"/>
    <col min="4562" max="4562" width="8.85546875" style="7" customWidth="1"/>
    <col min="4563" max="4564" width="9.42578125" style="7" customWidth="1"/>
    <col min="4565" max="4565" width="8.85546875" style="7" customWidth="1"/>
    <col min="4566" max="4566" width="8" style="7" customWidth="1"/>
    <col min="4567" max="4567" width="9.42578125" style="7" customWidth="1"/>
    <col min="4568" max="4568" width="10.85546875" style="7" customWidth="1"/>
    <col min="4569" max="4569" width="14.42578125" style="7" customWidth="1"/>
    <col min="4570" max="4570" width="13" style="7" customWidth="1"/>
    <col min="4571" max="4571" width="11.140625" style="7" bestFit="1" customWidth="1"/>
    <col min="4572" max="4572" width="10" style="7" bestFit="1" customWidth="1"/>
    <col min="4573" max="4808" width="9.140625" style="7"/>
    <col min="4809" max="4809" width="8" style="7" customWidth="1"/>
    <col min="4810" max="4811" width="9.140625" style="7"/>
    <col min="4812" max="4812" width="25.140625" style="7" customWidth="1"/>
    <col min="4813" max="4814" width="12.85546875" style="7" customWidth="1"/>
    <col min="4815" max="4815" width="11.140625" style="7" customWidth="1"/>
    <col min="4816" max="4816" width="8.85546875" style="7" customWidth="1"/>
    <col min="4817" max="4817" width="9.85546875" style="7" customWidth="1"/>
    <col min="4818" max="4818" width="8.85546875" style="7" customWidth="1"/>
    <col min="4819" max="4820" width="9.42578125" style="7" customWidth="1"/>
    <col min="4821" max="4821" width="8.85546875" style="7" customWidth="1"/>
    <col min="4822" max="4822" width="8" style="7" customWidth="1"/>
    <col min="4823" max="4823" width="9.42578125" style="7" customWidth="1"/>
    <col min="4824" max="4824" width="10.85546875" style="7" customWidth="1"/>
    <col min="4825" max="4825" width="14.42578125" style="7" customWidth="1"/>
    <col min="4826" max="4826" width="13" style="7" customWidth="1"/>
    <col min="4827" max="4827" width="11.140625" style="7" bestFit="1" customWidth="1"/>
    <col min="4828" max="4828" width="10" style="7" bestFit="1" customWidth="1"/>
    <col min="4829" max="5064" width="9.140625" style="7"/>
    <col min="5065" max="5065" width="8" style="7" customWidth="1"/>
    <col min="5066" max="5067" width="9.140625" style="7"/>
    <col min="5068" max="5068" width="25.140625" style="7" customWidth="1"/>
    <col min="5069" max="5070" width="12.85546875" style="7" customWidth="1"/>
    <col min="5071" max="5071" width="11.140625" style="7" customWidth="1"/>
    <col min="5072" max="5072" width="8.85546875" style="7" customWidth="1"/>
    <col min="5073" max="5073" width="9.85546875" style="7" customWidth="1"/>
    <col min="5074" max="5074" width="8.85546875" style="7" customWidth="1"/>
    <col min="5075" max="5076" width="9.42578125" style="7" customWidth="1"/>
    <col min="5077" max="5077" width="8.85546875" style="7" customWidth="1"/>
    <col min="5078" max="5078" width="8" style="7" customWidth="1"/>
    <col min="5079" max="5079" width="9.42578125" style="7" customWidth="1"/>
    <col min="5080" max="5080" width="10.85546875" style="7" customWidth="1"/>
    <col min="5081" max="5081" width="14.42578125" style="7" customWidth="1"/>
    <col min="5082" max="5082" width="13" style="7" customWidth="1"/>
    <col min="5083" max="5083" width="11.140625" style="7" bestFit="1" customWidth="1"/>
    <col min="5084" max="5084" width="10" style="7" bestFit="1" customWidth="1"/>
    <col min="5085" max="5320" width="9.140625" style="7"/>
    <col min="5321" max="5321" width="8" style="7" customWidth="1"/>
    <col min="5322" max="5323" width="9.140625" style="7"/>
    <col min="5324" max="5324" width="25.140625" style="7" customWidth="1"/>
    <col min="5325" max="5326" width="12.85546875" style="7" customWidth="1"/>
    <col min="5327" max="5327" width="11.140625" style="7" customWidth="1"/>
    <col min="5328" max="5328" width="8.85546875" style="7" customWidth="1"/>
    <col min="5329" max="5329" width="9.85546875" style="7" customWidth="1"/>
    <col min="5330" max="5330" width="8.85546875" style="7" customWidth="1"/>
    <col min="5331" max="5332" width="9.42578125" style="7" customWidth="1"/>
    <col min="5333" max="5333" width="8.85546875" style="7" customWidth="1"/>
    <col min="5334" max="5334" width="8" style="7" customWidth="1"/>
    <col min="5335" max="5335" width="9.42578125" style="7" customWidth="1"/>
    <col min="5336" max="5336" width="10.85546875" style="7" customWidth="1"/>
    <col min="5337" max="5337" width="14.42578125" style="7" customWidth="1"/>
    <col min="5338" max="5338" width="13" style="7" customWidth="1"/>
    <col min="5339" max="5339" width="11.140625" style="7" bestFit="1" customWidth="1"/>
    <col min="5340" max="5340" width="10" style="7" bestFit="1" customWidth="1"/>
    <col min="5341" max="5576" width="9.140625" style="7"/>
    <col min="5577" max="5577" width="8" style="7" customWidth="1"/>
    <col min="5578" max="5579" width="9.140625" style="7"/>
    <col min="5580" max="5580" width="25.140625" style="7" customWidth="1"/>
    <col min="5581" max="5582" width="12.85546875" style="7" customWidth="1"/>
    <col min="5583" max="5583" width="11.140625" style="7" customWidth="1"/>
    <col min="5584" max="5584" width="8.85546875" style="7" customWidth="1"/>
    <col min="5585" max="5585" width="9.85546875" style="7" customWidth="1"/>
    <col min="5586" max="5586" width="8.85546875" style="7" customWidth="1"/>
    <col min="5587" max="5588" width="9.42578125" style="7" customWidth="1"/>
    <col min="5589" max="5589" width="8.85546875" style="7" customWidth="1"/>
    <col min="5590" max="5590" width="8" style="7" customWidth="1"/>
    <col min="5591" max="5591" width="9.42578125" style="7" customWidth="1"/>
    <col min="5592" max="5592" width="10.85546875" style="7" customWidth="1"/>
    <col min="5593" max="5593" width="14.42578125" style="7" customWidth="1"/>
    <col min="5594" max="5594" width="13" style="7" customWidth="1"/>
    <col min="5595" max="5595" width="11.140625" style="7" bestFit="1" customWidth="1"/>
    <col min="5596" max="5596" width="10" style="7" bestFit="1" customWidth="1"/>
    <col min="5597" max="5832" width="9.140625" style="7"/>
    <col min="5833" max="5833" width="8" style="7" customWidth="1"/>
    <col min="5834" max="5835" width="9.140625" style="7"/>
    <col min="5836" max="5836" width="25.140625" style="7" customWidth="1"/>
    <col min="5837" max="5838" width="12.85546875" style="7" customWidth="1"/>
    <col min="5839" max="5839" width="11.140625" style="7" customWidth="1"/>
    <col min="5840" max="5840" width="8.85546875" style="7" customWidth="1"/>
    <col min="5841" max="5841" width="9.85546875" style="7" customWidth="1"/>
    <col min="5842" max="5842" width="8.85546875" style="7" customWidth="1"/>
    <col min="5843" max="5844" width="9.42578125" style="7" customWidth="1"/>
    <col min="5845" max="5845" width="8.85546875" style="7" customWidth="1"/>
    <col min="5846" max="5846" width="8" style="7" customWidth="1"/>
    <col min="5847" max="5847" width="9.42578125" style="7" customWidth="1"/>
    <col min="5848" max="5848" width="10.85546875" style="7" customWidth="1"/>
    <col min="5849" max="5849" width="14.42578125" style="7" customWidth="1"/>
    <col min="5850" max="5850" width="13" style="7" customWidth="1"/>
    <col min="5851" max="5851" width="11.140625" style="7" bestFit="1" customWidth="1"/>
    <col min="5852" max="5852" width="10" style="7" bestFit="1" customWidth="1"/>
    <col min="5853" max="6088" width="9.140625" style="7"/>
    <col min="6089" max="6089" width="8" style="7" customWidth="1"/>
    <col min="6090" max="6091" width="9.140625" style="7"/>
    <col min="6092" max="6092" width="25.140625" style="7" customWidth="1"/>
    <col min="6093" max="6094" width="12.85546875" style="7" customWidth="1"/>
    <col min="6095" max="6095" width="11.140625" style="7" customWidth="1"/>
    <col min="6096" max="6096" width="8.85546875" style="7" customWidth="1"/>
    <col min="6097" max="6097" width="9.85546875" style="7" customWidth="1"/>
    <col min="6098" max="6098" width="8.85546875" style="7" customWidth="1"/>
    <col min="6099" max="6100" width="9.42578125" style="7" customWidth="1"/>
    <col min="6101" max="6101" width="8.85546875" style="7" customWidth="1"/>
    <col min="6102" max="6102" width="8" style="7" customWidth="1"/>
    <col min="6103" max="6103" width="9.42578125" style="7" customWidth="1"/>
    <col min="6104" max="6104" width="10.85546875" style="7" customWidth="1"/>
    <col min="6105" max="6105" width="14.42578125" style="7" customWidth="1"/>
    <col min="6106" max="6106" width="13" style="7" customWidth="1"/>
    <col min="6107" max="6107" width="11.140625" style="7" bestFit="1" customWidth="1"/>
    <col min="6108" max="6108" width="10" style="7" bestFit="1" customWidth="1"/>
    <col min="6109" max="6344" width="9.140625" style="7"/>
    <col min="6345" max="6345" width="8" style="7" customWidth="1"/>
    <col min="6346" max="6347" width="9.140625" style="7"/>
    <col min="6348" max="6348" width="25.140625" style="7" customWidth="1"/>
    <col min="6349" max="6350" width="12.85546875" style="7" customWidth="1"/>
    <col min="6351" max="6351" width="11.140625" style="7" customWidth="1"/>
    <col min="6352" max="6352" width="8.85546875" style="7" customWidth="1"/>
    <col min="6353" max="6353" width="9.85546875" style="7" customWidth="1"/>
    <col min="6354" max="6354" width="8.85546875" style="7" customWidth="1"/>
    <col min="6355" max="6356" width="9.42578125" style="7" customWidth="1"/>
    <col min="6357" max="6357" width="8.85546875" style="7" customWidth="1"/>
    <col min="6358" max="6358" width="8" style="7" customWidth="1"/>
    <col min="6359" max="6359" width="9.42578125" style="7" customWidth="1"/>
    <col min="6360" max="6360" width="10.85546875" style="7" customWidth="1"/>
    <col min="6361" max="6361" width="14.42578125" style="7" customWidth="1"/>
    <col min="6362" max="6362" width="13" style="7" customWidth="1"/>
    <col min="6363" max="6363" width="11.140625" style="7" bestFit="1" customWidth="1"/>
    <col min="6364" max="6364" width="10" style="7" bestFit="1" customWidth="1"/>
    <col min="6365" max="6600" width="9.140625" style="7"/>
    <col min="6601" max="6601" width="8" style="7" customWidth="1"/>
    <col min="6602" max="6603" width="9.140625" style="7"/>
    <col min="6604" max="6604" width="25.140625" style="7" customWidth="1"/>
    <col min="6605" max="6606" width="12.85546875" style="7" customWidth="1"/>
    <col min="6607" max="6607" width="11.140625" style="7" customWidth="1"/>
    <col min="6608" max="6608" width="8.85546875" style="7" customWidth="1"/>
    <col min="6609" max="6609" width="9.85546875" style="7" customWidth="1"/>
    <col min="6610" max="6610" width="8.85546875" style="7" customWidth="1"/>
    <col min="6611" max="6612" width="9.42578125" style="7" customWidth="1"/>
    <col min="6613" max="6613" width="8.85546875" style="7" customWidth="1"/>
    <col min="6614" max="6614" width="8" style="7" customWidth="1"/>
    <col min="6615" max="6615" width="9.42578125" style="7" customWidth="1"/>
    <col min="6616" max="6616" width="10.85546875" style="7" customWidth="1"/>
    <col min="6617" max="6617" width="14.42578125" style="7" customWidth="1"/>
    <col min="6618" max="6618" width="13" style="7" customWidth="1"/>
    <col min="6619" max="6619" width="11.140625" style="7" bestFit="1" customWidth="1"/>
    <col min="6620" max="6620" width="10" style="7" bestFit="1" customWidth="1"/>
    <col min="6621" max="6856" width="9.140625" style="7"/>
    <col min="6857" max="6857" width="8" style="7" customWidth="1"/>
    <col min="6858" max="6859" width="9.140625" style="7"/>
    <col min="6860" max="6860" width="25.140625" style="7" customWidth="1"/>
    <col min="6861" max="6862" width="12.85546875" style="7" customWidth="1"/>
    <col min="6863" max="6863" width="11.140625" style="7" customWidth="1"/>
    <col min="6864" max="6864" width="8.85546875" style="7" customWidth="1"/>
    <col min="6865" max="6865" width="9.85546875" style="7" customWidth="1"/>
    <col min="6866" max="6866" width="8.85546875" style="7" customWidth="1"/>
    <col min="6867" max="6868" width="9.42578125" style="7" customWidth="1"/>
    <col min="6869" max="6869" width="8.85546875" style="7" customWidth="1"/>
    <col min="6870" max="6870" width="8" style="7" customWidth="1"/>
    <col min="6871" max="6871" width="9.42578125" style="7" customWidth="1"/>
    <col min="6872" max="6872" width="10.85546875" style="7" customWidth="1"/>
    <col min="6873" max="6873" width="14.42578125" style="7" customWidth="1"/>
    <col min="6874" max="6874" width="13" style="7" customWidth="1"/>
    <col min="6875" max="6875" width="11.140625" style="7" bestFit="1" customWidth="1"/>
    <col min="6876" max="6876" width="10" style="7" bestFit="1" customWidth="1"/>
    <col min="6877" max="7112" width="9.140625" style="7"/>
    <col min="7113" max="7113" width="8" style="7" customWidth="1"/>
    <col min="7114" max="7115" width="9.140625" style="7"/>
    <col min="7116" max="7116" width="25.140625" style="7" customWidth="1"/>
    <col min="7117" max="7118" width="12.85546875" style="7" customWidth="1"/>
    <col min="7119" max="7119" width="11.140625" style="7" customWidth="1"/>
    <col min="7120" max="7120" width="8.85546875" style="7" customWidth="1"/>
    <col min="7121" max="7121" width="9.85546875" style="7" customWidth="1"/>
    <col min="7122" max="7122" width="8.85546875" style="7" customWidth="1"/>
    <col min="7123" max="7124" width="9.42578125" style="7" customWidth="1"/>
    <col min="7125" max="7125" width="8.85546875" style="7" customWidth="1"/>
    <col min="7126" max="7126" width="8" style="7" customWidth="1"/>
    <col min="7127" max="7127" width="9.42578125" style="7" customWidth="1"/>
    <col min="7128" max="7128" width="10.85546875" style="7" customWidth="1"/>
    <col min="7129" max="7129" width="14.42578125" style="7" customWidth="1"/>
    <col min="7130" max="7130" width="13" style="7" customWidth="1"/>
    <col min="7131" max="7131" width="11.140625" style="7" bestFit="1" customWidth="1"/>
    <col min="7132" max="7132" width="10" style="7" bestFit="1" customWidth="1"/>
    <col min="7133" max="7368" width="9.140625" style="7"/>
    <col min="7369" max="7369" width="8" style="7" customWidth="1"/>
    <col min="7370" max="7371" width="9.140625" style="7"/>
    <col min="7372" max="7372" width="25.140625" style="7" customWidth="1"/>
    <col min="7373" max="7374" width="12.85546875" style="7" customWidth="1"/>
    <col min="7375" max="7375" width="11.140625" style="7" customWidth="1"/>
    <col min="7376" max="7376" width="8.85546875" style="7" customWidth="1"/>
    <col min="7377" max="7377" width="9.85546875" style="7" customWidth="1"/>
    <col min="7378" max="7378" width="8.85546875" style="7" customWidth="1"/>
    <col min="7379" max="7380" width="9.42578125" style="7" customWidth="1"/>
    <col min="7381" max="7381" width="8.85546875" style="7" customWidth="1"/>
    <col min="7382" max="7382" width="8" style="7" customWidth="1"/>
    <col min="7383" max="7383" width="9.42578125" style="7" customWidth="1"/>
    <col min="7384" max="7384" width="10.85546875" style="7" customWidth="1"/>
    <col min="7385" max="7385" width="14.42578125" style="7" customWidth="1"/>
    <col min="7386" max="7386" width="13" style="7" customWidth="1"/>
    <col min="7387" max="7387" width="11.140625" style="7" bestFit="1" customWidth="1"/>
    <col min="7388" max="7388" width="10" style="7" bestFit="1" customWidth="1"/>
    <col min="7389" max="7624" width="9.140625" style="7"/>
    <col min="7625" max="7625" width="8" style="7" customWidth="1"/>
    <col min="7626" max="7627" width="9.140625" style="7"/>
    <col min="7628" max="7628" width="25.140625" style="7" customWidth="1"/>
    <col min="7629" max="7630" width="12.85546875" style="7" customWidth="1"/>
    <col min="7631" max="7631" width="11.140625" style="7" customWidth="1"/>
    <col min="7632" max="7632" width="8.85546875" style="7" customWidth="1"/>
    <col min="7633" max="7633" width="9.85546875" style="7" customWidth="1"/>
    <col min="7634" max="7634" width="8.85546875" style="7" customWidth="1"/>
    <col min="7635" max="7636" width="9.42578125" style="7" customWidth="1"/>
    <col min="7637" max="7637" width="8.85546875" style="7" customWidth="1"/>
    <col min="7638" max="7638" width="8" style="7" customWidth="1"/>
    <col min="7639" max="7639" width="9.42578125" style="7" customWidth="1"/>
    <col min="7640" max="7640" width="10.85546875" style="7" customWidth="1"/>
    <col min="7641" max="7641" width="14.42578125" style="7" customWidth="1"/>
    <col min="7642" max="7642" width="13" style="7" customWidth="1"/>
    <col min="7643" max="7643" width="11.140625" style="7" bestFit="1" customWidth="1"/>
    <col min="7644" max="7644" width="10" style="7" bestFit="1" customWidth="1"/>
    <col min="7645" max="7880" width="9.140625" style="7"/>
    <col min="7881" max="7881" width="8" style="7" customWidth="1"/>
    <col min="7882" max="7883" width="9.140625" style="7"/>
    <col min="7884" max="7884" width="25.140625" style="7" customWidth="1"/>
    <col min="7885" max="7886" width="12.85546875" style="7" customWidth="1"/>
    <col min="7887" max="7887" width="11.140625" style="7" customWidth="1"/>
    <col min="7888" max="7888" width="8.85546875" style="7" customWidth="1"/>
    <col min="7889" max="7889" width="9.85546875" style="7" customWidth="1"/>
    <col min="7890" max="7890" width="8.85546875" style="7" customWidth="1"/>
    <col min="7891" max="7892" width="9.42578125" style="7" customWidth="1"/>
    <col min="7893" max="7893" width="8.85546875" style="7" customWidth="1"/>
    <col min="7894" max="7894" width="8" style="7" customWidth="1"/>
    <col min="7895" max="7895" width="9.42578125" style="7" customWidth="1"/>
    <col min="7896" max="7896" width="10.85546875" style="7" customWidth="1"/>
    <col min="7897" max="7897" width="14.42578125" style="7" customWidth="1"/>
    <col min="7898" max="7898" width="13" style="7" customWidth="1"/>
    <col min="7899" max="7899" width="11.140625" style="7" bestFit="1" customWidth="1"/>
    <col min="7900" max="7900" width="10" style="7" bestFit="1" customWidth="1"/>
    <col min="7901" max="8136" width="9.140625" style="7"/>
    <col min="8137" max="8137" width="8" style="7" customWidth="1"/>
    <col min="8138" max="8139" width="9.140625" style="7"/>
    <col min="8140" max="8140" width="25.140625" style="7" customWidth="1"/>
    <col min="8141" max="8142" width="12.85546875" style="7" customWidth="1"/>
    <col min="8143" max="8143" width="11.140625" style="7" customWidth="1"/>
    <col min="8144" max="8144" width="8.85546875" style="7" customWidth="1"/>
    <col min="8145" max="8145" width="9.85546875" style="7" customWidth="1"/>
    <col min="8146" max="8146" width="8.85546875" style="7" customWidth="1"/>
    <col min="8147" max="8148" width="9.42578125" style="7" customWidth="1"/>
    <col min="8149" max="8149" width="8.85546875" style="7" customWidth="1"/>
    <col min="8150" max="8150" width="8" style="7" customWidth="1"/>
    <col min="8151" max="8151" width="9.42578125" style="7" customWidth="1"/>
    <col min="8152" max="8152" width="10.85546875" style="7" customWidth="1"/>
    <col min="8153" max="8153" width="14.42578125" style="7" customWidth="1"/>
    <col min="8154" max="8154" width="13" style="7" customWidth="1"/>
    <col min="8155" max="8155" width="11.140625" style="7" bestFit="1" customWidth="1"/>
    <col min="8156" max="8156" width="10" style="7" bestFit="1" customWidth="1"/>
    <col min="8157" max="8392" width="9.140625" style="7"/>
    <col min="8393" max="8393" width="8" style="7" customWidth="1"/>
    <col min="8394" max="8395" width="9.140625" style="7"/>
    <col min="8396" max="8396" width="25.140625" style="7" customWidth="1"/>
    <col min="8397" max="8398" width="12.85546875" style="7" customWidth="1"/>
    <col min="8399" max="8399" width="11.140625" style="7" customWidth="1"/>
    <col min="8400" max="8400" width="8.85546875" style="7" customWidth="1"/>
    <col min="8401" max="8401" width="9.85546875" style="7" customWidth="1"/>
    <col min="8402" max="8402" width="8.85546875" style="7" customWidth="1"/>
    <col min="8403" max="8404" width="9.42578125" style="7" customWidth="1"/>
    <col min="8405" max="8405" width="8.85546875" style="7" customWidth="1"/>
    <col min="8406" max="8406" width="8" style="7" customWidth="1"/>
    <col min="8407" max="8407" width="9.42578125" style="7" customWidth="1"/>
    <col min="8408" max="8408" width="10.85546875" style="7" customWidth="1"/>
    <col min="8409" max="8409" width="14.42578125" style="7" customWidth="1"/>
    <col min="8410" max="8410" width="13" style="7" customWidth="1"/>
    <col min="8411" max="8411" width="11.140625" style="7" bestFit="1" customWidth="1"/>
    <col min="8412" max="8412" width="10" style="7" bestFit="1" customWidth="1"/>
    <col min="8413" max="8648" width="9.140625" style="7"/>
    <col min="8649" max="8649" width="8" style="7" customWidth="1"/>
    <col min="8650" max="8651" width="9.140625" style="7"/>
    <col min="8652" max="8652" width="25.140625" style="7" customWidth="1"/>
    <col min="8653" max="8654" width="12.85546875" style="7" customWidth="1"/>
    <col min="8655" max="8655" width="11.140625" style="7" customWidth="1"/>
    <col min="8656" max="8656" width="8.85546875" style="7" customWidth="1"/>
    <col min="8657" max="8657" width="9.85546875" style="7" customWidth="1"/>
    <col min="8658" max="8658" width="8.85546875" style="7" customWidth="1"/>
    <col min="8659" max="8660" width="9.42578125" style="7" customWidth="1"/>
    <col min="8661" max="8661" width="8.85546875" style="7" customWidth="1"/>
    <col min="8662" max="8662" width="8" style="7" customWidth="1"/>
    <col min="8663" max="8663" width="9.42578125" style="7" customWidth="1"/>
    <col min="8664" max="8664" width="10.85546875" style="7" customWidth="1"/>
    <col min="8665" max="8665" width="14.42578125" style="7" customWidth="1"/>
    <col min="8666" max="8666" width="13" style="7" customWidth="1"/>
    <col min="8667" max="8667" width="11.140625" style="7" bestFit="1" customWidth="1"/>
    <col min="8668" max="8668" width="10" style="7" bestFit="1" customWidth="1"/>
    <col min="8669" max="8904" width="9.140625" style="7"/>
    <col min="8905" max="8905" width="8" style="7" customWidth="1"/>
    <col min="8906" max="8907" width="9.140625" style="7"/>
    <col min="8908" max="8908" width="25.140625" style="7" customWidth="1"/>
    <col min="8909" max="8910" width="12.85546875" style="7" customWidth="1"/>
    <col min="8911" max="8911" width="11.140625" style="7" customWidth="1"/>
    <col min="8912" max="8912" width="8.85546875" style="7" customWidth="1"/>
    <col min="8913" max="8913" width="9.85546875" style="7" customWidth="1"/>
    <col min="8914" max="8914" width="8.85546875" style="7" customWidth="1"/>
    <col min="8915" max="8916" width="9.42578125" style="7" customWidth="1"/>
    <col min="8917" max="8917" width="8.85546875" style="7" customWidth="1"/>
    <col min="8918" max="8918" width="8" style="7" customWidth="1"/>
    <col min="8919" max="8919" width="9.42578125" style="7" customWidth="1"/>
    <col min="8920" max="8920" width="10.85546875" style="7" customWidth="1"/>
    <col min="8921" max="8921" width="14.42578125" style="7" customWidth="1"/>
    <col min="8922" max="8922" width="13" style="7" customWidth="1"/>
    <col min="8923" max="8923" width="11.140625" style="7" bestFit="1" customWidth="1"/>
    <col min="8924" max="8924" width="10" style="7" bestFit="1" customWidth="1"/>
    <col min="8925" max="9160" width="9.140625" style="7"/>
    <col min="9161" max="9161" width="8" style="7" customWidth="1"/>
    <col min="9162" max="9163" width="9.140625" style="7"/>
    <col min="9164" max="9164" width="25.140625" style="7" customWidth="1"/>
    <col min="9165" max="9166" width="12.85546875" style="7" customWidth="1"/>
    <col min="9167" max="9167" width="11.140625" style="7" customWidth="1"/>
    <col min="9168" max="9168" width="8.85546875" style="7" customWidth="1"/>
    <col min="9169" max="9169" width="9.85546875" style="7" customWidth="1"/>
    <col min="9170" max="9170" width="8.85546875" style="7" customWidth="1"/>
    <col min="9171" max="9172" width="9.42578125" style="7" customWidth="1"/>
    <col min="9173" max="9173" width="8.85546875" style="7" customWidth="1"/>
    <col min="9174" max="9174" width="8" style="7" customWidth="1"/>
    <col min="9175" max="9175" width="9.42578125" style="7" customWidth="1"/>
    <col min="9176" max="9176" width="10.85546875" style="7" customWidth="1"/>
    <col min="9177" max="9177" width="14.42578125" style="7" customWidth="1"/>
    <col min="9178" max="9178" width="13" style="7" customWidth="1"/>
    <col min="9179" max="9179" width="11.140625" style="7" bestFit="1" customWidth="1"/>
    <col min="9180" max="9180" width="10" style="7" bestFit="1" customWidth="1"/>
    <col min="9181" max="9416" width="9.140625" style="7"/>
    <col min="9417" max="9417" width="8" style="7" customWidth="1"/>
    <col min="9418" max="9419" width="9.140625" style="7"/>
    <col min="9420" max="9420" width="25.140625" style="7" customWidth="1"/>
    <col min="9421" max="9422" width="12.85546875" style="7" customWidth="1"/>
    <col min="9423" max="9423" width="11.140625" style="7" customWidth="1"/>
    <col min="9424" max="9424" width="8.85546875" style="7" customWidth="1"/>
    <col min="9425" max="9425" width="9.85546875" style="7" customWidth="1"/>
    <col min="9426" max="9426" width="8.85546875" style="7" customWidth="1"/>
    <col min="9427" max="9428" width="9.42578125" style="7" customWidth="1"/>
    <col min="9429" max="9429" width="8.85546875" style="7" customWidth="1"/>
    <col min="9430" max="9430" width="8" style="7" customWidth="1"/>
    <col min="9431" max="9431" width="9.42578125" style="7" customWidth="1"/>
    <col min="9432" max="9432" width="10.85546875" style="7" customWidth="1"/>
    <col min="9433" max="9433" width="14.42578125" style="7" customWidth="1"/>
    <col min="9434" max="9434" width="13" style="7" customWidth="1"/>
    <col min="9435" max="9435" width="11.140625" style="7" bestFit="1" customWidth="1"/>
    <col min="9436" max="9436" width="10" style="7" bestFit="1" customWidth="1"/>
    <col min="9437" max="9672" width="9.140625" style="7"/>
    <col min="9673" max="9673" width="8" style="7" customWidth="1"/>
    <col min="9674" max="9675" width="9.140625" style="7"/>
    <col min="9676" max="9676" width="25.140625" style="7" customWidth="1"/>
    <col min="9677" max="9678" width="12.85546875" style="7" customWidth="1"/>
    <col min="9679" max="9679" width="11.140625" style="7" customWidth="1"/>
    <col min="9680" max="9680" width="8.85546875" style="7" customWidth="1"/>
    <col min="9681" max="9681" width="9.85546875" style="7" customWidth="1"/>
    <col min="9682" max="9682" width="8.85546875" style="7" customWidth="1"/>
    <col min="9683" max="9684" width="9.42578125" style="7" customWidth="1"/>
    <col min="9685" max="9685" width="8.85546875" style="7" customWidth="1"/>
    <col min="9686" max="9686" width="8" style="7" customWidth="1"/>
    <col min="9687" max="9687" width="9.42578125" style="7" customWidth="1"/>
    <col min="9688" max="9688" width="10.85546875" style="7" customWidth="1"/>
    <col min="9689" max="9689" width="14.42578125" style="7" customWidth="1"/>
    <col min="9690" max="9690" width="13" style="7" customWidth="1"/>
    <col min="9691" max="9691" width="11.140625" style="7" bestFit="1" customWidth="1"/>
    <col min="9692" max="9692" width="10" style="7" bestFit="1" customWidth="1"/>
    <col min="9693" max="9928" width="9.140625" style="7"/>
    <col min="9929" max="9929" width="8" style="7" customWidth="1"/>
    <col min="9930" max="9931" width="9.140625" style="7"/>
    <col min="9932" max="9932" width="25.140625" style="7" customWidth="1"/>
    <col min="9933" max="9934" width="12.85546875" style="7" customWidth="1"/>
    <col min="9935" max="9935" width="11.140625" style="7" customWidth="1"/>
    <col min="9936" max="9936" width="8.85546875" style="7" customWidth="1"/>
    <col min="9937" max="9937" width="9.85546875" style="7" customWidth="1"/>
    <col min="9938" max="9938" width="8.85546875" style="7" customWidth="1"/>
    <col min="9939" max="9940" width="9.42578125" style="7" customWidth="1"/>
    <col min="9941" max="9941" width="8.85546875" style="7" customWidth="1"/>
    <col min="9942" max="9942" width="8" style="7" customWidth="1"/>
    <col min="9943" max="9943" width="9.42578125" style="7" customWidth="1"/>
    <col min="9944" max="9944" width="10.85546875" style="7" customWidth="1"/>
    <col min="9945" max="9945" width="14.42578125" style="7" customWidth="1"/>
    <col min="9946" max="9946" width="13" style="7" customWidth="1"/>
    <col min="9947" max="9947" width="11.140625" style="7" bestFit="1" customWidth="1"/>
    <col min="9948" max="9948" width="10" style="7" bestFit="1" customWidth="1"/>
    <col min="9949" max="10184" width="9.140625" style="7"/>
    <col min="10185" max="10185" width="8" style="7" customWidth="1"/>
    <col min="10186" max="10187" width="9.140625" style="7"/>
    <col min="10188" max="10188" width="25.140625" style="7" customWidth="1"/>
    <col min="10189" max="10190" width="12.85546875" style="7" customWidth="1"/>
    <col min="10191" max="10191" width="11.140625" style="7" customWidth="1"/>
    <col min="10192" max="10192" width="8.85546875" style="7" customWidth="1"/>
    <col min="10193" max="10193" width="9.85546875" style="7" customWidth="1"/>
    <col min="10194" max="10194" width="8.85546875" style="7" customWidth="1"/>
    <col min="10195" max="10196" width="9.42578125" style="7" customWidth="1"/>
    <col min="10197" max="10197" width="8.85546875" style="7" customWidth="1"/>
    <col min="10198" max="10198" width="8" style="7" customWidth="1"/>
    <col min="10199" max="10199" width="9.42578125" style="7" customWidth="1"/>
    <col min="10200" max="10200" width="10.85546875" style="7" customWidth="1"/>
    <col min="10201" max="10201" width="14.42578125" style="7" customWidth="1"/>
    <col min="10202" max="10202" width="13" style="7" customWidth="1"/>
    <col min="10203" max="10203" width="11.140625" style="7" bestFit="1" customWidth="1"/>
    <col min="10204" max="10204" width="10" style="7" bestFit="1" customWidth="1"/>
    <col min="10205" max="10440" width="9.140625" style="7"/>
    <col min="10441" max="10441" width="8" style="7" customWidth="1"/>
    <col min="10442" max="10443" width="9.140625" style="7"/>
    <col min="10444" max="10444" width="25.140625" style="7" customWidth="1"/>
    <col min="10445" max="10446" width="12.85546875" style="7" customWidth="1"/>
    <col min="10447" max="10447" width="11.140625" style="7" customWidth="1"/>
    <col min="10448" max="10448" width="8.85546875" style="7" customWidth="1"/>
    <col min="10449" max="10449" width="9.85546875" style="7" customWidth="1"/>
    <col min="10450" max="10450" width="8.85546875" style="7" customWidth="1"/>
    <col min="10451" max="10452" width="9.42578125" style="7" customWidth="1"/>
    <col min="10453" max="10453" width="8.85546875" style="7" customWidth="1"/>
    <col min="10454" max="10454" width="8" style="7" customWidth="1"/>
    <col min="10455" max="10455" width="9.42578125" style="7" customWidth="1"/>
    <col min="10456" max="10456" width="10.85546875" style="7" customWidth="1"/>
    <col min="10457" max="10457" width="14.42578125" style="7" customWidth="1"/>
    <col min="10458" max="10458" width="13" style="7" customWidth="1"/>
    <col min="10459" max="10459" width="11.140625" style="7" bestFit="1" customWidth="1"/>
    <col min="10460" max="10460" width="10" style="7" bestFit="1" customWidth="1"/>
    <col min="10461" max="10696" width="9.140625" style="7"/>
    <col min="10697" max="10697" width="8" style="7" customWidth="1"/>
    <col min="10698" max="10699" width="9.140625" style="7"/>
    <col min="10700" max="10700" width="25.140625" style="7" customWidth="1"/>
    <col min="10701" max="10702" width="12.85546875" style="7" customWidth="1"/>
    <col min="10703" max="10703" width="11.140625" style="7" customWidth="1"/>
    <col min="10704" max="10704" width="8.85546875" style="7" customWidth="1"/>
    <col min="10705" max="10705" width="9.85546875" style="7" customWidth="1"/>
    <col min="10706" max="10706" width="8.85546875" style="7" customWidth="1"/>
    <col min="10707" max="10708" width="9.42578125" style="7" customWidth="1"/>
    <col min="10709" max="10709" width="8.85546875" style="7" customWidth="1"/>
    <col min="10710" max="10710" width="8" style="7" customWidth="1"/>
    <col min="10711" max="10711" width="9.42578125" style="7" customWidth="1"/>
    <col min="10712" max="10712" width="10.85546875" style="7" customWidth="1"/>
    <col min="10713" max="10713" width="14.42578125" style="7" customWidth="1"/>
    <col min="10714" max="10714" width="13" style="7" customWidth="1"/>
    <col min="10715" max="10715" width="11.140625" style="7" bestFit="1" customWidth="1"/>
    <col min="10716" max="10716" width="10" style="7" bestFit="1" customWidth="1"/>
    <col min="10717" max="10952" width="9.140625" style="7"/>
    <col min="10953" max="10953" width="8" style="7" customWidth="1"/>
    <col min="10954" max="10955" width="9.140625" style="7"/>
    <col min="10956" max="10956" width="25.140625" style="7" customWidth="1"/>
    <col min="10957" max="10958" width="12.85546875" style="7" customWidth="1"/>
    <col min="10959" max="10959" width="11.140625" style="7" customWidth="1"/>
    <col min="10960" max="10960" width="8.85546875" style="7" customWidth="1"/>
    <col min="10961" max="10961" width="9.85546875" style="7" customWidth="1"/>
    <col min="10962" max="10962" width="8.85546875" style="7" customWidth="1"/>
    <col min="10963" max="10964" width="9.42578125" style="7" customWidth="1"/>
    <col min="10965" max="10965" width="8.85546875" style="7" customWidth="1"/>
    <col min="10966" max="10966" width="8" style="7" customWidth="1"/>
    <col min="10967" max="10967" width="9.42578125" style="7" customWidth="1"/>
    <col min="10968" max="10968" width="10.85546875" style="7" customWidth="1"/>
    <col min="10969" max="10969" width="14.42578125" style="7" customWidth="1"/>
    <col min="10970" max="10970" width="13" style="7" customWidth="1"/>
    <col min="10971" max="10971" width="11.140625" style="7" bestFit="1" customWidth="1"/>
    <col min="10972" max="10972" width="10" style="7" bestFit="1" customWidth="1"/>
    <col min="10973" max="11208" width="9.140625" style="7"/>
    <col min="11209" max="11209" width="8" style="7" customWidth="1"/>
    <col min="11210" max="11211" width="9.140625" style="7"/>
    <col min="11212" max="11212" width="25.140625" style="7" customWidth="1"/>
    <col min="11213" max="11214" width="12.85546875" style="7" customWidth="1"/>
    <col min="11215" max="11215" width="11.140625" style="7" customWidth="1"/>
    <col min="11216" max="11216" width="8.85546875" style="7" customWidth="1"/>
    <col min="11217" max="11217" width="9.85546875" style="7" customWidth="1"/>
    <col min="11218" max="11218" width="8.85546875" style="7" customWidth="1"/>
    <col min="11219" max="11220" width="9.42578125" style="7" customWidth="1"/>
    <col min="11221" max="11221" width="8.85546875" style="7" customWidth="1"/>
    <col min="11222" max="11222" width="8" style="7" customWidth="1"/>
    <col min="11223" max="11223" width="9.42578125" style="7" customWidth="1"/>
    <col min="11224" max="11224" width="10.85546875" style="7" customWidth="1"/>
    <col min="11225" max="11225" width="14.42578125" style="7" customWidth="1"/>
    <col min="11226" max="11226" width="13" style="7" customWidth="1"/>
    <col min="11227" max="11227" width="11.140625" style="7" bestFit="1" customWidth="1"/>
    <col min="11228" max="11228" width="10" style="7" bestFit="1" customWidth="1"/>
    <col min="11229" max="11464" width="9.140625" style="7"/>
    <col min="11465" max="11465" width="8" style="7" customWidth="1"/>
    <col min="11466" max="11467" width="9.140625" style="7"/>
    <col min="11468" max="11468" width="25.140625" style="7" customWidth="1"/>
    <col min="11469" max="11470" width="12.85546875" style="7" customWidth="1"/>
    <col min="11471" max="11471" width="11.140625" style="7" customWidth="1"/>
    <col min="11472" max="11472" width="8.85546875" style="7" customWidth="1"/>
    <col min="11473" max="11473" width="9.85546875" style="7" customWidth="1"/>
    <col min="11474" max="11474" width="8.85546875" style="7" customWidth="1"/>
    <col min="11475" max="11476" width="9.42578125" style="7" customWidth="1"/>
    <col min="11477" max="11477" width="8.85546875" style="7" customWidth="1"/>
    <col min="11478" max="11478" width="8" style="7" customWidth="1"/>
    <col min="11479" max="11479" width="9.42578125" style="7" customWidth="1"/>
    <col min="11480" max="11480" width="10.85546875" style="7" customWidth="1"/>
    <col min="11481" max="11481" width="14.42578125" style="7" customWidth="1"/>
    <col min="11482" max="11482" width="13" style="7" customWidth="1"/>
    <col min="11483" max="11483" width="11.140625" style="7" bestFit="1" customWidth="1"/>
    <col min="11484" max="11484" width="10" style="7" bestFit="1" customWidth="1"/>
    <col min="11485" max="11720" width="9.140625" style="7"/>
    <col min="11721" max="11721" width="8" style="7" customWidth="1"/>
    <col min="11722" max="11723" width="9.140625" style="7"/>
    <col min="11724" max="11724" width="25.140625" style="7" customWidth="1"/>
    <col min="11725" max="11726" width="12.85546875" style="7" customWidth="1"/>
    <col min="11727" max="11727" width="11.140625" style="7" customWidth="1"/>
    <col min="11728" max="11728" width="8.85546875" style="7" customWidth="1"/>
    <col min="11729" max="11729" width="9.85546875" style="7" customWidth="1"/>
    <col min="11730" max="11730" width="8.85546875" style="7" customWidth="1"/>
    <col min="11731" max="11732" width="9.42578125" style="7" customWidth="1"/>
    <col min="11733" max="11733" width="8.85546875" style="7" customWidth="1"/>
    <col min="11734" max="11734" width="8" style="7" customWidth="1"/>
    <col min="11735" max="11735" width="9.42578125" style="7" customWidth="1"/>
    <col min="11736" max="11736" width="10.85546875" style="7" customWidth="1"/>
    <col min="11737" max="11737" width="14.42578125" style="7" customWidth="1"/>
    <col min="11738" max="11738" width="13" style="7" customWidth="1"/>
    <col min="11739" max="11739" width="11.140625" style="7" bestFit="1" customWidth="1"/>
    <col min="11740" max="11740" width="10" style="7" bestFit="1" customWidth="1"/>
    <col min="11741" max="11976" width="9.140625" style="7"/>
    <col min="11977" max="11977" width="8" style="7" customWidth="1"/>
    <col min="11978" max="11979" width="9.140625" style="7"/>
    <col min="11980" max="11980" width="25.140625" style="7" customWidth="1"/>
    <col min="11981" max="11982" width="12.85546875" style="7" customWidth="1"/>
    <col min="11983" max="11983" width="11.140625" style="7" customWidth="1"/>
    <col min="11984" max="11984" width="8.85546875" style="7" customWidth="1"/>
    <col min="11985" max="11985" width="9.85546875" style="7" customWidth="1"/>
    <col min="11986" max="11986" width="8.85546875" style="7" customWidth="1"/>
    <col min="11987" max="11988" width="9.42578125" style="7" customWidth="1"/>
    <col min="11989" max="11989" width="8.85546875" style="7" customWidth="1"/>
    <col min="11990" max="11990" width="8" style="7" customWidth="1"/>
    <col min="11991" max="11991" width="9.42578125" style="7" customWidth="1"/>
    <col min="11992" max="11992" width="10.85546875" style="7" customWidth="1"/>
    <col min="11993" max="11993" width="14.42578125" style="7" customWidth="1"/>
    <col min="11994" max="11994" width="13" style="7" customWidth="1"/>
    <col min="11995" max="11995" width="11.140625" style="7" bestFit="1" customWidth="1"/>
    <col min="11996" max="11996" width="10" style="7" bestFit="1" customWidth="1"/>
    <col min="11997" max="12232" width="9.140625" style="7"/>
    <col min="12233" max="12233" width="8" style="7" customWidth="1"/>
    <col min="12234" max="12235" width="9.140625" style="7"/>
    <col min="12236" max="12236" width="25.140625" style="7" customWidth="1"/>
    <col min="12237" max="12238" width="12.85546875" style="7" customWidth="1"/>
    <col min="12239" max="12239" width="11.140625" style="7" customWidth="1"/>
    <col min="12240" max="12240" width="8.85546875" style="7" customWidth="1"/>
    <col min="12241" max="12241" width="9.85546875" style="7" customWidth="1"/>
    <col min="12242" max="12242" width="8.85546875" style="7" customWidth="1"/>
    <col min="12243" max="12244" width="9.42578125" style="7" customWidth="1"/>
    <col min="12245" max="12245" width="8.85546875" style="7" customWidth="1"/>
    <col min="12246" max="12246" width="8" style="7" customWidth="1"/>
    <col min="12247" max="12247" width="9.42578125" style="7" customWidth="1"/>
    <col min="12248" max="12248" width="10.85546875" style="7" customWidth="1"/>
    <col min="12249" max="12249" width="14.42578125" style="7" customWidth="1"/>
    <col min="12250" max="12250" width="13" style="7" customWidth="1"/>
    <col min="12251" max="12251" width="11.140625" style="7" bestFit="1" customWidth="1"/>
    <col min="12252" max="12252" width="10" style="7" bestFit="1" customWidth="1"/>
    <col min="12253" max="12488" width="9.140625" style="7"/>
    <col min="12489" max="12489" width="8" style="7" customWidth="1"/>
    <col min="12490" max="12491" width="9.140625" style="7"/>
    <col min="12492" max="12492" width="25.140625" style="7" customWidth="1"/>
    <col min="12493" max="12494" width="12.85546875" style="7" customWidth="1"/>
    <col min="12495" max="12495" width="11.140625" style="7" customWidth="1"/>
    <col min="12496" max="12496" width="8.85546875" style="7" customWidth="1"/>
    <col min="12497" max="12497" width="9.85546875" style="7" customWidth="1"/>
    <col min="12498" max="12498" width="8.85546875" style="7" customWidth="1"/>
    <col min="12499" max="12500" width="9.42578125" style="7" customWidth="1"/>
    <col min="12501" max="12501" width="8.85546875" style="7" customWidth="1"/>
    <col min="12502" max="12502" width="8" style="7" customWidth="1"/>
    <col min="12503" max="12503" width="9.42578125" style="7" customWidth="1"/>
    <col min="12504" max="12504" width="10.85546875" style="7" customWidth="1"/>
    <col min="12505" max="12505" width="14.42578125" style="7" customWidth="1"/>
    <col min="12506" max="12506" width="13" style="7" customWidth="1"/>
    <col min="12507" max="12507" width="11.140625" style="7" bestFit="1" customWidth="1"/>
    <col min="12508" max="12508" width="10" style="7" bestFit="1" customWidth="1"/>
    <col min="12509" max="12744" width="9.140625" style="7"/>
    <col min="12745" max="12745" width="8" style="7" customWidth="1"/>
    <col min="12746" max="12747" width="9.140625" style="7"/>
    <col min="12748" max="12748" width="25.140625" style="7" customWidth="1"/>
    <col min="12749" max="12750" width="12.85546875" style="7" customWidth="1"/>
    <col min="12751" max="12751" width="11.140625" style="7" customWidth="1"/>
    <col min="12752" max="12752" width="8.85546875" style="7" customWidth="1"/>
    <col min="12753" max="12753" width="9.85546875" style="7" customWidth="1"/>
    <col min="12754" max="12754" width="8.85546875" style="7" customWidth="1"/>
    <col min="12755" max="12756" width="9.42578125" style="7" customWidth="1"/>
    <col min="12757" max="12757" width="8.85546875" style="7" customWidth="1"/>
    <col min="12758" max="12758" width="8" style="7" customWidth="1"/>
    <col min="12759" max="12759" width="9.42578125" style="7" customWidth="1"/>
    <col min="12760" max="12760" width="10.85546875" style="7" customWidth="1"/>
    <col min="12761" max="12761" width="14.42578125" style="7" customWidth="1"/>
    <col min="12762" max="12762" width="13" style="7" customWidth="1"/>
    <col min="12763" max="12763" width="11.140625" style="7" bestFit="1" customWidth="1"/>
    <col min="12764" max="12764" width="10" style="7" bestFit="1" customWidth="1"/>
    <col min="12765" max="13000" width="9.140625" style="7"/>
    <col min="13001" max="13001" width="8" style="7" customWidth="1"/>
    <col min="13002" max="13003" width="9.140625" style="7"/>
    <col min="13004" max="13004" width="25.140625" style="7" customWidth="1"/>
    <col min="13005" max="13006" width="12.85546875" style="7" customWidth="1"/>
    <col min="13007" max="13007" width="11.140625" style="7" customWidth="1"/>
    <col min="13008" max="13008" width="8.85546875" style="7" customWidth="1"/>
    <col min="13009" max="13009" width="9.85546875" style="7" customWidth="1"/>
    <col min="13010" max="13010" width="8.85546875" style="7" customWidth="1"/>
    <col min="13011" max="13012" width="9.42578125" style="7" customWidth="1"/>
    <col min="13013" max="13013" width="8.85546875" style="7" customWidth="1"/>
    <col min="13014" max="13014" width="8" style="7" customWidth="1"/>
    <col min="13015" max="13015" width="9.42578125" style="7" customWidth="1"/>
    <col min="13016" max="13016" width="10.85546875" style="7" customWidth="1"/>
    <col min="13017" max="13017" width="14.42578125" style="7" customWidth="1"/>
    <col min="13018" max="13018" width="13" style="7" customWidth="1"/>
    <col min="13019" max="13019" width="11.140625" style="7" bestFit="1" customWidth="1"/>
    <col min="13020" max="13020" width="10" style="7" bestFit="1" customWidth="1"/>
    <col min="13021" max="13256" width="9.140625" style="7"/>
    <col min="13257" max="13257" width="8" style="7" customWidth="1"/>
    <col min="13258" max="13259" width="9.140625" style="7"/>
    <col min="13260" max="13260" width="25.140625" style="7" customWidth="1"/>
    <col min="13261" max="13262" width="12.85546875" style="7" customWidth="1"/>
    <col min="13263" max="13263" width="11.140625" style="7" customWidth="1"/>
    <col min="13264" max="13264" width="8.85546875" style="7" customWidth="1"/>
    <col min="13265" max="13265" width="9.85546875" style="7" customWidth="1"/>
    <col min="13266" max="13266" width="8.85546875" style="7" customWidth="1"/>
    <col min="13267" max="13268" width="9.42578125" style="7" customWidth="1"/>
    <col min="13269" max="13269" width="8.85546875" style="7" customWidth="1"/>
    <col min="13270" max="13270" width="8" style="7" customWidth="1"/>
    <col min="13271" max="13271" width="9.42578125" style="7" customWidth="1"/>
    <col min="13272" max="13272" width="10.85546875" style="7" customWidth="1"/>
    <col min="13273" max="13273" width="14.42578125" style="7" customWidth="1"/>
    <col min="13274" max="13274" width="13" style="7" customWidth="1"/>
    <col min="13275" max="13275" width="11.140625" style="7" bestFit="1" customWidth="1"/>
    <col min="13276" max="13276" width="10" style="7" bestFit="1" customWidth="1"/>
    <col min="13277" max="13512" width="9.140625" style="7"/>
    <col min="13513" max="13513" width="8" style="7" customWidth="1"/>
    <col min="13514" max="13515" width="9.140625" style="7"/>
    <col min="13516" max="13516" width="25.140625" style="7" customWidth="1"/>
    <col min="13517" max="13518" width="12.85546875" style="7" customWidth="1"/>
    <col min="13519" max="13519" width="11.140625" style="7" customWidth="1"/>
    <col min="13520" max="13520" width="8.85546875" style="7" customWidth="1"/>
    <col min="13521" max="13521" width="9.85546875" style="7" customWidth="1"/>
    <col min="13522" max="13522" width="8.85546875" style="7" customWidth="1"/>
    <col min="13523" max="13524" width="9.42578125" style="7" customWidth="1"/>
    <col min="13525" max="13525" width="8.85546875" style="7" customWidth="1"/>
    <col min="13526" max="13526" width="8" style="7" customWidth="1"/>
    <col min="13527" max="13527" width="9.42578125" style="7" customWidth="1"/>
    <col min="13528" max="13528" width="10.85546875" style="7" customWidth="1"/>
    <col min="13529" max="13529" width="14.42578125" style="7" customWidth="1"/>
    <col min="13530" max="13530" width="13" style="7" customWidth="1"/>
    <col min="13531" max="13531" width="11.140625" style="7" bestFit="1" customWidth="1"/>
    <col min="13532" max="13532" width="10" style="7" bestFit="1" customWidth="1"/>
    <col min="13533" max="13768" width="9.140625" style="7"/>
    <col min="13769" max="13769" width="8" style="7" customWidth="1"/>
    <col min="13770" max="13771" width="9.140625" style="7"/>
    <col min="13772" max="13772" width="25.140625" style="7" customWidth="1"/>
    <col min="13773" max="13774" width="12.85546875" style="7" customWidth="1"/>
    <col min="13775" max="13775" width="11.140625" style="7" customWidth="1"/>
    <col min="13776" max="13776" width="8.85546875" style="7" customWidth="1"/>
    <col min="13777" max="13777" width="9.85546875" style="7" customWidth="1"/>
    <col min="13778" max="13778" width="8.85546875" style="7" customWidth="1"/>
    <col min="13779" max="13780" width="9.42578125" style="7" customWidth="1"/>
    <col min="13781" max="13781" width="8.85546875" style="7" customWidth="1"/>
    <col min="13782" max="13782" width="8" style="7" customWidth="1"/>
    <col min="13783" max="13783" width="9.42578125" style="7" customWidth="1"/>
    <col min="13784" max="13784" width="10.85546875" style="7" customWidth="1"/>
    <col min="13785" max="13785" width="14.42578125" style="7" customWidth="1"/>
    <col min="13786" max="13786" width="13" style="7" customWidth="1"/>
    <col min="13787" max="13787" width="11.140625" style="7" bestFit="1" customWidth="1"/>
    <col min="13788" max="13788" width="10" style="7" bestFit="1" customWidth="1"/>
    <col min="13789" max="14024" width="9.140625" style="7"/>
    <col min="14025" max="14025" width="8" style="7" customWidth="1"/>
    <col min="14026" max="14027" width="9.140625" style="7"/>
    <col min="14028" max="14028" width="25.140625" style="7" customWidth="1"/>
    <col min="14029" max="14030" width="12.85546875" style="7" customWidth="1"/>
    <col min="14031" max="14031" width="11.140625" style="7" customWidth="1"/>
    <col min="14032" max="14032" width="8.85546875" style="7" customWidth="1"/>
    <col min="14033" max="14033" width="9.85546875" style="7" customWidth="1"/>
    <col min="14034" max="14034" width="8.85546875" style="7" customWidth="1"/>
    <col min="14035" max="14036" width="9.42578125" style="7" customWidth="1"/>
    <col min="14037" max="14037" width="8.85546875" style="7" customWidth="1"/>
    <col min="14038" max="14038" width="8" style="7" customWidth="1"/>
    <col min="14039" max="14039" width="9.42578125" style="7" customWidth="1"/>
    <col min="14040" max="14040" width="10.85546875" style="7" customWidth="1"/>
    <col min="14041" max="14041" width="14.42578125" style="7" customWidth="1"/>
    <col min="14042" max="14042" width="13" style="7" customWidth="1"/>
    <col min="14043" max="14043" width="11.140625" style="7" bestFit="1" customWidth="1"/>
    <col min="14044" max="14044" width="10" style="7" bestFit="1" customWidth="1"/>
    <col min="14045" max="14280" width="9.140625" style="7"/>
    <col min="14281" max="14281" width="8" style="7" customWidth="1"/>
    <col min="14282" max="14283" width="9.140625" style="7"/>
    <col min="14284" max="14284" width="25.140625" style="7" customWidth="1"/>
    <col min="14285" max="14286" width="12.85546875" style="7" customWidth="1"/>
    <col min="14287" max="14287" width="11.140625" style="7" customWidth="1"/>
    <col min="14288" max="14288" width="8.85546875" style="7" customWidth="1"/>
    <col min="14289" max="14289" width="9.85546875" style="7" customWidth="1"/>
    <col min="14290" max="14290" width="8.85546875" style="7" customWidth="1"/>
    <col min="14291" max="14292" width="9.42578125" style="7" customWidth="1"/>
    <col min="14293" max="14293" width="8.85546875" style="7" customWidth="1"/>
    <col min="14294" max="14294" width="8" style="7" customWidth="1"/>
    <col min="14295" max="14295" width="9.42578125" style="7" customWidth="1"/>
    <col min="14296" max="14296" width="10.85546875" style="7" customWidth="1"/>
    <col min="14297" max="14297" width="14.42578125" style="7" customWidth="1"/>
    <col min="14298" max="14298" width="13" style="7" customWidth="1"/>
    <col min="14299" max="14299" width="11.140625" style="7" bestFit="1" customWidth="1"/>
    <col min="14300" max="14300" width="10" style="7" bestFit="1" customWidth="1"/>
    <col min="14301" max="14536" width="9.140625" style="7"/>
    <col min="14537" max="14537" width="8" style="7" customWidth="1"/>
    <col min="14538" max="14539" width="9.140625" style="7"/>
    <col min="14540" max="14540" width="25.140625" style="7" customWidth="1"/>
    <col min="14541" max="14542" width="12.85546875" style="7" customWidth="1"/>
    <col min="14543" max="14543" width="11.140625" style="7" customWidth="1"/>
    <col min="14544" max="14544" width="8.85546875" style="7" customWidth="1"/>
    <col min="14545" max="14545" width="9.85546875" style="7" customWidth="1"/>
    <col min="14546" max="14546" width="8.85546875" style="7" customWidth="1"/>
    <col min="14547" max="14548" width="9.42578125" style="7" customWidth="1"/>
    <col min="14549" max="14549" width="8.85546875" style="7" customWidth="1"/>
    <col min="14550" max="14550" width="8" style="7" customWidth="1"/>
    <col min="14551" max="14551" width="9.42578125" style="7" customWidth="1"/>
    <col min="14552" max="14552" width="10.85546875" style="7" customWidth="1"/>
    <col min="14553" max="14553" width="14.42578125" style="7" customWidth="1"/>
    <col min="14554" max="14554" width="13" style="7" customWidth="1"/>
    <col min="14555" max="14555" width="11.140625" style="7" bestFit="1" customWidth="1"/>
    <col min="14556" max="14556" width="10" style="7" bestFit="1" customWidth="1"/>
    <col min="14557" max="14792" width="9.140625" style="7"/>
    <col min="14793" max="14793" width="8" style="7" customWidth="1"/>
    <col min="14794" max="14795" width="9.140625" style="7"/>
    <col min="14796" max="14796" width="25.140625" style="7" customWidth="1"/>
    <col min="14797" max="14798" width="12.85546875" style="7" customWidth="1"/>
    <col min="14799" max="14799" width="11.140625" style="7" customWidth="1"/>
    <col min="14800" max="14800" width="8.85546875" style="7" customWidth="1"/>
    <col min="14801" max="14801" width="9.85546875" style="7" customWidth="1"/>
    <col min="14802" max="14802" width="8.85546875" style="7" customWidth="1"/>
    <col min="14803" max="14804" width="9.42578125" style="7" customWidth="1"/>
    <col min="14805" max="14805" width="8.85546875" style="7" customWidth="1"/>
    <col min="14806" max="14806" width="8" style="7" customWidth="1"/>
    <col min="14807" max="14807" width="9.42578125" style="7" customWidth="1"/>
    <col min="14808" max="14808" width="10.85546875" style="7" customWidth="1"/>
    <col min="14809" max="14809" width="14.42578125" style="7" customWidth="1"/>
    <col min="14810" max="14810" width="13" style="7" customWidth="1"/>
    <col min="14811" max="14811" width="11.140625" style="7" bestFit="1" customWidth="1"/>
    <col min="14812" max="14812" width="10" style="7" bestFit="1" customWidth="1"/>
    <col min="14813" max="15048" width="9.140625" style="7"/>
    <col min="15049" max="15049" width="8" style="7" customWidth="1"/>
    <col min="15050" max="15051" width="9.140625" style="7"/>
    <col min="15052" max="15052" width="25.140625" style="7" customWidth="1"/>
    <col min="15053" max="15054" width="12.85546875" style="7" customWidth="1"/>
    <col min="15055" max="15055" width="11.140625" style="7" customWidth="1"/>
    <col min="15056" max="15056" width="8.85546875" style="7" customWidth="1"/>
    <col min="15057" max="15057" width="9.85546875" style="7" customWidth="1"/>
    <col min="15058" max="15058" width="8.85546875" style="7" customWidth="1"/>
    <col min="15059" max="15060" width="9.42578125" style="7" customWidth="1"/>
    <col min="15061" max="15061" width="8.85546875" style="7" customWidth="1"/>
    <col min="15062" max="15062" width="8" style="7" customWidth="1"/>
    <col min="15063" max="15063" width="9.42578125" style="7" customWidth="1"/>
    <col min="15064" max="15064" width="10.85546875" style="7" customWidth="1"/>
    <col min="15065" max="15065" width="14.42578125" style="7" customWidth="1"/>
    <col min="15066" max="15066" width="13" style="7" customWidth="1"/>
    <col min="15067" max="15067" width="11.140625" style="7" bestFit="1" customWidth="1"/>
    <col min="15068" max="15068" width="10" style="7" bestFit="1" customWidth="1"/>
    <col min="15069" max="15304" width="9.140625" style="7"/>
    <col min="15305" max="15305" width="8" style="7" customWidth="1"/>
    <col min="15306" max="15307" width="9.140625" style="7"/>
    <col min="15308" max="15308" width="25.140625" style="7" customWidth="1"/>
    <col min="15309" max="15310" width="12.85546875" style="7" customWidth="1"/>
    <col min="15311" max="15311" width="11.140625" style="7" customWidth="1"/>
    <col min="15312" max="15312" width="8.85546875" style="7" customWidth="1"/>
    <col min="15313" max="15313" width="9.85546875" style="7" customWidth="1"/>
    <col min="15314" max="15314" width="8.85546875" style="7" customWidth="1"/>
    <col min="15315" max="15316" width="9.42578125" style="7" customWidth="1"/>
    <col min="15317" max="15317" width="8.85546875" style="7" customWidth="1"/>
    <col min="15318" max="15318" width="8" style="7" customWidth="1"/>
    <col min="15319" max="15319" width="9.42578125" style="7" customWidth="1"/>
    <col min="15320" max="15320" width="10.85546875" style="7" customWidth="1"/>
    <col min="15321" max="15321" width="14.42578125" style="7" customWidth="1"/>
    <col min="15322" max="15322" width="13" style="7" customWidth="1"/>
    <col min="15323" max="15323" width="11.140625" style="7" bestFit="1" customWidth="1"/>
    <col min="15324" max="15324" width="10" style="7" bestFit="1" customWidth="1"/>
    <col min="15325" max="15560" width="9.140625" style="7"/>
    <col min="15561" max="15561" width="8" style="7" customWidth="1"/>
    <col min="15562" max="15563" width="9.140625" style="7"/>
    <col min="15564" max="15564" width="25.140625" style="7" customWidth="1"/>
    <col min="15565" max="15566" width="12.85546875" style="7" customWidth="1"/>
    <col min="15567" max="15567" width="11.140625" style="7" customWidth="1"/>
    <col min="15568" max="15568" width="8.85546875" style="7" customWidth="1"/>
    <col min="15569" max="15569" width="9.85546875" style="7" customWidth="1"/>
    <col min="15570" max="15570" width="8.85546875" style="7" customWidth="1"/>
    <col min="15571" max="15572" width="9.42578125" style="7" customWidth="1"/>
    <col min="15573" max="15573" width="8.85546875" style="7" customWidth="1"/>
    <col min="15574" max="15574" width="8" style="7" customWidth="1"/>
    <col min="15575" max="15575" width="9.42578125" style="7" customWidth="1"/>
    <col min="15576" max="15576" width="10.85546875" style="7" customWidth="1"/>
    <col min="15577" max="15577" width="14.42578125" style="7" customWidth="1"/>
    <col min="15578" max="15578" width="13" style="7" customWidth="1"/>
    <col min="15579" max="15579" width="11.140625" style="7" bestFit="1" customWidth="1"/>
    <col min="15580" max="15580" width="10" style="7" bestFit="1" customWidth="1"/>
    <col min="15581" max="15816" width="9.140625" style="7"/>
    <col min="15817" max="15817" width="8" style="7" customWidth="1"/>
    <col min="15818" max="15819" width="9.140625" style="7"/>
    <col min="15820" max="15820" width="25.140625" style="7" customWidth="1"/>
    <col min="15821" max="15822" width="12.85546875" style="7" customWidth="1"/>
    <col min="15823" max="15823" width="11.140625" style="7" customWidth="1"/>
    <col min="15824" max="15824" width="8.85546875" style="7" customWidth="1"/>
    <col min="15825" max="15825" width="9.85546875" style="7" customWidth="1"/>
    <col min="15826" max="15826" width="8.85546875" style="7" customWidth="1"/>
    <col min="15827" max="15828" width="9.42578125" style="7" customWidth="1"/>
    <col min="15829" max="15829" width="8.85546875" style="7" customWidth="1"/>
    <col min="15830" max="15830" width="8" style="7" customWidth="1"/>
    <col min="15831" max="15831" width="9.42578125" style="7" customWidth="1"/>
    <col min="15832" max="15832" width="10.85546875" style="7" customWidth="1"/>
    <col min="15833" max="15833" width="14.42578125" style="7" customWidth="1"/>
    <col min="15834" max="15834" width="13" style="7" customWidth="1"/>
    <col min="15835" max="15835" width="11.140625" style="7" bestFit="1" customWidth="1"/>
    <col min="15836" max="15836" width="10" style="7" bestFit="1" customWidth="1"/>
    <col min="15837" max="16072" width="9.140625" style="7"/>
    <col min="16073" max="16073" width="8" style="7" customWidth="1"/>
    <col min="16074" max="16075" width="9.140625" style="7"/>
    <col min="16076" max="16076" width="25.140625" style="7" customWidth="1"/>
    <col min="16077" max="16078" width="12.85546875" style="7" customWidth="1"/>
    <col min="16079" max="16079" width="11.140625" style="7" customWidth="1"/>
    <col min="16080" max="16080" width="8.85546875" style="7" customWidth="1"/>
    <col min="16081" max="16081" width="9.85546875" style="7" customWidth="1"/>
    <col min="16082" max="16082" width="8.85546875" style="7" customWidth="1"/>
    <col min="16083" max="16084" width="9.42578125" style="7" customWidth="1"/>
    <col min="16085" max="16085" width="8.85546875" style="7" customWidth="1"/>
    <col min="16086" max="16086" width="8" style="7" customWidth="1"/>
    <col min="16087" max="16087" width="9.42578125" style="7" customWidth="1"/>
    <col min="16088" max="16088" width="10.85546875" style="7" customWidth="1"/>
    <col min="16089" max="16089" width="14.42578125" style="7" customWidth="1"/>
    <col min="16090" max="16090" width="13" style="7" customWidth="1"/>
    <col min="16091" max="16091" width="11.140625" style="7" bestFit="1" customWidth="1"/>
    <col min="16092" max="16092" width="10" style="7" bestFit="1" customWidth="1"/>
    <col min="16093" max="16384" width="9.140625" style="7"/>
  </cols>
  <sheetData>
    <row r="1" spans="1:24" s="202" customFormat="1" x14ac:dyDescent="0.2">
      <c r="A1" s="202" t="s">
        <v>969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</row>
    <row r="2" spans="1:24" s="202" customFormat="1" x14ac:dyDescent="0.2">
      <c r="A2" s="720" t="s">
        <v>839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153"/>
    </row>
    <row r="3" spans="1:24" s="202" customFormat="1" x14ac:dyDescent="0.2">
      <c r="A3" s="720" t="s">
        <v>39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  <c r="U3" s="720"/>
      <c r="V3" s="153"/>
    </row>
    <row r="4" spans="1:24" ht="13.5" thickBot="1" x14ac:dyDescent="0.25">
      <c r="A4" s="754" t="s">
        <v>638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</row>
    <row r="5" spans="1:24" s="202" customFormat="1" ht="12.75" customHeight="1" x14ac:dyDescent="0.2">
      <c r="A5" s="744" t="s">
        <v>40</v>
      </c>
      <c r="B5" s="745"/>
      <c r="C5" s="745"/>
      <c r="D5" s="745"/>
      <c r="E5" s="748" t="s">
        <v>41</v>
      </c>
      <c r="F5" s="748"/>
      <c r="G5" s="749"/>
      <c r="H5" s="749"/>
      <c r="I5" s="748" t="s">
        <v>42</v>
      </c>
      <c r="J5" s="748"/>
      <c r="K5" s="749"/>
      <c r="L5" s="749"/>
      <c r="M5" s="748" t="s">
        <v>43</v>
      </c>
      <c r="N5" s="748"/>
      <c r="O5" s="749"/>
      <c r="P5" s="749"/>
      <c r="Q5" s="748" t="s">
        <v>44</v>
      </c>
      <c r="R5" s="748"/>
      <c r="S5" s="749"/>
      <c r="T5" s="749"/>
      <c r="U5" s="745" t="s">
        <v>45</v>
      </c>
      <c r="V5" s="745"/>
      <c r="W5" s="750"/>
      <c r="X5" s="751"/>
    </row>
    <row r="6" spans="1:24" s="202" customFormat="1" ht="22.5" customHeight="1" x14ac:dyDescent="0.2">
      <c r="A6" s="746"/>
      <c r="B6" s="747"/>
      <c r="C6" s="747"/>
      <c r="D6" s="747"/>
      <c r="E6" s="198" t="s">
        <v>639</v>
      </c>
      <c r="F6" s="198" t="s">
        <v>935</v>
      </c>
      <c r="G6" s="198" t="s">
        <v>640</v>
      </c>
      <c r="H6" s="216" t="s">
        <v>135</v>
      </c>
      <c r="I6" s="211" t="s">
        <v>639</v>
      </c>
      <c r="J6" s="198" t="s">
        <v>935</v>
      </c>
      <c r="K6" s="198" t="s">
        <v>640</v>
      </c>
      <c r="L6" s="216" t="s">
        <v>135</v>
      </c>
      <c r="M6" s="198" t="s">
        <v>639</v>
      </c>
      <c r="N6" s="198" t="s">
        <v>935</v>
      </c>
      <c r="O6" s="198" t="s">
        <v>640</v>
      </c>
      <c r="P6" s="216" t="s">
        <v>135</v>
      </c>
      <c r="Q6" s="198" t="s">
        <v>639</v>
      </c>
      <c r="R6" s="198" t="s">
        <v>935</v>
      </c>
      <c r="S6" s="198" t="s">
        <v>640</v>
      </c>
      <c r="T6" s="216" t="s">
        <v>135</v>
      </c>
      <c r="U6" s="198" t="s">
        <v>639</v>
      </c>
      <c r="V6" s="198" t="s">
        <v>935</v>
      </c>
      <c r="W6" s="198" t="s">
        <v>640</v>
      </c>
      <c r="X6" s="216" t="s">
        <v>135</v>
      </c>
    </row>
    <row r="7" spans="1:24" s="202" customFormat="1" x14ac:dyDescent="0.2">
      <c r="A7" s="752" t="s">
        <v>46</v>
      </c>
      <c r="B7" s="753"/>
      <c r="C7" s="753"/>
      <c r="D7" s="753"/>
      <c r="E7" s="199">
        <v>59233894</v>
      </c>
      <c r="F7" s="199">
        <v>12688</v>
      </c>
      <c r="G7" s="199">
        <f>E7+F7</f>
        <v>59246582</v>
      </c>
      <c r="H7" s="217">
        <v>59246582</v>
      </c>
      <c r="I7" s="212"/>
      <c r="J7" s="199"/>
      <c r="K7" s="199"/>
      <c r="L7" s="217"/>
      <c r="M7" s="199"/>
      <c r="N7" s="199"/>
      <c r="O7" s="199"/>
      <c r="P7" s="217"/>
      <c r="Q7" s="199"/>
      <c r="R7" s="199"/>
      <c r="S7" s="199"/>
      <c r="T7" s="217"/>
      <c r="U7" s="200">
        <f>E7+I7+M7+Q7</f>
        <v>59233894</v>
      </c>
      <c r="V7" s="200">
        <f>F7+J7+N7+R7</f>
        <v>12688</v>
      </c>
      <c r="W7" s="200">
        <f>G7+K7+O7+S7</f>
        <v>59246582</v>
      </c>
      <c r="X7" s="217">
        <f>H7+L7+P7+T7</f>
        <v>59246582</v>
      </c>
    </row>
    <row r="8" spans="1:24" s="202" customFormat="1" x14ac:dyDescent="0.2">
      <c r="A8" s="724" t="s">
        <v>47</v>
      </c>
      <c r="B8" s="725"/>
      <c r="C8" s="725"/>
      <c r="D8" s="725"/>
      <c r="E8" s="200">
        <v>54758566</v>
      </c>
      <c r="F8" s="199">
        <v>1516334</v>
      </c>
      <c r="G8" s="199">
        <f t="shared" ref="G8:G47" si="0">E8+F8</f>
        <v>56274900</v>
      </c>
      <c r="H8" s="218">
        <v>56274900</v>
      </c>
      <c r="I8" s="213"/>
      <c r="J8" s="199"/>
      <c r="K8" s="199"/>
      <c r="L8" s="218"/>
      <c r="M8" s="200"/>
      <c r="N8" s="200"/>
      <c r="O8" s="199"/>
      <c r="P8" s="218"/>
      <c r="Q8" s="200"/>
      <c r="R8" s="200"/>
      <c r="S8" s="199"/>
      <c r="T8" s="218"/>
      <c r="U8" s="200">
        <f t="shared" ref="U8:U16" si="1">E8+I8+M8+Q8</f>
        <v>54758566</v>
      </c>
      <c r="V8" s="200">
        <f t="shared" ref="V8:V16" si="2">F8+J8+N8+R8</f>
        <v>1516334</v>
      </c>
      <c r="W8" s="200">
        <f t="shared" ref="W8:W55" si="3">G8+K8+O8+S8</f>
        <v>56274900</v>
      </c>
      <c r="X8" s="218">
        <f t="shared" ref="X8:X55" si="4">H8+L8+P8+T8</f>
        <v>56274900</v>
      </c>
    </row>
    <row r="9" spans="1:24" s="202" customFormat="1" ht="23.25" customHeight="1" x14ac:dyDescent="0.2">
      <c r="A9" s="730" t="s">
        <v>48</v>
      </c>
      <c r="B9" s="731"/>
      <c r="C9" s="731"/>
      <c r="D9" s="731"/>
      <c r="E9" s="200">
        <v>43658597</v>
      </c>
      <c r="F9" s="199">
        <v>-391730</v>
      </c>
      <c r="G9" s="199">
        <f t="shared" si="0"/>
        <v>43266867</v>
      </c>
      <c r="H9" s="218">
        <v>43266867</v>
      </c>
      <c r="I9" s="213"/>
      <c r="J9" s="199"/>
      <c r="K9" s="199"/>
      <c r="L9" s="218"/>
      <c r="M9" s="200"/>
      <c r="N9" s="200"/>
      <c r="O9" s="199"/>
      <c r="P9" s="218"/>
      <c r="Q9" s="200"/>
      <c r="R9" s="200"/>
      <c r="S9" s="199"/>
      <c r="T9" s="218"/>
      <c r="U9" s="200">
        <f t="shared" si="1"/>
        <v>43658597</v>
      </c>
      <c r="V9" s="200">
        <f t="shared" si="2"/>
        <v>-391730</v>
      </c>
      <c r="W9" s="200">
        <f t="shared" si="3"/>
        <v>43266867</v>
      </c>
      <c r="X9" s="218">
        <f t="shared" si="4"/>
        <v>43266867</v>
      </c>
    </row>
    <row r="10" spans="1:24" s="202" customFormat="1" x14ac:dyDescent="0.2">
      <c r="A10" s="724" t="s">
        <v>49</v>
      </c>
      <c r="B10" s="725"/>
      <c r="C10" s="725"/>
      <c r="D10" s="725"/>
      <c r="E10" s="200">
        <v>2484130</v>
      </c>
      <c r="F10" s="199">
        <v>69780</v>
      </c>
      <c r="G10" s="199">
        <f t="shared" si="0"/>
        <v>2553910</v>
      </c>
      <c r="H10" s="218">
        <v>2553910</v>
      </c>
      <c r="I10" s="213"/>
      <c r="J10" s="199"/>
      <c r="K10" s="199"/>
      <c r="L10" s="218"/>
      <c r="M10" s="200"/>
      <c r="N10" s="200"/>
      <c r="O10" s="199"/>
      <c r="P10" s="218"/>
      <c r="Q10" s="200"/>
      <c r="R10" s="200"/>
      <c r="S10" s="199"/>
      <c r="T10" s="218"/>
      <c r="U10" s="200">
        <f t="shared" si="1"/>
        <v>2484130</v>
      </c>
      <c r="V10" s="200">
        <f t="shared" si="2"/>
        <v>69780</v>
      </c>
      <c r="W10" s="200">
        <f t="shared" si="3"/>
        <v>2553910</v>
      </c>
      <c r="X10" s="218">
        <f t="shared" si="4"/>
        <v>2553910</v>
      </c>
    </row>
    <row r="11" spans="1:24" s="202" customFormat="1" x14ac:dyDescent="0.2">
      <c r="A11" s="724" t="s">
        <v>641</v>
      </c>
      <c r="B11" s="725"/>
      <c r="C11" s="725"/>
      <c r="D11" s="725"/>
      <c r="E11" s="200"/>
      <c r="F11" s="199">
        <v>10652596</v>
      </c>
      <c r="G11" s="199">
        <f t="shared" si="0"/>
        <v>10652596</v>
      </c>
      <c r="H11" s="218">
        <v>10652596</v>
      </c>
      <c r="I11" s="213"/>
      <c r="J11" s="199"/>
      <c r="K11" s="199"/>
      <c r="L11" s="218"/>
      <c r="M11" s="200"/>
      <c r="N11" s="200"/>
      <c r="O11" s="199"/>
      <c r="P11" s="218"/>
      <c r="Q11" s="200"/>
      <c r="R11" s="200"/>
      <c r="S11" s="199"/>
      <c r="T11" s="218"/>
      <c r="U11" s="200">
        <f t="shared" si="1"/>
        <v>0</v>
      </c>
      <c r="V11" s="200">
        <f t="shared" si="2"/>
        <v>10652596</v>
      </c>
      <c r="W11" s="200">
        <f t="shared" si="3"/>
        <v>10652596</v>
      </c>
      <c r="X11" s="218">
        <f t="shared" si="4"/>
        <v>10652596</v>
      </c>
    </row>
    <row r="12" spans="1:24" s="202" customFormat="1" x14ac:dyDescent="0.2">
      <c r="A12" s="724" t="s">
        <v>642</v>
      </c>
      <c r="B12" s="725"/>
      <c r="C12" s="725"/>
      <c r="D12" s="725"/>
      <c r="E12" s="200"/>
      <c r="F12" s="199">
        <v>141618</v>
      </c>
      <c r="G12" s="199">
        <f t="shared" si="0"/>
        <v>141618</v>
      </c>
      <c r="H12" s="218">
        <v>141618</v>
      </c>
      <c r="I12" s="213"/>
      <c r="J12" s="199"/>
      <c r="K12" s="199"/>
      <c r="L12" s="218"/>
      <c r="M12" s="200"/>
      <c r="N12" s="200"/>
      <c r="O12" s="199"/>
      <c r="P12" s="218"/>
      <c r="Q12" s="200"/>
      <c r="R12" s="200"/>
      <c r="S12" s="199"/>
      <c r="T12" s="218"/>
      <c r="U12" s="200">
        <f t="shared" si="1"/>
        <v>0</v>
      </c>
      <c r="V12" s="200">
        <f t="shared" si="2"/>
        <v>141618</v>
      </c>
      <c r="W12" s="200">
        <f t="shared" si="3"/>
        <v>141618</v>
      </c>
      <c r="X12" s="218">
        <f t="shared" si="4"/>
        <v>141618</v>
      </c>
    </row>
    <row r="13" spans="1:24" s="202" customFormat="1" ht="23.25" customHeight="1" x14ac:dyDescent="0.2">
      <c r="A13" s="730" t="s">
        <v>50</v>
      </c>
      <c r="B13" s="731"/>
      <c r="C13" s="731"/>
      <c r="D13" s="731"/>
      <c r="E13" s="200"/>
      <c r="F13" s="199"/>
      <c r="G13" s="199"/>
      <c r="H13" s="218"/>
      <c r="I13" s="213"/>
      <c r="J13" s="199"/>
      <c r="K13" s="199"/>
      <c r="L13" s="218"/>
      <c r="M13" s="200"/>
      <c r="N13" s="200"/>
      <c r="O13" s="199"/>
      <c r="P13" s="218"/>
      <c r="Q13" s="200"/>
      <c r="R13" s="200"/>
      <c r="S13" s="199"/>
      <c r="T13" s="218"/>
      <c r="U13" s="200">
        <f t="shared" si="1"/>
        <v>0</v>
      </c>
      <c r="V13" s="200">
        <f t="shared" si="2"/>
        <v>0</v>
      </c>
      <c r="W13" s="200">
        <f t="shared" si="3"/>
        <v>0</v>
      </c>
      <c r="X13" s="218">
        <f t="shared" si="4"/>
        <v>0</v>
      </c>
    </row>
    <row r="14" spans="1:24" s="202" customFormat="1" ht="23.25" customHeight="1" x14ac:dyDescent="0.2">
      <c r="A14" s="730" t="s">
        <v>51</v>
      </c>
      <c r="B14" s="731"/>
      <c r="C14" s="731"/>
      <c r="D14" s="731"/>
      <c r="E14" s="200"/>
      <c r="F14" s="199"/>
      <c r="G14" s="199"/>
      <c r="H14" s="218"/>
      <c r="I14" s="213"/>
      <c r="J14" s="199"/>
      <c r="K14" s="199"/>
      <c r="L14" s="218"/>
      <c r="M14" s="200"/>
      <c r="N14" s="200"/>
      <c r="O14" s="199"/>
      <c r="P14" s="218"/>
      <c r="Q14" s="200"/>
      <c r="R14" s="200"/>
      <c r="S14" s="199"/>
      <c r="T14" s="218"/>
      <c r="U14" s="200">
        <f t="shared" si="1"/>
        <v>0</v>
      </c>
      <c r="V14" s="200">
        <f t="shared" si="2"/>
        <v>0</v>
      </c>
      <c r="W14" s="200">
        <f t="shared" si="3"/>
        <v>0</v>
      </c>
      <c r="X14" s="218">
        <f t="shared" si="4"/>
        <v>0</v>
      </c>
    </row>
    <row r="15" spans="1:24" s="202" customFormat="1" ht="23.25" customHeight="1" x14ac:dyDescent="0.2">
      <c r="A15" s="730" t="s">
        <v>52</v>
      </c>
      <c r="B15" s="731"/>
      <c r="C15" s="731"/>
      <c r="D15" s="731"/>
      <c r="E15" s="200"/>
      <c r="F15" s="199"/>
      <c r="G15" s="199"/>
      <c r="H15" s="218"/>
      <c r="I15" s="213"/>
      <c r="J15" s="199"/>
      <c r="K15" s="199"/>
      <c r="L15" s="218"/>
      <c r="M15" s="200"/>
      <c r="N15" s="200"/>
      <c r="O15" s="199"/>
      <c r="P15" s="218"/>
      <c r="Q15" s="200"/>
      <c r="R15" s="200"/>
      <c r="S15" s="199"/>
      <c r="T15" s="218"/>
      <c r="U15" s="200">
        <f t="shared" si="1"/>
        <v>0</v>
      </c>
      <c r="V15" s="200">
        <f t="shared" si="2"/>
        <v>0</v>
      </c>
      <c r="W15" s="200">
        <f t="shared" si="3"/>
        <v>0</v>
      </c>
      <c r="X15" s="218">
        <f t="shared" si="4"/>
        <v>0</v>
      </c>
    </row>
    <row r="16" spans="1:24" s="202" customFormat="1" ht="20.25" customHeight="1" x14ac:dyDescent="0.2">
      <c r="A16" s="730" t="s">
        <v>53</v>
      </c>
      <c r="B16" s="731"/>
      <c r="C16" s="731"/>
      <c r="D16" s="731"/>
      <c r="E16" s="200">
        <v>101125813</v>
      </c>
      <c r="F16" s="199">
        <v>74061596</v>
      </c>
      <c r="G16" s="199">
        <f t="shared" si="0"/>
        <v>175187409</v>
      </c>
      <c r="H16" s="218">
        <v>175238073</v>
      </c>
      <c r="I16" s="213"/>
      <c r="J16" s="199">
        <v>762145</v>
      </c>
      <c r="K16" s="199">
        <f t="shared" ref="K16:K47" si="5">I16+J16</f>
        <v>762145</v>
      </c>
      <c r="L16" s="218">
        <v>762145</v>
      </c>
      <c r="M16" s="200"/>
      <c r="N16" s="200"/>
      <c r="O16" s="199"/>
      <c r="P16" s="218"/>
      <c r="Q16" s="200"/>
      <c r="R16" s="200"/>
      <c r="S16" s="199"/>
      <c r="T16" s="218"/>
      <c r="U16" s="200">
        <f t="shared" si="1"/>
        <v>101125813</v>
      </c>
      <c r="V16" s="200">
        <f t="shared" si="2"/>
        <v>74823741</v>
      </c>
      <c r="W16" s="200">
        <f t="shared" si="3"/>
        <v>175949554</v>
      </c>
      <c r="X16" s="218">
        <f t="shared" si="4"/>
        <v>176000218</v>
      </c>
    </row>
    <row r="17" spans="1:24" s="204" customFormat="1" ht="12.75" customHeight="1" x14ac:dyDescent="0.2">
      <c r="A17" s="740" t="s">
        <v>54</v>
      </c>
      <c r="B17" s="741"/>
      <c r="C17" s="741"/>
      <c r="D17" s="741"/>
      <c r="E17" s="201">
        <f>SUM(E7:E16)</f>
        <v>261261000</v>
      </c>
      <c r="F17" s="201">
        <f>SUM(F7:F16)</f>
        <v>86062882</v>
      </c>
      <c r="G17" s="201">
        <f>SUM(G7:G16)</f>
        <v>347323882</v>
      </c>
      <c r="H17" s="219">
        <f t="shared" ref="H17:W17" si="6">SUM(H7:H16)</f>
        <v>347374546</v>
      </c>
      <c r="I17" s="214">
        <f t="shared" si="6"/>
        <v>0</v>
      </c>
      <c r="J17" s="201">
        <f t="shared" si="6"/>
        <v>762145</v>
      </c>
      <c r="K17" s="201">
        <f t="shared" si="6"/>
        <v>762145</v>
      </c>
      <c r="L17" s="219">
        <f>SUM(L7:L16)</f>
        <v>762145</v>
      </c>
      <c r="M17" s="201">
        <f t="shared" si="6"/>
        <v>0</v>
      </c>
      <c r="N17" s="201"/>
      <c r="O17" s="210">
        <f t="shared" ref="O17:O47" si="7">M17+N17</f>
        <v>0</v>
      </c>
      <c r="P17" s="219">
        <f t="shared" si="6"/>
        <v>0</v>
      </c>
      <c r="Q17" s="201">
        <f t="shared" si="6"/>
        <v>0</v>
      </c>
      <c r="R17" s="201"/>
      <c r="S17" s="210">
        <f t="shared" ref="S17:S55" si="8">Q17+R17</f>
        <v>0</v>
      </c>
      <c r="T17" s="219">
        <f t="shared" si="6"/>
        <v>0</v>
      </c>
      <c r="U17" s="201">
        <f t="shared" si="6"/>
        <v>261261000</v>
      </c>
      <c r="V17" s="201">
        <f t="shared" si="6"/>
        <v>86825027</v>
      </c>
      <c r="W17" s="201">
        <f t="shared" si="6"/>
        <v>348086027</v>
      </c>
      <c r="X17" s="219">
        <f>SUM(X7:X16)</f>
        <v>348136691</v>
      </c>
    </row>
    <row r="18" spans="1:24" s="204" customFormat="1" ht="12.75" customHeight="1" x14ac:dyDescent="0.2">
      <c r="A18" s="740"/>
      <c r="B18" s="741"/>
      <c r="C18" s="741"/>
      <c r="D18" s="741"/>
      <c r="E18" s="201"/>
      <c r="F18" s="199"/>
      <c r="G18" s="199"/>
      <c r="H18" s="219"/>
      <c r="I18" s="214"/>
      <c r="J18" s="199"/>
      <c r="K18" s="199"/>
      <c r="L18" s="219"/>
      <c r="M18" s="201"/>
      <c r="N18" s="201"/>
      <c r="O18" s="199"/>
      <c r="P18" s="219"/>
      <c r="Q18" s="201"/>
      <c r="R18" s="201"/>
      <c r="S18" s="199"/>
      <c r="T18" s="219"/>
      <c r="U18" s="200">
        <f t="shared" ref="U18:V23" si="9">E18+I18+M18+Q18</f>
        <v>0</v>
      </c>
      <c r="V18" s="200">
        <f t="shared" si="9"/>
        <v>0</v>
      </c>
      <c r="W18" s="200">
        <f t="shared" si="3"/>
        <v>0</v>
      </c>
      <c r="X18" s="219">
        <f t="shared" si="4"/>
        <v>0</v>
      </c>
    </row>
    <row r="19" spans="1:24" s="204" customFormat="1" ht="12.75" customHeight="1" x14ac:dyDescent="0.2">
      <c r="A19" s="730" t="s">
        <v>55</v>
      </c>
      <c r="B19" s="731"/>
      <c r="C19" s="731"/>
      <c r="D19" s="731"/>
      <c r="E19" s="200">
        <v>800000</v>
      </c>
      <c r="F19" s="199">
        <v>0</v>
      </c>
      <c r="G19" s="199">
        <f t="shared" si="0"/>
        <v>800000</v>
      </c>
      <c r="H19" s="218">
        <v>807147</v>
      </c>
      <c r="I19" s="214"/>
      <c r="J19" s="199"/>
      <c r="K19" s="199"/>
      <c r="L19" s="218"/>
      <c r="M19" s="201"/>
      <c r="N19" s="201"/>
      <c r="O19" s="199"/>
      <c r="P19" s="218"/>
      <c r="Q19" s="201"/>
      <c r="R19" s="201"/>
      <c r="S19" s="199"/>
      <c r="T19" s="218"/>
      <c r="U19" s="200">
        <f t="shared" si="9"/>
        <v>800000</v>
      </c>
      <c r="V19" s="200">
        <f t="shared" si="9"/>
        <v>0</v>
      </c>
      <c r="W19" s="200">
        <f t="shared" si="3"/>
        <v>800000</v>
      </c>
      <c r="X19" s="218">
        <f t="shared" si="4"/>
        <v>807147</v>
      </c>
    </row>
    <row r="20" spans="1:24" s="204" customFormat="1" ht="12.75" customHeight="1" x14ac:dyDescent="0.2">
      <c r="A20" s="730" t="s">
        <v>56</v>
      </c>
      <c r="B20" s="731"/>
      <c r="C20" s="731"/>
      <c r="D20" s="731"/>
      <c r="E20" s="200">
        <v>26000000</v>
      </c>
      <c r="F20" s="199">
        <v>7414500</v>
      </c>
      <c r="G20" s="199">
        <f t="shared" si="0"/>
        <v>33414500</v>
      </c>
      <c r="H20" s="218">
        <v>37009648</v>
      </c>
      <c r="I20" s="214"/>
      <c r="J20" s="199"/>
      <c r="K20" s="199"/>
      <c r="L20" s="218"/>
      <c r="M20" s="201"/>
      <c r="N20" s="201"/>
      <c r="O20" s="199"/>
      <c r="P20" s="218"/>
      <c r="Q20" s="201"/>
      <c r="R20" s="201"/>
      <c r="S20" s="199"/>
      <c r="T20" s="218"/>
      <c r="U20" s="200">
        <f t="shared" si="9"/>
        <v>26000000</v>
      </c>
      <c r="V20" s="200">
        <f t="shared" si="9"/>
        <v>7414500</v>
      </c>
      <c r="W20" s="200">
        <f t="shared" si="3"/>
        <v>33414500</v>
      </c>
      <c r="X20" s="218">
        <f t="shared" si="4"/>
        <v>37009648</v>
      </c>
    </row>
    <row r="21" spans="1:24" s="204" customFormat="1" ht="12.75" customHeight="1" x14ac:dyDescent="0.2">
      <c r="A21" s="730" t="s">
        <v>136</v>
      </c>
      <c r="B21" s="731"/>
      <c r="C21" s="731"/>
      <c r="D21" s="731"/>
      <c r="E21" s="200">
        <v>4000000</v>
      </c>
      <c r="F21" s="199">
        <v>0</v>
      </c>
      <c r="G21" s="199">
        <f t="shared" si="0"/>
        <v>4000000</v>
      </c>
      <c r="H21" s="218">
        <v>4317395</v>
      </c>
      <c r="I21" s="214"/>
      <c r="J21" s="199"/>
      <c r="K21" s="199"/>
      <c r="L21" s="218"/>
      <c r="M21" s="201"/>
      <c r="N21" s="201"/>
      <c r="O21" s="199"/>
      <c r="P21" s="218"/>
      <c r="Q21" s="201"/>
      <c r="R21" s="201"/>
      <c r="S21" s="199"/>
      <c r="T21" s="218"/>
      <c r="U21" s="200">
        <f t="shared" si="9"/>
        <v>4000000</v>
      </c>
      <c r="V21" s="200">
        <f t="shared" si="9"/>
        <v>0</v>
      </c>
      <c r="W21" s="200">
        <f t="shared" si="3"/>
        <v>4000000</v>
      </c>
      <c r="X21" s="218">
        <f t="shared" si="4"/>
        <v>4317395</v>
      </c>
    </row>
    <row r="22" spans="1:24" s="204" customFormat="1" ht="12.75" customHeight="1" x14ac:dyDescent="0.2">
      <c r="A22" s="730" t="s">
        <v>57</v>
      </c>
      <c r="B22" s="731"/>
      <c r="C22" s="731"/>
      <c r="D22" s="731"/>
      <c r="E22" s="200">
        <v>200000</v>
      </c>
      <c r="F22" s="199">
        <v>0</v>
      </c>
      <c r="G22" s="199">
        <f t="shared" si="0"/>
        <v>200000</v>
      </c>
      <c r="H22" s="218">
        <v>202200</v>
      </c>
      <c r="I22" s="214"/>
      <c r="J22" s="199"/>
      <c r="K22" s="199"/>
      <c r="L22" s="218"/>
      <c r="M22" s="201"/>
      <c r="N22" s="201"/>
      <c r="O22" s="199"/>
      <c r="P22" s="218"/>
      <c r="Q22" s="201"/>
      <c r="R22" s="201"/>
      <c r="S22" s="199"/>
      <c r="T22" s="218"/>
      <c r="U22" s="200">
        <f t="shared" si="9"/>
        <v>200000</v>
      </c>
      <c r="V22" s="200">
        <f t="shared" si="9"/>
        <v>0</v>
      </c>
      <c r="W22" s="200">
        <f t="shared" si="3"/>
        <v>200000</v>
      </c>
      <c r="X22" s="218">
        <f t="shared" si="4"/>
        <v>202200</v>
      </c>
    </row>
    <row r="23" spans="1:24" s="202" customFormat="1" ht="12.75" customHeight="1" x14ac:dyDescent="0.2">
      <c r="A23" s="742" t="s">
        <v>58</v>
      </c>
      <c r="B23" s="743"/>
      <c r="C23" s="743"/>
      <c r="D23" s="743"/>
      <c r="E23" s="200">
        <v>150000</v>
      </c>
      <c r="F23" s="199">
        <v>0</v>
      </c>
      <c r="G23" s="199">
        <f t="shared" si="0"/>
        <v>150000</v>
      </c>
      <c r="H23" s="218">
        <v>96992</v>
      </c>
      <c r="I23" s="213">
        <v>150000</v>
      </c>
      <c r="J23" s="199">
        <v>0</v>
      </c>
      <c r="K23" s="199">
        <f t="shared" si="5"/>
        <v>150000</v>
      </c>
      <c r="L23" s="218">
        <v>150000</v>
      </c>
      <c r="M23" s="200"/>
      <c r="N23" s="200"/>
      <c r="O23" s="199"/>
      <c r="P23" s="218"/>
      <c r="Q23" s="200"/>
      <c r="R23" s="200"/>
      <c r="S23" s="199"/>
      <c r="T23" s="218"/>
      <c r="U23" s="200">
        <f t="shared" si="9"/>
        <v>300000</v>
      </c>
      <c r="V23" s="200">
        <f t="shared" si="9"/>
        <v>0</v>
      </c>
      <c r="W23" s="200">
        <f t="shared" si="3"/>
        <v>300000</v>
      </c>
      <c r="X23" s="218">
        <f t="shared" si="4"/>
        <v>246992</v>
      </c>
    </row>
    <row r="24" spans="1:24" s="204" customFormat="1" x14ac:dyDescent="0.2">
      <c r="A24" s="738" t="s">
        <v>59</v>
      </c>
      <c r="B24" s="739"/>
      <c r="C24" s="739"/>
      <c r="D24" s="739"/>
      <c r="E24" s="201">
        <f>SUM(E19:E23)</f>
        <v>31150000</v>
      </c>
      <c r="F24" s="201">
        <f t="shared" ref="F24:H24" si="10">SUM(F19:F23)</f>
        <v>7414500</v>
      </c>
      <c r="G24" s="201">
        <f t="shared" si="10"/>
        <v>38564500</v>
      </c>
      <c r="H24" s="219">
        <f t="shared" si="10"/>
        <v>42433382</v>
      </c>
      <c r="I24" s="214">
        <f t="shared" ref="I24:Q24" si="11">SUM(I19:I23)</f>
        <v>150000</v>
      </c>
      <c r="J24" s="201">
        <f t="shared" si="11"/>
        <v>0</v>
      </c>
      <c r="K24" s="201">
        <f t="shared" si="11"/>
        <v>150000</v>
      </c>
      <c r="L24" s="219">
        <f t="shared" si="11"/>
        <v>150000</v>
      </c>
      <c r="M24" s="201">
        <f t="shared" si="11"/>
        <v>0</v>
      </c>
      <c r="N24" s="201"/>
      <c r="O24" s="210">
        <f t="shared" si="7"/>
        <v>0</v>
      </c>
      <c r="P24" s="219">
        <f t="shared" si="11"/>
        <v>0</v>
      </c>
      <c r="Q24" s="201">
        <f t="shared" si="11"/>
        <v>0</v>
      </c>
      <c r="R24" s="201"/>
      <c r="S24" s="210">
        <f t="shared" si="8"/>
        <v>0</v>
      </c>
      <c r="T24" s="219">
        <f>SUM(T19:T23)</f>
        <v>0</v>
      </c>
      <c r="U24" s="201">
        <f t="shared" ref="U24" si="12">SUM(U19:U23)</f>
        <v>31300000</v>
      </c>
      <c r="V24" s="201">
        <f t="shared" ref="V24" si="13">SUM(V19:V23)</f>
        <v>7414500</v>
      </c>
      <c r="W24" s="201">
        <f t="shared" ref="W24" si="14">SUM(W19:W23)</f>
        <v>38714500</v>
      </c>
      <c r="X24" s="219">
        <f t="shared" ref="X24" si="15">SUM(X19:X23)</f>
        <v>42583382</v>
      </c>
    </row>
    <row r="25" spans="1:24" s="202" customFormat="1" x14ac:dyDescent="0.2">
      <c r="A25" s="732"/>
      <c r="B25" s="733"/>
      <c r="C25" s="733"/>
      <c r="D25" s="733"/>
      <c r="E25" s="201"/>
      <c r="F25" s="199"/>
      <c r="G25" s="199"/>
      <c r="H25" s="219"/>
      <c r="I25" s="213"/>
      <c r="J25" s="199"/>
      <c r="K25" s="199"/>
      <c r="L25" s="219"/>
      <c r="M25" s="200"/>
      <c r="N25" s="200"/>
      <c r="O25" s="199"/>
      <c r="P25" s="219"/>
      <c r="Q25" s="200"/>
      <c r="R25" s="200"/>
      <c r="S25" s="199"/>
      <c r="T25" s="219"/>
      <c r="U25" s="200"/>
      <c r="V25" s="200"/>
      <c r="W25" s="200"/>
      <c r="X25" s="219"/>
    </row>
    <row r="26" spans="1:24" s="202" customFormat="1" x14ac:dyDescent="0.2">
      <c r="A26" s="736" t="s">
        <v>60</v>
      </c>
      <c r="B26" s="737"/>
      <c r="C26" s="737"/>
      <c r="D26" s="737"/>
      <c r="E26" s="200">
        <v>1000000</v>
      </c>
      <c r="F26" s="199">
        <v>0</v>
      </c>
      <c r="G26" s="199">
        <f>E26+F26</f>
        <v>1000000</v>
      </c>
      <c r="H26" s="218">
        <v>563094</v>
      </c>
      <c r="I26" s="213"/>
      <c r="J26" s="199"/>
      <c r="K26" s="199"/>
      <c r="L26" s="218"/>
      <c r="M26" s="200"/>
      <c r="N26" s="200"/>
      <c r="O26" s="199"/>
      <c r="P26" s="218">
        <v>74682</v>
      </c>
      <c r="Q26" s="200"/>
      <c r="R26" s="200"/>
      <c r="S26" s="199"/>
      <c r="T26" s="218"/>
      <c r="U26" s="200">
        <f t="shared" ref="U26:U35" si="16">E26+I26+M26+Q26</f>
        <v>1000000</v>
      </c>
      <c r="V26" s="200">
        <f t="shared" ref="V26:V35" si="17">F26+J26+N26+R26</f>
        <v>0</v>
      </c>
      <c r="W26" s="200">
        <f t="shared" si="3"/>
        <v>1000000</v>
      </c>
      <c r="X26" s="218">
        <f t="shared" si="4"/>
        <v>637776</v>
      </c>
    </row>
    <row r="27" spans="1:24" s="202" customFormat="1" ht="12.75" customHeight="1" x14ac:dyDescent="0.2">
      <c r="A27" s="730" t="s">
        <v>61</v>
      </c>
      <c r="B27" s="731"/>
      <c r="C27" s="731"/>
      <c r="D27" s="731"/>
      <c r="E27" s="200">
        <v>6155000</v>
      </c>
      <c r="F27" s="199">
        <v>0</v>
      </c>
      <c r="G27" s="199">
        <f t="shared" si="0"/>
        <v>6155000</v>
      </c>
      <c r="H27" s="218">
        <v>6281282</v>
      </c>
      <c r="I27" s="213"/>
      <c r="J27" s="199"/>
      <c r="K27" s="199"/>
      <c r="L27" s="218"/>
      <c r="M27" s="200">
        <v>5301000</v>
      </c>
      <c r="N27" s="200"/>
      <c r="O27" s="199">
        <f t="shared" si="7"/>
        <v>5301000</v>
      </c>
      <c r="P27" s="218">
        <v>5228929</v>
      </c>
      <c r="Q27" s="200"/>
      <c r="R27" s="200"/>
      <c r="S27" s="199"/>
      <c r="T27" s="218"/>
      <c r="U27" s="200">
        <f t="shared" si="16"/>
        <v>11456000</v>
      </c>
      <c r="V27" s="200">
        <f t="shared" si="17"/>
        <v>0</v>
      </c>
      <c r="W27" s="200">
        <f t="shared" si="3"/>
        <v>11456000</v>
      </c>
      <c r="X27" s="218">
        <f t="shared" si="4"/>
        <v>11510211</v>
      </c>
    </row>
    <row r="28" spans="1:24" s="202" customFormat="1" x14ac:dyDescent="0.2">
      <c r="A28" s="724" t="s">
        <v>62</v>
      </c>
      <c r="B28" s="725"/>
      <c r="C28" s="725"/>
      <c r="D28" s="725"/>
      <c r="E28" s="201"/>
      <c r="F28" s="199"/>
      <c r="G28" s="199">
        <f t="shared" si="0"/>
        <v>0</v>
      </c>
      <c r="H28" s="218">
        <v>8967</v>
      </c>
      <c r="I28" s="213">
        <v>100000</v>
      </c>
      <c r="J28" s="199">
        <v>0</v>
      </c>
      <c r="K28" s="199">
        <f t="shared" si="5"/>
        <v>100000</v>
      </c>
      <c r="L28" s="218">
        <v>124416</v>
      </c>
      <c r="M28" s="200"/>
      <c r="N28" s="200"/>
      <c r="O28" s="199"/>
      <c r="P28" s="218"/>
      <c r="Q28" s="200"/>
      <c r="R28" s="200"/>
      <c r="S28" s="199"/>
      <c r="T28" s="218"/>
      <c r="U28" s="200">
        <f t="shared" si="16"/>
        <v>100000</v>
      </c>
      <c r="V28" s="200">
        <f t="shared" si="17"/>
        <v>0</v>
      </c>
      <c r="W28" s="200">
        <f t="shared" si="3"/>
        <v>100000</v>
      </c>
      <c r="X28" s="218">
        <f t="shared" si="4"/>
        <v>133383</v>
      </c>
    </row>
    <row r="29" spans="1:24" s="202" customFormat="1" x14ac:dyDescent="0.2">
      <c r="A29" s="736" t="s">
        <v>63</v>
      </c>
      <c r="B29" s="737"/>
      <c r="C29" s="737"/>
      <c r="D29" s="737"/>
      <c r="E29" s="200"/>
      <c r="F29" s="199"/>
      <c r="G29" s="199">
        <f t="shared" si="0"/>
        <v>0</v>
      </c>
      <c r="H29" s="218"/>
      <c r="I29" s="213"/>
      <c r="J29" s="199"/>
      <c r="K29" s="199"/>
      <c r="L29" s="218"/>
      <c r="M29" s="200"/>
      <c r="N29" s="200"/>
      <c r="O29" s="199"/>
      <c r="P29" s="218"/>
      <c r="Q29" s="200"/>
      <c r="R29" s="200"/>
      <c r="S29" s="199"/>
      <c r="T29" s="218"/>
      <c r="U29" s="200">
        <f t="shared" si="16"/>
        <v>0</v>
      </c>
      <c r="V29" s="200">
        <f t="shared" si="17"/>
        <v>0</v>
      </c>
      <c r="W29" s="200">
        <f t="shared" si="3"/>
        <v>0</v>
      </c>
      <c r="X29" s="218">
        <f t="shared" si="4"/>
        <v>0</v>
      </c>
    </row>
    <row r="30" spans="1:24" s="202" customFormat="1" ht="12.75" customHeight="1" x14ac:dyDescent="0.2">
      <c r="A30" s="736" t="s">
        <v>64</v>
      </c>
      <c r="B30" s="737"/>
      <c r="C30" s="737"/>
      <c r="D30" s="737"/>
      <c r="E30" s="200">
        <v>520000</v>
      </c>
      <c r="F30" s="199">
        <v>0</v>
      </c>
      <c r="G30" s="199">
        <f t="shared" si="0"/>
        <v>520000</v>
      </c>
      <c r="H30" s="218">
        <v>466366</v>
      </c>
      <c r="I30" s="213"/>
      <c r="J30" s="199"/>
      <c r="K30" s="199"/>
      <c r="L30" s="218"/>
      <c r="M30" s="200">
        <v>6282000</v>
      </c>
      <c r="N30" s="200"/>
      <c r="O30" s="199">
        <f t="shared" si="7"/>
        <v>6282000</v>
      </c>
      <c r="P30" s="218">
        <v>6200741</v>
      </c>
      <c r="Q30" s="200"/>
      <c r="R30" s="200"/>
      <c r="S30" s="199"/>
      <c r="T30" s="218"/>
      <c r="U30" s="200">
        <f t="shared" si="16"/>
        <v>6802000</v>
      </c>
      <c r="V30" s="200">
        <f t="shared" si="17"/>
        <v>0</v>
      </c>
      <c r="W30" s="200">
        <f t="shared" si="3"/>
        <v>6802000</v>
      </c>
      <c r="X30" s="218">
        <f t="shared" si="4"/>
        <v>6667107</v>
      </c>
    </row>
    <row r="31" spans="1:24" s="202" customFormat="1" ht="12.75" customHeight="1" x14ac:dyDescent="0.2">
      <c r="A31" s="724" t="s">
        <v>65</v>
      </c>
      <c r="B31" s="725"/>
      <c r="C31" s="725"/>
      <c r="D31" s="725"/>
      <c r="E31" s="200">
        <v>821000</v>
      </c>
      <c r="F31" s="199">
        <v>0</v>
      </c>
      <c r="G31" s="199">
        <f t="shared" si="0"/>
        <v>821000</v>
      </c>
      <c r="H31" s="218">
        <v>764815</v>
      </c>
      <c r="I31" s="213">
        <v>27000</v>
      </c>
      <c r="J31" s="199">
        <v>0</v>
      </c>
      <c r="K31" s="199">
        <f t="shared" si="5"/>
        <v>27000</v>
      </c>
      <c r="L31" s="218">
        <v>33225</v>
      </c>
      <c r="M31" s="200">
        <v>3127000</v>
      </c>
      <c r="N31" s="200"/>
      <c r="O31" s="199">
        <f t="shared" si="7"/>
        <v>3127000</v>
      </c>
      <c r="P31" s="218">
        <v>3103457</v>
      </c>
      <c r="Q31" s="200"/>
      <c r="R31" s="200"/>
      <c r="S31" s="199"/>
      <c r="T31" s="218"/>
      <c r="U31" s="200">
        <f t="shared" si="16"/>
        <v>3975000</v>
      </c>
      <c r="V31" s="200">
        <f t="shared" si="17"/>
        <v>0</v>
      </c>
      <c r="W31" s="200">
        <f t="shared" si="3"/>
        <v>3975000</v>
      </c>
      <c r="X31" s="218">
        <f t="shared" si="4"/>
        <v>3901497</v>
      </c>
    </row>
    <row r="32" spans="1:24" s="202" customFormat="1" ht="12.75" customHeight="1" x14ac:dyDescent="0.2">
      <c r="A32" s="724" t="s">
        <v>66</v>
      </c>
      <c r="B32" s="725"/>
      <c r="C32" s="725"/>
      <c r="D32" s="725"/>
      <c r="E32" s="200">
        <v>1296000</v>
      </c>
      <c r="F32" s="199">
        <v>0</v>
      </c>
      <c r="G32" s="199">
        <f t="shared" si="0"/>
        <v>1296000</v>
      </c>
      <c r="H32" s="218"/>
      <c r="I32" s="213"/>
      <c r="J32" s="199"/>
      <c r="K32" s="199"/>
      <c r="L32" s="218"/>
      <c r="M32" s="200"/>
      <c r="N32" s="200"/>
      <c r="O32" s="199"/>
      <c r="P32" s="218"/>
      <c r="Q32" s="200"/>
      <c r="R32" s="200"/>
      <c r="S32" s="199"/>
      <c r="T32" s="218"/>
      <c r="U32" s="200">
        <f t="shared" si="16"/>
        <v>1296000</v>
      </c>
      <c r="V32" s="200">
        <f t="shared" si="17"/>
        <v>0</v>
      </c>
      <c r="W32" s="200">
        <f t="shared" si="3"/>
        <v>1296000</v>
      </c>
      <c r="X32" s="218">
        <f t="shared" si="4"/>
        <v>0</v>
      </c>
    </row>
    <row r="33" spans="1:24" s="202" customFormat="1" ht="12.75" customHeight="1" x14ac:dyDescent="0.2">
      <c r="A33" s="724" t="s">
        <v>67</v>
      </c>
      <c r="B33" s="725"/>
      <c r="C33" s="725"/>
      <c r="D33" s="725"/>
      <c r="E33" s="200"/>
      <c r="F33" s="199"/>
      <c r="G33" s="199"/>
      <c r="H33" s="218">
        <v>184</v>
      </c>
      <c r="I33" s="213"/>
      <c r="J33" s="199"/>
      <c r="K33" s="199"/>
      <c r="L33" s="218">
        <v>1</v>
      </c>
      <c r="M33" s="200"/>
      <c r="N33" s="200"/>
      <c r="O33" s="199"/>
      <c r="P33" s="218">
        <v>1</v>
      </c>
      <c r="Q33" s="200"/>
      <c r="R33" s="200"/>
      <c r="S33" s="199"/>
      <c r="T33" s="218"/>
      <c r="U33" s="200">
        <f t="shared" si="16"/>
        <v>0</v>
      </c>
      <c r="V33" s="200">
        <f t="shared" si="17"/>
        <v>0</v>
      </c>
      <c r="W33" s="200">
        <f t="shared" si="3"/>
        <v>0</v>
      </c>
      <c r="X33" s="218">
        <f t="shared" si="4"/>
        <v>186</v>
      </c>
    </row>
    <row r="34" spans="1:24" s="202" customFormat="1" ht="12.75" customHeight="1" x14ac:dyDescent="0.2">
      <c r="A34" s="724" t="s">
        <v>68</v>
      </c>
      <c r="B34" s="725"/>
      <c r="C34" s="725"/>
      <c r="D34" s="725"/>
      <c r="E34" s="201"/>
      <c r="F34" s="199"/>
      <c r="G34" s="199"/>
      <c r="H34" s="219"/>
      <c r="I34" s="213"/>
      <c r="J34" s="199"/>
      <c r="K34" s="199"/>
      <c r="L34" s="219"/>
      <c r="M34" s="200"/>
      <c r="N34" s="200"/>
      <c r="O34" s="199"/>
      <c r="P34" s="219"/>
      <c r="Q34" s="200"/>
      <c r="R34" s="200"/>
      <c r="S34" s="199"/>
      <c r="T34" s="219"/>
      <c r="U34" s="200">
        <f t="shared" si="16"/>
        <v>0</v>
      </c>
      <c r="V34" s="200">
        <f t="shared" si="17"/>
        <v>0</v>
      </c>
      <c r="W34" s="200">
        <f t="shared" si="3"/>
        <v>0</v>
      </c>
      <c r="X34" s="219">
        <f t="shared" si="4"/>
        <v>0</v>
      </c>
    </row>
    <row r="35" spans="1:24" s="202" customFormat="1" x14ac:dyDescent="0.2">
      <c r="A35" s="724" t="s">
        <v>643</v>
      </c>
      <c r="B35" s="725"/>
      <c r="C35" s="725"/>
      <c r="D35" s="725"/>
      <c r="E35" s="200"/>
      <c r="F35" s="199"/>
      <c r="G35" s="199"/>
      <c r="H35" s="218">
        <v>83010</v>
      </c>
      <c r="I35" s="213"/>
      <c r="J35" s="199"/>
      <c r="K35" s="199"/>
      <c r="L35" s="218">
        <v>5460</v>
      </c>
      <c r="M35" s="200"/>
      <c r="N35" s="200"/>
      <c r="O35" s="199"/>
      <c r="P35" s="218">
        <v>5237</v>
      </c>
      <c r="Q35" s="200"/>
      <c r="R35" s="200"/>
      <c r="S35" s="199"/>
      <c r="T35" s="218">
        <v>3691</v>
      </c>
      <c r="U35" s="200">
        <f t="shared" si="16"/>
        <v>0</v>
      </c>
      <c r="V35" s="200">
        <f t="shared" si="17"/>
        <v>0</v>
      </c>
      <c r="W35" s="200">
        <f t="shared" si="3"/>
        <v>0</v>
      </c>
      <c r="X35" s="218">
        <f t="shared" si="4"/>
        <v>97398</v>
      </c>
    </row>
    <row r="36" spans="1:24" s="204" customFormat="1" x14ac:dyDescent="0.2">
      <c r="A36" s="732" t="s">
        <v>69</v>
      </c>
      <c r="B36" s="733"/>
      <c r="C36" s="733"/>
      <c r="D36" s="733"/>
      <c r="E36" s="201">
        <f>SUM(E26:E35)</f>
        <v>9792000</v>
      </c>
      <c r="F36" s="201">
        <f>SUM(F26:F35)</f>
        <v>0</v>
      </c>
      <c r="G36" s="201">
        <f t="shared" ref="G36" si="18">SUM(G26:G35)</f>
        <v>9792000</v>
      </c>
      <c r="H36" s="219">
        <f>SUM(H26:H35)</f>
        <v>8167718</v>
      </c>
      <c r="I36" s="214">
        <f t="shared" ref="I36:K36" si="19">SUM(I26:I35)</f>
        <v>127000</v>
      </c>
      <c r="J36" s="201">
        <f t="shared" si="19"/>
        <v>0</v>
      </c>
      <c r="K36" s="201">
        <f t="shared" si="19"/>
        <v>127000</v>
      </c>
      <c r="L36" s="219">
        <f>SUM(L26:L35)</f>
        <v>163102</v>
      </c>
      <c r="M36" s="201">
        <f t="shared" ref="M36:T36" si="20">SUM(M26:M35)</f>
        <v>14710000</v>
      </c>
      <c r="N36" s="201"/>
      <c r="O36" s="210">
        <f t="shared" si="7"/>
        <v>14710000</v>
      </c>
      <c r="P36" s="219">
        <f t="shared" si="20"/>
        <v>14613047</v>
      </c>
      <c r="Q36" s="201">
        <f t="shared" si="20"/>
        <v>0</v>
      </c>
      <c r="R36" s="201">
        <f t="shared" si="20"/>
        <v>0</v>
      </c>
      <c r="S36" s="201">
        <f t="shared" si="20"/>
        <v>0</v>
      </c>
      <c r="T36" s="219">
        <f t="shared" si="20"/>
        <v>3691</v>
      </c>
      <c r="U36" s="201">
        <f>SUM(U26:U35)</f>
        <v>24629000</v>
      </c>
      <c r="V36" s="201">
        <f t="shared" ref="V36:X36" si="21">SUM(V26:V35)</f>
        <v>0</v>
      </c>
      <c r="W36" s="201">
        <f t="shared" si="21"/>
        <v>24629000</v>
      </c>
      <c r="X36" s="219">
        <f t="shared" si="21"/>
        <v>22947558</v>
      </c>
    </row>
    <row r="37" spans="1:24" s="202" customFormat="1" x14ac:dyDescent="0.2">
      <c r="A37" s="728"/>
      <c r="B37" s="729"/>
      <c r="C37" s="729"/>
      <c r="D37" s="729"/>
      <c r="E37" s="200"/>
      <c r="F37" s="199"/>
      <c r="G37" s="199"/>
      <c r="H37" s="218"/>
      <c r="I37" s="213"/>
      <c r="J37" s="199"/>
      <c r="K37" s="199"/>
      <c r="L37" s="218"/>
      <c r="M37" s="200"/>
      <c r="N37" s="200"/>
      <c r="O37" s="199"/>
      <c r="P37" s="218"/>
      <c r="Q37" s="200"/>
      <c r="R37" s="200"/>
      <c r="S37" s="199"/>
      <c r="T37" s="218"/>
      <c r="U37" s="200"/>
      <c r="V37" s="200"/>
      <c r="W37" s="200"/>
      <c r="X37" s="218"/>
    </row>
    <row r="38" spans="1:24" s="202" customFormat="1" ht="23.25" customHeight="1" x14ac:dyDescent="0.2">
      <c r="A38" s="730" t="s">
        <v>70</v>
      </c>
      <c r="B38" s="731"/>
      <c r="C38" s="731"/>
      <c r="D38" s="731"/>
      <c r="E38" s="200"/>
      <c r="F38" s="199"/>
      <c r="G38" s="199"/>
      <c r="H38" s="218"/>
      <c r="I38" s="213"/>
      <c r="J38" s="199"/>
      <c r="K38" s="199"/>
      <c r="L38" s="218"/>
      <c r="M38" s="200"/>
      <c r="N38" s="200"/>
      <c r="O38" s="199"/>
      <c r="P38" s="218"/>
      <c r="Q38" s="200"/>
      <c r="R38" s="200"/>
      <c r="S38" s="199"/>
      <c r="T38" s="218"/>
      <c r="U38" s="200">
        <f t="shared" ref="U38:V40" si="22">E38+I38+M38+Q38</f>
        <v>0</v>
      </c>
      <c r="V38" s="200">
        <f t="shared" si="22"/>
        <v>0</v>
      </c>
      <c r="W38" s="200">
        <f t="shared" si="3"/>
        <v>0</v>
      </c>
      <c r="X38" s="218">
        <f t="shared" si="4"/>
        <v>0</v>
      </c>
    </row>
    <row r="39" spans="1:24" s="202" customFormat="1" ht="23.25" customHeight="1" x14ac:dyDescent="0.2">
      <c r="A39" s="730" t="s">
        <v>644</v>
      </c>
      <c r="B39" s="731"/>
      <c r="C39" s="731"/>
      <c r="D39" s="731"/>
      <c r="E39" s="200">
        <v>1000000</v>
      </c>
      <c r="F39" s="199">
        <v>0</v>
      </c>
      <c r="G39" s="199">
        <f t="shared" si="0"/>
        <v>1000000</v>
      </c>
      <c r="H39" s="218">
        <v>1000000</v>
      </c>
      <c r="I39" s="213"/>
      <c r="J39" s="199"/>
      <c r="K39" s="199"/>
      <c r="L39" s="218"/>
      <c r="M39" s="200"/>
      <c r="N39" s="200"/>
      <c r="O39" s="199"/>
      <c r="P39" s="218"/>
      <c r="Q39" s="200"/>
      <c r="R39" s="200"/>
      <c r="S39" s="199"/>
      <c r="T39" s="218"/>
      <c r="U39" s="200">
        <f t="shared" si="22"/>
        <v>1000000</v>
      </c>
      <c r="V39" s="200">
        <f t="shared" si="22"/>
        <v>0</v>
      </c>
      <c r="W39" s="200">
        <f t="shared" si="3"/>
        <v>1000000</v>
      </c>
      <c r="X39" s="218">
        <f t="shared" si="4"/>
        <v>1000000</v>
      </c>
    </row>
    <row r="40" spans="1:24" s="202" customFormat="1" x14ac:dyDescent="0.2">
      <c r="A40" s="724" t="s">
        <v>645</v>
      </c>
      <c r="B40" s="725"/>
      <c r="C40" s="725"/>
      <c r="D40" s="725"/>
      <c r="E40" s="200"/>
      <c r="F40" s="199">
        <v>0</v>
      </c>
      <c r="G40" s="199">
        <f t="shared" si="0"/>
        <v>0</v>
      </c>
      <c r="H40" s="218"/>
      <c r="I40" s="213"/>
      <c r="J40" s="199"/>
      <c r="K40" s="199"/>
      <c r="L40" s="218"/>
      <c r="M40" s="200"/>
      <c r="N40" s="200"/>
      <c r="O40" s="199"/>
      <c r="P40" s="218"/>
      <c r="Q40" s="200"/>
      <c r="R40" s="200"/>
      <c r="S40" s="199"/>
      <c r="T40" s="218"/>
      <c r="U40" s="200">
        <f t="shared" si="22"/>
        <v>0</v>
      </c>
      <c r="V40" s="200">
        <f t="shared" si="22"/>
        <v>0</v>
      </c>
      <c r="W40" s="200">
        <f t="shared" si="3"/>
        <v>0</v>
      </c>
      <c r="X40" s="218">
        <f t="shared" si="4"/>
        <v>0</v>
      </c>
    </row>
    <row r="41" spans="1:24" s="204" customFormat="1" x14ac:dyDescent="0.2">
      <c r="A41" s="732" t="s">
        <v>71</v>
      </c>
      <c r="B41" s="733"/>
      <c r="C41" s="733"/>
      <c r="D41" s="733"/>
      <c r="E41" s="201">
        <f>SUM(E38:E40)</f>
        <v>1000000</v>
      </c>
      <c r="F41" s="201">
        <f t="shared" ref="F41:G41" si="23">SUM(F38:F40)</f>
        <v>0</v>
      </c>
      <c r="G41" s="201">
        <f t="shared" si="23"/>
        <v>1000000</v>
      </c>
      <c r="H41" s="219">
        <f>SUM(H38:H40)</f>
        <v>1000000</v>
      </c>
      <c r="I41" s="214">
        <f>SUM(I38:I40)</f>
        <v>0</v>
      </c>
      <c r="J41" s="210">
        <v>0</v>
      </c>
      <c r="K41" s="210">
        <f t="shared" si="5"/>
        <v>0</v>
      </c>
      <c r="L41" s="219">
        <f t="shared" ref="L41:T41" si="24">SUM(L38:L40)</f>
        <v>0</v>
      </c>
      <c r="M41" s="201">
        <f t="shared" si="24"/>
        <v>0</v>
      </c>
      <c r="N41" s="201">
        <f t="shared" si="24"/>
        <v>0</v>
      </c>
      <c r="O41" s="201">
        <f t="shared" si="24"/>
        <v>0</v>
      </c>
      <c r="P41" s="219">
        <f>SUM(P38:P40)</f>
        <v>0</v>
      </c>
      <c r="Q41" s="201">
        <f t="shared" si="24"/>
        <v>0</v>
      </c>
      <c r="R41" s="201">
        <f t="shared" si="24"/>
        <v>0</v>
      </c>
      <c r="S41" s="201">
        <f t="shared" si="24"/>
        <v>0</v>
      </c>
      <c r="T41" s="219">
        <f t="shared" si="24"/>
        <v>0</v>
      </c>
      <c r="U41" s="201">
        <f>SUM(U38:U40)</f>
        <v>1000000</v>
      </c>
      <c r="V41" s="201">
        <f t="shared" ref="V41:X41" si="25">SUM(V38:V40)</f>
        <v>0</v>
      </c>
      <c r="W41" s="201">
        <f t="shared" si="25"/>
        <v>1000000</v>
      </c>
      <c r="X41" s="219">
        <f t="shared" si="25"/>
        <v>1000000</v>
      </c>
    </row>
    <row r="42" spans="1:24" s="202" customFormat="1" x14ac:dyDescent="0.2">
      <c r="A42" s="724"/>
      <c r="B42" s="725"/>
      <c r="C42" s="725"/>
      <c r="D42" s="725"/>
      <c r="E42" s="200"/>
      <c r="F42" s="199"/>
      <c r="G42" s="199"/>
      <c r="H42" s="218"/>
      <c r="I42" s="213"/>
      <c r="J42" s="199"/>
      <c r="K42" s="199"/>
      <c r="L42" s="218"/>
      <c r="M42" s="200"/>
      <c r="N42" s="200"/>
      <c r="O42" s="199"/>
      <c r="P42" s="218"/>
      <c r="Q42" s="200"/>
      <c r="R42" s="200"/>
      <c r="S42" s="199"/>
      <c r="T42" s="218"/>
      <c r="U42" s="200"/>
      <c r="V42" s="200"/>
      <c r="W42" s="200"/>
      <c r="X42" s="218"/>
    </row>
    <row r="43" spans="1:24" s="204" customFormat="1" ht="23.25" customHeight="1" x14ac:dyDescent="0.2">
      <c r="A43" s="734" t="s">
        <v>72</v>
      </c>
      <c r="B43" s="735"/>
      <c r="C43" s="735"/>
      <c r="D43" s="735"/>
      <c r="E43" s="598">
        <f>E17+E24+E36+E41</f>
        <v>303203000</v>
      </c>
      <c r="F43" s="599">
        <v>93477382</v>
      </c>
      <c r="G43" s="599">
        <f t="shared" si="0"/>
        <v>396680382</v>
      </c>
      <c r="H43" s="600">
        <f t="shared" ref="H43:O43" si="26">H17+H24+H36+H41</f>
        <v>398975646</v>
      </c>
      <c r="I43" s="601">
        <f t="shared" si="26"/>
        <v>277000</v>
      </c>
      <c r="J43" s="598">
        <f t="shared" si="26"/>
        <v>762145</v>
      </c>
      <c r="K43" s="598">
        <f t="shared" si="26"/>
        <v>1039145</v>
      </c>
      <c r="L43" s="600">
        <f t="shared" si="26"/>
        <v>1075247</v>
      </c>
      <c r="M43" s="598">
        <f t="shared" si="26"/>
        <v>14710000</v>
      </c>
      <c r="N43" s="598">
        <f t="shared" si="26"/>
        <v>0</v>
      </c>
      <c r="O43" s="598">
        <f t="shared" si="26"/>
        <v>14710000</v>
      </c>
      <c r="P43" s="600">
        <f>P17+P24+P36+P41</f>
        <v>14613047</v>
      </c>
      <c r="Q43" s="598">
        <f t="shared" ref="Q43:S43" si="27">Q17+Q24+Q36+Q41</f>
        <v>0</v>
      </c>
      <c r="R43" s="598">
        <f t="shared" si="27"/>
        <v>0</v>
      </c>
      <c r="S43" s="598">
        <f t="shared" si="27"/>
        <v>0</v>
      </c>
      <c r="T43" s="600">
        <f>T17+T24+T36+T41</f>
        <v>3691</v>
      </c>
      <c r="U43" s="598">
        <f>U17+U24+U36+U41</f>
        <v>318190000</v>
      </c>
      <c r="V43" s="598">
        <f t="shared" ref="V43:X43" si="28">V17+V24+V36+V41</f>
        <v>94239527</v>
      </c>
      <c r="W43" s="598">
        <f t="shared" si="28"/>
        <v>412429527</v>
      </c>
      <c r="X43" s="600">
        <f t="shared" si="28"/>
        <v>414667631</v>
      </c>
    </row>
    <row r="44" spans="1:24" s="202" customFormat="1" x14ac:dyDescent="0.2">
      <c r="A44" s="724"/>
      <c r="B44" s="725"/>
      <c r="C44" s="725"/>
      <c r="D44" s="725"/>
      <c r="E44" s="200"/>
      <c r="F44" s="199"/>
      <c r="G44" s="199"/>
      <c r="H44" s="218"/>
      <c r="I44" s="213"/>
      <c r="J44" s="199"/>
      <c r="K44" s="199"/>
      <c r="L44" s="218"/>
      <c r="M44" s="200"/>
      <c r="N44" s="200"/>
      <c r="O44" s="199"/>
      <c r="P44" s="218"/>
      <c r="Q44" s="200"/>
      <c r="R44" s="200"/>
      <c r="S44" s="199"/>
      <c r="T44" s="218"/>
      <c r="U44" s="200"/>
      <c r="V44" s="200"/>
      <c r="W44" s="200"/>
      <c r="X44" s="218"/>
    </row>
    <row r="45" spans="1:24" s="202" customFormat="1" x14ac:dyDescent="0.2">
      <c r="A45" s="724" t="s">
        <v>73</v>
      </c>
      <c r="B45" s="725"/>
      <c r="C45" s="725"/>
      <c r="D45" s="725"/>
      <c r="E45" s="200"/>
      <c r="F45" s="199"/>
      <c r="G45" s="199"/>
      <c r="H45" s="218"/>
      <c r="I45" s="213"/>
      <c r="J45" s="199"/>
      <c r="K45" s="199"/>
      <c r="L45" s="218"/>
      <c r="M45" s="200"/>
      <c r="N45" s="200"/>
      <c r="O45" s="199"/>
      <c r="P45" s="218"/>
      <c r="Q45" s="200"/>
      <c r="R45" s="200"/>
      <c r="S45" s="199"/>
      <c r="T45" s="218"/>
      <c r="U45" s="200"/>
      <c r="V45" s="200"/>
      <c r="W45" s="200"/>
      <c r="X45" s="218"/>
    </row>
    <row r="46" spans="1:24" s="202" customFormat="1" x14ac:dyDescent="0.2">
      <c r="A46" s="724" t="s">
        <v>74</v>
      </c>
      <c r="B46" s="725"/>
      <c r="C46" s="725"/>
      <c r="D46" s="725"/>
      <c r="E46" s="200"/>
      <c r="F46" s="199"/>
      <c r="G46" s="199"/>
      <c r="H46" s="218"/>
      <c r="I46" s="213"/>
      <c r="J46" s="199"/>
      <c r="K46" s="199"/>
      <c r="L46" s="218"/>
      <c r="M46" s="200"/>
      <c r="N46" s="200"/>
      <c r="O46" s="199"/>
      <c r="P46" s="218"/>
      <c r="Q46" s="200"/>
      <c r="R46" s="200"/>
      <c r="S46" s="199"/>
      <c r="T46" s="218"/>
      <c r="U46" s="200"/>
      <c r="V46" s="200"/>
      <c r="W46" s="200"/>
      <c r="X46" s="218"/>
    </row>
    <row r="47" spans="1:24" s="202" customFormat="1" x14ac:dyDescent="0.2">
      <c r="A47" s="724" t="s">
        <v>75</v>
      </c>
      <c r="B47" s="725"/>
      <c r="C47" s="725"/>
      <c r="D47" s="725"/>
      <c r="E47" s="200">
        <v>36263056</v>
      </c>
      <c r="F47" s="199">
        <v>0</v>
      </c>
      <c r="G47" s="199">
        <f t="shared" si="0"/>
        <v>36263056</v>
      </c>
      <c r="H47" s="218">
        <v>36263056</v>
      </c>
      <c r="I47" s="213">
        <v>909118</v>
      </c>
      <c r="J47" s="199">
        <v>0</v>
      </c>
      <c r="K47" s="199">
        <f t="shared" si="5"/>
        <v>909118</v>
      </c>
      <c r="L47" s="218">
        <v>909118</v>
      </c>
      <c r="M47" s="200">
        <v>1427406</v>
      </c>
      <c r="N47" s="200"/>
      <c r="O47" s="199">
        <f t="shared" si="7"/>
        <v>1427406</v>
      </c>
      <c r="P47" s="218">
        <v>1427406</v>
      </c>
      <c r="Q47" s="200">
        <v>55064</v>
      </c>
      <c r="R47" s="200"/>
      <c r="S47" s="199">
        <f t="shared" si="8"/>
        <v>55064</v>
      </c>
      <c r="T47" s="218">
        <v>55064</v>
      </c>
      <c r="U47" s="200">
        <f>E47+I47+M47+Q47</f>
        <v>38654644</v>
      </c>
      <c r="V47" s="200">
        <f>F47+J47+N47+R47</f>
        <v>0</v>
      </c>
      <c r="W47" s="200">
        <f t="shared" si="3"/>
        <v>38654644</v>
      </c>
      <c r="X47" s="218">
        <f t="shared" si="4"/>
        <v>38654644</v>
      </c>
    </row>
    <row r="48" spans="1:24" s="202" customFormat="1" x14ac:dyDescent="0.2">
      <c r="A48" s="724" t="s">
        <v>76</v>
      </c>
      <c r="B48" s="725"/>
      <c r="C48" s="725"/>
      <c r="D48" s="725"/>
      <c r="E48" s="200"/>
      <c r="F48" s="199"/>
      <c r="G48" s="199"/>
      <c r="H48" s="218">
        <v>5139648</v>
      </c>
      <c r="I48" s="213"/>
      <c r="J48" s="199"/>
      <c r="K48" s="199"/>
      <c r="L48" s="218"/>
      <c r="M48" s="200"/>
      <c r="N48" s="200"/>
      <c r="O48" s="199"/>
      <c r="P48" s="218"/>
      <c r="Q48" s="200"/>
      <c r="R48" s="200"/>
      <c r="S48" s="199"/>
      <c r="T48" s="218"/>
      <c r="U48" s="200"/>
      <c r="V48" s="200"/>
      <c r="W48" s="200"/>
      <c r="X48" s="218"/>
    </row>
    <row r="49" spans="1:24" s="202" customFormat="1" x14ac:dyDescent="0.2">
      <c r="A49" s="724" t="s">
        <v>77</v>
      </c>
      <c r="B49" s="725"/>
      <c r="C49" s="725"/>
      <c r="D49" s="725"/>
      <c r="E49" s="200"/>
      <c r="F49" s="199"/>
      <c r="G49" s="199"/>
      <c r="H49" s="218"/>
      <c r="I49" s="213"/>
      <c r="J49" s="199"/>
      <c r="K49" s="199"/>
      <c r="L49" s="218"/>
      <c r="M49" s="200"/>
      <c r="N49" s="200"/>
      <c r="O49" s="199"/>
      <c r="P49" s="218"/>
      <c r="Q49" s="200"/>
      <c r="R49" s="200"/>
      <c r="S49" s="199"/>
      <c r="T49" s="218"/>
      <c r="U49" s="200"/>
      <c r="V49" s="200"/>
      <c r="W49" s="200"/>
      <c r="X49" s="218"/>
    </row>
    <row r="50" spans="1:24" s="202" customFormat="1" x14ac:dyDescent="0.2">
      <c r="A50" s="724" t="s">
        <v>78</v>
      </c>
      <c r="B50" s="725"/>
      <c r="C50" s="725"/>
      <c r="D50" s="725"/>
      <c r="E50" s="200"/>
      <c r="F50" s="199"/>
      <c r="G50" s="199"/>
      <c r="H50" s="218"/>
      <c r="I50" s="213"/>
      <c r="J50" s="199"/>
      <c r="K50" s="199"/>
      <c r="L50" s="218"/>
      <c r="M50" s="200"/>
      <c r="N50" s="200"/>
      <c r="O50" s="199"/>
      <c r="P50" s="218"/>
      <c r="Q50" s="200"/>
      <c r="R50" s="200"/>
      <c r="S50" s="199"/>
      <c r="T50" s="218"/>
      <c r="U50" s="200"/>
      <c r="V50" s="200"/>
      <c r="W50" s="200"/>
      <c r="X50" s="218"/>
    </row>
    <row r="51" spans="1:24" s="202" customFormat="1" x14ac:dyDescent="0.2">
      <c r="A51" s="724" t="s">
        <v>79</v>
      </c>
      <c r="B51" s="725"/>
      <c r="C51" s="725"/>
      <c r="D51" s="725"/>
      <c r="E51" s="200"/>
      <c r="F51" s="199"/>
      <c r="G51" s="199"/>
      <c r="H51" s="218"/>
      <c r="I51" s="213"/>
      <c r="J51" s="199"/>
      <c r="K51" s="199"/>
      <c r="L51" s="218"/>
      <c r="M51" s="200"/>
      <c r="N51" s="200"/>
      <c r="O51" s="199"/>
      <c r="P51" s="218"/>
      <c r="Q51" s="200"/>
      <c r="R51" s="200"/>
      <c r="S51" s="199"/>
      <c r="T51" s="218"/>
      <c r="U51" s="200"/>
      <c r="V51" s="200"/>
      <c r="W51" s="200"/>
      <c r="X51" s="218"/>
    </row>
    <row r="52" spans="1:24" s="204" customFormat="1" x14ac:dyDescent="0.2">
      <c r="A52" s="726" t="s">
        <v>80</v>
      </c>
      <c r="B52" s="727"/>
      <c r="C52" s="727"/>
      <c r="D52" s="727"/>
      <c r="E52" s="602">
        <f t="shared" ref="E52:X52" si="29">SUM(E45:E51)</f>
        <v>36263056</v>
      </c>
      <c r="F52" s="602">
        <f t="shared" si="29"/>
        <v>0</v>
      </c>
      <c r="G52" s="602">
        <f t="shared" si="29"/>
        <v>36263056</v>
      </c>
      <c r="H52" s="603">
        <f t="shared" si="29"/>
        <v>41402704</v>
      </c>
      <c r="I52" s="604">
        <f t="shared" si="29"/>
        <v>909118</v>
      </c>
      <c r="J52" s="602">
        <f t="shared" si="29"/>
        <v>0</v>
      </c>
      <c r="K52" s="602">
        <f t="shared" si="29"/>
        <v>909118</v>
      </c>
      <c r="L52" s="603">
        <f t="shared" si="29"/>
        <v>909118</v>
      </c>
      <c r="M52" s="602">
        <f t="shared" si="29"/>
        <v>1427406</v>
      </c>
      <c r="N52" s="602">
        <f t="shared" si="29"/>
        <v>0</v>
      </c>
      <c r="O52" s="602">
        <f t="shared" si="29"/>
        <v>1427406</v>
      </c>
      <c r="P52" s="603">
        <f t="shared" si="29"/>
        <v>1427406</v>
      </c>
      <c r="Q52" s="602">
        <f t="shared" si="29"/>
        <v>55064</v>
      </c>
      <c r="R52" s="602">
        <f t="shared" si="29"/>
        <v>0</v>
      </c>
      <c r="S52" s="602">
        <f t="shared" si="29"/>
        <v>55064</v>
      </c>
      <c r="T52" s="603">
        <f t="shared" si="29"/>
        <v>55064</v>
      </c>
      <c r="U52" s="602">
        <f t="shared" si="29"/>
        <v>38654644</v>
      </c>
      <c r="V52" s="602">
        <f t="shared" si="29"/>
        <v>0</v>
      </c>
      <c r="W52" s="602">
        <f t="shared" si="29"/>
        <v>38654644</v>
      </c>
      <c r="X52" s="603">
        <f t="shared" si="29"/>
        <v>38654644</v>
      </c>
    </row>
    <row r="53" spans="1:24" s="202" customFormat="1" x14ac:dyDescent="0.2">
      <c r="A53" s="724"/>
      <c r="B53" s="725"/>
      <c r="C53" s="725"/>
      <c r="D53" s="725"/>
      <c r="E53" s="200"/>
      <c r="F53" s="199"/>
      <c r="G53" s="199"/>
      <c r="H53" s="218"/>
      <c r="I53" s="213"/>
      <c r="J53" s="199"/>
      <c r="K53" s="199"/>
      <c r="L53" s="218"/>
      <c r="M53" s="200"/>
      <c r="N53" s="200"/>
      <c r="O53" s="199"/>
      <c r="P53" s="218"/>
      <c r="Q53" s="200"/>
      <c r="R53" s="200"/>
      <c r="S53" s="199"/>
      <c r="T53" s="218"/>
      <c r="U53" s="200"/>
      <c r="V53" s="200"/>
      <c r="W53" s="200"/>
      <c r="X53" s="218"/>
    </row>
    <row r="54" spans="1:24" s="204" customFormat="1" x14ac:dyDescent="0.2">
      <c r="A54" s="726" t="s">
        <v>81</v>
      </c>
      <c r="B54" s="727"/>
      <c r="C54" s="727"/>
      <c r="D54" s="727"/>
      <c r="E54" s="602">
        <f>E43+E52</f>
        <v>339466056</v>
      </c>
      <c r="F54" s="602">
        <f t="shared" ref="F54:G54" si="30">F43+F52</f>
        <v>93477382</v>
      </c>
      <c r="G54" s="602">
        <f t="shared" si="30"/>
        <v>432943438</v>
      </c>
      <c r="H54" s="603">
        <f t="shared" ref="H54:S54" si="31">H43+H52</f>
        <v>440378350</v>
      </c>
      <c r="I54" s="604">
        <f t="shared" si="31"/>
        <v>1186118</v>
      </c>
      <c r="J54" s="602">
        <f t="shared" si="31"/>
        <v>762145</v>
      </c>
      <c r="K54" s="602">
        <f t="shared" si="31"/>
        <v>1948263</v>
      </c>
      <c r="L54" s="603">
        <f t="shared" si="31"/>
        <v>1984365</v>
      </c>
      <c r="M54" s="602">
        <f t="shared" si="31"/>
        <v>16137406</v>
      </c>
      <c r="N54" s="602">
        <f t="shared" si="31"/>
        <v>0</v>
      </c>
      <c r="O54" s="602">
        <f t="shared" si="31"/>
        <v>16137406</v>
      </c>
      <c r="P54" s="603">
        <f>P43+P52</f>
        <v>16040453</v>
      </c>
      <c r="Q54" s="602">
        <f t="shared" si="31"/>
        <v>55064</v>
      </c>
      <c r="R54" s="602">
        <f t="shared" si="31"/>
        <v>0</v>
      </c>
      <c r="S54" s="602">
        <f t="shared" si="31"/>
        <v>55064</v>
      </c>
      <c r="T54" s="603">
        <f>T43+T52</f>
        <v>58755</v>
      </c>
      <c r="U54" s="602">
        <f>U43+U52</f>
        <v>356844644</v>
      </c>
      <c r="V54" s="602">
        <f t="shared" ref="V54:X54" si="32">V43+V52</f>
        <v>94239527</v>
      </c>
      <c r="W54" s="602">
        <f t="shared" si="32"/>
        <v>451084171</v>
      </c>
      <c r="X54" s="603">
        <f t="shared" si="32"/>
        <v>453322275</v>
      </c>
    </row>
    <row r="55" spans="1:24" s="205" customFormat="1" ht="14.25" thickBot="1" x14ac:dyDescent="0.3">
      <c r="A55" s="722" t="s">
        <v>78</v>
      </c>
      <c r="B55" s="723"/>
      <c r="C55" s="723"/>
      <c r="D55" s="723"/>
      <c r="E55" s="207"/>
      <c r="F55" s="208"/>
      <c r="G55" s="207"/>
      <c r="H55" s="220"/>
      <c r="I55" s="215">
        <v>34308882</v>
      </c>
      <c r="J55" s="208">
        <v>245200</v>
      </c>
      <c r="K55" s="208">
        <f>I55+J55</f>
        <v>34554082</v>
      </c>
      <c r="L55" s="207">
        <v>33889013</v>
      </c>
      <c r="M55" s="207">
        <v>88549594</v>
      </c>
      <c r="N55" s="207"/>
      <c r="O55" s="208">
        <f>M55+N55</f>
        <v>88549594</v>
      </c>
      <c r="P55" s="207">
        <v>89216534</v>
      </c>
      <c r="Q55" s="207">
        <v>2591936</v>
      </c>
      <c r="R55" s="207"/>
      <c r="S55" s="208">
        <f t="shared" si="8"/>
        <v>2591936</v>
      </c>
      <c r="T55" s="207">
        <v>2408252</v>
      </c>
      <c r="U55" s="207">
        <f>E55+I55+M55+Q55</f>
        <v>125450412</v>
      </c>
      <c r="V55" s="207">
        <f>F55+J55+N55+R55</f>
        <v>245200</v>
      </c>
      <c r="W55" s="207">
        <f t="shared" si="3"/>
        <v>125695612</v>
      </c>
      <c r="X55" s="209">
        <f t="shared" si="4"/>
        <v>125513799</v>
      </c>
    </row>
    <row r="56" spans="1:24" x14ac:dyDescent="0.2">
      <c r="U56" s="197"/>
      <c r="V56" s="197"/>
      <c r="X56" s="23"/>
    </row>
    <row r="58" spans="1:24" x14ac:dyDescent="0.2">
      <c r="J58" s="206"/>
    </row>
  </sheetData>
  <sheetProtection selectLockedCells="1" selectUnlockedCells="1"/>
  <mergeCells count="58">
    <mergeCell ref="A12:D12"/>
    <mergeCell ref="A2:U2"/>
    <mergeCell ref="A3:U3"/>
    <mergeCell ref="A5:D6"/>
    <mergeCell ref="E5:H5"/>
    <mergeCell ref="I5:L5"/>
    <mergeCell ref="M5:P5"/>
    <mergeCell ref="Q5:T5"/>
    <mergeCell ref="U5:X5"/>
    <mergeCell ref="A7:D7"/>
    <mergeCell ref="A8:D8"/>
    <mergeCell ref="A9:D9"/>
    <mergeCell ref="A10:D10"/>
    <mergeCell ref="A11:D11"/>
    <mergeCell ref="A4:X4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48:D48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55:D55"/>
    <mergeCell ref="A49:D49"/>
    <mergeCell ref="A50:D50"/>
    <mergeCell ref="A51:D51"/>
    <mergeCell ref="A52:D52"/>
    <mergeCell ref="A53:D53"/>
    <mergeCell ref="A54:D54"/>
  </mergeCells>
  <printOptions horizontalCentered="1"/>
  <pageMargins left="0.2902777777777778" right="0.20972222222222223" top="0.22013888888888888" bottom="0.20972222222222223" header="0.51180555555555551" footer="0.51180555555555551"/>
  <pageSetup paperSize="8" scale="73" firstPageNumber="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U49"/>
  <sheetViews>
    <sheetView tabSelected="1" workbookViewId="0">
      <selection activeCell="AU10" sqref="AU10"/>
    </sheetView>
  </sheetViews>
  <sheetFormatPr defaultRowHeight="12.75" x14ac:dyDescent="0.2"/>
  <cols>
    <col min="8" max="8" width="5.140625" customWidth="1"/>
    <col min="9" max="9" width="8.5703125" hidden="1" customWidth="1"/>
    <col min="10" max="11" width="9.140625" hidden="1" customWidth="1"/>
    <col min="12" max="12" width="8" hidden="1" customWidth="1"/>
    <col min="13" max="14" width="9.140625" hidden="1" customWidth="1"/>
    <col min="15" max="15" width="7.7109375" hidden="1" customWidth="1"/>
    <col min="16" max="24" width="9.140625" hidden="1" customWidth="1"/>
    <col min="25" max="25" width="5.5703125" customWidth="1"/>
    <col min="26" max="26" width="1.7109375" customWidth="1"/>
    <col min="27" max="27" width="16" customWidth="1"/>
    <col min="28" max="33" width="9.140625" hidden="1" customWidth="1"/>
    <col min="35" max="35" width="8.28515625" customWidth="1"/>
    <col min="36" max="40" width="9.140625" hidden="1" customWidth="1"/>
    <col min="41" max="41" width="16.7109375" customWidth="1"/>
  </cols>
  <sheetData>
    <row r="1" spans="1:41" s="10" customFormat="1" ht="20.25" customHeight="1" x14ac:dyDescent="0.2">
      <c r="A1" s="464" t="s">
        <v>986</v>
      </c>
    </row>
    <row r="2" spans="1:41" s="10" customFormat="1" ht="16.5" x14ac:dyDescent="0.2">
      <c r="A2" s="916" t="s">
        <v>853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  <c r="O2" s="916"/>
      <c r="P2" s="916"/>
      <c r="Q2" s="916"/>
      <c r="R2" s="916"/>
      <c r="S2" s="916"/>
      <c r="T2" s="916"/>
      <c r="U2" s="916"/>
      <c r="V2" s="916"/>
      <c r="W2" s="916"/>
      <c r="X2" s="916"/>
      <c r="Y2" s="916"/>
      <c r="Z2" s="916"/>
      <c r="AA2" s="916"/>
      <c r="AB2" s="916"/>
      <c r="AC2" s="916"/>
      <c r="AD2" s="916"/>
      <c r="AE2" s="916"/>
      <c r="AF2" s="916"/>
      <c r="AG2" s="916"/>
      <c r="AH2" s="916"/>
      <c r="AI2" s="916"/>
      <c r="AJ2" s="916"/>
      <c r="AK2" s="916"/>
      <c r="AL2" s="916"/>
      <c r="AM2" s="916"/>
      <c r="AN2" s="916"/>
      <c r="AO2" s="916"/>
    </row>
    <row r="3" spans="1:41" s="10" customFormat="1" x14ac:dyDescent="0.2">
      <c r="A3" s="917" t="s">
        <v>740</v>
      </c>
      <c r="B3" s="917"/>
      <c r="C3" s="917"/>
      <c r="D3" s="917"/>
      <c r="E3" s="917"/>
      <c r="F3" s="917"/>
      <c r="G3" s="917"/>
      <c r="H3" s="917"/>
      <c r="I3" s="917"/>
      <c r="J3" s="917"/>
      <c r="K3" s="917"/>
      <c r="L3" s="917"/>
      <c r="M3" s="917"/>
      <c r="N3" s="917"/>
      <c r="O3" s="917"/>
      <c r="P3" s="917"/>
      <c r="Q3" s="917"/>
      <c r="R3" s="917"/>
      <c r="S3" s="917"/>
      <c r="T3" s="917"/>
      <c r="U3" s="917"/>
      <c r="V3" s="917"/>
      <c r="W3" s="917"/>
      <c r="X3" s="917"/>
      <c r="Y3" s="917"/>
      <c r="Z3" s="917"/>
      <c r="AA3" s="917"/>
      <c r="AB3" s="917"/>
      <c r="AC3" s="917"/>
      <c r="AD3" s="917"/>
      <c r="AE3" s="917"/>
      <c r="AF3" s="917"/>
      <c r="AG3" s="917"/>
      <c r="AH3" s="917"/>
      <c r="AI3" s="917"/>
      <c r="AJ3" s="917"/>
      <c r="AK3" s="917"/>
      <c r="AL3" s="917"/>
      <c r="AM3" s="917"/>
      <c r="AN3" s="917"/>
      <c r="AO3" s="917"/>
    </row>
    <row r="4" spans="1:41" s="12" customFormat="1" ht="12.75" customHeight="1" x14ac:dyDescent="0.2">
      <c r="A4" s="927" t="s">
        <v>214</v>
      </c>
      <c r="B4" s="927"/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27"/>
      <c r="P4" s="927"/>
      <c r="Q4" s="927"/>
      <c r="R4" s="927"/>
      <c r="S4" s="927"/>
      <c r="T4" s="927"/>
      <c r="U4" s="927"/>
      <c r="V4" s="927"/>
      <c r="W4" s="927"/>
      <c r="X4" s="927"/>
      <c r="Y4" s="927" t="s">
        <v>741</v>
      </c>
      <c r="Z4" s="927"/>
      <c r="AA4" s="918" t="s">
        <v>215</v>
      </c>
      <c r="AB4" s="918"/>
      <c r="AC4" s="918"/>
      <c r="AD4" s="918"/>
      <c r="AE4" s="918"/>
      <c r="AF4" s="918"/>
      <c r="AG4" s="918"/>
      <c r="AH4" s="918" t="s">
        <v>742</v>
      </c>
      <c r="AI4" s="918"/>
      <c r="AJ4" s="918"/>
      <c r="AK4" s="918"/>
      <c r="AL4" s="918"/>
      <c r="AM4" s="918"/>
      <c r="AN4" s="918"/>
      <c r="AO4" s="681" t="s">
        <v>217</v>
      </c>
    </row>
    <row r="5" spans="1:41" s="10" customFormat="1" x14ac:dyDescent="0.2">
      <c r="A5" s="919" t="s">
        <v>325</v>
      </c>
      <c r="B5" s="919"/>
      <c r="C5" s="919"/>
      <c r="D5" s="919"/>
      <c r="E5" s="919"/>
      <c r="F5" s="919"/>
      <c r="G5" s="919"/>
      <c r="H5" s="919"/>
      <c r="I5" s="919"/>
      <c r="J5" s="919"/>
      <c r="K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 t="s">
        <v>324</v>
      </c>
      <c r="Z5" s="919"/>
      <c r="AA5" s="919" t="s">
        <v>450</v>
      </c>
      <c r="AB5" s="919"/>
      <c r="AC5" s="919"/>
      <c r="AD5" s="919"/>
      <c r="AE5" s="919"/>
      <c r="AF5" s="919"/>
      <c r="AG5" s="919"/>
      <c r="AH5" s="919" t="s">
        <v>451</v>
      </c>
      <c r="AI5" s="919"/>
      <c r="AJ5" s="919"/>
      <c r="AK5" s="919"/>
      <c r="AL5" s="919"/>
      <c r="AM5" s="919"/>
      <c r="AN5" s="919"/>
      <c r="AO5" s="930" t="s">
        <v>326</v>
      </c>
    </row>
    <row r="6" spans="1:41" s="10" customFormat="1" x14ac:dyDescent="0.2">
      <c r="A6" s="920" t="s">
        <v>559</v>
      </c>
      <c r="B6" s="920"/>
      <c r="C6" s="920"/>
      <c r="D6" s="920"/>
      <c r="E6" s="920"/>
      <c r="F6" s="920"/>
      <c r="G6" s="920"/>
      <c r="H6" s="920"/>
      <c r="I6" s="920"/>
      <c r="J6" s="920"/>
      <c r="K6" s="920"/>
      <c r="L6" s="920"/>
      <c r="M6" s="920"/>
      <c r="N6" s="920"/>
      <c r="O6" s="920"/>
      <c r="P6" s="920"/>
      <c r="Q6" s="920"/>
      <c r="R6" s="920"/>
      <c r="S6" s="920"/>
      <c r="T6" s="920"/>
      <c r="U6" s="920"/>
      <c r="V6" s="920"/>
      <c r="W6" s="920"/>
      <c r="X6" s="920"/>
      <c r="Y6" s="921" t="s">
        <v>324</v>
      </c>
      <c r="Z6" s="921"/>
      <c r="AA6" s="922" t="s">
        <v>743</v>
      </c>
      <c r="AB6" s="922"/>
      <c r="AC6" s="922"/>
      <c r="AD6" s="922"/>
      <c r="AE6" s="922"/>
      <c r="AF6" s="922"/>
      <c r="AG6" s="922"/>
      <c r="AH6" s="923">
        <f>AO6-AA6</f>
        <v>15388776</v>
      </c>
      <c r="AI6" s="923"/>
      <c r="AJ6" s="923"/>
      <c r="AK6" s="923"/>
      <c r="AL6" s="923"/>
      <c r="AM6" s="923"/>
      <c r="AN6" s="923"/>
      <c r="AO6" s="682" t="s">
        <v>745</v>
      </c>
    </row>
    <row r="7" spans="1:41" s="10" customFormat="1" x14ac:dyDescent="0.2">
      <c r="A7" s="920" t="s">
        <v>560</v>
      </c>
      <c r="B7" s="920"/>
      <c r="C7" s="920"/>
      <c r="D7" s="920"/>
      <c r="E7" s="920"/>
      <c r="F7" s="920"/>
      <c r="G7" s="920"/>
      <c r="H7" s="920"/>
      <c r="I7" s="920"/>
      <c r="J7" s="920"/>
      <c r="K7" s="920"/>
      <c r="L7" s="920"/>
      <c r="M7" s="920"/>
      <c r="N7" s="920"/>
      <c r="O7" s="920"/>
      <c r="P7" s="920"/>
      <c r="Q7" s="920"/>
      <c r="R7" s="920"/>
      <c r="S7" s="920"/>
      <c r="T7" s="920"/>
      <c r="U7" s="920"/>
      <c r="V7" s="920"/>
      <c r="W7" s="920"/>
      <c r="X7" s="920"/>
      <c r="Y7" s="921" t="s">
        <v>325</v>
      </c>
      <c r="Z7" s="921"/>
      <c r="AA7" s="922" t="s">
        <v>746</v>
      </c>
      <c r="AB7" s="922"/>
      <c r="AC7" s="922"/>
      <c r="AD7" s="922"/>
      <c r="AE7" s="922"/>
      <c r="AF7" s="922"/>
      <c r="AG7" s="922"/>
      <c r="AH7" s="923">
        <f t="shared" ref="AH7:AH48" si="0">AO7-AA7</f>
        <v>-10418586</v>
      </c>
      <c r="AI7" s="923"/>
      <c r="AJ7" s="923"/>
      <c r="AK7" s="923"/>
      <c r="AL7" s="923"/>
      <c r="AM7" s="923"/>
      <c r="AN7" s="923"/>
      <c r="AO7" s="682" t="s">
        <v>747</v>
      </c>
    </row>
    <row r="8" spans="1:41" s="10" customFormat="1" x14ac:dyDescent="0.2">
      <c r="A8" s="920" t="s">
        <v>561</v>
      </c>
      <c r="B8" s="920"/>
      <c r="C8" s="920"/>
      <c r="D8" s="920"/>
      <c r="E8" s="920"/>
      <c r="F8" s="920"/>
      <c r="G8" s="920"/>
      <c r="H8" s="920"/>
      <c r="I8" s="920"/>
      <c r="J8" s="920"/>
      <c r="K8" s="920"/>
      <c r="L8" s="920"/>
      <c r="M8" s="920"/>
      <c r="N8" s="920"/>
      <c r="O8" s="920"/>
      <c r="P8" s="920"/>
      <c r="Q8" s="920"/>
      <c r="R8" s="920"/>
      <c r="S8" s="920"/>
      <c r="T8" s="920"/>
      <c r="U8" s="920"/>
      <c r="V8" s="920"/>
      <c r="W8" s="920"/>
      <c r="X8" s="920"/>
      <c r="Y8" s="921" t="s">
        <v>450</v>
      </c>
      <c r="Z8" s="921"/>
      <c r="AA8" s="922" t="s">
        <v>748</v>
      </c>
      <c r="AB8" s="922"/>
      <c r="AC8" s="922"/>
      <c r="AD8" s="922"/>
      <c r="AE8" s="922"/>
      <c r="AF8" s="922"/>
      <c r="AG8" s="922"/>
      <c r="AH8" s="923">
        <f>AO8-AA8</f>
        <v>-2093967</v>
      </c>
      <c r="AI8" s="923"/>
      <c r="AJ8" s="923"/>
      <c r="AK8" s="923"/>
      <c r="AL8" s="923"/>
      <c r="AM8" s="923"/>
      <c r="AN8" s="923"/>
      <c r="AO8" s="682">
        <v>0</v>
      </c>
    </row>
    <row r="9" spans="1:41" s="10" customFormat="1" x14ac:dyDescent="0.2">
      <c r="A9" s="920" t="s">
        <v>749</v>
      </c>
      <c r="B9" s="920"/>
      <c r="C9" s="920"/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  <c r="O9" s="920"/>
      <c r="P9" s="920"/>
      <c r="Q9" s="920"/>
      <c r="R9" s="920"/>
      <c r="S9" s="920"/>
      <c r="T9" s="920"/>
      <c r="U9" s="920"/>
      <c r="V9" s="920"/>
      <c r="W9" s="920"/>
      <c r="X9" s="920"/>
      <c r="Y9" s="921" t="s">
        <v>451</v>
      </c>
      <c r="Z9" s="921"/>
      <c r="AA9" s="922" t="s">
        <v>750</v>
      </c>
      <c r="AB9" s="922"/>
      <c r="AC9" s="922"/>
      <c r="AD9" s="922"/>
      <c r="AE9" s="922"/>
      <c r="AF9" s="922"/>
      <c r="AG9" s="922"/>
      <c r="AH9" s="923">
        <f t="shared" si="0"/>
        <v>2876223</v>
      </c>
      <c r="AI9" s="923"/>
      <c r="AJ9" s="923"/>
      <c r="AK9" s="923"/>
      <c r="AL9" s="923"/>
      <c r="AM9" s="923"/>
      <c r="AN9" s="923"/>
      <c r="AO9" s="682" t="s">
        <v>751</v>
      </c>
    </row>
    <row r="10" spans="1:41" s="10" customFormat="1" x14ac:dyDescent="0.2">
      <c r="A10" s="920" t="s">
        <v>562</v>
      </c>
      <c r="B10" s="920"/>
      <c r="C10" s="920"/>
      <c r="D10" s="920"/>
      <c r="E10" s="920"/>
      <c r="F10" s="920"/>
      <c r="G10" s="920"/>
      <c r="H10" s="920"/>
      <c r="I10" s="920"/>
      <c r="J10" s="920"/>
      <c r="K10" s="920"/>
      <c r="L10" s="920"/>
      <c r="M10" s="920"/>
      <c r="N10" s="920"/>
      <c r="O10" s="920"/>
      <c r="P10" s="920"/>
      <c r="Q10" s="920"/>
      <c r="R10" s="920"/>
      <c r="S10" s="920"/>
      <c r="T10" s="920"/>
      <c r="U10" s="920"/>
      <c r="V10" s="920"/>
      <c r="W10" s="920"/>
      <c r="X10" s="920"/>
      <c r="Y10" s="921" t="s">
        <v>326</v>
      </c>
      <c r="Z10" s="921"/>
      <c r="AA10" s="922" t="s">
        <v>752</v>
      </c>
      <c r="AB10" s="922"/>
      <c r="AC10" s="922"/>
      <c r="AD10" s="922"/>
      <c r="AE10" s="922"/>
      <c r="AF10" s="922"/>
      <c r="AG10" s="922"/>
      <c r="AH10" s="923">
        <f t="shared" si="0"/>
        <v>-1141738</v>
      </c>
      <c r="AI10" s="923"/>
      <c r="AJ10" s="923"/>
      <c r="AK10" s="923"/>
      <c r="AL10" s="923"/>
      <c r="AM10" s="923"/>
      <c r="AN10" s="923"/>
      <c r="AO10" s="682" t="s">
        <v>753</v>
      </c>
    </row>
    <row r="11" spans="1:41" s="10" customFormat="1" x14ac:dyDescent="0.2">
      <c r="A11" s="920" t="s">
        <v>563</v>
      </c>
      <c r="B11" s="920"/>
      <c r="C11" s="920"/>
      <c r="D11" s="920"/>
      <c r="E11" s="920"/>
      <c r="F11" s="920"/>
      <c r="G11" s="920"/>
      <c r="H11" s="920"/>
      <c r="I11" s="920"/>
      <c r="J11" s="920"/>
      <c r="K11" s="920"/>
      <c r="L11" s="920"/>
      <c r="M11" s="920"/>
      <c r="N11" s="920"/>
      <c r="O11" s="920"/>
      <c r="P11" s="920"/>
      <c r="Q11" s="920"/>
      <c r="R11" s="920"/>
      <c r="S11" s="920"/>
      <c r="T11" s="920"/>
      <c r="U11" s="920"/>
      <c r="V11" s="920"/>
      <c r="W11" s="920"/>
      <c r="X11" s="920"/>
      <c r="Y11" s="921" t="s">
        <v>327</v>
      </c>
      <c r="Z11" s="921"/>
      <c r="AA11" s="922" t="s">
        <v>744</v>
      </c>
      <c r="AB11" s="922"/>
      <c r="AC11" s="922"/>
      <c r="AD11" s="922"/>
      <c r="AE11" s="922"/>
      <c r="AF11" s="922"/>
      <c r="AG11" s="922"/>
      <c r="AH11" s="923"/>
      <c r="AI11" s="923"/>
      <c r="AJ11" s="923"/>
      <c r="AK11" s="923"/>
      <c r="AL11" s="923"/>
      <c r="AM11" s="923"/>
      <c r="AN11" s="923"/>
      <c r="AO11" s="682"/>
    </row>
    <row r="12" spans="1:41" s="10" customFormat="1" x14ac:dyDescent="0.2">
      <c r="A12" s="920" t="s">
        <v>754</v>
      </c>
      <c r="B12" s="920"/>
      <c r="C12" s="920"/>
      <c r="D12" s="920"/>
      <c r="E12" s="920"/>
      <c r="F12" s="920"/>
      <c r="G12" s="920"/>
      <c r="H12" s="920"/>
      <c r="I12" s="920"/>
      <c r="J12" s="920"/>
      <c r="K12" s="920"/>
      <c r="L12" s="920"/>
      <c r="M12" s="920"/>
      <c r="N12" s="920"/>
      <c r="O12" s="920"/>
      <c r="P12" s="920"/>
      <c r="Q12" s="920"/>
      <c r="R12" s="920"/>
      <c r="S12" s="920"/>
      <c r="T12" s="920"/>
      <c r="U12" s="920"/>
      <c r="V12" s="920"/>
      <c r="W12" s="920"/>
      <c r="X12" s="920"/>
      <c r="Y12" s="921" t="s">
        <v>328</v>
      </c>
      <c r="Z12" s="921"/>
      <c r="AA12" s="922" t="s">
        <v>752</v>
      </c>
      <c r="AB12" s="922"/>
      <c r="AC12" s="922"/>
      <c r="AD12" s="922"/>
      <c r="AE12" s="922"/>
      <c r="AF12" s="922"/>
      <c r="AG12" s="922"/>
      <c r="AH12" s="923">
        <f t="shared" si="0"/>
        <v>-1141738</v>
      </c>
      <c r="AI12" s="923"/>
      <c r="AJ12" s="923"/>
      <c r="AK12" s="923"/>
      <c r="AL12" s="923"/>
      <c r="AM12" s="923"/>
      <c r="AN12" s="923"/>
      <c r="AO12" s="682" t="s">
        <v>753</v>
      </c>
    </row>
    <row r="13" spans="1:41" s="10" customFormat="1" x14ac:dyDescent="0.2">
      <c r="A13" s="920" t="s">
        <v>564</v>
      </c>
      <c r="B13" s="920"/>
      <c r="C13" s="920"/>
      <c r="D13" s="920"/>
      <c r="E13" s="920"/>
      <c r="F13" s="920"/>
      <c r="G13" s="920"/>
      <c r="H13" s="920"/>
      <c r="I13" s="920"/>
      <c r="J13" s="920"/>
      <c r="K13" s="920"/>
      <c r="L13" s="920"/>
      <c r="M13" s="920"/>
      <c r="N13" s="920"/>
      <c r="O13" s="920"/>
      <c r="P13" s="920"/>
      <c r="Q13" s="920"/>
      <c r="R13" s="920"/>
      <c r="S13" s="920"/>
      <c r="T13" s="920"/>
      <c r="U13" s="920"/>
      <c r="V13" s="920"/>
      <c r="W13" s="920"/>
      <c r="X13" s="920"/>
      <c r="Y13" s="921" t="s">
        <v>329</v>
      </c>
      <c r="Z13" s="921"/>
      <c r="AA13" s="922" t="s">
        <v>755</v>
      </c>
      <c r="AB13" s="922"/>
      <c r="AC13" s="922"/>
      <c r="AD13" s="922"/>
      <c r="AE13" s="922"/>
      <c r="AF13" s="922"/>
      <c r="AG13" s="922"/>
      <c r="AH13" s="923">
        <f t="shared" si="0"/>
        <v>31888250</v>
      </c>
      <c r="AI13" s="923"/>
      <c r="AJ13" s="923"/>
      <c r="AK13" s="923"/>
      <c r="AL13" s="923"/>
      <c r="AM13" s="923"/>
      <c r="AN13" s="923"/>
      <c r="AO13" s="682" t="s">
        <v>756</v>
      </c>
    </row>
    <row r="14" spans="1:41" s="10" customFormat="1" x14ac:dyDescent="0.2">
      <c r="A14" s="920" t="s">
        <v>565</v>
      </c>
      <c r="B14" s="920"/>
      <c r="C14" s="920"/>
      <c r="D14" s="920"/>
      <c r="E14" s="920"/>
      <c r="F14" s="920"/>
      <c r="G14" s="920"/>
      <c r="H14" s="920"/>
      <c r="I14" s="920"/>
      <c r="J14" s="920"/>
      <c r="K14" s="920"/>
      <c r="L14" s="920"/>
      <c r="M14" s="920"/>
      <c r="N14" s="920"/>
      <c r="O14" s="920"/>
      <c r="P14" s="920"/>
      <c r="Q14" s="920"/>
      <c r="R14" s="920"/>
      <c r="S14" s="920"/>
      <c r="T14" s="920"/>
      <c r="U14" s="920"/>
      <c r="V14" s="920"/>
      <c r="W14" s="920"/>
      <c r="X14" s="920"/>
      <c r="Y14" s="921" t="s">
        <v>757</v>
      </c>
      <c r="Z14" s="921"/>
      <c r="AA14" s="922" t="s">
        <v>758</v>
      </c>
      <c r="AB14" s="922"/>
      <c r="AC14" s="922"/>
      <c r="AD14" s="922"/>
      <c r="AE14" s="922"/>
      <c r="AF14" s="922"/>
      <c r="AG14" s="922"/>
      <c r="AH14" s="923">
        <f t="shared" si="0"/>
        <v>90766989</v>
      </c>
      <c r="AI14" s="923"/>
      <c r="AJ14" s="923"/>
      <c r="AK14" s="923"/>
      <c r="AL14" s="923"/>
      <c r="AM14" s="923"/>
      <c r="AN14" s="923"/>
      <c r="AO14" s="682" t="s">
        <v>759</v>
      </c>
    </row>
    <row r="15" spans="1:41" s="10" customFormat="1" x14ac:dyDescent="0.2">
      <c r="A15" s="920" t="s">
        <v>760</v>
      </c>
      <c r="B15" s="920"/>
      <c r="C15" s="920"/>
      <c r="D15" s="920"/>
      <c r="E15" s="920"/>
      <c r="F15" s="920"/>
      <c r="G15" s="920"/>
      <c r="H15" s="920"/>
      <c r="I15" s="920"/>
      <c r="J15" s="920"/>
      <c r="K15" s="920"/>
      <c r="L15" s="920"/>
      <c r="M15" s="920"/>
      <c r="N15" s="920"/>
      <c r="O15" s="920"/>
      <c r="P15" s="920"/>
      <c r="Q15" s="920"/>
      <c r="R15" s="920"/>
      <c r="S15" s="920"/>
      <c r="T15" s="920"/>
      <c r="U15" s="920"/>
      <c r="V15" s="920"/>
      <c r="W15" s="920"/>
      <c r="X15" s="920"/>
      <c r="Y15" s="921" t="s">
        <v>472</v>
      </c>
      <c r="Z15" s="921"/>
      <c r="AA15" s="922" t="s">
        <v>761</v>
      </c>
      <c r="AB15" s="922"/>
      <c r="AC15" s="922"/>
      <c r="AD15" s="922"/>
      <c r="AE15" s="922"/>
      <c r="AF15" s="922"/>
      <c r="AG15" s="922"/>
      <c r="AH15" s="923">
        <f t="shared" si="0"/>
        <v>96819495</v>
      </c>
      <c r="AI15" s="923"/>
      <c r="AJ15" s="923"/>
      <c r="AK15" s="923"/>
      <c r="AL15" s="923"/>
      <c r="AM15" s="923"/>
      <c r="AN15" s="923"/>
      <c r="AO15" s="682" t="s">
        <v>762</v>
      </c>
    </row>
    <row r="16" spans="1:41" s="10" customFormat="1" x14ac:dyDescent="0.2">
      <c r="A16" s="920" t="s">
        <v>566</v>
      </c>
      <c r="B16" s="920"/>
      <c r="C16" s="920"/>
      <c r="D16" s="920"/>
      <c r="E16" s="920"/>
      <c r="F16" s="920"/>
      <c r="G16" s="920"/>
      <c r="H16" s="920"/>
      <c r="I16" s="920"/>
      <c r="J16" s="920"/>
      <c r="K16" s="920"/>
      <c r="L16" s="920"/>
      <c r="M16" s="920"/>
      <c r="N16" s="920"/>
      <c r="O16" s="920"/>
      <c r="P16" s="920"/>
      <c r="Q16" s="920"/>
      <c r="R16" s="920"/>
      <c r="S16" s="920"/>
      <c r="T16" s="920"/>
      <c r="U16" s="920"/>
      <c r="V16" s="920"/>
      <c r="W16" s="920"/>
      <c r="X16" s="920"/>
      <c r="Y16" s="921" t="s">
        <v>473</v>
      </c>
      <c r="Z16" s="921"/>
      <c r="AA16" s="922" t="s">
        <v>763</v>
      </c>
      <c r="AB16" s="922"/>
      <c r="AC16" s="922"/>
      <c r="AD16" s="922"/>
      <c r="AE16" s="922"/>
      <c r="AF16" s="922"/>
      <c r="AG16" s="922"/>
      <c r="AH16" s="923">
        <f t="shared" si="0"/>
        <v>-334221</v>
      </c>
      <c r="AI16" s="923"/>
      <c r="AJ16" s="923"/>
      <c r="AK16" s="923"/>
      <c r="AL16" s="923"/>
      <c r="AM16" s="923"/>
      <c r="AN16" s="923"/>
      <c r="AO16" s="682" t="s">
        <v>764</v>
      </c>
    </row>
    <row r="17" spans="1:41" s="10" customFormat="1" x14ac:dyDescent="0.2">
      <c r="A17" s="920" t="s">
        <v>765</v>
      </c>
      <c r="B17" s="920"/>
      <c r="C17" s="920"/>
      <c r="D17" s="920"/>
      <c r="E17" s="920"/>
      <c r="F17" s="920"/>
      <c r="G17" s="920"/>
      <c r="H17" s="920"/>
      <c r="I17" s="920"/>
      <c r="J17" s="920"/>
      <c r="K17" s="920"/>
      <c r="L17" s="920"/>
      <c r="M17" s="920"/>
      <c r="N17" s="920"/>
      <c r="O17" s="920"/>
      <c r="P17" s="920"/>
      <c r="Q17" s="920"/>
      <c r="R17" s="920"/>
      <c r="S17" s="920"/>
      <c r="T17" s="920"/>
      <c r="U17" s="920"/>
      <c r="V17" s="920"/>
      <c r="W17" s="920"/>
      <c r="X17" s="920"/>
      <c r="Y17" s="921" t="s">
        <v>474</v>
      </c>
      <c r="Z17" s="921"/>
      <c r="AA17" s="922" t="s">
        <v>766</v>
      </c>
      <c r="AB17" s="922"/>
      <c r="AC17" s="922"/>
      <c r="AD17" s="922"/>
      <c r="AE17" s="922"/>
      <c r="AF17" s="922"/>
      <c r="AG17" s="922"/>
      <c r="AH17" s="923">
        <f t="shared" si="0"/>
        <v>219140513</v>
      </c>
      <c r="AI17" s="923"/>
      <c r="AJ17" s="923"/>
      <c r="AK17" s="923"/>
      <c r="AL17" s="923"/>
      <c r="AM17" s="923"/>
      <c r="AN17" s="923"/>
      <c r="AO17" s="682" t="s">
        <v>767</v>
      </c>
    </row>
    <row r="18" spans="1:41" s="10" customFormat="1" x14ac:dyDescent="0.2">
      <c r="A18" s="920" t="s">
        <v>768</v>
      </c>
      <c r="B18" s="920"/>
      <c r="C18" s="920"/>
      <c r="D18" s="920"/>
      <c r="E18" s="920"/>
      <c r="F18" s="920"/>
      <c r="G18" s="920"/>
      <c r="H18" s="920"/>
      <c r="I18" s="920"/>
      <c r="J18" s="920"/>
      <c r="K18" s="920"/>
      <c r="L18" s="920"/>
      <c r="M18" s="920"/>
      <c r="N18" s="920"/>
      <c r="O18" s="920"/>
      <c r="P18" s="920"/>
      <c r="Q18" s="920"/>
      <c r="R18" s="920"/>
      <c r="S18" s="920"/>
      <c r="T18" s="920"/>
      <c r="U18" s="920"/>
      <c r="V18" s="920"/>
      <c r="W18" s="920"/>
      <c r="X18" s="920"/>
      <c r="Y18" s="921" t="s">
        <v>475</v>
      </c>
      <c r="Z18" s="921"/>
      <c r="AA18" s="922" t="s">
        <v>769</v>
      </c>
      <c r="AB18" s="922"/>
      <c r="AC18" s="922"/>
      <c r="AD18" s="922"/>
      <c r="AE18" s="922"/>
      <c r="AF18" s="922"/>
      <c r="AG18" s="922"/>
      <c r="AH18" s="923">
        <f t="shared" si="0"/>
        <v>1207983</v>
      </c>
      <c r="AI18" s="923"/>
      <c r="AJ18" s="923"/>
      <c r="AK18" s="923"/>
      <c r="AL18" s="923"/>
      <c r="AM18" s="923"/>
      <c r="AN18" s="923"/>
      <c r="AO18" s="682" t="s">
        <v>770</v>
      </c>
    </row>
    <row r="19" spans="1:41" s="10" customFormat="1" x14ac:dyDescent="0.2">
      <c r="A19" s="920" t="s">
        <v>771</v>
      </c>
      <c r="B19" s="920"/>
      <c r="C19" s="920"/>
      <c r="D19" s="920"/>
      <c r="E19" s="920"/>
      <c r="F19" s="920"/>
      <c r="G19" s="920"/>
      <c r="H19" s="920"/>
      <c r="I19" s="920"/>
      <c r="J19" s="920"/>
      <c r="K19" s="920"/>
      <c r="L19" s="920"/>
      <c r="M19" s="920"/>
      <c r="N19" s="920"/>
      <c r="O19" s="920"/>
      <c r="P19" s="920"/>
      <c r="Q19" s="920"/>
      <c r="R19" s="920"/>
      <c r="S19" s="920"/>
      <c r="T19" s="920"/>
      <c r="U19" s="920"/>
      <c r="V19" s="920"/>
      <c r="W19" s="920"/>
      <c r="X19" s="920"/>
      <c r="Y19" s="921" t="s">
        <v>476</v>
      </c>
      <c r="Z19" s="921"/>
      <c r="AA19" s="922" t="s">
        <v>772</v>
      </c>
      <c r="AB19" s="922"/>
      <c r="AC19" s="922"/>
      <c r="AD19" s="922"/>
      <c r="AE19" s="922"/>
      <c r="AF19" s="922"/>
      <c r="AG19" s="922"/>
      <c r="AH19" s="923">
        <f t="shared" si="0"/>
        <v>8879544</v>
      </c>
      <c r="AI19" s="923"/>
      <c r="AJ19" s="923"/>
      <c r="AK19" s="923"/>
      <c r="AL19" s="923"/>
      <c r="AM19" s="923"/>
      <c r="AN19" s="923"/>
      <c r="AO19" s="682" t="s">
        <v>773</v>
      </c>
    </row>
    <row r="20" spans="1:41" s="10" customFormat="1" x14ac:dyDescent="0.2">
      <c r="A20" s="920" t="s">
        <v>774</v>
      </c>
      <c r="B20" s="920"/>
      <c r="C20" s="920"/>
      <c r="D20" s="920"/>
      <c r="E20" s="920"/>
      <c r="F20" s="920"/>
      <c r="G20" s="920"/>
      <c r="H20" s="920"/>
      <c r="I20" s="920"/>
      <c r="J20" s="920"/>
      <c r="K20" s="920"/>
      <c r="L20" s="920"/>
      <c r="M20" s="920"/>
      <c r="N20" s="920"/>
      <c r="O20" s="920"/>
      <c r="P20" s="920"/>
      <c r="Q20" s="920"/>
      <c r="R20" s="920"/>
      <c r="S20" s="920"/>
      <c r="T20" s="920"/>
      <c r="U20" s="920"/>
      <c r="V20" s="920"/>
      <c r="W20" s="920"/>
      <c r="X20" s="920"/>
      <c r="Y20" s="921" t="s">
        <v>477</v>
      </c>
      <c r="Z20" s="921"/>
      <c r="AA20" s="922" t="s">
        <v>775</v>
      </c>
      <c r="AB20" s="922"/>
      <c r="AC20" s="922"/>
      <c r="AD20" s="922"/>
      <c r="AE20" s="922"/>
      <c r="AF20" s="922"/>
      <c r="AG20" s="922"/>
      <c r="AH20" s="923">
        <f t="shared" si="0"/>
        <v>-33564</v>
      </c>
      <c r="AI20" s="923"/>
      <c r="AJ20" s="923"/>
      <c r="AK20" s="923"/>
      <c r="AL20" s="923"/>
      <c r="AM20" s="923"/>
      <c r="AN20" s="923"/>
      <c r="AO20" s="682" t="s">
        <v>776</v>
      </c>
    </row>
    <row r="21" spans="1:41" s="10" customFormat="1" x14ac:dyDescent="0.2">
      <c r="A21" s="920" t="s">
        <v>777</v>
      </c>
      <c r="B21" s="920"/>
      <c r="C21" s="920"/>
      <c r="D21" s="920"/>
      <c r="E21" s="920"/>
      <c r="F21" s="920"/>
      <c r="G21" s="920"/>
      <c r="H21" s="920"/>
      <c r="I21" s="920"/>
      <c r="J21" s="920"/>
      <c r="K21" s="920"/>
      <c r="L21" s="920"/>
      <c r="M21" s="920"/>
      <c r="N21" s="920"/>
      <c r="O21" s="920"/>
      <c r="P21" s="920"/>
      <c r="Q21" s="920"/>
      <c r="R21" s="920"/>
      <c r="S21" s="920"/>
      <c r="T21" s="920"/>
      <c r="U21" s="920"/>
      <c r="V21" s="920"/>
      <c r="W21" s="920"/>
      <c r="X21" s="920"/>
      <c r="Y21" s="921" t="s">
        <v>478</v>
      </c>
      <c r="Z21" s="921"/>
      <c r="AA21" s="922" t="s">
        <v>778</v>
      </c>
      <c r="AB21" s="922"/>
      <c r="AC21" s="922"/>
      <c r="AD21" s="922"/>
      <c r="AE21" s="922"/>
      <c r="AF21" s="922"/>
      <c r="AG21" s="922"/>
      <c r="AH21" s="923">
        <f t="shared" si="0"/>
        <v>-45490</v>
      </c>
      <c r="AI21" s="923"/>
      <c r="AJ21" s="923"/>
      <c r="AK21" s="923"/>
      <c r="AL21" s="923"/>
      <c r="AM21" s="923"/>
      <c r="AN21" s="923"/>
      <c r="AO21" s="682" t="s">
        <v>779</v>
      </c>
    </row>
    <row r="22" spans="1:41" s="10" customFormat="1" x14ac:dyDescent="0.2">
      <c r="A22" s="920" t="s">
        <v>780</v>
      </c>
      <c r="B22" s="920"/>
      <c r="C22" s="920"/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0"/>
      <c r="Q22" s="920"/>
      <c r="R22" s="920"/>
      <c r="S22" s="920"/>
      <c r="T22" s="920"/>
      <c r="U22" s="920"/>
      <c r="V22" s="920"/>
      <c r="W22" s="920"/>
      <c r="X22" s="920"/>
      <c r="Y22" s="921" t="s">
        <v>479</v>
      </c>
      <c r="Z22" s="921"/>
      <c r="AA22" s="922" t="s">
        <v>781</v>
      </c>
      <c r="AB22" s="922"/>
      <c r="AC22" s="922"/>
      <c r="AD22" s="922"/>
      <c r="AE22" s="922"/>
      <c r="AF22" s="922"/>
      <c r="AG22" s="922"/>
      <c r="AH22" s="923">
        <f t="shared" si="0"/>
        <v>10008473</v>
      </c>
      <c r="AI22" s="923"/>
      <c r="AJ22" s="923"/>
      <c r="AK22" s="923"/>
      <c r="AL22" s="923"/>
      <c r="AM22" s="923"/>
      <c r="AN22" s="923"/>
      <c r="AO22" s="682" t="s">
        <v>782</v>
      </c>
    </row>
    <row r="23" spans="1:41" s="10" customFormat="1" x14ac:dyDescent="0.2">
      <c r="A23" s="920" t="s">
        <v>783</v>
      </c>
      <c r="B23" s="920"/>
      <c r="C23" s="920"/>
      <c r="D23" s="920"/>
      <c r="E23" s="920"/>
      <c r="F23" s="920"/>
      <c r="G23" s="920"/>
      <c r="H23" s="920"/>
      <c r="I23" s="920"/>
      <c r="J23" s="920"/>
      <c r="K23" s="920"/>
      <c r="L23" s="920"/>
      <c r="M23" s="920"/>
      <c r="N23" s="920"/>
      <c r="O23" s="920"/>
      <c r="P23" s="920"/>
      <c r="Q23" s="920"/>
      <c r="R23" s="920"/>
      <c r="S23" s="920"/>
      <c r="T23" s="920"/>
      <c r="U23" s="920"/>
      <c r="V23" s="920"/>
      <c r="W23" s="920"/>
      <c r="X23" s="920"/>
      <c r="Y23" s="921" t="s">
        <v>480</v>
      </c>
      <c r="Z23" s="921"/>
      <c r="AA23" s="922" t="s">
        <v>784</v>
      </c>
      <c r="AB23" s="922"/>
      <c r="AC23" s="922"/>
      <c r="AD23" s="922"/>
      <c r="AE23" s="922"/>
      <c r="AF23" s="922"/>
      <c r="AG23" s="922"/>
      <c r="AH23" s="923">
        <f t="shared" si="0"/>
        <v>33939466</v>
      </c>
      <c r="AI23" s="923"/>
      <c r="AJ23" s="923"/>
      <c r="AK23" s="923"/>
      <c r="AL23" s="923"/>
      <c r="AM23" s="923"/>
      <c r="AN23" s="923"/>
      <c r="AO23" s="682" t="s">
        <v>785</v>
      </c>
    </row>
    <row r="24" spans="1:41" s="10" customFormat="1" x14ac:dyDescent="0.2">
      <c r="A24" s="920" t="s">
        <v>786</v>
      </c>
      <c r="B24" s="920"/>
      <c r="C24" s="920"/>
      <c r="D24" s="920"/>
      <c r="E24" s="920"/>
      <c r="F24" s="920"/>
      <c r="G24" s="920"/>
      <c r="H24" s="920"/>
      <c r="I24" s="920"/>
      <c r="J24" s="920"/>
      <c r="K24" s="920"/>
      <c r="L24" s="920"/>
      <c r="M24" s="920"/>
      <c r="N24" s="920"/>
      <c r="O24" s="920"/>
      <c r="P24" s="920"/>
      <c r="Q24" s="920"/>
      <c r="R24" s="920"/>
      <c r="S24" s="920"/>
      <c r="T24" s="920"/>
      <c r="U24" s="920"/>
      <c r="V24" s="920"/>
      <c r="W24" s="920"/>
      <c r="X24" s="920"/>
      <c r="Y24" s="921" t="s">
        <v>567</v>
      </c>
      <c r="Z24" s="921"/>
      <c r="AA24" s="922" t="s">
        <v>787</v>
      </c>
      <c r="AB24" s="922"/>
      <c r="AC24" s="922"/>
      <c r="AD24" s="922"/>
      <c r="AE24" s="922"/>
      <c r="AF24" s="922"/>
      <c r="AG24" s="922"/>
      <c r="AH24" s="923">
        <f t="shared" si="0"/>
        <v>11599310</v>
      </c>
      <c r="AI24" s="923"/>
      <c r="AJ24" s="923"/>
      <c r="AK24" s="923"/>
      <c r="AL24" s="923"/>
      <c r="AM24" s="923"/>
      <c r="AN24" s="923"/>
      <c r="AO24" s="682" t="s">
        <v>788</v>
      </c>
    </row>
    <row r="25" spans="1:41" s="10" customFormat="1" x14ac:dyDescent="0.2">
      <c r="A25" s="920" t="s">
        <v>789</v>
      </c>
      <c r="B25" s="920"/>
      <c r="C25" s="920"/>
      <c r="D25" s="920"/>
      <c r="E25" s="920"/>
      <c r="F25" s="920"/>
      <c r="G25" s="920"/>
      <c r="H25" s="920"/>
      <c r="I25" s="920"/>
      <c r="J25" s="920"/>
      <c r="K25" s="920"/>
      <c r="L25" s="920"/>
      <c r="M25" s="920"/>
      <c r="N25" s="920"/>
      <c r="O25" s="920"/>
      <c r="P25" s="920"/>
      <c r="Q25" s="920"/>
      <c r="R25" s="920"/>
      <c r="S25" s="920"/>
      <c r="T25" s="920"/>
      <c r="U25" s="920"/>
      <c r="V25" s="920"/>
      <c r="W25" s="920"/>
      <c r="X25" s="920"/>
      <c r="Y25" s="921" t="s">
        <v>568</v>
      </c>
      <c r="Z25" s="921"/>
      <c r="AA25" s="922" t="s">
        <v>790</v>
      </c>
      <c r="AB25" s="922"/>
      <c r="AC25" s="922"/>
      <c r="AD25" s="922"/>
      <c r="AE25" s="922"/>
      <c r="AF25" s="922"/>
      <c r="AG25" s="922"/>
      <c r="AH25" s="923">
        <f t="shared" si="0"/>
        <v>1939266</v>
      </c>
      <c r="AI25" s="923"/>
      <c r="AJ25" s="923"/>
      <c r="AK25" s="923"/>
      <c r="AL25" s="923"/>
      <c r="AM25" s="923"/>
      <c r="AN25" s="923"/>
      <c r="AO25" s="682" t="s">
        <v>791</v>
      </c>
    </row>
    <row r="26" spans="1:41" s="10" customFormat="1" x14ac:dyDescent="0.2">
      <c r="A26" s="920" t="s">
        <v>792</v>
      </c>
      <c r="B26" s="920"/>
      <c r="C26" s="920"/>
      <c r="D26" s="920"/>
      <c r="E26" s="920"/>
      <c r="F26" s="920"/>
      <c r="G26" s="920"/>
      <c r="H26" s="920"/>
      <c r="I26" s="920"/>
      <c r="J26" s="920"/>
      <c r="K26" s="920"/>
      <c r="L26" s="920"/>
      <c r="M26" s="920"/>
      <c r="N26" s="920"/>
      <c r="O26" s="920"/>
      <c r="P26" s="920"/>
      <c r="Q26" s="920"/>
      <c r="R26" s="920"/>
      <c r="S26" s="920"/>
      <c r="T26" s="920"/>
      <c r="U26" s="920"/>
      <c r="V26" s="920"/>
      <c r="W26" s="920"/>
      <c r="X26" s="920"/>
      <c r="Y26" s="921" t="s">
        <v>481</v>
      </c>
      <c r="Z26" s="921"/>
      <c r="AA26" s="924">
        <v>172703244</v>
      </c>
      <c r="AB26" s="922"/>
      <c r="AC26" s="922"/>
      <c r="AD26" s="922"/>
      <c r="AE26" s="922"/>
      <c r="AF26" s="922"/>
      <c r="AG26" s="922"/>
      <c r="AH26" s="923">
        <f t="shared" si="0"/>
        <v>47478042</v>
      </c>
      <c r="AI26" s="923"/>
      <c r="AJ26" s="923"/>
      <c r="AK26" s="923"/>
      <c r="AL26" s="923"/>
      <c r="AM26" s="923"/>
      <c r="AN26" s="923"/>
      <c r="AO26" s="682" t="s">
        <v>793</v>
      </c>
    </row>
    <row r="27" spans="1:41" s="10" customFormat="1" x14ac:dyDescent="0.2">
      <c r="A27" s="920" t="s">
        <v>570</v>
      </c>
      <c r="B27" s="920"/>
      <c r="C27" s="920"/>
      <c r="D27" s="920"/>
      <c r="E27" s="920"/>
      <c r="F27" s="920"/>
      <c r="G27" s="920"/>
      <c r="H27" s="920"/>
      <c r="I27" s="920"/>
      <c r="J27" s="920"/>
      <c r="K27" s="920"/>
      <c r="L27" s="920"/>
      <c r="M27" s="920"/>
      <c r="N27" s="920"/>
      <c r="O27" s="920"/>
      <c r="P27" s="920"/>
      <c r="Q27" s="920"/>
      <c r="R27" s="920"/>
      <c r="S27" s="920"/>
      <c r="T27" s="920"/>
      <c r="U27" s="920"/>
      <c r="V27" s="920"/>
      <c r="W27" s="920"/>
      <c r="X27" s="920"/>
      <c r="Y27" s="921" t="s">
        <v>569</v>
      </c>
      <c r="Z27" s="921"/>
      <c r="AA27" s="922" t="s">
        <v>794</v>
      </c>
      <c r="AB27" s="922"/>
      <c r="AC27" s="922"/>
      <c r="AD27" s="922"/>
      <c r="AE27" s="922"/>
      <c r="AF27" s="922"/>
      <c r="AG27" s="922"/>
      <c r="AH27" s="923">
        <f t="shared" si="0"/>
        <v>-2625426</v>
      </c>
      <c r="AI27" s="923"/>
      <c r="AJ27" s="923"/>
      <c r="AK27" s="923"/>
      <c r="AL27" s="923"/>
      <c r="AM27" s="923"/>
      <c r="AN27" s="923"/>
      <c r="AO27" s="682" t="s">
        <v>795</v>
      </c>
    </row>
    <row r="28" spans="1:41" s="10" customFormat="1" x14ac:dyDescent="0.2">
      <c r="A28" s="920" t="s">
        <v>572</v>
      </c>
      <c r="B28" s="920"/>
      <c r="C28" s="920"/>
      <c r="D28" s="920"/>
      <c r="E28" s="920"/>
      <c r="F28" s="920"/>
      <c r="G28" s="920"/>
      <c r="H28" s="920"/>
      <c r="I28" s="920"/>
      <c r="J28" s="920"/>
      <c r="K28" s="920"/>
      <c r="L28" s="920"/>
      <c r="M28" s="920"/>
      <c r="N28" s="920"/>
      <c r="O28" s="920"/>
      <c r="P28" s="920"/>
      <c r="Q28" s="920"/>
      <c r="R28" s="920"/>
      <c r="S28" s="920"/>
      <c r="T28" s="920"/>
      <c r="U28" s="920"/>
      <c r="V28" s="920"/>
      <c r="W28" s="920"/>
      <c r="X28" s="920"/>
      <c r="Y28" s="921" t="s">
        <v>571</v>
      </c>
      <c r="Z28" s="921"/>
      <c r="AA28" s="922" t="s">
        <v>796</v>
      </c>
      <c r="AB28" s="922"/>
      <c r="AC28" s="922"/>
      <c r="AD28" s="922"/>
      <c r="AE28" s="922"/>
      <c r="AF28" s="922"/>
      <c r="AG28" s="922"/>
      <c r="AH28" s="923">
        <f t="shared" si="0"/>
        <v>15536888</v>
      </c>
      <c r="AI28" s="923"/>
      <c r="AJ28" s="923"/>
      <c r="AK28" s="923"/>
      <c r="AL28" s="923"/>
      <c r="AM28" s="923"/>
      <c r="AN28" s="923"/>
      <c r="AO28" s="682" t="s">
        <v>797</v>
      </c>
    </row>
    <row r="29" spans="1:41" s="10" customFormat="1" x14ac:dyDescent="0.2">
      <c r="A29" s="920" t="s">
        <v>798</v>
      </c>
      <c r="B29" s="920"/>
      <c r="C29" s="920"/>
      <c r="D29" s="920"/>
      <c r="E29" s="920"/>
      <c r="F29" s="920"/>
      <c r="G29" s="920"/>
      <c r="H29" s="920"/>
      <c r="I29" s="920"/>
      <c r="J29" s="920"/>
      <c r="K29" s="920"/>
      <c r="L29" s="920"/>
      <c r="M29" s="920"/>
      <c r="N29" s="920"/>
      <c r="O29" s="920"/>
      <c r="P29" s="920"/>
      <c r="Q29" s="920"/>
      <c r="R29" s="920"/>
      <c r="S29" s="920"/>
      <c r="T29" s="920"/>
      <c r="U29" s="920"/>
      <c r="V29" s="920"/>
      <c r="W29" s="920"/>
      <c r="X29" s="920"/>
      <c r="Y29" s="921" t="s">
        <v>573</v>
      </c>
      <c r="Z29" s="921"/>
      <c r="AA29" s="924">
        <v>-20755504</v>
      </c>
      <c r="AB29" s="922"/>
      <c r="AC29" s="922"/>
      <c r="AD29" s="922"/>
      <c r="AE29" s="922"/>
      <c r="AF29" s="922"/>
      <c r="AG29" s="922"/>
      <c r="AH29" s="923">
        <f t="shared" si="0"/>
        <v>150477021</v>
      </c>
      <c r="AI29" s="923"/>
      <c r="AJ29" s="923"/>
      <c r="AK29" s="923"/>
      <c r="AL29" s="923"/>
      <c r="AM29" s="923"/>
      <c r="AN29" s="923"/>
      <c r="AO29" s="682" t="s">
        <v>799</v>
      </c>
    </row>
    <row r="30" spans="1:41" s="10" customFormat="1" x14ac:dyDescent="0.2">
      <c r="A30" s="920" t="s">
        <v>800</v>
      </c>
      <c r="B30" s="920"/>
      <c r="C30" s="920"/>
      <c r="D30" s="920"/>
      <c r="E30" s="920"/>
      <c r="F30" s="920"/>
      <c r="G30" s="920"/>
      <c r="H30" s="920"/>
      <c r="I30" s="920"/>
      <c r="J30" s="920"/>
      <c r="K30" s="920"/>
      <c r="L30" s="920"/>
      <c r="M30" s="920"/>
      <c r="N30" s="920"/>
      <c r="O30" s="920"/>
      <c r="P30" s="920"/>
      <c r="Q30" s="920"/>
      <c r="R30" s="920"/>
      <c r="S30" s="920"/>
      <c r="T30" s="920"/>
      <c r="U30" s="920"/>
      <c r="V30" s="920"/>
      <c r="W30" s="920"/>
      <c r="X30" s="920"/>
      <c r="Y30" s="921" t="s">
        <v>574</v>
      </c>
      <c r="Z30" s="921"/>
      <c r="AA30" s="922"/>
      <c r="AB30" s="922"/>
      <c r="AC30" s="922"/>
      <c r="AD30" s="922"/>
      <c r="AE30" s="922"/>
      <c r="AF30" s="922"/>
      <c r="AG30" s="922"/>
      <c r="AH30" s="923"/>
      <c r="AI30" s="923"/>
      <c r="AJ30" s="923"/>
      <c r="AK30" s="923"/>
      <c r="AL30" s="923"/>
      <c r="AM30" s="923"/>
      <c r="AN30" s="923"/>
      <c r="AO30" s="682"/>
    </row>
    <row r="31" spans="1:41" s="10" customFormat="1" x14ac:dyDescent="0.2">
      <c r="A31" s="920" t="s">
        <v>801</v>
      </c>
      <c r="B31" s="920"/>
      <c r="C31" s="920"/>
      <c r="D31" s="920"/>
      <c r="E31" s="920"/>
      <c r="F31" s="920"/>
      <c r="G31" s="920"/>
      <c r="H31" s="920"/>
      <c r="I31" s="920"/>
      <c r="J31" s="920"/>
      <c r="K31" s="920"/>
      <c r="L31" s="920"/>
      <c r="M31" s="920"/>
      <c r="N31" s="920"/>
      <c r="O31" s="920"/>
      <c r="P31" s="920"/>
      <c r="Q31" s="920"/>
      <c r="R31" s="920"/>
      <c r="S31" s="920"/>
      <c r="T31" s="920"/>
      <c r="U31" s="920"/>
      <c r="V31" s="920"/>
      <c r="W31" s="920"/>
      <c r="X31" s="920"/>
      <c r="Y31" s="921" t="s">
        <v>575</v>
      </c>
      <c r="Z31" s="921"/>
      <c r="AA31" s="922"/>
      <c r="AB31" s="922"/>
      <c r="AC31" s="922"/>
      <c r="AD31" s="922"/>
      <c r="AE31" s="922"/>
      <c r="AF31" s="922"/>
      <c r="AG31" s="922"/>
      <c r="AH31" s="923"/>
      <c r="AI31" s="923"/>
      <c r="AJ31" s="923"/>
      <c r="AK31" s="923"/>
      <c r="AL31" s="923"/>
      <c r="AM31" s="923"/>
      <c r="AN31" s="923"/>
      <c r="AO31" s="682"/>
    </row>
    <row r="32" spans="1:41" s="10" customFormat="1" x14ac:dyDescent="0.2">
      <c r="A32" s="920" t="s">
        <v>802</v>
      </c>
      <c r="B32" s="920"/>
      <c r="C32" s="920"/>
      <c r="D32" s="920"/>
      <c r="E32" s="920"/>
      <c r="F32" s="920"/>
      <c r="G32" s="920"/>
      <c r="H32" s="920"/>
      <c r="I32" s="920"/>
      <c r="J32" s="920"/>
      <c r="K32" s="920"/>
      <c r="L32" s="920"/>
      <c r="M32" s="920"/>
      <c r="N32" s="920"/>
      <c r="O32" s="920"/>
      <c r="P32" s="920"/>
      <c r="Q32" s="920"/>
      <c r="R32" s="920"/>
      <c r="S32" s="920"/>
      <c r="T32" s="920"/>
      <c r="U32" s="920"/>
      <c r="V32" s="920"/>
      <c r="W32" s="920"/>
      <c r="X32" s="920"/>
      <c r="Y32" s="921" t="s">
        <v>576</v>
      </c>
      <c r="Z32" s="921"/>
      <c r="AA32" s="922"/>
      <c r="AB32" s="922"/>
      <c r="AC32" s="922"/>
      <c r="AD32" s="922"/>
      <c r="AE32" s="922"/>
      <c r="AF32" s="922"/>
      <c r="AG32" s="922"/>
      <c r="AH32" s="923"/>
      <c r="AI32" s="923"/>
      <c r="AJ32" s="923"/>
      <c r="AK32" s="923"/>
      <c r="AL32" s="923"/>
      <c r="AM32" s="923"/>
      <c r="AN32" s="923"/>
      <c r="AO32" s="682"/>
    </row>
    <row r="33" spans="1:41" s="10" customFormat="1" x14ac:dyDescent="0.2">
      <c r="A33" s="920" t="s">
        <v>803</v>
      </c>
      <c r="B33" s="920"/>
      <c r="C33" s="920"/>
      <c r="D33" s="920"/>
      <c r="E33" s="920"/>
      <c r="F33" s="920"/>
      <c r="G33" s="920"/>
      <c r="H33" s="920"/>
      <c r="I33" s="920"/>
      <c r="J33" s="920"/>
      <c r="K33" s="920"/>
      <c r="L33" s="920"/>
      <c r="M33" s="920"/>
      <c r="N33" s="920"/>
      <c r="O33" s="920"/>
      <c r="P33" s="920"/>
      <c r="Q33" s="920"/>
      <c r="R33" s="920"/>
      <c r="S33" s="920"/>
      <c r="T33" s="920"/>
      <c r="U33" s="920"/>
      <c r="V33" s="920"/>
      <c r="W33" s="920"/>
      <c r="X33" s="920"/>
      <c r="Y33" s="921" t="s">
        <v>577</v>
      </c>
      <c r="Z33" s="921"/>
      <c r="AA33" s="922" t="s">
        <v>804</v>
      </c>
      <c r="AB33" s="922"/>
      <c r="AC33" s="922"/>
      <c r="AD33" s="922"/>
      <c r="AE33" s="922"/>
      <c r="AF33" s="922"/>
      <c r="AG33" s="922"/>
      <c r="AH33" s="923">
        <f t="shared" si="0"/>
        <v>-3308</v>
      </c>
      <c r="AI33" s="923"/>
      <c r="AJ33" s="923"/>
      <c r="AK33" s="923"/>
      <c r="AL33" s="923"/>
      <c r="AM33" s="923"/>
      <c r="AN33" s="923"/>
      <c r="AO33" s="682" t="s">
        <v>805</v>
      </c>
    </row>
    <row r="34" spans="1:41" s="10" customFormat="1" x14ac:dyDescent="0.2">
      <c r="A34" s="920" t="s">
        <v>806</v>
      </c>
      <c r="B34" s="920"/>
      <c r="C34" s="920"/>
      <c r="D34" s="920"/>
      <c r="E34" s="920"/>
      <c r="F34" s="920"/>
      <c r="G34" s="920"/>
      <c r="H34" s="920"/>
      <c r="I34" s="920"/>
      <c r="J34" s="920"/>
      <c r="K34" s="920"/>
      <c r="L34" s="920"/>
      <c r="M34" s="920"/>
      <c r="N34" s="920"/>
      <c r="O34" s="920"/>
      <c r="P34" s="920"/>
      <c r="Q34" s="920"/>
      <c r="R34" s="920"/>
      <c r="S34" s="920"/>
      <c r="T34" s="920"/>
      <c r="U34" s="920"/>
      <c r="V34" s="920"/>
      <c r="W34" s="920"/>
      <c r="X34" s="920"/>
      <c r="Y34" s="921" t="s">
        <v>578</v>
      </c>
      <c r="Z34" s="921"/>
      <c r="AA34" s="922">
        <v>0</v>
      </c>
      <c r="AB34" s="922"/>
      <c r="AC34" s="922"/>
      <c r="AD34" s="922"/>
      <c r="AE34" s="922"/>
      <c r="AF34" s="922"/>
      <c r="AG34" s="922"/>
      <c r="AH34" s="923">
        <f t="shared" si="0"/>
        <v>2642</v>
      </c>
      <c r="AI34" s="923"/>
      <c r="AJ34" s="923"/>
      <c r="AK34" s="923"/>
      <c r="AL34" s="923"/>
      <c r="AM34" s="923"/>
      <c r="AN34" s="923"/>
      <c r="AO34" s="682" t="s">
        <v>807</v>
      </c>
    </row>
    <row r="35" spans="1:41" s="10" customFormat="1" x14ac:dyDescent="0.2">
      <c r="A35" s="925" t="s">
        <v>808</v>
      </c>
      <c r="B35" s="925"/>
      <c r="C35" s="925"/>
      <c r="D35" s="925"/>
      <c r="E35" s="925"/>
      <c r="F35" s="925"/>
      <c r="G35" s="925"/>
      <c r="H35" s="925"/>
      <c r="I35" s="925"/>
      <c r="J35" s="925"/>
      <c r="K35" s="925"/>
      <c r="L35" s="925"/>
      <c r="M35" s="925"/>
      <c r="N35" s="925"/>
      <c r="O35" s="925"/>
      <c r="P35" s="925"/>
      <c r="Q35" s="925"/>
      <c r="R35" s="925"/>
      <c r="S35" s="925"/>
      <c r="T35" s="925"/>
      <c r="U35" s="925"/>
      <c r="V35" s="925"/>
      <c r="W35" s="925"/>
      <c r="X35" s="925"/>
      <c r="Y35" s="921" t="s">
        <v>579</v>
      </c>
      <c r="Z35" s="921"/>
      <c r="AA35" s="922"/>
      <c r="AB35" s="922"/>
      <c r="AC35" s="922"/>
      <c r="AD35" s="922"/>
      <c r="AE35" s="922"/>
      <c r="AF35" s="922"/>
      <c r="AG35" s="922"/>
      <c r="AH35" s="923"/>
      <c r="AI35" s="923"/>
      <c r="AJ35" s="923"/>
      <c r="AK35" s="923"/>
      <c r="AL35" s="923"/>
      <c r="AM35" s="923"/>
      <c r="AN35" s="923"/>
      <c r="AO35" s="682" t="s">
        <v>744</v>
      </c>
    </row>
    <row r="36" spans="1:41" s="10" customFormat="1" x14ac:dyDescent="0.2">
      <c r="A36" s="925" t="s">
        <v>809</v>
      </c>
      <c r="B36" s="925"/>
      <c r="C36" s="925"/>
      <c r="D36" s="925"/>
      <c r="E36" s="925"/>
      <c r="F36" s="925"/>
      <c r="G36" s="925"/>
      <c r="H36" s="925"/>
      <c r="I36" s="925"/>
      <c r="J36" s="925"/>
      <c r="K36" s="925"/>
      <c r="L36" s="925"/>
      <c r="M36" s="925"/>
      <c r="N36" s="925"/>
      <c r="O36" s="925"/>
      <c r="P36" s="925"/>
      <c r="Q36" s="925"/>
      <c r="R36" s="925"/>
      <c r="S36" s="925"/>
      <c r="T36" s="925"/>
      <c r="U36" s="925"/>
      <c r="V36" s="925"/>
      <c r="W36" s="925"/>
      <c r="X36" s="925"/>
      <c r="Y36" s="921" t="s">
        <v>580</v>
      </c>
      <c r="Z36" s="921"/>
      <c r="AA36" s="922">
        <v>0</v>
      </c>
      <c r="AB36" s="922"/>
      <c r="AC36" s="922"/>
      <c r="AD36" s="922"/>
      <c r="AE36" s="922"/>
      <c r="AF36" s="922"/>
      <c r="AG36" s="922"/>
      <c r="AH36" s="923">
        <f t="shared" si="0"/>
        <v>2642</v>
      </c>
      <c r="AI36" s="923"/>
      <c r="AJ36" s="923"/>
      <c r="AK36" s="923"/>
      <c r="AL36" s="923"/>
      <c r="AM36" s="923"/>
      <c r="AN36" s="923"/>
      <c r="AO36" s="682" t="s">
        <v>807</v>
      </c>
    </row>
    <row r="37" spans="1:41" s="10" customFormat="1" x14ac:dyDescent="0.2">
      <c r="A37" s="920" t="s">
        <v>810</v>
      </c>
      <c r="B37" s="920"/>
      <c r="C37" s="920"/>
      <c r="D37" s="920"/>
      <c r="E37" s="920"/>
      <c r="F37" s="920"/>
      <c r="G37" s="920"/>
      <c r="H37" s="920"/>
      <c r="I37" s="920"/>
      <c r="J37" s="920"/>
      <c r="K37" s="920"/>
      <c r="L37" s="920"/>
      <c r="M37" s="920"/>
      <c r="N37" s="920"/>
      <c r="O37" s="920"/>
      <c r="P37" s="920"/>
      <c r="Q37" s="920"/>
      <c r="R37" s="920"/>
      <c r="S37" s="920"/>
      <c r="T37" s="920"/>
      <c r="U37" s="920"/>
      <c r="V37" s="920"/>
      <c r="W37" s="920"/>
      <c r="X37" s="920"/>
      <c r="Y37" s="921" t="s">
        <v>581</v>
      </c>
      <c r="Z37" s="921"/>
      <c r="AA37" s="922" t="s">
        <v>804</v>
      </c>
      <c r="AB37" s="922"/>
      <c r="AC37" s="922"/>
      <c r="AD37" s="922"/>
      <c r="AE37" s="922"/>
      <c r="AF37" s="922"/>
      <c r="AG37" s="922"/>
      <c r="AH37" s="923">
        <f t="shared" si="0"/>
        <v>-666</v>
      </c>
      <c r="AI37" s="923"/>
      <c r="AJ37" s="923"/>
      <c r="AK37" s="923"/>
      <c r="AL37" s="923"/>
      <c r="AM37" s="923"/>
      <c r="AN37" s="923"/>
      <c r="AO37" s="682" t="s">
        <v>811</v>
      </c>
    </row>
    <row r="38" spans="1:41" s="10" customFormat="1" x14ac:dyDescent="0.2">
      <c r="A38" s="920" t="s">
        <v>812</v>
      </c>
      <c r="B38" s="920"/>
      <c r="C38" s="920"/>
      <c r="D38" s="920"/>
      <c r="E38" s="920"/>
      <c r="F38" s="920"/>
      <c r="G38" s="920"/>
      <c r="H38" s="920"/>
      <c r="I38" s="920"/>
      <c r="J38" s="920"/>
      <c r="K38" s="920"/>
      <c r="L38" s="920"/>
      <c r="M38" s="920"/>
      <c r="N38" s="920"/>
      <c r="O38" s="920"/>
      <c r="P38" s="920"/>
      <c r="Q38" s="920"/>
      <c r="R38" s="920"/>
      <c r="S38" s="920"/>
      <c r="T38" s="920"/>
      <c r="U38" s="920"/>
      <c r="V38" s="920"/>
      <c r="W38" s="920"/>
      <c r="X38" s="920"/>
      <c r="Y38" s="921" t="s">
        <v>582</v>
      </c>
      <c r="Z38" s="921"/>
      <c r="AA38" s="922" t="s">
        <v>744</v>
      </c>
      <c r="AB38" s="922"/>
      <c r="AC38" s="922"/>
      <c r="AD38" s="922"/>
      <c r="AE38" s="922"/>
      <c r="AF38" s="922"/>
      <c r="AG38" s="922"/>
      <c r="AH38" s="923"/>
      <c r="AI38" s="923"/>
      <c r="AJ38" s="923"/>
      <c r="AK38" s="923"/>
      <c r="AL38" s="923"/>
      <c r="AM38" s="923"/>
      <c r="AN38" s="923"/>
      <c r="AO38" s="682" t="s">
        <v>744</v>
      </c>
    </row>
    <row r="39" spans="1:41" s="10" customFormat="1" x14ac:dyDescent="0.2">
      <c r="A39" s="920" t="s">
        <v>813</v>
      </c>
      <c r="B39" s="920"/>
      <c r="C39" s="920"/>
      <c r="D39" s="920"/>
      <c r="E39" s="920"/>
      <c r="F39" s="920"/>
      <c r="G39" s="920"/>
      <c r="H39" s="920"/>
      <c r="I39" s="920"/>
      <c r="J39" s="920"/>
      <c r="K39" s="920"/>
      <c r="L39" s="920"/>
      <c r="M39" s="920"/>
      <c r="N39" s="920"/>
      <c r="O39" s="920"/>
      <c r="P39" s="920"/>
      <c r="Q39" s="920"/>
      <c r="R39" s="920"/>
      <c r="S39" s="920"/>
      <c r="T39" s="920"/>
      <c r="U39" s="920"/>
      <c r="V39" s="920"/>
      <c r="W39" s="920"/>
      <c r="X39" s="920"/>
      <c r="Y39" s="921" t="s">
        <v>583</v>
      </c>
      <c r="Z39" s="921"/>
      <c r="AA39" s="922" t="s">
        <v>744</v>
      </c>
      <c r="AB39" s="922"/>
      <c r="AC39" s="922"/>
      <c r="AD39" s="922"/>
      <c r="AE39" s="922"/>
      <c r="AF39" s="922"/>
      <c r="AG39" s="922"/>
      <c r="AH39" s="923"/>
      <c r="AI39" s="923"/>
      <c r="AJ39" s="923"/>
      <c r="AK39" s="923"/>
      <c r="AL39" s="923"/>
      <c r="AM39" s="923"/>
      <c r="AN39" s="923"/>
      <c r="AO39" s="682" t="s">
        <v>744</v>
      </c>
    </row>
    <row r="40" spans="1:41" s="10" customFormat="1" ht="18" customHeight="1" x14ac:dyDescent="0.2">
      <c r="A40" s="920" t="s">
        <v>814</v>
      </c>
      <c r="B40" s="920"/>
      <c r="C40" s="920"/>
      <c r="D40" s="920"/>
      <c r="E40" s="920"/>
      <c r="F40" s="920"/>
      <c r="G40" s="920"/>
      <c r="H40" s="920"/>
      <c r="I40" s="920"/>
      <c r="J40" s="920"/>
      <c r="K40" s="920"/>
      <c r="L40" s="920"/>
      <c r="M40" s="920"/>
      <c r="N40" s="920"/>
      <c r="O40" s="920"/>
      <c r="P40" s="920"/>
      <c r="Q40" s="920"/>
      <c r="R40" s="920"/>
      <c r="S40" s="920"/>
      <c r="T40" s="920"/>
      <c r="U40" s="920"/>
      <c r="V40" s="920"/>
      <c r="W40" s="920"/>
      <c r="X40" s="920"/>
      <c r="Y40" s="921" t="s">
        <v>815</v>
      </c>
      <c r="Z40" s="921"/>
      <c r="AA40" s="922" t="s">
        <v>744</v>
      </c>
      <c r="AB40" s="922"/>
      <c r="AC40" s="922"/>
      <c r="AD40" s="922"/>
      <c r="AE40" s="922"/>
      <c r="AF40" s="922"/>
      <c r="AG40" s="922"/>
      <c r="AH40" s="923"/>
      <c r="AI40" s="923"/>
      <c r="AJ40" s="923"/>
      <c r="AK40" s="923"/>
      <c r="AL40" s="923"/>
      <c r="AM40" s="923"/>
      <c r="AN40" s="923"/>
      <c r="AO40" s="682" t="s">
        <v>744</v>
      </c>
    </row>
    <row r="41" spans="1:41" s="10" customFormat="1" x14ac:dyDescent="0.2">
      <c r="A41" s="920" t="s">
        <v>816</v>
      </c>
      <c r="B41" s="920"/>
      <c r="C41" s="920"/>
      <c r="D41" s="920"/>
      <c r="E41" s="920"/>
      <c r="F41" s="920"/>
      <c r="G41" s="920"/>
      <c r="H41" s="920"/>
      <c r="I41" s="920"/>
      <c r="J41" s="920"/>
      <c r="K41" s="920"/>
      <c r="L41" s="920"/>
      <c r="M41" s="920"/>
      <c r="N41" s="920"/>
      <c r="O41" s="920"/>
      <c r="P41" s="920"/>
      <c r="Q41" s="920"/>
      <c r="R41" s="920"/>
      <c r="S41" s="920"/>
      <c r="T41" s="920"/>
      <c r="U41" s="920"/>
      <c r="V41" s="920"/>
      <c r="W41" s="920"/>
      <c r="X41" s="920"/>
      <c r="Y41" s="921" t="s">
        <v>817</v>
      </c>
      <c r="Z41" s="921"/>
      <c r="AA41" s="922" t="s">
        <v>744</v>
      </c>
      <c r="AB41" s="922"/>
      <c r="AC41" s="922"/>
      <c r="AD41" s="922"/>
      <c r="AE41" s="922"/>
      <c r="AF41" s="922"/>
      <c r="AG41" s="922"/>
      <c r="AH41" s="923"/>
      <c r="AI41" s="923"/>
      <c r="AJ41" s="923"/>
      <c r="AK41" s="923"/>
      <c r="AL41" s="923"/>
      <c r="AM41" s="923"/>
      <c r="AN41" s="923"/>
      <c r="AO41" s="682" t="s">
        <v>744</v>
      </c>
    </row>
    <row r="42" spans="1:41" s="10" customFormat="1" x14ac:dyDescent="0.2">
      <c r="A42" s="920" t="s">
        <v>818</v>
      </c>
      <c r="B42" s="920"/>
      <c r="C42" s="920"/>
      <c r="D42" s="920"/>
      <c r="E42" s="920"/>
      <c r="F42" s="920"/>
      <c r="G42" s="920"/>
      <c r="H42" s="920"/>
      <c r="I42" s="920"/>
      <c r="J42" s="920"/>
      <c r="K42" s="920"/>
      <c r="L42" s="920"/>
      <c r="M42" s="920"/>
      <c r="N42" s="920"/>
      <c r="O42" s="920"/>
      <c r="P42" s="920"/>
      <c r="Q42" s="920"/>
      <c r="R42" s="920"/>
      <c r="S42" s="920"/>
      <c r="T42" s="920"/>
      <c r="U42" s="920"/>
      <c r="V42" s="920"/>
      <c r="W42" s="920"/>
      <c r="X42" s="920"/>
      <c r="Y42" s="921" t="s">
        <v>819</v>
      </c>
      <c r="Z42" s="921"/>
      <c r="AA42" s="922" t="s">
        <v>744</v>
      </c>
      <c r="AB42" s="922"/>
      <c r="AC42" s="922"/>
      <c r="AD42" s="922"/>
      <c r="AE42" s="922"/>
      <c r="AF42" s="922"/>
      <c r="AG42" s="922"/>
      <c r="AH42" s="923"/>
      <c r="AI42" s="923"/>
      <c r="AJ42" s="923"/>
      <c r="AK42" s="923"/>
      <c r="AL42" s="923"/>
      <c r="AM42" s="923"/>
      <c r="AN42" s="923"/>
      <c r="AO42" s="682" t="s">
        <v>744</v>
      </c>
    </row>
    <row r="43" spans="1:41" s="10" customFormat="1" x14ac:dyDescent="0.2">
      <c r="A43" s="920" t="s">
        <v>820</v>
      </c>
      <c r="B43" s="920"/>
      <c r="C43" s="920"/>
      <c r="D43" s="920"/>
      <c r="E43" s="920"/>
      <c r="F43" s="920"/>
      <c r="G43" s="920"/>
      <c r="H43" s="920"/>
      <c r="I43" s="920"/>
      <c r="J43" s="920"/>
      <c r="K43" s="920"/>
      <c r="L43" s="920"/>
      <c r="M43" s="920"/>
      <c r="N43" s="920"/>
      <c r="O43" s="920"/>
      <c r="P43" s="920"/>
      <c r="Q43" s="920"/>
      <c r="R43" s="920"/>
      <c r="S43" s="920"/>
      <c r="T43" s="920"/>
      <c r="U43" s="920"/>
      <c r="V43" s="920"/>
      <c r="W43" s="920"/>
      <c r="X43" s="920"/>
      <c r="Y43" s="921" t="s">
        <v>821</v>
      </c>
      <c r="Z43" s="921"/>
      <c r="AA43" s="922" t="s">
        <v>744</v>
      </c>
      <c r="AB43" s="922"/>
      <c r="AC43" s="922"/>
      <c r="AD43" s="922"/>
      <c r="AE43" s="922"/>
      <c r="AF43" s="922"/>
      <c r="AG43" s="922"/>
      <c r="AH43" s="923"/>
      <c r="AI43" s="923"/>
      <c r="AJ43" s="923"/>
      <c r="AK43" s="923"/>
      <c r="AL43" s="923"/>
      <c r="AM43" s="923"/>
      <c r="AN43" s="923"/>
      <c r="AO43" s="682" t="s">
        <v>744</v>
      </c>
    </row>
    <row r="44" spans="1:41" s="10" customFormat="1" x14ac:dyDescent="0.2">
      <c r="A44" s="920" t="s">
        <v>822</v>
      </c>
      <c r="B44" s="920"/>
      <c r="C44" s="920"/>
      <c r="D44" s="920"/>
      <c r="E44" s="920"/>
      <c r="F44" s="920"/>
      <c r="G44" s="920"/>
      <c r="H44" s="920"/>
      <c r="I44" s="920"/>
      <c r="J44" s="920"/>
      <c r="K44" s="920"/>
      <c r="L44" s="920"/>
      <c r="M44" s="920"/>
      <c r="N44" s="920"/>
      <c r="O44" s="920"/>
      <c r="P44" s="920"/>
      <c r="Q44" s="920"/>
      <c r="R44" s="920"/>
      <c r="S44" s="920"/>
      <c r="T44" s="920"/>
      <c r="U44" s="920"/>
      <c r="V44" s="920"/>
      <c r="W44" s="920"/>
      <c r="X44" s="920"/>
      <c r="Y44" s="921" t="s">
        <v>823</v>
      </c>
      <c r="Z44" s="921"/>
      <c r="AA44" s="922" t="s">
        <v>824</v>
      </c>
      <c r="AB44" s="922"/>
      <c r="AC44" s="922"/>
      <c r="AD44" s="922"/>
      <c r="AE44" s="922"/>
      <c r="AF44" s="922"/>
      <c r="AG44" s="922"/>
      <c r="AH44" s="923">
        <f t="shared" si="0"/>
        <v>-252</v>
      </c>
      <c r="AI44" s="923"/>
      <c r="AJ44" s="923"/>
      <c r="AK44" s="923"/>
      <c r="AL44" s="923"/>
      <c r="AM44" s="923"/>
      <c r="AN44" s="923"/>
      <c r="AO44" s="682">
        <v>0</v>
      </c>
    </row>
    <row r="45" spans="1:41" s="10" customFormat="1" x14ac:dyDescent="0.2">
      <c r="A45" s="920" t="s">
        <v>825</v>
      </c>
      <c r="B45" s="920"/>
      <c r="C45" s="920"/>
      <c r="D45" s="920"/>
      <c r="E45" s="920"/>
      <c r="F45" s="920"/>
      <c r="G45" s="920"/>
      <c r="H45" s="920"/>
      <c r="I45" s="920"/>
      <c r="J45" s="920"/>
      <c r="K45" s="920"/>
      <c r="L45" s="920"/>
      <c r="M45" s="920"/>
      <c r="N45" s="920"/>
      <c r="O45" s="920"/>
      <c r="P45" s="920"/>
      <c r="Q45" s="920"/>
      <c r="R45" s="920"/>
      <c r="S45" s="920"/>
      <c r="T45" s="920"/>
      <c r="U45" s="920"/>
      <c r="V45" s="920"/>
      <c r="W45" s="920"/>
      <c r="X45" s="920"/>
      <c r="Y45" s="921" t="s">
        <v>826</v>
      </c>
      <c r="Z45" s="921"/>
      <c r="AA45" s="922"/>
      <c r="AB45" s="922"/>
      <c r="AC45" s="922"/>
      <c r="AD45" s="922"/>
      <c r="AE45" s="922"/>
      <c r="AF45" s="922"/>
      <c r="AG45" s="922"/>
      <c r="AH45" s="923"/>
      <c r="AI45" s="923"/>
      <c r="AJ45" s="923"/>
      <c r="AK45" s="923"/>
      <c r="AL45" s="923"/>
      <c r="AM45" s="923"/>
      <c r="AN45" s="923"/>
      <c r="AO45" s="682"/>
    </row>
    <row r="46" spans="1:41" s="10" customFormat="1" x14ac:dyDescent="0.2">
      <c r="A46" s="925" t="s">
        <v>827</v>
      </c>
      <c r="B46" s="925"/>
      <c r="C46" s="925"/>
      <c r="D46" s="925"/>
      <c r="E46" s="925"/>
      <c r="F46" s="925"/>
      <c r="G46" s="925"/>
      <c r="H46" s="925"/>
      <c r="I46" s="925"/>
      <c r="J46" s="925"/>
      <c r="K46" s="925"/>
      <c r="L46" s="925"/>
      <c r="M46" s="925"/>
      <c r="N46" s="925"/>
      <c r="O46" s="925"/>
      <c r="P46" s="925"/>
      <c r="Q46" s="925"/>
      <c r="R46" s="925"/>
      <c r="S46" s="925"/>
      <c r="T46" s="925"/>
      <c r="U46" s="925"/>
      <c r="V46" s="925"/>
      <c r="W46" s="925"/>
      <c r="X46" s="925"/>
      <c r="Y46" s="921" t="s">
        <v>828</v>
      </c>
      <c r="Z46" s="921"/>
      <c r="AA46" s="922" t="s">
        <v>824</v>
      </c>
      <c r="AB46" s="922"/>
      <c r="AC46" s="922"/>
      <c r="AD46" s="922"/>
      <c r="AE46" s="922"/>
      <c r="AF46" s="922"/>
      <c r="AG46" s="922"/>
      <c r="AH46" s="923">
        <f t="shared" si="0"/>
        <v>-252</v>
      </c>
      <c r="AI46" s="923"/>
      <c r="AJ46" s="923"/>
      <c r="AK46" s="923"/>
      <c r="AL46" s="923"/>
      <c r="AM46" s="923"/>
      <c r="AN46" s="923"/>
      <c r="AO46" s="682">
        <v>0</v>
      </c>
    </row>
    <row r="47" spans="1:41" s="10" customFormat="1" x14ac:dyDescent="0.2">
      <c r="A47" s="920" t="s">
        <v>829</v>
      </c>
      <c r="B47" s="920"/>
      <c r="C47" s="920"/>
      <c r="D47" s="920"/>
      <c r="E47" s="920"/>
      <c r="F47" s="920"/>
      <c r="G47" s="920"/>
      <c r="H47" s="920"/>
      <c r="I47" s="920"/>
      <c r="J47" s="920"/>
      <c r="K47" s="920"/>
      <c r="L47" s="920"/>
      <c r="M47" s="920"/>
      <c r="N47" s="920"/>
      <c r="O47" s="920"/>
      <c r="P47" s="920"/>
      <c r="Q47" s="920"/>
      <c r="R47" s="920"/>
      <c r="S47" s="920"/>
      <c r="T47" s="920"/>
      <c r="U47" s="920"/>
      <c r="V47" s="920"/>
      <c r="W47" s="920"/>
      <c r="X47" s="920"/>
      <c r="Y47" s="921" t="s">
        <v>830</v>
      </c>
      <c r="Z47" s="921"/>
      <c r="AA47" s="922" t="s">
        <v>824</v>
      </c>
      <c r="AB47" s="922"/>
      <c r="AC47" s="922"/>
      <c r="AD47" s="922"/>
      <c r="AE47" s="922"/>
      <c r="AF47" s="922"/>
      <c r="AG47" s="922"/>
      <c r="AH47" s="923">
        <f t="shared" si="0"/>
        <v>-252</v>
      </c>
      <c r="AI47" s="923"/>
      <c r="AJ47" s="923"/>
      <c r="AK47" s="923"/>
      <c r="AL47" s="923"/>
      <c r="AM47" s="923"/>
      <c r="AN47" s="923"/>
      <c r="AO47" s="682">
        <v>0</v>
      </c>
    </row>
    <row r="48" spans="1:41" s="10" customFormat="1" x14ac:dyDescent="0.2">
      <c r="A48" s="920" t="s">
        <v>831</v>
      </c>
      <c r="B48" s="920"/>
      <c r="C48" s="920"/>
      <c r="D48" s="920"/>
      <c r="E48" s="920"/>
      <c r="F48" s="920"/>
      <c r="G48" s="920"/>
      <c r="H48" s="920"/>
      <c r="I48" s="920"/>
      <c r="J48" s="920"/>
      <c r="K48" s="920"/>
      <c r="L48" s="920"/>
      <c r="M48" s="920"/>
      <c r="N48" s="920"/>
      <c r="O48" s="920"/>
      <c r="P48" s="920"/>
      <c r="Q48" s="920"/>
      <c r="R48" s="920"/>
      <c r="S48" s="920"/>
      <c r="T48" s="920"/>
      <c r="U48" s="920"/>
      <c r="V48" s="920"/>
      <c r="W48" s="920"/>
      <c r="X48" s="920"/>
      <c r="Y48" s="921" t="s">
        <v>832</v>
      </c>
      <c r="Z48" s="921"/>
      <c r="AA48" s="922" t="s">
        <v>833</v>
      </c>
      <c r="AB48" s="922"/>
      <c r="AC48" s="922"/>
      <c r="AD48" s="922"/>
      <c r="AE48" s="922"/>
      <c r="AF48" s="922"/>
      <c r="AG48" s="922"/>
      <c r="AH48" s="923">
        <f t="shared" si="0"/>
        <v>-414</v>
      </c>
      <c r="AI48" s="923"/>
      <c r="AJ48" s="923"/>
      <c r="AK48" s="923"/>
      <c r="AL48" s="923"/>
      <c r="AM48" s="923"/>
      <c r="AN48" s="923"/>
      <c r="AO48" s="682" t="s">
        <v>811</v>
      </c>
    </row>
    <row r="49" spans="1:41" s="268" customFormat="1" x14ac:dyDescent="0.2">
      <c r="A49" s="926" t="s">
        <v>834</v>
      </c>
      <c r="B49" s="926"/>
      <c r="C49" s="926"/>
      <c r="D49" s="926"/>
      <c r="E49" s="926"/>
      <c r="F49" s="926"/>
      <c r="G49" s="926"/>
      <c r="H49" s="926"/>
      <c r="I49" s="926"/>
      <c r="J49" s="926"/>
      <c r="K49" s="926"/>
      <c r="L49" s="926"/>
      <c r="M49" s="926"/>
      <c r="N49" s="926"/>
      <c r="O49" s="926"/>
      <c r="P49" s="926"/>
      <c r="Q49" s="926"/>
      <c r="R49" s="926"/>
      <c r="S49" s="926"/>
      <c r="T49" s="926"/>
      <c r="U49" s="926"/>
      <c r="V49" s="926"/>
      <c r="W49" s="926"/>
      <c r="X49" s="926"/>
      <c r="Y49" s="927" t="s">
        <v>835</v>
      </c>
      <c r="Z49" s="927"/>
      <c r="AA49" s="928" t="s">
        <v>836</v>
      </c>
      <c r="AB49" s="928"/>
      <c r="AC49" s="928"/>
      <c r="AD49" s="928"/>
      <c r="AE49" s="928"/>
      <c r="AF49" s="928"/>
      <c r="AG49" s="928"/>
      <c r="AH49" s="929">
        <f>AH48+AH29</f>
        <v>150476607</v>
      </c>
      <c r="AI49" s="928"/>
      <c r="AJ49" s="928"/>
      <c r="AK49" s="928"/>
      <c r="AL49" s="928"/>
      <c r="AM49" s="928"/>
      <c r="AN49" s="928"/>
      <c r="AO49" s="683" t="s">
        <v>837</v>
      </c>
    </row>
  </sheetData>
  <mergeCells count="186">
    <mergeCell ref="A46:X46"/>
    <mergeCell ref="Y46:Z46"/>
    <mergeCell ref="AA46:AG46"/>
    <mergeCell ref="AH46:AN46"/>
    <mergeCell ref="A49:X49"/>
    <mergeCell ref="Y49:Z49"/>
    <mergeCell ref="AA49:AG49"/>
    <mergeCell ref="AH49:AN49"/>
    <mergeCell ref="A47:X47"/>
    <mergeCell ref="Y47:Z47"/>
    <mergeCell ref="AA47:AG47"/>
    <mergeCell ref="AH47:AN47"/>
    <mergeCell ref="A48:X48"/>
    <mergeCell ref="Y48:Z48"/>
    <mergeCell ref="AA48:AG48"/>
    <mergeCell ref="AH48:AN48"/>
    <mergeCell ref="A44:X44"/>
    <mergeCell ref="Y44:Z44"/>
    <mergeCell ref="AA44:AG44"/>
    <mergeCell ref="AH44:AN44"/>
    <mergeCell ref="A45:X45"/>
    <mergeCell ref="Y45:Z45"/>
    <mergeCell ref="AA45:AG45"/>
    <mergeCell ref="AH45:AN45"/>
    <mergeCell ref="A42:X42"/>
    <mergeCell ref="Y42:Z42"/>
    <mergeCell ref="AA42:AG42"/>
    <mergeCell ref="AH42:AN42"/>
    <mergeCell ref="A43:X43"/>
    <mergeCell ref="Y43:Z43"/>
    <mergeCell ref="AA43:AG43"/>
    <mergeCell ref="AH43:AN43"/>
    <mergeCell ref="A40:X40"/>
    <mergeCell ref="Y40:Z40"/>
    <mergeCell ref="AA40:AG40"/>
    <mergeCell ref="AH40:AN40"/>
    <mergeCell ref="A41:X41"/>
    <mergeCell ref="Y41:Z41"/>
    <mergeCell ref="AA41:AG41"/>
    <mergeCell ref="AH41:AN41"/>
    <mergeCell ref="A38:X38"/>
    <mergeCell ref="Y38:Z38"/>
    <mergeCell ref="AA38:AG38"/>
    <mergeCell ref="AH38:AN38"/>
    <mergeCell ref="A39:X39"/>
    <mergeCell ref="Y39:Z39"/>
    <mergeCell ref="AA39:AG39"/>
    <mergeCell ref="AH39:AN39"/>
    <mergeCell ref="A36:X36"/>
    <mergeCell ref="Y36:Z36"/>
    <mergeCell ref="AA36:AG36"/>
    <mergeCell ref="AH36:AN36"/>
    <mergeCell ref="A37:X37"/>
    <mergeCell ref="Y37:Z37"/>
    <mergeCell ref="AA37:AG37"/>
    <mergeCell ref="AH37:AN37"/>
    <mergeCell ref="A34:X34"/>
    <mergeCell ref="Y34:Z34"/>
    <mergeCell ref="AA34:AG34"/>
    <mergeCell ref="AH34:AN34"/>
    <mergeCell ref="A35:X35"/>
    <mergeCell ref="Y35:Z35"/>
    <mergeCell ref="AA35:AG35"/>
    <mergeCell ref="AH35:AN35"/>
    <mergeCell ref="A32:X32"/>
    <mergeCell ref="Y32:Z32"/>
    <mergeCell ref="AA32:AG32"/>
    <mergeCell ref="AH32:AN32"/>
    <mergeCell ref="A33:X33"/>
    <mergeCell ref="Y33:Z33"/>
    <mergeCell ref="AA33:AG33"/>
    <mergeCell ref="AH33:AN33"/>
    <mergeCell ref="A30:X30"/>
    <mergeCell ref="Y30:Z30"/>
    <mergeCell ref="AA30:AG30"/>
    <mergeCell ref="AH30:AN30"/>
    <mergeCell ref="A31:X31"/>
    <mergeCell ref="Y31:Z31"/>
    <mergeCell ref="AA31:AG31"/>
    <mergeCell ref="AH31:AN31"/>
    <mergeCell ref="A28:X28"/>
    <mergeCell ref="Y28:Z28"/>
    <mergeCell ref="AA28:AG28"/>
    <mergeCell ref="AH28:AN28"/>
    <mergeCell ref="A29:X29"/>
    <mergeCell ref="Y29:Z29"/>
    <mergeCell ref="AA29:AG29"/>
    <mergeCell ref="AH29:AN29"/>
    <mergeCell ref="A26:X26"/>
    <mergeCell ref="Y26:Z26"/>
    <mergeCell ref="AA26:AG26"/>
    <mergeCell ref="AH26:AN26"/>
    <mergeCell ref="A27:X27"/>
    <mergeCell ref="Y27:Z27"/>
    <mergeCell ref="AA27:AG27"/>
    <mergeCell ref="AH27:AN27"/>
    <mergeCell ref="A24:X24"/>
    <mergeCell ref="Y24:Z24"/>
    <mergeCell ref="AA24:AG24"/>
    <mergeCell ref="AH24:AN24"/>
    <mergeCell ref="A25:X25"/>
    <mergeCell ref="Y25:Z25"/>
    <mergeCell ref="AA25:AG25"/>
    <mergeCell ref="AH25:AN25"/>
    <mergeCell ref="A22:X22"/>
    <mergeCell ref="Y22:Z22"/>
    <mergeCell ref="AA22:AG22"/>
    <mergeCell ref="AH22:AN22"/>
    <mergeCell ref="A23:X23"/>
    <mergeCell ref="Y23:Z23"/>
    <mergeCell ref="AA23:AG23"/>
    <mergeCell ref="AH23:AN23"/>
    <mergeCell ref="A20:X20"/>
    <mergeCell ref="Y20:Z20"/>
    <mergeCell ref="AA20:AG20"/>
    <mergeCell ref="AH20:AN20"/>
    <mergeCell ref="A21:X21"/>
    <mergeCell ref="Y21:Z21"/>
    <mergeCell ref="AA21:AG21"/>
    <mergeCell ref="AH21:AN21"/>
    <mergeCell ref="A18:X18"/>
    <mergeCell ref="Y18:Z18"/>
    <mergeCell ref="AA18:AG18"/>
    <mergeCell ref="AH18:AN18"/>
    <mergeCell ref="A19:X19"/>
    <mergeCell ref="Y19:Z19"/>
    <mergeCell ref="AA19:AG19"/>
    <mergeCell ref="AH19:AN19"/>
    <mergeCell ref="A16:X16"/>
    <mergeCell ref="Y16:Z16"/>
    <mergeCell ref="AA16:AG16"/>
    <mergeCell ref="AH16:AN16"/>
    <mergeCell ref="A17:X17"/>
    <mergeCell ref="Y17:Z17"/>
    <mergeCell ref="AA17:AG17"/>
    <mergeCell ref="AH17:AN17"/>
    <mergeCell ref="A14:X14"/>
    <mergeCell ref="Y14:Z14"/>
    <mergeCell ref="AA14:AG14"/>
    <mergeCell ref="AH14:AN14"/>
    <mergeCell ref="A15:X15"/>
    <mergeCell ref="Y15:Z15"/>
    <mergeCell ref="AA15:AG15"/>
    <mergeCell ref="AH15:AN15"/>
    <mergeCell ref="A12:X12"/>
    <mergeCell ref="Y12:Z12"/>
    <mergeCell ref="AA12:AG12"/>
    <mergeCell ref="AH12:AN12"/>
    <mergeCell ref="A13:X13"/>
    <mergeCell ref="Y13:Z13"/>
    <mergeCell ref="AA13:AG13"/>
    <mergeCell ref="AH13:AN13"/>
    <mergeCell ref="A10:X10"/>
    <mergeCell ref="Y10:Z10"/>
    <mergeCell ref="AA10:AG10"/>
    <mergeCell ref="AH10:AN10"/>
    <mergeCell ref="A11:X11"/>
    <mergeCell ref="Y11:Z11"/>
    <mergeCell ref="AA11:AG11"/>
    <mergeCell ref="AH11:AN11"/>
    <mergeCell ref="A8:X8"/>
    <mergeCell ref="Y8:Z8"/>
    <mergeCell ref="AA8:AG8"/>
    <mergeCell ref="AH8:AN8"/>
    <mergeCell ref="A9:X9"/>
    <mergeCell ref="Y9:Z9"/>
    <mergeCell ref="AA9:AG9"/>
    <mergeCell ref="AH9:AN9"/>
    <mergeCell ref="A6:X6"/>
    <mergeCell ref="Y6:Z6"/>
    <mergeCell ref="AA6:AG6"/>
    <mergeCell ref="AH6:AN6"/>
    <mergeCell ref="A7:X7"/>
    <mergeCell ref="Y7:Z7"/>
    <mergeCell ref="AA7:AG7"/>
    <mergeCell ref="AH7:AN7"/>
    <mergeCell ref="A2:AO2"/>
    <mergeCell ref="A3:AO3"/>
    <mergeCell ref="A4:X4"/>
    <mergeCell ref="Y4:Z4"/>
    <mergeCell ref="AA4:AG4"/>
    <mergeCell ref="AH4:AN4"/>
    <mergeCell ref="A5:X5"/>
    <mergeCell ref="Y5:Z5"/>
    <mergeCell ref="AA5:AG5"/>
    <mergeCell ref="AH5:AN5"/>
  </mergeCells>
  <conditionalFormatting sqref="A6:A49 AA6:AA49 AH6:AH49 AO6:AO49">
    <cfRule type="cellIs" dxfId="1" priority="2" stopIfTrue="1" operator="equal">
      <formula>#REF!</formula>
    </cfRule>
  </conditionalFormatting>
  <conditionalFormatting sqref="Y6:Y49">
    <cfRule type="cellIs" dxfId="0" priority="1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9"/>
  <sheetViews>
    <sheetView topLeftCell="A13" workbookViewId="0"/>
  </sheetViews>
  <sheetFormatPr defaultRowHeight="12.75" x14ac:dyDescent="0.2"/>
  <cols>
    <col min="1" max="1" width="52" customWidth="1"/>
    <col min="2" max="2" width="15.140625" customWidth="1"/>
    <col min="3" max="3" width="19.7109375" customWidth="1"/>
    <col min="4" max="4" width="11.7109375" bestFit="1" customWidth="1"/>
    <col min="5" max="5" width="9.28515625" bestFit="1" customWidth="1"/>
    <col min="6" max="7" width="10.7109375" bestFit="1" customWidth="1"/>
    <col min="8" max="8" width="16.140625" customWidth="1"/>
    <col min="10" max="10" width="13" customWidth="1"/>
    <col min="11" max="11" width="10" bestFit="1" customWidth="1"/>
    <col min="257" max="257" width="52" customWidth="1"/>
    <col min="258" max="258" width="15.140625" customWidth="1"/>
    <col min="259" max="259" width="19.7109375" customWidth="1"/>
    <col min="513" max="513" width="52" customWidth="1"/>
    <col min="514" max="514" width="15.140625" customWidth="1"/>
    <col min="515" max="515" width="19.7109375" customWidth="1"/>
    <col min="769" max="769" width="52" customWidth="1"/>
    <col min="770" max="770" width="15.140625" customWidth="1"/>
    <col min="771" max="771" width="19.7109375" customWidth="1"/>
    <col min="1025" max="1025" width="52" customWidth="1"/>
    <col min="1026" max="1026" width="15.140625" customWidth="1"/>
    <col min="1027" max="1027" width="19.7109375" customWidth="1"/>
    <col min="1281" max="1281" width="52" customWidth="1"/>
    <col min="1282" max="1282" width="15.140625" customWidth="1"/>
    <col min="1283" max="1283" width="19.7109375" customWidth="1"/>
    <col min="1537" max="1537" width="52" customWidth="1"/>
    <col min="1538" max="1538" width="15.140625" customWidth="1"/>
    <col min="1539" max="1539" width="19.7109375" customWidth="1"/>
    <col min="1793" max="1793" width="52" customWidth="1"/>
    <col min="1794" max="1794" width="15.140625" customWidth="1"/>
    <col min="1795" max="1795" width="19.7109375" customWidth="1"/>
    <col min="2049" max="2049" width="52" customWidth="1"/>
    <col min="2050" max="2050" width="15.140625" customWidth="1"/>
    <col min="2051" max="2051" width="19.7109375" customWidth="1"/>
    <col min="2305" max="2305" width="52" customWidth="1"/>
    <col min="2306" max="2306" width="15.140625" customWidth="1"/>
    <col min="2307" max="2307" width="19.7109375" customWidth="1"/>
    <col min="2561" max="2561" width="52" customWidth="1"/>
    <col min="2562" max="2562" width="15.140625" customWidth="1"/>
    <col min="2563" max="2563" width="19.7109375" customWidth="1"/>
    <col min="2817" max="2817" width="52" customWidth="1"/>
    <col min="2818" max="2818" width="15.140625" customWidth="1"/>
    <col min="2819" max="2819" width="19.7109375" customWidth="1"/>
    <col min="3073" max="3073" width="52" customWidth="1"/>
    <col min="3074" max="3074" width="15.140625" customWidth="1"/>
    <col min="3075" max="3075" width="19.7109375" customWidth="1"/>
    <col min="3329" max="3329" width="52" customWidth="1"/>
    <col min="3330" max="3330" width="15.140625" customWidth="1"/>
    <col min="3331" max="3331" width="19.7109375" customWidth="1"/>
    <col min="3585" max="3585" width="52" customWidth="1"/>
    <col min="3586" max="3586" width="15.140625" customWidth="1"/>
    <col min="3587" max="3587" width="19.7109375" customWidth="1"/>
    <col min="3841" max="3841" width="52" customWidth="1"/>
    <col min="3842" max="3842" width="15.140625" customWidth="1"/>
    <col min="3843" max="3843" width="19.7109375" customWidth="1"/>
    <col min="4097" max="4097" width="52" customWidth="1"/>
    <col min="4098" max="4098" width="15.140625" customWidth="1"/>
    <col min="4099" max="4099" width="19.7109375" customWidth="1"/>
    <col min="4353" max="4353" width="52" customWidth="1"/>
    <col min="4354" max="4354" width="15.140625" customWidth="1"/>
    <col min="4355" max="4355" width="19.7109375" customWidth="1"/>
    <col min="4609" max="4609" width="52" customWidth="1"/>
    <col min="4610" max="4610" width="15.140625" customWidth="1"/>
    <col min="4611" max="4611" width="19.7109375" customWidth="1"/>
    <col min="4865" max="4865" width="52" customWidth="1"/>
    <col min="4866" max="4866" width="15.140625" customWidth="1"/>
    <col min="4867" max="4867" width="19.7109375" customWidth="1"/>
    <col min="5121" max="5121" width="52" customWidth="1"/>
    <col min="5122" max="5122" width="15.140625" customWidth="1"/>
    <col min="5123" max="5123" width="19.7109375" customWidth="1"/>
    <col min="5377" max="5377" width="52" customWidth="1"/>
    <col min="5378" max="5378" width="15.140625" customWidth="1"/>
    <col min="5379" max="5379" width="19.7109375" customWidth="1"/>
    <col min="5633" max="5633" width="52" customWidth="1"/>
    <col min="5634" max="5634" width="15.140625" customWidth="1"/>
    <col min="5635" max="5635" width="19.7109375" customWidth="1"/>
    <col min="5889" max="5889" width="52" customWidth="1"/>
    <col min="5890" max="5890" width="15.140625" customWidth="1"/>
    <col min="5891" max="5891" width="19.7109375" customWidth="1"/>
    <col min="6145" max="6145" width="52" customWidth="1"/>
    <col min="6146" max="6146" width="15.140625" customWidth="1"/>
    <col min="6147" max="6147" width="19.7109375" customWidth="1"/>
    <col min="6401" max="6401" width="52" customWidth="1"/>
    <col min="6402" max="6402" width="15.140625" customWidth="1"/>
    <col min="6403" max="6403" width="19.7109375" customWidth="1"/>
    <col min="6657" max="6657" width="52" customWidth="1"/>
    <col min="6658" max="6658" width="15.140625" customWidth="1"/>
    <col min="6659" max="6659" width="19.7109375" customWidth="1"/>
    <col min="6913" max="6913" width="52" customWidth="1"/>
    <col min="6914" max="6914" width="15.140625" customWidth="1"/>
    <col min="6915" max="6915" width="19.7109375" customWidth="1"/>
    <col min="7169" max="7169" width="52" customWidth="1"/>
    <col min="7170" max="7170" width="15.140625" customWidth="1"/>
    <col min="7171" max="7171" width="19.7109375" customWidth="1"/>
    <col min="7425" max="7425" width="52" customWidth="1"/>
    <col min="7426" max="7426" width="15.140625" customWidth="1"/>
    <col min="7427" max="7427" width="19.7109375" customWidth="1"/>
    <col min="7681" max="7681" width="52" customWidth="1"/>
    <col min="7682" max="7682" width="15.140625" customWidth="1"/>
    <col min="7683" max="7683" width="19.7109375" customWidth="1"/>
    <col min="7937" max="7937" width="52" customWidth="1"/>
    <col min="7938" max="7938" width="15.140625" customWidth="1"/>
    <col min="7939" max="7939" width="19.7109375" customWidth="1"/>
    <col min="8193" max="8193" width="52" customWidth="1"/>
    <col min="8194" max="8194" width="15.140625" customWidth="1"/>
    <col min="8195" max="8195" width="19.7109375" customWidth="1"/>
    <col min="8449" max="8449" width="52" customWidth="1"/>
    <col min="8450" max="8450" width="15.140625" customWidth="1"/>
    <col min="8451" max="8451" width="19.7109375" customWidth="1"/>
    <col min="8705" max="8705" width="52" customWidth="1"/>
    <col min="8706" max="8706" width="15.140625" customWidth="1"/>
    <col min="8707" max="8707" width="19.7109375" customWidth="1"/>
    <col min="8961" max="8961" width="52" customWidth="1"/>
    <col min="8962" max="8962" width="15.140625" customWidth="1"/>
    <col min="8963" max="8963" width="19.7109375" customWidth="1"/>
    <col min="9217" max="9217" width="52" customWidth="1"/>
    <col min="9218" max="9218" width="15.140625" customWidth="1"/>
    <col min="9219" max="9219" width="19.7109375" customWidth="1"/>
    <col min="9473" max="9473" width="52" customWidth="1"/>
    <col min="9474" max="9474" width="15.140625" customWidth="1"/>
    <col min="9475" max="9475" width="19.7109375" customWidth="1"/>
    <col min="9729" max="9729" width="52" customWidth="1"/>
    <col min="9730" max="9730" width="15.140625" customWidth="1"/>
    <col min="9731" max="9731" width="19.7109375" customWidth="1"/>
    <col min="9985" max="9985" width="52" customWidth="1"/>
    <col min="9986" max="9986" width="15.140625" customWidth="1"/>
    <col min="9987" max="9987" width="19.7109375" customWidth="1"/>
    <col min="10241" max="10241" width="52" customWidth="1"/>
    <col min="10242" max="10242" width="15.140625" customWidth="1"/>
    <col min="10243" max="10243" width="19.7109375" customWidth="1"/>
    <col min="10497" max="10497" width="52" customWidth="1"/>
    <col min="10498" max="10498" width="15.140625" customWidth="1"/>
    <col min="10499" max="10499" width="19.7109375" customWidth="1"/>
    <col min="10753" max="10753" width="52" customWidth="1"/>
    <col min="10754" max="10754" width="15.140625" customWidth="1"/>
    <col min="10755" max="10755" width="19.7109375" customWidth="1"/>
    <col min="11009" max="11009" width="52" customWidth="1"/>
    <col min="11010" max="11010" width="15.140625" customWidth="1"/>
    <col min="11011" max="11011" width="19.7109375" customWidth="1"/>
    <col min="11265" max="11265" width="52" customWidth="1"/>
    <col min="11266" max="11266" width="15.140625" customWidth="1"/>
    <col min="11267" max="11267" width="19.7109375" customWidth="1"/>
    <col min="11521" max="11521" width="52" customWidth="1"/>
    <col min="11522" max="11522" width="15.140625" customWidth="1"/>
    <col min="11523" max="11523" width="19.7109375" customWidth="1"/>
    <col min="11777" max="11777" width="52" customWidth="1"/>
    <col min="11778" max="11778" width="15.140625" customWidth="1"/>
    <col min="11779" max="11779" width="19.7109375" customWidth="1"/>
    <col min="12033" max="12033" width="52" customWidth="1"/>
    <col min="12034" max="12034" width="15.140625" customWidth="1"/>
    <col min="12035" max="12035" width="19.7109375" customWidth="1"/>
    <col min="12289" max="12289" width="52" customWidth="1"/>
    <col min="12290" max="12290" width="15.140625" customWidth="1"/>
    <col min="12291" max="12291" width="19.7109375" customWidth="1"/>
    <col min="12545" max="12545" width="52" customWidth="1"/>
    <col min="12546" max="12546" width="15.140625" customWidth="1"/>
    <col min="12547" max="12547" width="19.7109375" customWidth="1"/>
    <col min="12801" max="12801" width="52" customWidth="1"/>
    <col min="12802" max="12802" width="15.140625" customWidth="1"/>
    <col min="12803" max="12803" width="19.7109375" customWidth="1"/>
    <col min="13057" max="13057" width="52" customWidth="1"/>
    <col min="13058" max="13058" width="15.140625" customWidth="1"/>
    <col min="13059" max="13059" width="19.7109375" customWidth="1"/>
    <col min="13313" max="13313" width="52" customWidth="1"/>
    <col min="13314" max="13314" width="15.140625" customWidth="1"/>
    <col min="13315" max="13315" width="19.7109375" customWidth="1"/>
    <col min="13569" max="13569" width="52" customWidth="1"/>
    <col min="13570" max="13570" width="15.140625" customWidth="1"/>
    <col min="13571" max="13571" width="19.7109375" customWidth="1"/>
    <col min="13825" max="13825" width="52" customWidth="1"/>
    <col min="13826" max="13826" width="15.140625" customWidth="1"/>
    <col min="13827" max="13827" width="19.7109375" customWidth="1"/>
    <col min="14081" max="14081" width="52" customWidth="1"/>
    <col min="14082" max="14082" width="15.140625" customWidth="1"/>
    <col min="14083" max="14083" width="19.7109375" customWidth="1"/>
    <col min="14337" max="14337" width="52" customWidth="1"/>
    <col min="14338" max="14338" width="15.140625" customWidth="1"/>
    <col min="14339" max="14339" width="19.7109375" customWidth="1"/>
    <col min="14593" max="14593" width="52" customWidth="1"/>
    <col min="14594" max="14594" width="15.140625" customWidth="1"/>
    <col min="14595" max="14595" width="19.7109375" customWidth="1"/>
    <col min="14849" max="14849" width="52" customWidth="1"/>
    <col min="14850" max="14850" width="15.140625" customWidth="1"/>
    <col min="14851" max="14851" width="19.7109375" customWidth="1"/>
    <col min="15105" max="15105" width="52" customWidth="1"/>
    <col min="15106" max="15106" width="15.140625" customWidth="1"/>
    <col min="15107" max="15107" width="19.7109375" customWidth="1"/>
    <col min="15361" max="15361" width="52" customWidth="1"/>
    <col min="15362" max="15362" width="15.140625" customWidth="1"/>
    <col min="15363" max="15363" width="19.7109375" customWidth="1"/>
    <col min="15617" max="15617" width="52" customWidth="1"/>
    <col min="15618" max="15618" width="15.140625" customWidth="1"/>
    <col min="15619" max="15619" width="19.7109375" customWidth="1"/>
    <col min="15873" max="15873" width="52" customWidth="1"/>
    <col min="15874" max="15874" width="15.140625" customWidth="1"/>
    <col min="15875" max="15875" width="19.7109375" customWidth="1"/>
    <col min="16129" max="16129" width="52" customWidth="1"/>
    <col min="16130" max="16130" width="15.140625" customWidth="1"/>
    <col min="16131" max="16131" width="19.7109375" customWidth="1"/>
  </cols>
  <sheetData>
    <row r="1" spans="1:8" s="10" customFormat="1" x14ac:dyDescent="0.2">
      <c r="A1" s="57" t="s">
        <v>985</v>
      </c>
      <c r="B1" s="501"/>
    </row>
    <row r="2" spans="1:8" s="10" customFormat="1" x14ac:dyDescent="0.2"/>
    <row r="3" spans="1:8" s="10" customFormat="1" x14ac:dyDescent="0.2"/>
    <row r="4" spans="1:8" s="268" customFormat="1" x14ac:dyDescent="0.2">
      <c r="A4" s="863" t="s">
        <v>584</v>
      </c>
      <c r="B4" s="863"/>
    </row>
    <row r="5" spans="1:8" s="10" customFormat="1" x14ac:dyDescent="0.2"/>
    <row r="6" spans="1:8" s="10" customFormat="1" x14ac:dyDescent="0.2">
      <c r="B6" s="244" t="s">
        <v>146</v>
      </c>
    </row>
    <row r="7" spans="1:8" s="10" customFormat="1" x14ac:dyDescent="0.2"/>
    <row r="8" spans="1:8" s="268" customFormat="1" x14ac:dyDescent="0.2">
      <c r="A8" s="502" t="s">
        <v>585</v>
      </c>
      <c r="B8" s="503">
        <v>237187145</v>
      </c>
      <c r="D8" s="267"/>
      <c r="E8" s="267"/>
      <c r="F8" s="267"/>
      <c r="G8" s="267"/>
      <c r="H8" s="267"/>
    </row>
    <row r="9" spans="1:8" s="10" customFormat="1" x14ac:dyDescent="0.2">
      <c r="A9" s="504" t="s">
        <v>882</v>
      </c>
      <c r="B9" s="505">
        <v>1168957111</v>
      </c>
      <c r="D9" s="264"/>
      <c r="E9" s="264"/>
      <c r="F9" s="264"/>
      <c r="G9" s="264"/>
      <c r="H9" s="267"/>
    </row>
    <row r="10" spans="1:8" s="10" customFormat="1" x14ac:dyDescent="0.2">
      <c r="A10" s="504" t="s">
        <v>883</v>
      </c>
      <c r="B10" s="505">
        <v>472902337</v>
      </c>
      <c r="D10" s="264"/>
      <c r="E10" s="264"/>
      <c r="F10" s="264"/>
      <c r="G10" s="264"/>
      <c r="H10" s="267"/>
    </row>
    <row r="11" spans="1:8" s="10" customFormat="1" x14ac:dyDescent="0.2">
      <c r="A11" s="504" t="s">
        <v>884</v>
      </c>
      <c r="B11" s="505">
        <v>229361084</v>
      </c>
      <c r="D11" s="264"/>
      <c r="E11" s="264"/>
      <c r="F11" s="264"/>
      <c r="G11" s="264"/>
      <c r="H11" s="267"/>
    </row>
    <row r="12" spans="1:8" s="10" customFormat="1" x14ac:dyDescent="0.2">
      <c r="A12" s="504" t="s">
        <v>885</v>
      </c>
      <c r="B12" s="505">
        <v>-9865065</v>
      </c>
      <c r="D12" s="264"/>
      <c r="E12" s="264"/>
      <c r="F12" s="264"/>
      <c r="G12" s="264"/>
      <c r="H12" s="267"/>
    </row>
    <row r="13" spans="1:8" s="268" customFormat="1" x14ac:dyDescent="0.2">
      <c r="A13" s="502" t="s">
        <v>586</v>
      </c>
      <c r="B13" s="503">
        <f>B8+B9-B10-B11+B12</f>
        <v>694015770</v>
      </c>
      <c r="D13" s="267"/>
      <c r="E13" s="267"/>
      <c r="F13" s="267"/>
      <c r="G13" s="267"/>
      <c r="H13" s="267"/>
    </row>
    <row r="14" spans="1:8" s="10" customFormat="1" x14ac:dyDescent="0.2">
      <c r="B14" s="506"/>
      <c r="D14" s="264"/>
      <c r="E14" s="264"/>
      <c r="F14" s="264"/>
      <c r="G14" s="264"/>
      <c r="H14" s="267"/>
    </row>
    <row r="15" spans="1:8" s="10" customFormat="1" x14ac:dyDescent="0.2">
      <c r="B15" s="506"/>
      <c r="D15" s="264"/>
      <c r="E15" s="264"/>
      <c r="F15" s="264"/>
      <c r="G15" s="264"/>
      <c r="H15" s="267"/>
    </row>
    <row r="16" spans="1:8" s="268" customFormat="1" x14ac:dyDescent="0.2">
      <c r="A16" s="502" t="s">
        <v>587</v>
      </c>
      <c r="B16" s="503">
        <v>124101</v>
      </c>
    </row>
    <row r="17" spans="1:11" s="10" customFormat="1" x14ac:dyDescent="0.2">
      <c r="A17" s="504" t="s">
        <v>588</v>
      </c>
      <c r="B17" s="505">
        <v>11</v>
      </c>
      <c r="H17" s="268"/>
    </row>
    <row r="18" spans="1:11" s="268" customFormat="1" x14ac:dyDescent="0.2">
      <c r="A18" s="502" t="s">
        <v>589</v>
      </c>
      <c r="B18" s="503">
        <f>SUM(B16:B17)</f>
        <v>124112</v>
      </c>
    </row>
    <row r="19" spans="1:11" s="10" customFormat="1" x14ac:dyDescent="0.2">
      <c r="B19" s="506"/>
      <c r="H19" s="268"/>
    </row>
    <row r="20" spans="1:11" s="10" customFormat="1" x14ac:dyDescent="0.2">
      <c r="B20" s="506"/>
      <c r="H20" s="268"/>
      <c r="K20" s="268"/>
    </row>
    <row r="21" spans="1:11" s="268" customFormat="1" x14ac:dyDescent="0.2">
      <c r="A21" s="502" t="s">
        <v>590</v>
      </c>
      <c r="B21" s="503">
        <f>B8+B16</f>
        <v>237311246</v>
      </c>
    </row>
    <row r="22" spans="1:11" s="268" customFormat="1" x14ac:dyDescent="0.2">
      <c r="A22" s="502" t="s">
        <v>591</v>
      </c>
      <c r="B22" s="503">
        <f>B13+B18</f>
        <v>694139882</v>
      </c>
    </row>
    <row r="23" spans="1:11" s="10" customFormat="1" x14ac:dyDescent="0.2">
      <c r="B23" s="264"/>
    </row>
    <row r="24" spans="1:11" s="10" customFormat="1" x14ac:dyDescent="0.2">
      <c r="A24" s="268" t="s">
        <v>592</v>
      </c>
      <c r="B24" s="264"/>
    </row>
    <row r="25" spans="1:11" s="10" customFormat="1" ht="38.25" x14ac:dyDescent="0.2">
      <c r="A25" s="507" t="s">
        <v>886</v>
      </c>
      <c r="B25" s="505">
        <v>92992</v>
      </c>
    </row>
    <row r="26" spans="1:11" s="10" customFormat="1" x14ac:dyDescent="0.2">
      <c r="A26" s="504" t="s">
        <v>596</v>
      </c>
      <c r="B26" s="505">
        <v>10260</v>
      </c>
    </row>
    <row r="27" spans="1:11" s="10" customFormat="1" ht="25.5" x14ac:dyDescent="0.2">
      <c r="A27" s="507" t="s">
        <v>597</v>
      </c>
      <c r="B27" s="505">
        <v>-9970959</v>
      </c>
    </row>
    <row r="28" spans="1:11" s="10" customFormat="1" x14ac:dyDescent="0.2">
      <c r="A28" s="504" t="s">
        <v>598</v>
      </c>
      <c r="B28" s="505">
        <v>2642</v>
      </c>
    </row>
    <row r="29" spans="1:11" s="268" customFormat="1" x14ac:dyDescent="0.2">
      <c r="A29" s="508" t="s">
        <v>593</v>
      </c>
      <c r="B29" s="509">
        <f>SUM(B25:B28)</f>
        <v>-9865065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1"/>
  <sheetViews>
    <sheetView topLeftCell="A10" workbookViewId="0">
      <selection activeCell="A24" sqref="A24:D24"/>
    </sheetView>
  </sheetViews>
  <sheetFormatPr defaultRowHeight="12.75" x14ac:dyDescent="0.2"/>
  <cols>
    <col min="1" max="2" width="9.28515625" customWidth="1"/>
    <col min="4" max="4" width="17.140625" customWidth="1"/>
    <col min="5" max="5" width="11.42578125" customWidth="1"/>
    <col min="6" max="6" width="12.140625" customWidth="1"/>
    <col min="7" max="9" width="11.42578125" customWidth="1"/>
    <col min="10" max="10" width="11.85546875" customWidth="1"/>
    <col min="11" max="12" width="11.42578125" customWidth="1"/>
    <col min="13" max="13" width="11.5703125" customWidth="1"/>
    <col min="14" max="14" width="11.85546875" customWidth="1"/>
    <col min="15" max="16" width="11.5703125" customWidth="1"/>
    <col min="17" max="17" width="11.42578125" customWidth="1"/>
    <col min="18" max="18" width="11.7109375" customWidth="1"/>
    <col min="19" max="21" width="11.42578125" customWidth="1"/>
    <col min="22" max="22" width="11.7109375" customWidth="1"/>
    <col min="23" max="24" width="11.42578125" customWidth="1"/>
    <col min="262" max="263" width="9.28515625" customWidth="1"/>
    <col min="265" max="265" width="17.140625" customWidth="1"/>
    <col min="266" max="268" width="11" customWidth="1"/>
    <col min="269" max="271" width="10.140625" customWidth="1"/>
    <col min="272" max="274" width="9.5703125" customWidth="1"/>
    <col min="278" max="278" width="10.85546875" customWidth="1"/>
    <col min="279" max="279" width="10.5703125" customWidth="1"/>
    <col min="280" max="280" width="11.28515625" customWidth="1"/>
    <col min="518" max="519" width="9.28515625" customWidth="1"/>
    <col min="521" max="521" width="17.140625" customWidth="1"/>
    <col min="522" max="524" width="11" customWidth="1"/>
    <col min="525" max="527" width="10.140625" customWidth="1"/>
    <col min="528" max="530" width="9.5703125" customWidth="1"/>
    <col min="534" max="534" width="10.85546875" customWidth="1"/>
    <col min="535" max="535" width="10.5703125" customWidth="1"/>
    <col min="536" max="536" width="11.28515625" customWidth="1"/>
    <col min="774" max="775" width="9.28515625" customWidth="1"/>
    <col min="777" max="777" width="17.140625" customWidth="1"/>
    <col min="778" max="780" width="11" customWidth="1"/>
    <col min="781" max="783" width="10.140625" customWidth="1"/>
    <col min="784" max="786" width="9.5703125" customWidth="1"/>
    <col min="790" max="790" width="10.85546875" customWidth="1"/>
    <col min="791" max="791" width="10.5703125" customWidth="1"/>
    <col min="792" max="792" width="11.28515625" customWidth="1"/>
    <col min="1030" max="1031" width="9.28515625" customWidth="1"/>
    <col min="1033" max="1033" width="17.140625" customWidth="1"/>
    <col min="1034" max="1036" width="11" customWidth="1"/>
    <col min="1037" max="1039" width="10.140625" customWidth="1"/>
    <col min="1040" max="1042" width="9.5703125" customWidth="1"/>
    <col min="1046" max="1046" width="10.85546875" customWidth="1"/>
    <col min="1047" max="1047" width="10.5703125" customWidth="1"/>
    <col min="1048" max="1048" width="11.28515625" customWidth="1"/>
    <col min="1286" max="1287" width="9.28515625" customWidth="1"/>
    <col min="1289" max="1289" width="17.140625" customWidth="1"/>
    <col min="1290" max="1292" width="11" customWidth="1"/>
    <col min="1293" max="1295" width="10.140625" customWidth="1"/>
    <col min="1296" max="1298" width="9.5703125" customWidth="1"/>
    <col min="1302" max="1302" width="10.85546875" customWidth="1"/>
    <col min="1303" max="1303" width="10.5703125" customWidth="1"/>
    <col min="1304" max="1304" width="11.28515625" customWidth="1"/>
    <col min="1542" max="1543" width="9.28515625" customWidth="1"/>
    <col min="1545" max="1545" width="17.140625" customWidth="1"/>
    <col min="1546" max="1548" width="11" customWidth="1"/>
    <col min="1549" max="1551" width="10.140625" customWidth="1"/>
    <col min="1552" max="1554" width="9.5703125" customWidth="1"/>
    <col min="1558" max="1558" width="10.85546875" customWidth="1"/>
    <col min="1559" max="1559" width="10.5703125" customWidth="1"/>
    <col min="1560" max="1560" width="11.28515625" customWidth="1"/>
    <col min="1798" max="1799" width="9.28515625" customWidth="1"/>
    <col min="1801" max="1801" width="17.140625" customWidth="1"/>
    <col min="1802" max="1804" width="11" customWidth="1"/>
    <col min="1805" max="1807" width="10.140625" customWidth="1"/>
    <col min="1808" max="1810" width="9.5703125" customWidth="1"/>
    <col min="1814" max="1814" width="10.85546875" customWidth="1"/>
    <col min="1815" max="1815" width="10.5703125" customWidth="1"/>
    <col min="1816" max="1816" width="11.28515625" customWidth="1"/>
    <col min="2054" max="2055" width="9.28515625" customWidth="1"/>
    <col min="2057" max="2057" width="17.140625" customWidth="1"/>
    <col min="2058" max="2060" width="11" customWidth="1"/>
    <col min="2061" max="2063" width="10.140625" customWidth="1"/>
    <col min="2064" max="2066" width="9.5703125" customWidth="1"/>
    <col min="2070" max="2070" width="10.85546875" customWidth="1"/>
    <col min="2071" max="2071" width="10.5703125" customWidth="1"/>
    <col min="2072" max="2072" width="11.28515625" customWidth="1"/>
    <col min="2310" max="2311" width="9.28515625" customWidth="1"/>
    <col min="2313" max="2313" width="17.140625" customWidth="1"/>
    <col min="2314" max="2316" width="11" customWidth="1"/>
    <col min="2317" max="2319" width="10.140625" customWidth="1"/>
    <col min="2320" max="2322" width="9.5703125" customWidth="1"/>
    <col min="2326" max="2326" width="10.85546875" customWidth="1"/>
    <col min="2327" max="2327" width="10.5703125" customWidth="1"/>
    <col min="2328" max="2328" width="11.28515625" customWidth="1"/>
    <col min="2566" max="2567" width="9.28515625" customWidth="1"/>
    <col min="2569" max="2569" width="17.140625" customWidth="1"/>
    <col min="2570" max="2572" width="11" customWidth="1"/>
    <col min="2573" max="2575" width="10.140625" customWidth="1"/>
    <col min="2576" max="2578" width="9.5703125" customWidth="1"/>
    <col min="2582" max="2582" width="10.85546875" customWidth="1"/>
    <col min="2583" max="2583" width="10.5703125" customWidth="1"/>
    <col min="2584" max="2584" width="11.28515625" customWidth="1"/>
    <col min="2822" max="2823" width="9.28515625" customWidth="1"/>
    <col min="2825" max="2825" width="17.140625" customWidth="1"/>
    <col min="2826" max="2828" width="11" customWidth="1"/>
    <col min="2829" max="2831" width="10.140625" customWidth="1"/>
    <col min="2832" max="2834" width="9.5703125" customWidth="1"/>
    <col min="2838" max="2838" width="10.85546875" customWidth="1"/>
    <col min="2839" max="2839" width="10.5703125" customWidth="1"/>
    <col min="2840" max="2840" width="11.28515625" customWidth="1"/>
    <col min="3078" max="3079" width="9.28515625" customWidth="1"/>
    <col min="3081" max="3081" width="17.140625" customWidth="1"/>
    <col min="3082" max="3084" width="11" customWidth="1"/>
    <col min="3085" max="3087" width="10.140625" customWidth="1"/>
    <col min="3088" max="3090" width="9.5703125" customWidth="1"/>
    <col min="3094" max="3094" width="10.85546875" customWidth="1"/>
    <col min="3095" max="3095" width="10.5703125" customWidth="1"/>
    <col min="3096" max="3096" width="11.28515625" customWidth="1"/>
    <col min="3334" max="3335" width="9.28515625" customWidth="1"/>
    <col min="3337" max="3337" width="17.140625" customWidth="1"/>
    <col min="3338" max="3340" width="11" customWidth="1"/>
    <col min="3341" max="3343" width="10.140625" customWidth="1"/>
    <col min="3344" max="3346" width="9.5703125" customWidth="1"/>
    <col min="3350" max="3350" width="10.85546875" customWidth="1"/>
    <col min="3351" max="3351" width="10.5703125" customWidth="1"/>
    <col min="3352" max="3352" width="11.28515625" customWidth="1"/>
    <col min="3590" max="3591" width="9.28515625" customWidth="1"/>
    <col min="3593" max="3593" width="17.140625" customWidth="1"/>
    <col min="3594" max="3596" width="11" customWidth="1"/>
    <col min="3597" max="3599" width="10.140625" customWidth="1"/>
    <col min="3600" max="3602" width="9.5703125" customWidth="1"/>
    <col min="3606" max="3606" width="10.85546875" customWidth="1"/>
    <col min="3607" max="3607" width="10.5703125" customWidth="1"/>
    <col min="3608" max="3608" width="11.28515625" customWidth="1"/>
    <col min="3846" max="3847" width="9.28515625" customWidth="1"/>
    <col min="3849" max="3849" width="17.140625" customWidth="1"/>
    <col min="3850" max="3852" width="11" customWidth="1"/>
    <col min="3853" max="3855" width="10.140625" customWidth="1"/>
    <col min="3856" max="3858" width="9.5703125" customWidth="1"/>
    <col min="3862" max="3862" width="10.85546875" customWidth="1"/>
    <col min="3863" max="3863" width="10.5703125" customWidth="1"/>
    <col min="3864" max="3864" width="11.28515625" customWidth="1"/>
    <col min="4102" max="4103" width="9.28515625" customWidth="1"/>
    <col min="4105" max="4105" width="17.140625" customWidth="1"/>
    <col min="4106" max="4108" width="11" customWidth="1"/>
    <col min="4109" max="4111" width="10.140625" customWidth="1"/>
    <col min="4112" max="4114" width="9.5703125" customWidth="1"/>
    <col min="4118" max="4118" width="10.85546875" customWidth="1"/>
    <col min="4119" max="4119" width="10.5703125" customWidth="1"/>
    <col min="4120" max="4120" width="11.28515625" customWidth="1"/>
    <col min="4358" max="4359" width="9.28515625" customWidth="1"/>
    <col min="4361" max="4361" width="17.140625" customWidth="1"/>
    <col min="4362" max="4364" width="11" customWidth="1"/>
    <col min="4365" max="4367" width="10.140625" customWidth="1"/>
    <col min="4368" max="4370" width="9.5703125" customWidth="1"/>
    <col min="4374" max="4374" width="10.85546875" customWidth="1"/>
    <col min="4375" max="4375" width="10.5703125" customWidth="1"/>
    <col min="4376" max="4376" width="11.28515625" customWidth="1"/>
    <col min="4614" max="4615" width="9.28515625" customWidth="1"/>
    <col min="4617" max="4617" width="17.140625" customWidth="1"/>
    <col min="4618" max="4620" width="11" customWidth="1"/>
    <col min="4621" max="4623" width="10.140625" customWidth="1"/>
    <col min="4624" max="4626" width="9.5703125" customWidth="1"/>
    <col min="4630" max="4630" width="10.85546875" customWidth="1"/>
    <col min="4631" max="4631" width="10.5703125" customWidth="1"/>
    <col min="4632" max="4632" width="11.28515625" customWidth="1"/>
    <col min="4870" max="4871" width="9.28515625" customWidth="1"/>
    <col min="4873" max="4873" width="17.140625" customWidth="1"/>
    <col min="4874" max="4876" width="11" customWidth="1"/>
    <col min="4877" max="4879" width="10.140625" customWidth="1"/>
    <col min="4880" max="4882" width="9.5703125" customWidth="1"/>
    <col min="4886" max="4886" width="10.85546875" customWidth="1"/>
    <col min="4887" max="4887" width="10.5703125" customWidth="1"/>
    <col min="4888" max="4888" width="11.28515625" customWidth="1"/>
    <col min="5126" max="5127" width="9.28515625" customWidth="1"/>
    <col min="5129" max="5129" width="17.140625" customWidth="1"/>
    <col min="5130" max="5132" width="11" customWidth="1"/>
    <col min="5133" max="5135" width="10.140625" customWidth="1"/>
    <col min="5136" max="5138" width="9.5703125" customWidth="1"/>
    <col min="5142" max="5142" width="10.85546875" customWidth="1"/>
    <col min="5143" max="5143" width="10.5703125" customWidth="1"/>
    <col min="5144" max="5144" width="11.28515625" customWidth="1"/>
    <col min="5382" max="5383" width="9.28515625" customWidth="1"/>
    <col min="5385" max="5385" width="17.140625" customWidth="1"/>
    <col min="5386" max="5388" width="11" customWidth="1"/>
    <col min="5389" max="5391" width="10.140625" customWidth="1"/>
    <col min="5392" max="5394" width="9.5703125" customWidth="1"/>
    <col min="5398" max="5398" width="10.85546875" customWidth="1"/>
    <col min="5399" max="5399" width="10.5703125" customWidth="1"/>
    <col min="5400" max="5400" width="11.28515625" customWidth="1"/>
    <col min="5638" max="5639" width="9.28515625" customWidth="1"/>
    <col min="5641" max="5641" width="17.140625" customWidth="1"/>
    <col min="5642" max="5644" width="11" customWidth="1"/>
    <col min="5645" max="5647" width="10.140625" customWidth="1"/>
    <col min="5648" max="5650" width="9.5703125" customWidth="1"/>
    <col min="5654" max="5654" width="10.85546875" customWidth="1"/>
    <col min="5655" max="5655" width="10.5703125" customWidth="1"/>
    <col min="5656" max="5656" width="11.28515625" customWidth="1"/>
    <col min="5894" max="5895" width="9.28515625" customWidth="1"/>
    <col min="5897" max="5897" width="17.140625" customWidth="1"/>
    <col min="5898" max="5900" width="11" customWidth="1"/>
    <col min="5901" max="5903" width="10.140625" customWidth="1"/>
    <col min="5904" max="5906" width="9.5703125" customWidth="1"/>
    <col min="5910" max="5910" width="10.85546875" customWidth="1"/>
    <col min="5911" max="5911" width="10.5703125" customWidth="1"/>
    <col min="5912" max="5912" width="11.28515625" customWidth="1"/>
    <col min="6150" max="6151" width="9.28515625" customWidth="1"/>
    <col min="6153" max="6153" width="17.140625" customWidth="1"/>
    <col min="6154" max="6156" width="11" customWidth="1"/>
    <col min="6157" max="6159" width="10.140625" customWidth="1"/>
    <col min="6160" max="6162" width="9.5703125" customWidth="1"/>
    <col min="6166" max="6166" width="10.85546875" customWidth="1"/>
    <col min="6167" max="6167" width="10.5703125" customWidth="1"/>
    <col min="6168" max="6168" width="11.28515625" customWidth="1"/>
    <col min="6406" max="6407" width="9.28515625" customWidth="1"/>
    <col min="6409" max="6409" width="17.140625" customWidth="1"/>
    <col min="6410" max="6412" width="11" customWidth="1"/>
    <col min="6413" max="6415" width="10.140625" customWidth="1"/>
    <col min="6416" max="6418" width="9.5703125" customWidth="1"/>
    <col min="6422" max="6422" width="10.85546875" customWidth="1"/>
    <col min="6423" max="6423" width="10.5703125" customWidth="1"/>
    <col min="6424" max="6424" width="11.28515625" customWidth="1"/>
    <col min="6662" max="6663" width="9.28515625" customWidth="1"/>
    <col min="6665" max="6665" width="17.140625" customWidth="1"/>
    <col min="6666" max="6668" width="11" customWidth="1"/>
    <col min="6669" max="6671" width="10.140625" customWidth="1"/>
    <col min="6672" max="6674" width="9.5703125" customWidth="1"/>
    <col min="6678" max="6678" width="10.85546875" customWidth="1"/>
    <col min="6679" max="6679" width="10.5703125" customWidth="1"/>
    <col min="6680" max="6680" width="11.28515625" customWidth="1"/>
    <col min="6918" max="6919" width="9.28515625" customWidth="1"/>
    <col min="6921" max="6921" width="17.140625" customWidth="1"/>
    <col min="6922" max="6924" width="11" customWidth="1"/>
    <col min="6925" max="6927" width="10.140625" customWidth="1"/>
    <col min="6928" max="6930" width="9.5703125" customWidth="1"/>
    <col min="6934" max="6934" width="10.85546875" customWidth="1"/>
    <col min="6935" max="6935" width="10.5703125" customWidth="1"/>
    <col min="6936" max="6936" width="11.28515625" customWidth="1"/>
    <col min="7174" max="7175" width="9.28515625" customWidth="1"/>
    <col min="7177" max="7177" width="17.140625" customWidth="1"/>
    <col min="7178" max="7180" width="11" customWidth="1"/>
    <col min="7181" max="7183" width="10.140625" customWidth="1"/>
    <col min="7184" max="7186" width="9.5703125" customWidth="1"/>
    <col min="7190" max="7190" width="10.85546875" customWidth="1"/>
    <col min="7191" max="7191" width="10.5703125" customWidth="1"/>
    <col min="7192" max="7192" width="11.28515625" customWidth="1"/>
    <col min="7430" max="7431" width="9.28515625" customWidth="1"/>
    <col min="7433" max="7433" width="17.140625" customWidth="1"/>
    <col min="7434" max="7436" width="11" customWidth="1"/>
    <col min="7437" max="7439" width="10.140625" customWidth="1"/>
    <col min="7440" max="7442" width="9.5703125" customWidth="1"/>
    <col min="7446" max="7446" width="10.85546875" customWidth="1"/>
    <col min="7447" max="7447" width="10.5703125" customWidth="1"/>
    <col min="7448" max="7448" width="11.28515625" customWidth="1"/>
    <col min="7686" max="7687" width="9.28515625" customWidth="1"/>
    <col min="7689" max="7689" width="17.140625" customWidth="1"/>
    <col min="7690" max="7692" width="11" customWidth="1"/>
    <col min="7693" max="7695" width="10.140625" customWidth="1"/>
    <col min="7696" max="7698" width="9.5703125" customWidth="1"/>
    <col min="7702" max="7702" width="10.85546875" customWidth="1"/>
    <col min="7703" max="7703" width="10.5703125" customWidth="1"/>
    <col min="7704" max="7704" width="11.28515625" customWidth="1"/>
    <col min="7942" max="7943" width="9.28515625" customWidth="1"/>
    <col min="7945" max="7945" width="17.140625" customWidth="1"/>
    <col min="7946" max="7948" width="11" customWidth="1"/>
    <col min="7949" max="7951" width="10.140625" customWidth="1"/>
    <col min="7952" max="7954" width="9.5703125" customWidth="1"/>
    <col min="7958" max="7958" width="10.85546875" customWidth="1"/>
    <col min="7959" max="7959" width="10.5703125" customWidth="1"/>
    <col min="7960" max="7960" width="11.28515625" customWidth="1"/>
    <col min="8198" max="8199" width="9.28515625" customWidth="1"/>
    <col min="8201" max="8201" width="17.140625" customWidth="1"/>
    <col min="8202" max="8204" width="11" customWidth="1"/>
    <col min="8205" max="8207" width="10.140625" customWidth="1"/>
    <col min="8208" max="8210" width="9.5703125" customWidth="1"/>
    <col min="8214" max="8214" width="10.85546875" customWidth="1"/>
    <col min="8215" max="8215" width="10.5703125" customWidth="1"/>
    <col min="8216" max="8216" width="11.28515625" customWidth="1"/>
    <col min="8454" max="8455" width="9.28515625" customWidth="1"/>
    <col min="8457" max="8457" width="17.140625" customWidth="1"/>
    <col min="8458" max="8460" width="11" customWidth="1"/>
    <col min="8461" max="8463" width="10.140625" customWidth="1"/>
    <col min="8464" max="8466" width="9.5703125" customWidth="1"/>
    <col min="8470" max="8470" width="10.85546875" customWidth="1"/>
    <col min="8471" max="8471" width="10.5703125" customWidth="1"/>
    <col min="8472" max="8472" width="11.28515625" customWidth="1"/>
    <col min="8710" max="8711" width="9.28515625" customWidth="1"/>
    <col min="8713" max="8713" width="17.140625" customWidth="1"/>
    <col min="8714" max="8716" width="11" customWidth="1"/>
    <col min="8717" max="8719" width="10.140625" customWidth="1"/>
    <col min="8720" max="8722" width="9.5703125" customWidth="1"/>
    <col min="8726" max="8726" width="10.85546875" customWidth="1"/>
    <col min="8727" max="8727" width="10.5703125" customWidth="1"/>
    <col min="8728" max="8728" width="11.28515625" customWidth="1"/>
    <col min="8966" max="8967" width="9.28515625" customWidth="1"/>
    <col min="8969" max="8969" width="17.140625" customWidth="1"/>
    <col min="8970" max="8972" width="11" customWidth="1"/>
    <col min="8973" max="8975" width="10.140625" customWidth="1"/>
    <col min="8976" max="8978" width="9.5703125" customWidth="1"/>
    <col min="8982" max="8982" width="10.85546875" customWidth="1"/>
    <col min="8983" max="8983" width="10.5703125" customWidth="1"/>
    <col min="8984" max="8984" width="11.28515625" customWidth="1"/>
    <col min="9222" max="9223" width="9.28515625" customWidth="1"/>
    <col min="9225" max="9225" width="17.140625" customWidth="1"/>
    <col min="9226" max="9228" width="11" customWidth="1"/>
    <col min="9229" max="9231" width="10.140625" customWidth="1"/>
    <col min="9232" max="9234" width="9.5703125" customWidth="1"/>
    <col min="9238" max="9238" width="10.85546875" customWidth="1"/>
    <col min="9239" max="9239" width="10.5703125" customWidth="1"/>
    <col min="9240" max="9240" width="11.28515625" customWidth="1"/>
    <col min="9478" max="9479" width="9.28515625" customWidth="1"/>
    <col min="9481" max="9481" width="17.140625" customWidth="1"/>
    <col min="9482" max="9484" width="11" customWidth="1"/>
    <col min="9485" max="9487" width="10.140625" customWidth="1"/>
    <col min="9488" max="9490" width="9.5703125" customWidth="1"/>
    <col min="9494" max="9494" width="10.85546875" customWidth="1"/>
    <col min="9495" max="9495" width="10.5703125" customWidth="1"/>
    <col min="9496" max="9496" width="11.28515625" customWidth="1"/>
    <col min="9734" max="9735" width="9.28515625" customWidth="1"/>
    <col min="9737" max="9737" width="17.140625" customWidth="1"/>
    <col min="9738" max="9740" width="11" customWidth="1"/>
    <col min="9741" max="9743" width="10.140625" customWidth="1"/>
    <col min="9744" max="9746" width="9.5703125" customWidth="1"/>
    <col min="9750" max="9750" width="10.85546875" customWidth="1"/>
    <col min="9751" max="9751" width="10.5703125" customWidth="1"/>
    <col min="9752" max="9752" width="11.28515625" customWidth="1"/>
    <col min="9990" max="9991" width="9.28515625" customWidth="1"/>
    <col min="9993" max="9993" width="17.140625" customWidth="1"/>
    <col min="9994" max="9996" width="11" customWidth="1"/>
    <col min="9997" max="9999" width="10.140625" customWidth="1"/>
    <col min="10000" max="10002" width="9.5703125" customWidth="1"/>
    <col min="10006" max="10006" width="10.85546875" customWidth="1"/>
    <col min="10007" max="10007" width="10.5703125" customWidth="1"/>
    <col min="10008" max="10008" width="11.28515625" customWidth="1"/>
    <col min="10246" max="10247" width="9.28515625" customWidth="1"/>
    <col min="10249" max="10249" width="17.140625" customWidth="1"/>
    <col min="10250" max="10252" width="11" customWidth="1"/>
    <col min="10253" max="10255" width="10.140625" customWidth="1"/>
    <col min="10256" max="10258" width="9.5703125" customWidth="1"/>
    <col min="10262" max="10262" width="10.85546875" customWidth="1"/>
    <col min="10263" max="10263" width="10.5703125" customWidth="1"/>
    <col min="10264" max="10264" width="11.28515625" customWidth="1"/>
    <col min="10502" max="10503" width="9.28515625" customWidth="1"/>
    <col min="10505" max="10505" width="17.140625" customWidth="1"/>
    <col min="10506" max="10508" width="11" customWidth="1"/>
    <col min="10509" max="10511" width="10.140625" customWidth="1"/>
    <col min="10512" max="10514" width="9.5703125" customWidth="1"/>
    <col min="10518" max="10518" width="10.85546875" customWidth="1"/>
    <col min="10519" max="10519" width="10.5703125" customWidth="1"/>
    <col min="10520" max="10520" width="11.28515625" customWidth="1"/>
    <col min="10758" max="10759" width="9.28515625" customWidth="1"/>
    <col min="10761" max="10761" width="17.140625" customWidth="1"/>
    <col min="10762" max="10764" width="11" customWidth="1"/>
    <col min="10765" max="10767" width="10.140625" customWidth="1"/>
    <col min="10768" max="10770" width="9.5703125" customWidth="1"/>
    <col min="10774" max="10774" width="10.85546875" customWidth="1"/>
    <col min="10775" max="10775" width="10.5703125" customWidth="1"/>
    <col min="10776" max="10776" width="11.28515625" customWidth="1"/>
    <col min="11014" max="11015" width="9.28515625" customWidth="1"/>
    <col min="11017" max="11017" width="17.140625" customWidth="1"/>
    <col min="11018" max="11020" width="11" customWidth="1"/>
    <col min="11021" max="11023" width="10.140625" customWidth="1"/>
    <col min="11024" max="11026" width="9.5703125" customWidth="1"/>
    <col min="11030" max="11030" width="10.85546875" customWidth="1"/>
    <col min="11031" max="11031" width="10.5703125" customWidth="1"/>
    <col min="11032" max="11032" width="11.28515625" customWidth="1"/>
    <col min="11270" max="11271" width="9.28515625" customWidth="1"/>
    <col min="11273" max="11273" width="17.140625" customWidth="1"/>
    <col min="11274" max="11276" width="11" customWidth="1"/>
    <col min="11277" max="11279" width="10.140625" customWidth="1"/>
    <col min="11280" max="11282" width="9.5703125" customWidth="1"/>
    <col min="11286" max="11286" width="10.85546875" customWidth="1"/>
    <col min="11287" max="11287" width="10.5703125" customWidth="1"/>
    <col min="11288" max="11288" width="11.28515625" customWidth="1"/>
    <col min="11526" max="11527" width="9.28515625" customWidth="1"/>
    <col min="11529" max="11529" width="17.140625" customWidth="1"/>
    <col min="11530" max="11532" width="11" customWidth="1"/>
    <col min="11533" max="11535" width="10.140625" customWidth="1"/>
    <col min="11536" max="11538" width="9.5703125" customWidth="1"/>
    <col min="11542" max="11542" width="10.85546875" customWidth="1"/>
    <col min="11543" max="11543" width="10.5703125" customWidth="1"/>
    <col min="11544" max="11544" width="11.28515625" customWidth="1"/>
    <col min="11782" max="11783" width="9.28515625" customWidth="1"/>
    <col min="11785" max="11785" width="17.140625" customWidth="1"/>
    <col min="11786" max="11788" width="11" customWidth="1"/>
    <col min="11789" max="11791" width="10.140625" customWidth="1"/>
    <col min="11792" max="11794" width="9.5703125" customWidth="1"/>
    <col min="11798" max="11798" width="10.85546875" customWidth="1"/>
    <col min="11799" max="11799" width="10.5703125" customWidth="1"/>
    <col min="11800" max="11800" width="11.28515625" customWidth="1"/>
    <col min="12038" max="12039" width="9.28515625" customWidth="1"/>
    <col min="12041" max="12041" width="17.140625" customWidth="1"/>
    <col min="12042" max="12044" width="11" customWidth="1"/>
    <col min="12045" max="12047" width="10.140625" customWidth="1"/>
    <col min="12048" max="12050" width="9.5703125" customWidth="1"/>
    <col min="12054" max="12054" width="10.85546875" customWidth="1"/>
    <col min="12055" max="12055" width="10.5703125" customWidth="1"/>
    <col min="12056" max="12056" width="11.28515625" customWidth="1"/>
    <col min="12294" max="12295" width="9.28515625" customWidth="1"/>
    <col min="12297" max="12297" width="17.140625" customWidth="1"/>
    <col min="12298" max="12300" width="11" customWidth="1"/>
    <col min="12301" max="12303" width="10.140625" customWidth="1"/>
    <col min="12304" max="12306" width="9.5703125" customWidth="1"/>
    <col min="12310" max="12310" width="10.85546875" customWidth="1"/>
    <col min="12311" max="12311" width="10.5703125" customWidth="1"/>
    <col min="12312" max="12312" width="11.28515625" customWidth="1"/>
    <col min="12550" max="12551" width="9.28515625" customWidth="1"/>
    <col min="12553" max="12553" width="17.140625" customWidth="1"/>
    <col min="12554" max="12556" width="11" customWidth="1"/>
    <col min="12557" max="12559" width="10.140625" customWidth="1"/>
    <col min="12560" max="12562" width="9.5703125" customWidth="1"/>
    <col min="12566" max="12566" width="10.85546875" customWidth="1"/>
    <col min="12567" max="12567" width="10.5703125" customWidth="1"/>
    <col min="12568" max="12568" width="11.28515625" customWidth="1"/>
    <col min="12806" max="12807" width="9.28515625" customWidth="1"/>
    <col min="12809" max="12809" width="17.140625" customWidth="1"/>
    <col min="12810" max="12812" width="11" customWidth="1"/>
    <col min="12813" max="12815" width="10.140625" customWidth="1"/>
    <col min="12816" max="12818" width="9.5703125" customWidth="1"/>
    <col min="12822" max="12822" width="10.85546875" customWidth="1"/>
    <col min="12823" max="12823" width="10.5703125" customWidth="1"/>
    <col min="12824" max="12824" width="11.28515625" customWidth="1"/>
    <col min="13062" max="13063" width="9.28515625" customWidth="1"/>
    <col min="13065" max="13065" width="17.140625" customWidth="1"/>
    <col min="13066" max="13068" width="11" customWidth="1"/>
    <col min="13069" max="13071" width="10.140625" customWidth="1"/>
    <col min="13072" max="13074" width="9.5703125" customWidth="1"/>
    <col min="13078" max="13078" width="10.85546875" customWidth="1"/>
    <col min="13079" max="13079" width="10.5703125" customWidth="1"/>
    <col min="13080" max="13080" width="11.28515625" customWidth="1"/>
    <col min="13318" max="13319" width="9.28515625" customWidth="1"/>
    <col min="13321" max="13321" width="17.140625" customWidth="1"/>
    <col min="13322" max="13324" width="11" customWidth="1"/>
    <col min="13325" max="13327" width="10.140625" customWidth="1"/>
    <col min="13328" max="13330" width="9.5703125" customWidth="1"/>
    <col min="13334" max="13334" width="10.85546875" customWidth="1"/>
    <col min="13335" max="13335" width="10.5703125" customWidth="1"/>
    <col min="13336" max="13336" width="11.28515625" customWidth="1"/>
    <col min="13574" max="13575" width="9.28515625" customWidth="1"/>
    <col min="13577" max="13577" width="17.140625" customWidth="1"/>
    <col min="13578" max="13580" width="11" customWidth="1"/>
    <col min="13581" max="13583" width="10.140625" customWidth="1"/>
    <col min="13584" max="13586" width="9.5703125" customWidth="1"/>
    <col min="13590" max="13590" width="10.85546875" customWidth="1"/>
    <col min="13591" max="13591" width="10.5703125" customWidth="1"/>
    <col min="13592" max="13592" width="11.28515625" customWidth="1"/>
    <col min="13830" max="13831" width="9.28515625" customWidth="1"/>
    <col min="13833" max="13833" width="17.140625" customWidth="1"/>
    <col min="13834" max="13836" width="11" customWidth="1"/>
    <col min="13837" max="13839" width="10.140625" customWidth="1"/>
    <col min="13840" max="13842" width="9.5703125" customWidth="1"/>
    <col min="13846" max="13846" width="10.85546875" customWidth="1"/>
    <col min="13847" max="13847" width="10.5703125" customWidth="1"/>
    <col min="13848" max="13848" width="11.28515625" customWidth="1"/>
    <col min="14086" max="14087" width="9.28515625" customWidth="1"/>
    <col min="14089" max="14089" width="17.140625" customWidth="1"/>
    <col min="14090" max="14092" width="11" customWidth="1"/>
    <col min="14093" max="14095" width="10.140625" customWidth="1"/>
    <col min="14096" max="14098" width="9.5703125" customWidth="1"/>
    <col min="14102" max="14102" width="10.85546875" customWidth="1"/>
    <col min="14103" max="14103" width="10.5703125" customWidth="1"/>
    <col min="14104" max="14104" width="11.28515625" customWidth="1"/>
    <col min="14342" max="14343" width="9.28515625" customWidth="1"/>
    <col min="14345" max="14345" width="17.140625" customWidth="1"/>
    <col min="14346" max="14348" width="11" customWidth="1"/>
    <col min="14349" max="14351" width="10.140625" customWidth="1"/>
    <col min="14352" max="14354" width="9.5703125" customWidth="1"/>
    <col min="14358" max="14358" width="10.85546875" customWidth="1"/>
    <col min="14359" max="14359" width="10.5703125" customWidth="1"/>
    <col min="14360" max="14360" width="11.28515625" customWidth="1"/>
    <col min="14598" max="14599" width="9.28515625" customWidth="1"/>
    <col min="14601" max="14601" width="17.140625" customWidth="1"/>
    <col min="14602" max="14604" width="11" customWidth="1"/>
    <col min="14605" max="14607" width="10.140625" customWidth="1"/>
    <col min="14608" max="14610" width="9.5703125" customWidth="1"/>
    <col min="14614" max="14614" width="10.85546875" customWidth="1"/>
    <col min="14615" max="14615" width="10.5703125" customWidth="1"/>
    <col min="14616" max="14616" width="11.28515625" customWidth="1"/>
    <col min="14854" max="14855" width="9.28515625" customWidth="1"/>
    <col min="14857" max="14857" width="17.140625" customWidth="1"/>
    <col min="14858" max="14860" width="11" customWidth="1"/>
    <col min="14861" max="14863" width="10.140625" customWidth="1"/>
    <col min="14864" max="14866" width="9.5703125" customWidth="1"/>
    <col min="14870" max="14870" width="10.85546875" customWidth="1"/>
    <col min="14871" max="14871" width="10.5703125" customWidth="1"/>
    <col min="14872" max="14872" width="11.28515625" customWidth="1"/>
    <col min="15110" max="15111" width="9.28515625" customWidth="1"/>
    <col min="15113" max="15113" width="17.140625" customWidth="1"/>
    <col min="15114" max="15116" width="11" customWidth="1"/>
    <col min="15117" max="15119" width="10.140625" customWidth="1"/>
    <col min="15120" max="15122" width="9.5703125" customWidth="1"/>
    <col min="15126" max="15126" width="10.85546875" customWidth="1"/>
    <col min="15127" max="15127" width="10.5703125" customWidth="1"/>
    <col min="15128" max="15128" width="11.28515625" customWidth="1"/>
    <col min="15366" max="15367" width="9.28515625" customWidth="1"/>
    <col min="15369" max="15369" width="17.140625" customWidth="1"/>
    <col min="15370" max="15372" width="11" customWidth="1"/>
    <col min="15373" max="15375" width="10.140625" customWidth="1"/>
    <col min="15376" max="15378" width="9.5703125" customWidth="1"/>
    <col min="15382" max="15382" width="10.85546875" customWidth="1"/>
    <col min="15383" max="15383" width="10.5703125" customWidth="1"/>
    <col min="15384" max="15384" width="11.28515625" customWidth="1"/>
    <col min="15622" max="15623" width="9.28515625" customWidth="1"/>
    <col min="15625" max="15625" width="17.140625" customWidth="1"/>
    <col min="15626" max="15628" width="11" customWidth="1"/>
    <col min="15629" max="15631" width="10.140625" customWidth="1"/>
    <col min="15632" max="15634" width="9.5703125" customWidth="1"/>
    <col min="15638" max="15638" width="10.85546875" customWidth="1"/>
    <col min="15639" max="15639" width="10.5703125" customWidth="1"/>
    <col min="15640" max="15640" width="11.28515625" customWidth="1"/>
    <col min="15878" max="15879" width="9.28515625" customWidth="1"/>
    <col min="15881" max="15881" width="17.140625" customWidth="1"/>
    <col min="15882" max="15884" width="11" customWidth="1"/>
    <col min="15885" max="15887" width="10.140625" customWidth="1"/>
    <col min="15888" max="15890" width="9.5703125" customWidth="1"/>
    <col min="15894" max="15894" width="10.85546875" customWidth="1"/>
    <col min="15895" max="15895" width="10.5703125" customWidth="1"/>
    <col min="15896" max="15896" width="11.28515625" customWidth="1"/>
    <col min="16134" max="16135" width="9.28515625" customWidth="1"/>
    <col min="16137" max="16137" width="17.140625" customWidth="1"/>
    <col min="16138" max="16140" width="11" customWidth="1"/>
    <col min="16141" max="16143" width="10.140625" customWidth="1"/>
    <col min="16144" max="16146" width="9.5703125" customWidth="1"/>
    <col min="16150" max="16150" width="10.85546875" customWidth="1"/>
    <col min="16151" max="16151" width="10.5703125" customWidth="1"/>
    <col min="16152" max="16152" width="11.28515625" customWidth="1"/>
  </cols>
  <sheetData>
    <row r="1" spans="1:24" s="229" customFormat="1" ht="12" x14ac:dyDescent="0.2">
      <c r="A1" s="229" t="s">
        <v>970</v>
      </c>
      <c r="B1" s="230"/>
      <c r="C1" s="230"/>
      <c r="D1" s="230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</row>
    <row r="2" spans="1:24" s="229" customFormat="1" ht="12" x14ac:dyDescent="0.2">
      <c r="A2" s="783"/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232"/>
    </row>
    <row r="3" spans="1:24" s="229" customFormat="1" ht="12" x14ac:dyDescent="0.2">
      <c r="A3" s="784" t="s">
        <v>840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</row>
    <row r="4" spans="1:24" s="229" customFormat="1" ht="12" x14ac:dyDescent="0.2">
      <c r="A4" s="784"/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233"/>
    </row>
    <row r="5" spans="1:24" s="229" customFormat="1" ht="12.75" customHeight="1" x14ac:dyDescent="0.2">
      <c r="A5" s="795" t="s">
        <v>146</v>
      </c>
      <c r="B5" s="795"/>
      <c r="C5" s="795"/>
      <c r="D5" s="795"/>
      <c r="E5" s="795"/>
      <c r="F5" s="795"/>
      <c r="G5" s="795"/>
      <c r="H5" s="795"/>
      <c r="I5" s="795"/>
      <c r="J5" s="795"/>
      <c r="K5" s="795"/>
      <c r="L5" s="795"/>
      <c r="M5" s="795"/>
      <c r="N5" s="795"/>
      <c r="O5" s="795"/>
      <c r="P5" s="795"/>
      <c r="Q5" s="795"/>
      <c r="R5" s="795"/>
      <c r="S5" s="795"/>
      <c r="T5" s="795"/>
      <c r="U5" s="795"/>
      <c r="V5" s="795"/>
      <c r="W5" s="795"/>
      <c r="X5" s="795"/>
    </row>
    <row r="6" spans="1:24" s="229" customFormat="1" ht="12.75" customHeight="1" x14ac:dyDescent="0.2">
      <c r="A6" s="785" t="s">
        <v>40</v>
      </c>
      <c r="B6" s="785"/>
      <c r="C6" s="785"/>
      <c r="D6" s="786"/>
      <c r="E6" s="787" t="s">
        <v>41</v>
      </c>
      <c r="F6" s="788"/>
      <c r="G6" s="789"/>
      <c r="H6" s="790"/>
      <c r="I6" s="787" t="s">
        <v>115</v>
      </c>
      <c r="J6" s="788"/>
      <c r="K6" s="789"/>
      <c r="L6" s="790"/>
      <c r="M6" s="787" t="s">
        <v>82</v>
      </c>
      <c r="N6" s="788"/>
      <c r="O6" s="789"/>
      <c r="P6" s="790"/>
      <c r="Q6" s="787" t="s">
        <v>83</v>
      </c>
      <c r="R6" s="788"/>
      <c r="S6" s="789"/>
      <c r="T6" s="790"/>
      <c r="U6" s="791" t="s">
        <v>45</v>
      </c>
      <c r="V6" s="792"/>
      <c r="W6" s="793"/>
      <c r="X6" s="794"/>
    </row>
    <row r="7" spans="1:24" s="229" customFormat="1" ht="21" customHeight="1" x14ac:dyDescent="0.2">
      <c r="A7" s="785"/>
      <c r="B7" s="785"/>
      <c r="C7" s="785"/>
      <c r="D7" s="786"/>
      <c r="E7" s="245" t="s">
        <v>133</v>
      </c>
      <c r="F7" s="234" t="s">
        <v>935</v>
      </c>
      <c r="G7" s="234" t="s">
        <v>134</v>
      </c>
      <c r="H7" s="235" t="s">
        <v>135</v>
      </c>
      <c r="I7" s="251" t="s">
        <v>133</v>
      </c>
      <c r="J7" s="236" t="s">
        <v>935</v>
      </c>
      <c r="K7" s="234" t="s">
        <v>134</v>
      </c>
      <c r="L7" s="252" t="s">
        <v>135</v>
      </c>
      <c r="M7" s="251" t="s">
        <v>133</v>
      </c>
      <c r="N7" s="236" t="s">
        <v>935</v>
      </c>
      <c r="O7" s="234" t="s">
        <v>134</v>
      </c>
      <c r="P7" s="252" t="s">
        <v>135</v>
      </c>
      <c r="Q7" s="251" t="s">
        <v>133</v>
      </c>
      <c r="R7" s="236" t="s">
        <v>935</v>
      </c>
      <c r="S7" s="234" t="s">
        <v>134</v>
      </c>
      <c r="T7" s="252" t="s">
        <v>135</v>
      </c>
      <c r="U7" s="251" t="s">
        <v>133</v>
      </c>
      <c r="V7" s="236" t="s">
        <v>935</v>
      </c>
      <c r="W7" s="234" t="s">
        <v>134</v>
      </c>
      <c r="X7" s="252" t="s">
        <v>135</v>
      </c>
    </row>
    <row r="8" spans="1:24" s="229" customFormat="1" ht="12" x14ac:dyDescent="0.2">
      <c r="A8" s="773" t="s">
        <v>116</v>
      </c>
      <c r="B8" s="773"/>
      <c r="C8" s="773"/>
      <c r="D8" s="774"/>
      <c r="E8" s="246"/>
      <c r="F8" s="223"/>
      <c r="G8" s="223"/>
      <c r="H8" s="221"/>
      <c r="I8" s="253"/>
      <c r="J8" s="222"/>
      <c r="K8" s="238"/>
      <c r="L8" s="254"/>
      <c r="M8" s="253"/>
      <c r="N8" s="222"/>
      <c r="O8" s="238"/>
      <c r="P8" s="254"/>
      <c r="Q8" s="253"/>
      <c r="R8" s="222"/>
      <c r="S8" s="238"/>
      <c r="T8" s="254"/>
      <c r="U8" s="253"/>
      <c r="V8" s="222"/>
      <c r="W8" s="238"/>
      <c r="X8" s="254"/>
    </row>
    <row r="9" spans="1:24" s="229" customFormat="1" ht="23.25" customHeight="1" x14ac:dyDescent="0.2">
      <c r="A9" s="769" t="s">
        <v>117</v>
      </c>
      <c r="B9" s="769"/>
      <c r="C9" s="769"/>
      <c r="D9" s="770"/>
      <c r="E9" s="246"/>
      <c r="F9" s="223"/>
      <c r="G9" s="223"/>
      <c r="H9" s="221"/>
      <c r="I9" s="253"/>
      <c r="J9" s="222"/>
      <c r="K9" s="238"/>
      <c r="L9" s="254"/>
      <c r="M9" s="253"/>
      <c r="N9" s="222"/>
      <c r="O9" s="238"/>
      <c r="P9" s="254"/>
      <c r="Q9" s="253"/>
      <c r="R9" s="222"/>
      <c r="S9" s="238"/>
      <c r="T9" s="254"/>
      <c r="U9" s="253"/>
      <c r="V9" s="222"/>
      <c r="W9" s="238"/>
      <c r="X9" s="254"/>
    </row>
    <row r="10" spans="1:24" s="229" customFormat="1" ht="23.25" customHeight="1" x14ac:dyDescent="0.2">
      <c r="A10" s="771" t="s">
        <v>118</v>
      </c>
      <c r="B10" s="771"/>
      <c r="C10" s="771"/>
      <c r="D10" s="772"/>
      <c r="E10" s="246"/>
      <c r="F10" s="223"/>
      <c r="G10" s="223"/>
      <c r="H10" s="221"/>
      <c r="I10" s="253"/>
      <c r="J10" s="222"/>
      <c r="K10" s="238"/>
      <c r="L10" s="254"/>
      <c r="M10" s="253"/>
      <c r="N10" s="222"/>
      <c r="O10" s="238"/>
      <c r="P10" s="254"/>
      <c r="Q10" s="253"/>
      <c r="R10" s="222"/>
      <c r="S10" s="238"/>
      <c r="T10" s="254"/>
      <c r="U10" s="253"/>
      <c r="V10" s="222"/>
      <c r="W10" s="238"/>
      <c r="X10" s="254"/>
    </row>
    <row r="11" spans="1:24" s="229" customFormat="1" ht="23.25" customHeight="1" x14ac:dyDescent="0.2">
      <c r="A11" s="771" t="s">
        <v>119</v>
      </c>
      <c r="B11" s="771"/>
      <c r="C11" s="771"/>
      <c r="D11" s="772"/>
      <c r="E11" s="246"/>
      <c r="F11" s="223"/>
      <c r="G11" s="223"/>
      <c r="H11" s="221"/>
      <c r="I11" s="253"/>
      <c r="J11" s="222"/>
      <c r="K11" s="238"/>
      <c r="L11" s="254"/>
      <c r="M11" s="253"/>
      <c r="N11" s="222"/>
      <c r="O11" s="238"/>
      <c r="P11" s="254"/>
      <c r="Q11" s="253"/>
      <c r="R11" s="222"/>
      <c r="S11" s="238"/>
      <c r="T11" s="254"/>
      <c r="U11" s="253"/>
      <c r="V11" s="222"/>
      <c r="W11" s="238"/>
      <c r="X11" s="254"/>
    </row>
    <row r="12" spans="1:24" s="229" customFormat="1" ht="23.25" customHeight="1" x14ac:dyDescent="0.2">
      <c r="A12" s="771" t="s">
        <v>120</v>
      </c>
      <c r="B12" s="771"/>
      <c r="C12" s="771"/>
      <c r="D12" s="772"/>
      <c r="E12" s="246">
        <v>344189584</v>
      </c>
      <c r="F12" s="223">
        <v>5399086</v>
      </c>
      <c r="G12" s="223">
        <f t="shared" ref="G12:G38" si="0">E12+F12</f>
        <v>349588670</v>
      </c>
      <c r="H12" s="221">
        <v>519778748</v>
      </c>
      <c r="I12" s="253"/>
      <c r="J12" s="222"/>
      <c r="K12" s="238"/>
      <c r="L12" s="254"/>
      <c r="M12" s="253"/>
      <c r="N12" s="222"/>
      <c r="O12" s="238"/>
      <c r="P12" s="254"/>
      <c r="Q12" s="253"/>
      <c r="R12" s="222"/>
      <c r="S12" s="238"/>
      <c r="T12" s="254"/>
      <c r="U12" s="253">
        <f>E12+I12+M12+Q12</f>
        <v>344189584</v>
      </c>
      <c r="V12" s="222">
        <f>F12+J12+N12+R12</f>
        <v>5399086</v>
      </c>
      <c r="W12" s="222">
        <f t="shared" ref="W12:X12" si="1">G12+K12+O12+S12</f>
        <v>349588670</v>
      </c>
      <c r="X12" s="254">
        <f t="shared" si="1"/>
        <v>519778748</v>
      </c>
    </row>
    <row r="13" spans="1:24" s="610" customFormat="1" ht="24.75" customHeight="1" x14ac:dyDescent="0.2">
      <c r="A13" s="779" t="s">
        <v>121</v>
      </c>
      <c r="B13" s="779"/>
      <c r="C13" s="779"/>
      <c r="D13" s="780"/>
      <c r="E13" s="605">
        <f>SUM(E8:E12)</f>
        <v>344189584</v>
      </c>
      <c r="F13" s="606">
        <f t="shared" ref="F13:H13" si="2">SUM(F8:F12)</f>
        <v>5399086</v>
      </c>
      <c r="G13" s="606">
        <f t="shared" si="2"/>
        <v>349588670</v>
      </c>
      <c r="H13" s="607">
        <f t="shared" si="2"/>
        <v>519778748</v>
      </c>
      <c r="I13" s="605">
        <f t="shared" ref="I13:T13" si="3">SUM(I8:I12)</f>
        <v>0</v>
      </c>
      <c r="J13" s="608">
        <f t="shared" si="3"/>
        <v>0</v>
      </c>
      <c r="K13" s="608">
        <f t="shared" si="3"/>
        <v>0</v>
      </c>
      <c r="L13" s="609">
        <f t="shared" si="3"/>
        <v>0</v>
      </c>
      <c r="M13" s="605">
        <f t="shared" si="3"/>
        <v>0</v>
      </c>
      <c r="N13" s="606">
        <f t="shared" si="3"/>
        <v>0</v>
      </c>
      <c r="O13" s="606">
        <f t="shared" si="3"/>
        <v>0</v>
      </c>
      <c r="P13" s="607">
        <f t="shared" si="3"/>
        <v>0</v>
      </c>
      <c r="Q13" s="605">
        <f t="shared" si="3"/>
        <v>0</v>
      </c>
      <c r="R13" s="608">
        <f t="shared" si="3"/>
        <v>0</v>
      </c>
      <c r="S13" s="608">
        <f t="shared" si="3"/>
        <v>0</v>
      </c>
      <c r="T13" s="609">
        <f t="shared" si="3"/>
        <v>0</v>
      </c>
      <c r="U13" s="605">
        <f>SUM(U8:U12)</f>
        <v>344189584</v>
      </c>
      <c r="V13" s="606">
        <f t="shared" ref="V13:X13" si="4">SUM(V8:V12)</f>
        <v>5399086</v>
      </c>
      <c r="W13" s="606">
        <f t="shared" si="4"/>
        <v>349588670</v>
      </c>
      <c r="X13" s="607">
        <f t="shared" si="4"/>
        <v>519778748</v>
      </c>
    </row>
    <row r="14" spans="1:24" s="229" customFormat="1" ht="12.75" customHeight="1" x14ac:dyDescent="0.2">
      <c r="A14" s="781"/>
      <c r="B14" s="781"/>
      <c r="C14" s="781"/>
      <c r="D14" s="782"/>
      <c r="E14" s="246"/>
      <c r="F14" s="223"/>
      <c r="G14" s="223"/>
      <c r="H14" s="221"/>
      <c r="I14" s="253"/>
      <c r="J14" s="222"/>
      <c r="K14" s="238"/>
      <c r="L14" s="254"/>
      <c r="M14" s="253"/>
      <c r="N14" s="222"/>
      <c r="O14" s="238"/>
      <c r="P14" s="254"/>
      <c r="Q14" s="253"/>
      <c r="R14" s="222"/>
      <c r="S14" s="238"/>
      <c r="T14" s="254"/>
      <c r="U14" s="253"/>
      <c r="V14" s="238"/>
      <c r="W14" s="238"/>
      <c r="X14" s="254"/>
    </row>
    <row r="15" spans="1:24" s="229" customFormat="1" ht="12.75" customHeight="1" x14ac:dyDescent="0.2">
      <c r="A15" s="771" t="s">
        <v>122</v>
      </c>
      <c r="B15" s="771"/>
      <c r="C15" s="771"/>
      <c r="D15" s="772"/>
      <c r="E15" s="246"/>
      <c r="F15" s="223"/>
      <c r="G15" s="223"/>
      <c r="H15" s="221"/>
      <c r="I15" s="253"/>
      <c r="J15" s="222"/>
      <c r="K15" s="238"/>
      <c r="L15" s="254"/>
      <c r="M15" s="253"/>
      <c r="N15" s="222"/>
      <c r="O15" s="238"/>
      <c r="P15" s="254"/>
      <c r="Q15" s="253"/>
      <c r="R15" s="222"/>
      <c r="S15" s="238"/>
      <c r="T15" s="254"/>
      <c r="U15" s="253"/>
      <c r="V15" s="238"/>
      <c r="W15" s="238"/>
      <c r="X15" s="254"/>
    </row>
    <row r="16" spans="1:24" s="229" customFormat="1" ht="12.75" customHeight="1" x14ac:dyDescent="0.2">
      <c r="A16" s="771" t="s">
        <v>123</v>
      </c>
      <c r="B16" s="771"/>
      <c r="C16" s="771"/>
      <c r="D16" s="772"/>
      <c r="E16" s="246"/>
      <c r="F16" s="223"/>
      <c r="G16" s="223"/>
      <c r="H16" s="221">
        <v>10000</v>
      </c>
      <c r="I16" s="253"/>
      <c r="J16" s="222"/>
      <c r="K16" s="238"/>
      <c r="L16" s="254"/>
      <c r="M16" s="253"/>
      <c r="N16" s="222"/>
      <c r="O16" s="238"/>
      <c r="P16" s="254"/>
      <c r="Q16" s="253"/>
      <c r="R16" s="222"/>
      <c r="S16" s="238"/>
      <c r="T16" s="254"/>
      <c r="U16" s="253"/>
      <c r="V16" s="238"/>
      <c r="W16" s="238"/>
      <c r="X16" s="254">
        <f>H16+L16+P16+T16</f>
        <v>10000</v>
      </c>
    </row>
    <row r="17" spans="1:24" s="229" customFormat="1" ht="12" x14ac:dyDescent="0.2">
      <c r="A17" s="763" t="s">
        <v>124</v>
      </c>
      <c r="B17" s="763"/>
      <c r="C17" s="763"/>
      <c r="D17" s="764"/>
      <c r="E17" s="247"/>
      <c r="F17" s="223"/>
      <c r="G17" s="223"/>
      <c r="H17" s="224"/>
      <c r="I17" s="253"/>
      <c r="J17" s="222"/>
      <c r="K17" s="238"/>
      <c r="L17" s="254"/>
      <c r="M17" s="253"/>
      <c r="N17" s="222"/>
      <c r="O17" s="238"/>
      <c r="P17" s="254"/>
      <c r="Q17" s="253"/>
      <c r="R17" s="222"/>
      <c r="S17" s="238"/>
      <c r="T17" s="254"/>
      <c r="U17" s="253"/>
      <c r="V17" s="238"/>
      <c r="W17" s="238"/>
      <c r="X17" s="254"/>
    </row>
    <row r="18" spans="1:24" s="229" customFormat="1" ht="12" x14ac:dyDescent="0.2">
      <c r="A18" s="763" t="s">
        <v>125</v>
      </c>
      <c r="B18" s="763"/>
      <c r="C18" s="763"/>
      <c r="D18" s="764"/>
      <c r="E18" s="248"/>
      <c r="F18" s="223"/>
      <c r="G18" s="223"/>
      <c r="H18" s="225"/>
      <c r="I18" s="253"/>
      <c r="J18" s="222"/>
      <c r="K18" s="238"/>
      <c r="L18" s="254"/>
      <c r="M18" s="253"/>
      <c r="N18" s="222"/>
      <c r="O18" s="238"/>
      <c r="P18" s="254"/>
      <c r="Q18" s="253"/>
      <c r="R18" s="222"/>
      <c r="S18" s="238"/>
      <c r="T18" s="254"/>
      <c r="U18" s="253"/>
      <c r="V18" s="238"/>
      <c r="W18" s="238"/>
      <c r="X18" s="254"/>
    </row>
    <row r="19" spans="1:24" s="229" customFormat="1" ht="12" x14ac:dyDescent="0.2">
      <c r="A19" s="763" t="s">
        <v>126</v>
      </c>
      <c r="B19" s="763"/>
      <c r="C19" s="763"/>
      <c r="D19" s="764"/>
      <c r="E19" s="248"/>
      <c r="F19" s="223"/>
      <c r="G19" s="223"/>
      <c r="H19" s="225"/>
      <c r="I19" s="253"/>
      <c r="J19" s="222"/>
      <c r="K19" s="238"/>
      <c r="L19" s="254"/>
      <c r="M19" s="253"/>
      <c r="N19" s="222"/>
      <c r="O19" s="238"/>
      <c r="P19" s="254"/>
      <c r="Q19" s="253"/>
      <c r="R19" s="222"/>
      <c r="S19" s="238"/>
      <c r="T19" s="254"/>
      <c r="U19" s="253"/>
      <c r="V19" s="238"/>
      <c r="W19" s="238"/>
      <c r="X19" s="254"/>
    </row>
    <row r="20" spans="1:24" s="229" customFormat="1" ht="12" x14ac:dyDescent="0.2">
      <c r="A20" s="765"/>
      <c r="B20" s="765"/>
      <c r="C20" s="765"/>
      <c r="D20" s="766"/>
      <c r="E20" s="248"/>
      <c r="F20" s="223"/>
      <c r="G20" s="223"/>
      <c r="H20" s="225"/>
      <c r="I20" s="253"/>
      <c r="J20" s="222"/>
      <c r="K20" s="238"/>
      <c r="L20" s="254"/>
      <c r="M20" s="253"/>
      <c r="N20" s="222"/>
      <c r="O20" s="238"/>
      <c r="P20" s="254"/>
      <c r="Q20" s="253"/>
      <c r="R20" s="222"/>
      <c r="S20" s="238"/>
      <c r="T20" s="254"/>
      <c r="U20" s="253"/>
      <c r="V20" s="238"/>
      <c r="W20" s="238"/>
      <c r="X20" s="254"/>
    </row>
    <row r="21" spans="1:24" s="610" customFormat="1" ht="12.75" customHeight="1" x14ac:dyDescent="0.2">
      <c r="A21" s="767" t="s">
        <v>127</v>
      </c>
      <c r="B21" s="767"/>
      <c r="C21" s="767"/>
      <c r="D21" s="768"/>
      <c r="E21" s="611">
        <f>SUM(E15:E19)</f>
        <v>0</v>
      </c>
      <c r="F21" s="612">
        <f t="shared" ref="F21:H21" si="5">SUM(F15:F19)</f>
        <v>0</v>
      </c>
      <c r="G21" s="612">
        <f t="shared" si="5"/>
        <v>0</v>
      </c>
      <c r="H21" s="613">
        <f t="shared" si="5"/>
        <v>10000</v>
      </c>
      <c r="I21" s="614">
        <f t="shared" ref="I21:X21" si="6">SUM(I15:I19)</f>
        <v>0</v>
      </c>
      <c r="J21" s="615">
        <v>0</v>
      </c>
      <c r="K21" s="616">
        <f t="shared" ref="K21:K41" si="7">I21+J21</f>
        <v>0</v>
      </c>
      <c r="L21" s="617">
        <f t="shared" si="6"/>
        <v>0</v>
      </c>
      <c r="M21" s="614">
        <f t="shared" si="6"/>
        <v>0</v>
      </c>
      <c r="N21" s="618"/>
      <c r="O21" s="612">
        <f t="shared" ref="O21:O41" si="8">M21+N21</f>
        <v>0</v>
      </c>
      <c r="P21" s="617">
        <f t="shared" si="6"/>
        <v>0</v>
      </c>
      <c r="Q21" s="614">
        <f t="shared" si="6"/>
        <v>0</v>
      </c>
      <c r="R21" s="618"/>
      <c r="S21" s="612">
        <f t="shared" ref="S21:S41" si="9">Q21+R21</f>
        <v>0</v>
      </c>
      <c r="T21" s="617">
        <f t="shared" si="6"/>
        <v>0</v>
      </c>
      <c r="U21" s="614">
        <f t="shared" si="6"/>
        <v>0</v>
      </c>
      <c r="V21" s="612">
        <f t="shared" si="6"/>
        <v>0</v>
      </c>
      <c r="W21" s="612">
        <f t="shared" si="6"/>
        <v>0</v>
      </c>
      <c r="X21" s="617">
        <f t="shared" si="6"/>
        <v>10000</v>
      </c>
    </row>
    <row r="22" spans="1:24" s="229" customFormat="1" ht="12.75" customHeight="1" x14ac:dyDescent="0.2">
      <c r="A22" s="765"/>
      <c r="B22" s="765"/>
      <c r="C22" s="765"/>
      <c r="D22" s="766"/>
      <c r="E22" s="248"/>
      <c r="F22" s="223"/>
      <c r="G22" s="223"/>
      <c r="H22" s="225"/>
      <c r="I22" s="253"/>
      <c r="J22" s="222"/>
      <c r="K22" s="238"/>
      <c r="L22" s="254"/>
      <c r="M22" s="253"/>
      <c r="N22" s="222"/>
      <c r="O22" s="238"/>
      <c r="P22" s="254"/>
      <c r="Q22" s="253"/>
      <c r="R22" s="222"/>
      <c r="S22" s="238"/>
      <c r="T22" s="254"/>
      <c r="U22" s="253"/>
      <c r="V22" s="238"/>
      <c r="W22" s="238"/>
      <c r="X22" s="254"/>
    </row>
    <row r="23" spans="1:24" s="229" customFormat="1" ht="23.25" customHeight="1" x14ac:dyDescent="0.2">
      <c r="A23" s="769" t="s">
        <v>128</v>
      </c>
      <c r="B23" s="769"/>
      <c r="C23" s="769"/>
      <c r="D23" s="770"/>
      <c r="E23" s="249"/>
      <c r="F23" s="223"/>
      <c r="G23" s="223"/>
      <c r="H23" s="226"/>
      <c r="I23" s="255"/>
      <c r="J23" s="222"/>
      <c r="K23" s="238"/>
      <c r="L23" s="256"/>
      <c r="M23" s="255"/>
      <c r="N23" s="227"/>
      <c r="O23" s="228"/>
      <c r="P23" s="256"/>
      <c r="Q23" s="255"/>
      <c r="R23" s="227"/>
      <c r="S23" s="228"/>
      <c r="T23" s="256"/>
      <c r="U23" s="253"/>
      <c r="V23" s="222"/>
      <c r="W23" s="238"/>
      <c r="X23" s="254"/>
    </row>
    <row r="24" spans="1:24" s="229" customFormat="1" ht="23.25" customHeight="1" x14ac:dyDescent="0.2">
      <c r="A24" s="771" t="s">
        <v>129</v>
      </c>
      <c r="B24" s="771"/>
      <c r="C24" s="771"/>
      <c r="D24" s="772"/>
      <c r="E24" s="247"/>
      <c r="F24" s="223"/>
      <c r="G24" s="223"/>
      <c r="H24" s="224"/>
      <c r="I24" s="253"/>
      <c r="J24" s="222"/>
      <c r="K24" s="238"/>
      <c r="L24" s="254"/>
      <c r="M24" s="253"/>
      <c r="N24" s="222"/>
      <c r="O24" s="238"/>
      <c r="P24" s="254"/>
      <c r="Q24" s="253"/>
      <c r="R24" s="222"/>
      <c r="S24" s="238"/>
      <c r="T24" s="254"/>
      <c r="U24" s="253"/>
      <c r="V24" s="222"/>
      <c r="W24" s="238"/>
      <c r="X24" s="254"/>
    </row>
    <row r="25" spans="1:24" s="229" customFormat="1" ht="12" x14ac:dyDescent="0.2">
      <c r="A25" s="773" t="s">
        <v>130</v>
      </c>
      <c r="B25" s="773"/>
      <c r="C25" s="773"/>
      <c r="D25" s="774"/>
      <c r="E25" s="247"/>
      <c r="F25" s="223"/>
      <c r="G25" s="223"/>
      <c r="H25" s="224"/>
      <c r="I25" s="253"/>
      <c r="J25" s="222"/>
      <c r="K25" s="238"/>
      <c r="L25" s="254"/>
      <c r="M25" s="253"/>
      <c r="N25" s="222"/>
      <c r="O25" s="238"/>
      <c r="P25" s="254"/>
      <c r="Q25" s="253"/>
      <c r="R25" s="222"/>
      <c r="S25" s="238"/>
      <c r="T25" s="254"/>
      <c r="U25" s="253"/>
      <c r="V25" s="222"/>
      <c r="W25" s="238"/>
      <c r="X25" s="254"/>
    </row>
    <row r="26" spans="1:24" s="229" customFormat="1" ht="12" x14ac:dyDescent="0.2">
      <c r="A26" s="763"/>
      <c r="B26" s="763"/>
      <c r="C26" s="763"/>
      <c r="D26" s="764"/>
      <c r="E26" s="247"/>
      <c r="F26" s="223"/>
      <c r="G26" s="223"/>
      <c r="H26" s="224"/>
      <c r="I26" s="253"/>
      <c r="J26" s="222"/>
      <c r="K26" s="238"/>
      <c r="L26" s="254"/>
      <c r="M26" s="253"/>
      <c r="N26" s="222"/>
      <c r="O26" s="238"/>
      <c r="P26" s="254"/>
      <c r="Q26" s="253"/>
      <c r="R26" s="222"/>
      <c r="S26" s="238"/>
      <c r="T26" s="254"/>
      <c r="U26" s="253"/>
      <c r="V26" s="222"/>
      <c r="W26" s="238"/>
      <c r="X26" s="254"/>
    </row>
    <row r="27" spans="1:24" s="610" customFormat="1" ht="12" x14ac:dyDescent="0.2">
      <c r="A27" s="775" t="s">
        <v>25</v>
      </c>
      <c r="B27" s="775"/>
      <c r="C27" s="775"/>
      <c r="D27" s="776"/>
      <c r="E27" s="619">
        <f>SUM(E23:E26)</f>
        <v>0</v>
      </c>
      <c r="F27" s="612">
        <v>0</v>
      </c>
      <c r="G27" s="612">
        <f t="shared" si="0"/>
        <v>0</v>
      </c>
      <c r="H27" s="620">
        <f>SUM(H23:H26)</f>
        <v>0</v>
      </c>
      <c r="I27" s="621">
        <f>SUM(I23:I26)</f>
        <v>0</v>
      </c>
      <c r="J27" s="615">
        <v>0</v>
      </c>
      <c r="K27" s="616">
        <f t="shared" si="7"/>
        <v>0</v>
      </c>
      <c r="L27" s="622"/>
      <c r="M27" s="621">
        <f>SUM(M23:M26)</f>
        <v>0</v>
      </c>
      <c r="N27" s="615"/>
      <c r="O27" s="616">
        <f t="shared" si="8"/>
        <v>0</v>
      </c>
      <c r="P27" s="622"/>
      <c r="Q27" s="621">
        <f>SUM(Q23:Q26)</f>
        <v>0</v>
      </c>
      <c r="R27" s="615"/>
      <c r="S27" s="616">
        <f t="shared" si="9"/>
        <v>0</v>
      </c>
      <c r="T27" s="622"/>
      <c r="U27" s="621">
        <f>E27+I27+M27+Q27</f>
        <v>0</v>
      </c>
      <c r="V27" s="616">
        <f t="shared" ref="V27:X27" si="10">F27+J27+N27+R27</f>
        <v>0</v>
      </c>
      <c r="W27" s="616">
        <f t="shared" si="10"/>
        <v>0</v>
      </c>
      <c r="X27" s="622">
        <f t="shared" si="10"/>
        <v>0</v>
      </c>
    </row>
    <row r="28" spans="1:24" s="229" customFormat="1" ht="12" x14ac:dyDescent="0.2">
      <c r="A28" s="763"/>
      <c r="B28" s="763"/>
      <c r="C28" s="763"/>
      <c r="D28" s="764"/>
      <c r="E28" s="247"/>
      <c r="F28" s="223"/>
      <c r="G28" s="223"/>
      <c r="H28" s="224"/>
      <c r="I28" s="253"/>
      <c r="J28" s="222"/>
      <c r="K28" s="238"/>
      <c r="L28" s="254"/>
      <c r="M28" s="253"/>
      <c r="N28" s="222"/>
      <c r="O28" s="238"/>
      <c r="P28" s="254"/>
      <c r="Q28" s="253"/>
      <c r="R28" s="222"/>
      <c r="S28" s="238"/>
      <c r="T28" s="254"/>
      <c r="U28" s="253"/>
      <c r="V28" s="238"/>
      <c r="W28" s="238"/>
      <c r="X28" s="254"/>
    </row>
    <row r="29" spans="1:24" s="237" customFormat="1" ht="23.25" customHeight="1" x14ac:dyDescent="0.2">
      <c r="A29" s="777" t="s">
        <v>131</v>
      </c>
      <c r="B29" s="777"/>
      <c r="C29" s="777"/>
      <c r="D29" s="778"/>
      <c r="E29" s="587">
        <f>E13+E27+E21</f>
        <v>344189584</v>
      </c>
      <c r="F29" s="586">
        <f>F13+F27+F21</f>
        <v>5399086</v>
      </c>
      <c r="G29" s="586">
        <f>G13+G27+G21</f>
        <v>349588670</v>
      </c>
      <c r="H29" s="588">
        <f t="shared" ref="H29" si="11">H13+H27+H21</f>
        <v>519788748</v>
      </c>
      <c r="I29" s="589">
        <f t="shared" ref="I29:X29" si="12">I13+I27+I21</f>
        <v>0</v>
      </c>
      <c r="J29" s="585">
        <v>0</v>
      </c>
      <c r="K29" s="586">
        <f t="shared" si="7"/>
        <v>0</v>
      </c>
      <c r="L29" s="588">
        <f t="shared" si="12"/>
        <v>0</v>
      </c>
      <c r="M29" s="589">
        <f t="shared" si="12"/>
        <v>0</v>
      </c>
      <c r="N29" s="585"/>
      <c r="O29" s="586">
        <f t="shared" si="8"/>
        <v>0</v>
      </c>
      <c r="P29" s="588">
        <f t="shared" si="12"/>
        <v>0</v>
      </c>
      <c r="Q29" s="589">
        <f t="shared" si="12"/>
        <v>0</v>
      </c>
      <c r="R29" s="585"/>
      <c r="S29" s="586">
        <f t="shared" si="9"/>
        <v>0</v>
      </c>
      <c r="T29" s="588">
        <f t="shared" si="12"/>
        <v>0</v>
      </c>
      <c r="U29" s="589">
        <f>U13+U27+U21</f>
        <v>344189584</v>
      </c>
      <c r="V29" s="586">
        <f>V13+V27+V21</f>
        <v>5399086</v>
      </c>
      <c r="W29" s="586">
        <f t="shared" si="12"/>
        <v>349588670</v>
      </c>
      <c r="X29" s="590">
        <f t="shared" si="12"/>
        <v>519788748</v>
      </c>
    </row>
    <row r="30" spans="1:24" s="229" customFormat="1" ht="12" x14ac:dyDescent="0.2">
      <c r="A30" s="763"/>
      <c r="B30" s="763"/>
      <c r="C30" s="763"/>
      <c r="D30" s="764"/>
      <c r="E30" s="247"/>
      <c r="F30" s="223"/>
      <c r="G30" s="223"/>
      <c r="H30" s="224"/>
      <c r="I30" s="253"/>
      <c r="J30" s="222"/>
      <c r="K30" s="238"/>
      <c r="L30" s="254"/>
      <c r="M30" s="253"/>
      <c r="N30" s="222"/>
      <c r="O30" s="238"/>
      <c r="P30" s="254"/>
      <c r="Q30" s="253"/>
      <c r="R30" s="222"/>
      <c r="S30" s="238"/>
      <c r="T30" s="254"/>
      <c r="U30" s="253"/>
      <c r="V30" s="238"/>
      <c r="W30" s="238"/>
      <c r="X30" s="254"/>
    </row>
    <row r="31" spans="1:24" s="229" customFormat="1" ht="12.75" customHeight="1" x14ac:dyDescent="0.2">
      <c r="A31" s="763" t="s">
        <v>73</v>
      </c>
      <c r="B31" s="763"/>
      <c r="C31" s="763"/>
      <c r="D31" s="764"/>
      <c r="E31" s="247"/>
      <c r="F31" s="223"/>
      <c r="G31" s="223"/>
      <c r="H31" s="224"/>
      <c r="I31" s="253"/>
      <c r="J31" s="222"/>
      <c r="K31" s="238"/>
      <c r="L31" s="254"/>
      <c r="M31" s="253"/>
      <c r="N31" s="222"/>
      <c r="O31" s="238"/>
      <c r="P31" s="254"/>
      <c r="Q31" s="253"/>
      <c r="R31" s="222"/>
      <c r="S31" s="238"/>
      <c r="T31" s="254"/>
      <c r="U31" s="253"/>
      <c r="V31" s="238"/>
      <c r="W31" s="238"/>
      <c r="X31" s="254"/>
    </row>
    <row r="32" spans="1:24" s="229" customFormat="1" ht="12.75" customHeight="1" x14ac:dyDescent="0.2">
      <c r="A32" s="763" t="s">
        <v>74</v>
      </c>
      <c r="B32" s="763"/>
      <c r="C32" s="763"/>
      <c r="D32" s="764"/>
      <c r="E32" s="247"/>
      <c r="F32" s="223"/>
      <c r="G32" s="223"/>
      <c r="H32" s="224"/>
      <c r="I32" s="253"/>
      <c r="J32" s="222"/>
      <c r="K32" s="238"/>
      <c r="L32" s="254"/>
      <c r="M32" s="253"/>
      <c r="N32" s="222"/>
      <c r="O32" s="238"/>
      <c r="P32" s="254"/>
      <c r="Q32" s="253"/>
      <c r="R32" s="222"/>
      <c r="S32" s="238"/>
      <c r="T32" s="254"/>
      <c r="U32" s="253"/>
      <c r="V32" s="238"/>
      <c r="W32" s="238"/>
      <c r="X32" s="254"/>
    </row>
    <row r="33" spans="1:24" s="229" customFormat="1" ht="12.75" customHeight="1" x14ac:dyDescent="0.2">
      <c r="A33" s="763" t="s">
        <v>75</v>
      </c>
      <c r="B33" s="763"/>
      <c r="C33" s="763"/>
      <c r="D33" s="764"/>
      <c r="E33" s="247">
        <v>190706440</v>
      </c>
      <c r="F33" s="223">
        <v>0</v>
      </c>
      <c r="G33" s="223">
        <f t="shared" si="0"/>
        <v>190706440</v>
      </c>
      <c r="H33" s="224">
        <v>190706440</v>
      </c>
      <c r="I33" s="253"/>
      <c r="J33" s="222">
        <v>0</v>
      </c>
      <c r="K33" s="238">
        <f t="shared" si="7"/>
        <v>0</v>
      </c>
      <c r="L33" s="254"/>
      <c r="M33" s="253"/>
      <c r="N33" s="222"/>
      <c r="O33" s="238">
        <f t="shared" si="8"/>
        <v>0</v>
      </c>
      <c r="P33" s="254"/>
      <c r="Q33" s="253"/>
      <c r="R33" s="222"/>
      <c r="S33" s="238">
        <f t="shared" si="9"/>
        <v>0</v>
      </c>
      <c r="T33" s="254"/>
      <c r="U33" s="253">
        <v>190706440</v>
      </c>
      <c r="V33" s="238"/>
      <c r="W33" s="238">
        <v>190706440</v>
      </c>
      <c r="X33" s="254">
        <v>190706440</v>
      </c>
    </row>
    <row r="34" spans="1:24" s="229" customFormat="1" ht="12.75" customHeight="1" x14ac:dyDescent="0.2">
      <c r="A34" s="763" t="s">
        <v>76</v>
      </c>
      <c r="B34" s="763"/>
      <c r="C34" s="763"/>
      <c r="D34" s="764"/>
      <c r="E34" s="247"/>
      <c r="F34" s="223"/>
      <c r="G34" s="223"/>
      <c r="H34" s="224"/>
      <c r="I34" s="253"/>
      <c r="J34" s="222"/>
      <c r="K34" s="238"/>
      <c r="L34" s="254"/>
      <c r="M34" s="253"/>
      <c r="N34" s="222"/>
      <c r="O34" s="238"/>
      <c r="P34" s="254"/>
      <c r="Q34" s="253"/>
      <c r="R34" s="222"/>
      <c r="S34" s="238"/>
      <c r="T34" s="254"/>
      <c r="U34" s="253"/>
      <c r="V34" s="238"/>
      <c r="W34" s="238"/>
      <c r="X34" s="254"/>
    </row>
    <row r="35" spans="1:24" s="229" customFormat="1" ht="12.75" customHeight="1" x14ac:dyDescent="0.2">
      <c r="A35" s="763" t="s">
        <v>77</v>
      </c>
      <c r="B35" s="763"/>
      <c r="C35" s="763"/>
      <c r="D35" s="764"/>
      <c r="E35" s="247"/>
      <c r="F35" s="223"/>
      <c r="G35" s="223"/>
      <c r="H35" s="224"/>
      <c r="I35" s="253"/>
      <c r="J35" s="222"/>
      <c r="K35" s="238"/>
      <c r="L35" s="254"/>
      <c r="M35" s="253"/>
      <c r="N35" s="222"/>
      <c r="O35" s="238"/>
      <c r="P35" s="254"/>
      <c r="Q35" s="253"/>
      <c r="R35" s="222"/>
      <c r="S35" s="238"/>
      <c r="T35" s="254"/>
      <c r="U35" s="253"/>
      <c r="V35" s="238"/>
      <c r="W35" s="238"/>
      <c r="X35" s="254"/>
    </row>
    <row r="36" spans="1:24" s="229" customFormat="1" ht="12" x14ac:dyDescent="0.2">
      <c r="A36" s="763" t="s">
        <v>78</v>
      </c>
      <c r="B36" s="763"/>
      <c r="C36" s="763"/>
      <c r="D36" s="764"/>
      <c r="E36" s="247"/>
      <c r="F36" s="223"/>
      <c r="G36" s="223"/>
      <c r="H36" s="224"/>
      <c r="I36" s="253"/>
      <c r="J36" s="222"/>
      <c r="K36" s="238"/>
      <c r="L36" s="254"/>
      <c r="M36" s="253"/>
      <c r="N36" s="222"/>
      <c r="O36" s="238"/>
      <c r="P36" s="254"/>
      <c r="Q36" s="253"/>
      <c r="R36" s="222"/>
      <c r="S36" s="238"/>
      <c r="T36" s="254"/>
      <c r="U36" s="253"/>
      <c r="V36" s="238"/>
      <c r="W36" s="238"/>
      <c r="X36" s="254"/>
    </row>
    <row r="37" spans="1:24" s="229" customFormat="1" ht="12" x14ac:dyDescent="0.2">
      <c r="A37" s="763" t="s">
        <v>79</v>
      </c>
      <c r="B37" s="763"/>
      <c r="C37" s="763"/>
      <c r="D37" s="764"/>
      <c r="E37" s="247"/>
      <c r="F37" s="223"/>
      <c r="G37" s="223"/>
      <c r="H37" s="224"/>
      <c r="I37" s="253"/>
      <c r="J37" s="222"/>
      <c r="K37" s="238"/>
      <c r="L37" s="254"/>
      <c r="M37" s="253"/>
      <c r="N37" s="222"/>
      <c r="O37" s="238"/>
      <c r="P37" s="254"/>
      <c r="Q37" s="253"/>
      <c r="R37" s="222"/>
      <c r="S37" s="238"/>
      <c r="T37" s="254"/>
      <c r="U37" s="253"/>
      <c r="V37" s="238"/>
      <c r="W37" s="238"/>
      <c r="X37" s="254"/>
    </row>
    <row r="38" spans="1:24" s="237" customFormat="1" ht="12" x14ac:dyDescent="0.2">
      <c r="A38" s="755" t="s">
        <v>80</v>
      </c>
      <c r="B38" s="755"/>
      <c r="C38" s="755"/>
      <c r="D38" s="756"/>
      <c r="E38" s="591">
        <f>SUM(E31:E37)</f>
        <v>190706440</v>
      </c>
      <c r="F38" s="597">
        <v>0</v>
      </c>
      <c r="G38" s="597">
        <f t="shared" si="0"/>
        <v>190706440</v>
      </c>
      <c r="H38" s="593">
        <f t="shared" ref="H38:T38" si="13">SUM(H31:H37)</f>
        <v>190706440</v>
      </c>
      <c r="I38" s="594">
        <f t="shared" si="13"/>
        <v>0</v>
      </c>
      <c r="J38" s="595">
        <v>0</v>
      </c>
      <c r="K38" s="592">
        <f t="shared" si="7"/>
        <v>0</v>
      </c>
      <c r="L38" s="596">
        <f t="shared" si="13"/>
        <v>0</v>
      </c>
      <c r="M38" s="594">
        <f t="shared" si="13"/>
        <v>0</v>
      </c>
      <c r="N38" s="595"/>
      <c r="O38" s="592">
        <f t="shared" si="8"/>
        <v>0</v>
      </c>
      <c r="P38" s="596">
        <f t="shared" si="13"/>
        <v>0</v>
      </c>
      <c r="Q38" s="594">
        <f t="shared" si="13"/>
        <v>0</v>
      </c>
      <c r="R38" s="595"/>
      <c r="S38" s="592">
        <f t="shared" si="9"/>
        <v>0</v>
      </c>
      <c r="T38" s="596">
        <f t="shared" si="13"/>
        <v>0</v>
      </c>
      <c r="U38" s="594">
        <f>SUM(U31:U37)</f>
        <v>190706440</v>
      </c>
      <c r="V38" s="592">
        <f t="shared" ref="V38:X38" si="14">SUM(V31:V37)</f>
        <v>0</v>
      </c>
      <c r="W38" s="592">
        <f t="shared" si="14"/>
        <v>190706440</v>
      </c>
      <c r="X38" s="596">
        <f t="shared" si="14"/>
        <v>190706440</v>
      </c>
    </row>
    <row r="39" spans="1:24" s="229" customFormat="1" ht="12" x14ac:dyDescent="0.2">
      <c r="A39" s="757"/>
      <c r="B39" s="757"/>
      <c r="C39" s="757"/>
      <c r="D39" s="758"/>
      <c r="E39" s="247"/>
      <c r="F39" s="223"/>
      <c r="G39" s="223"/>
      <c r="H39" s="224"/>
      <c r="I39" s="253"/>
      <c r="J39" s="222"/>
      <c r="K39" s="238"/>
      <c r="L39" s="254"/>
      <c r="M39" s="253"/>
      <c r="N39" s="222"/>
      <c r="O39" s="238"/>
      <c r="P39" s="254"/>
      <c r="Q39" s="253"/>
      <c r="R39" s="222"/>
      <c r="S39" s="238"/>
      <c r="T39" s="254"/>
      <c r="U39" s="253"/>
      <c r="V39" s="238"/>
      <c r="W39" s="238"/>
      <c r="X39" s="254"/>
    </row>
    <row r="40" spans="1:24" s="237" customFormat="1" ht="12" x14ac:dyDescent="0.2">
      <c r="A40" s="759" t="s">
        <v>132</v>
      </c>
      <c r="B40" s="759"/>
      <c r="C40" s="759"/>
      <c r="D40" s="760"/>
      <c r="E40" s="587">
        <f>E29+E38</f>
        <v>534896024</v>
      </c>
      <c r="F40" s="586">
        <f t="shared" ref="F40:H40" si="15">F29+F38</f>
        <v>5399086</v>
      </c>
      <c r="G40" s="586">
        <f t="shared" si="15"/>
        <v>540295110</v>
      </c>
      <c r="H40" s="588">
        <f t="shared" si="15"/>
        <v>710495188</v>
      </c>
      <c r="I40" s="589">
        <f t="shared" ref="I40:U40" si="16">I29+I38</f>
        <v>0</v>
      </c>
      <c r="J40" s="585">
        <f t="shared" si="16"/>
        <v>0</v>
      </c>
      <c r="K40" s="585">
        <f t="shared" si="16"/>
        <v>0</v>
      </c>
      <c r="L40" s="588">
        <f t="shared" si="16"/>
        <v>0</v>
      </c>
      <c r="M40" s="589">
        <f t="shared" si="16"/>
        <v>0</v>
      </c>
      <c r="N40" s="586">
        <f t="shared" si="16"/>
        <v>0</v>
      </c>
      <c r="O40" s="586">
        <f t="shared" si="16"/>
        <v>0</v>
      </c>
      <c r="P40" s="590">
        <f t="shared" si="16"/>
        <v>0</v>
      </c>
      <c r="Q40" s="589">
        <f t="shared" si="16"/>
        <v>0</v>
      </c>
      <c r="R40" s="585"/>
      <c r="S40" s="586">
        <f t="shared" si="9"/>
        <v>0</v>
      </c>
      <c r="T40" s="590">
        <f t="shared" si="16"/>
        <v>0</v>
      </c>
      <c r="U40" s="589">
        <f t="shared" si="16"/>
        <v>534896024</v>
      </c>
      <c r="V40" s="586">
        <f t="shared" ref="V40:X40" si="17">V29+V38</f>
        <v>5399086</v>
      </c>
      <c r="W40" s="586">
        <f t="shared" si="17"/>
        <v>540295110</v>
      </c>
      <c r="X40" s="590">
        <f t="shared" si="17"/>
        <v>710495188</v>
      </c>
    </row>
    <row r="41" spans="1:24" s="243" customFormat="1" ht="12" x14ac:dyDescent="0.2">
      <c r="A41" s="761" t="s">
        <v>78</v>
      </c>
      <c r="B41" s="761"/>
      <c r="C41" s="761"/>
      <c r="D41" s="762"/>
      <c r="E41" s="250"/>
      <c r="F41" s="239"/>
      <c r="G41" s="239"/>
      <c r="H41" s="240"/>
      <c r="I41" s="257">
        <v>394000</v>
      </c>
      <c r="J41" s="241">
        <v>0</v>
      </c>
      <c r="K41" s="242">
        <f t="shared" si="7"/>
        <v>394000</v>
      </c>
      <c r="L41" s="258">
        <v>320487</v>
      </c>
      <c r="M41" s="257">
        <v>372000</v>
      </c>
      <c r="N41" s="241"/>
      <c r="O41" s="242">
        <f t="shared" si="8"/>
        <v>372000</v>
      </c>
      <c r="P41" s="258">
        <v>275794</v>
      </c>
      <c r="Q41" s="257">
        <v>250000</v>
      </c>
      <c r="R41" s="241"/>
      <c r="S41" s="242">
        <f t="shared" si="9"/>
        <v>250000</v>
      </c>
      <c r="T41" s="258">
        <v>322748</v>
      </c>
      <c r="U41" s="257">
        <f>E41+I41+M41+Q41</f>
        <v>1016000</v>
      </c>
      <c r="V41" s="242">
        <f t="shared" ref="V41:X41" si="18">F41+J41+N41+R41</f>
        <v>0</v>
      </c>
      <c r="W41" s="242">
        <f t="shared" si="18"/>
        <v>1016000</v>
      </c>
      <c r="X41" s="258">
        <f t="shared" si="18"/>
        <v>919029</v>
      </c>
    </row>
  </sheetData>
  <sheetProtection selectLockedCells="1" selectUnlockedCells="1"/>
  <mergeCells count="44">
    <mergeCell ref="A2:U2"/>
    <mergeCell ref="A4:U4"/>
    <mergeCell ref="A6:D7"/>
    <mergeCell ref="E6:H6"/>
    <mergeCell ref="I6:L6"/>
    <mergeCell ref="M6:P6"/>
    <mergeCell ref="Q6:T6"/>
    <mergeCell ref="U6:X6"/>
    <mergeCell ref="A5:X5"/>
    <mergeCell ref="A3:X3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31:D31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37:D37"/>
  </mergeCells>
  <pageMargins left="0.54027777777777775" right="0.34027777777777779" top="1" bottom="1" header="0.51180555555555551" footer="0.51180555555555551"/>
  <pageSetup paperSize="8" scale="73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E62"/>
  <sheetViews>
    <sheetView view="pageBreakPreview" zoomScale="60" zoomScaleNormal="120"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K2" sqref="K1:M1048576"/>
    </sheetView>
  </sheetViews>
  <sheetFormatPr defaultRowHeight="12.75" x14ac:dyDescent="0.2"/>
  <cols>
    <col min="1" max="1" width="25.28515625" style="17" customWidth="1"/>
    <col min="2" max="5" width="12" style="260" customWidth="1"/>
    <col min="6" max="10" width="11.28515625" style="260" customWidth="1"/>
    <col min="11" max="13" width="9.5703125" style="260" customWidth="1"/>
    <col min="14" max="16" width="11.28515625" style="260" customWidth="1"/>
    <col min="17" max="17" width="12" style="260" customWidth="1"/>
    <col min="18" max="21" width="12" style="261" customWidth="1"/>
    <col min="22" max="25" width="12" style="260" customWidth="1"/>
    <col min="26" max="34" width="10" style="260" customWidth="1"/>
    <col min="35" max="35" width="13" style="261" bestFit="1" customWidth="1"/>
    <col min="36" max="36" width="12" style="261" customWidth="1"/>
    <col min="37" max="39" width="13" style="261" bestFit="1" customWidth="1"/>
    <col min="40" max="40" width="12" style="261" customWidth="1"/>
    <col min="41" max="42" width="13" style="261" bestFit="1" customWidth="1"/>
    <col min="43" max="43" width="12" style="260" customWidth="1"/>
    <col min="44" max="44" width="13.42578125" style="260" bestFit="1" customWidth="1"/>
    <col min="45" max="45" width="13" style="260" customWidth="1"/>
    <col min="46" max="46" width="13" style="261" customWidth="1"/>
    <col min="47" max="68" width="9.140625" customWidth="1"/>
  </cols>
  <sheetData>
    <row r="1" spans="1:47" ht="12.75" customHeight="1" x14ac:dyDescent="0.2">
      <c r="A1" s="796" t="s">
        <v>971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259"/>
      <c r="AS1" s="797"/>
      <c r="AT1" s="797"/>
    </row>
    <row r="3" spans="1:47" x14ac:dyDescent="0.2">
      <c r="A3" s="798" t="s">
        <v>841</v>
      </c>
      <c r="B3" s="798"/>
      <c r="C3" s="798"/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Y3" s="798"/>
      <c r="Z3" s="798"/>
      <c r="AA3" s="798"/>
      <c r="AB3" s="798"/>
      <c r="AC3" s="798"/>
      <c r="AD3" s="798"/>
      <c r="AE3" s="798"/>
      <c r="AF3" s="798"/>
      <c r="AG3" s="798"/>
      <c r="AH3" s="798"/>
      <c r="AI3" s="798"/>
      <c r="AJ3" s="798"/>
      <c r="AK3" s="798"/>
      <c r="AL3" s="798"/>
      <c r="AM3" s="798"/>
      <c r="AN3" s="798"/>
      <c r="AO3" s="798"/>
      <c r="AP3" s="798"/>
      <c r="AQ3" s="798"/>
      <c r="AR3" s="798"/>
      <c r="AS3" s="798"/>
      <c r="AT3" s="798"/>
    </row>
    <row r="5" spans="1:47" x14ac:dyDescent="0.2">
      <c r="AT5" s="286" t="s">
        <v>146</v>
      </c>
    </row>
    <row r="6" spans="1:47" s="140" customFormat="1" ht="78.75" customHeight="1" x14ac:dyDescent="0.2">
      <c r="A6" s="289" t="s">
        <v>147</v>
      </c>
      <c r="B6" s="262" t="s">
        <v>687</v>
      </c>
      <c r="C6" s="262" t="s">
        <v>938</v>
      </c>
      <c r="D6" s="269" t="s">
        <v>686</v>
      </c>
      <c r="E6" s="279" t="s">
        <v>685</v>
      </c>
      <c r="F6" s="262" t="s">
        <v>684</v>
      </c>
      <c r="G6" s="262" t="s">
        <v>939</v>
      </c>
      <c r="H6" s="269" t="s">
        <v>683</v>
      </c>
      <c r="I6" s="279" t="s">
        <v>682</v>
      </c>
      <c r="J6" s="262" t="s">
        <v>681</v>
      </c>
      <c r="K6" s="262" t="s">
        <v>940</v>
      </c>
      <c r="L6" s="269" t="s">
        <v>680</v>
      </c>
      <c r="M6" s="279" t="s">
        <v>679</v>
      </c>
      <c r="N6" s="262" t="s">
        <v>678</v>
      </c>
      <c r="O6" s="262" t="s">
        <v>941</v>
      </c>
      <c r="P6" s="269" t="s">
        <v>677</v>
      </c>
      <c r="Q6" s="279" t="s">
        <v>676</v>
      </c>
      <c r="R6" s="262" t="s">
        <v>942</v>
      </c>
      <c r="S6" s="262" t="s">
        <v>937</v>
      </c>
      <c r="T6" s="269" t="s">
        <v>675</v>
      </c>
      <c r="U6" s="279" t="s">
        <v>674</v>
      </c>
      <c r="V6" s="262" t="s">
        <v>673</v>
      </c>
      <c r="W6" s="262" t="s">
        <v>943</v>
      </c>
      <c r="X6" s="269" t="s">
        <v>672</v>
      </c>
      <c r="Y6" s="279" t="s">
        <v>671</v>
      </c>
      <c r="Z6" s="262" t="s">
        <v>670</v>
      </c>
      <c r="AA6" s="262" t="s">
        <v>944</v>
      </c>
      <c r="AB6" s="269" t="s">
        <v>669</v>
      </c>
      <c r="AC6" s="279" t="s">
        <v>668</v>
      </c>
      <c r="AD6" s="262" t="s">
        <v>667</v>
      </c>
      <c r="AE6" s="262" t="s">
        <v>945</v>
      </c>
      <c r="AF6" s="269" t="s">
        <v>666</v>
      </c>
      <c r="AG6" s="279" t="s">
        <v>665</v>
      </c>
      <c r="AH6" s="284" t="s">
        <v>204</v>
      </c>
      <c r="AI6" s="262" t="s">
        <v>664</v>
      </c>
      <c r="AJ6" s="262" t="s">
        <v>946</v>
      </c>
      <c r="AK6" s="269" t="s">
        <v>663</v>
      </c>
      <c r="AL6" s="279" t="s">
        <v>662</v>
      </c>
      <c r="AM6" s="262" t="s">
        <v>661</v>
      </c>
      <c r="AN6" s="262" t="s">
        <v>947</v>
      </c>
      <c r="AO6" s="262" t="s">
        <v>660</v>
      </c>
      <c r="AP6" s="269" t="s">
        <v>659</v>
      </c>
      <c r="AQ6" s="262" t="s">
        <v>205</v>
      </c>
      <c r="AR6" s="269" t="s">
        <v>206</v>
      </c>
      <c r="AS6" s="279" t="s">
        <v>207</v>
      </c>
      <c r="AT6" s="284" t="s">
        <v>208</v>
      </c>
    </row>
    <row r="7" spans="1:47" s="273" customFormat="1" ht="35.25" customHeight="1" x14ac:dyDescent="0.2">
      <c r="A7" s="535" t="s">
        <v>149</v>
      </c>
      <c r="B7" s="536"/>
      <c r="C7" s="537">
        <v>1967000</v>
      </c>
      <c r="D7" s="537">
        <f>B7+C7</f>
        <v>1967000</v>
      </c>
      <c r="E7" s="538">
        <v>1808601</v>
      </c>
      <c r="F7" s="539"/>
      <c r="G7" s="537">
        <v>0</v>
      </c>
      <c r="H7" s="537"/>
      <c r="I7" s="538"/>
      <c r="J7" s="539"/>
      <c r="K7" s="537"/>
      <c r="L7" s="537"/>
      <c r="M7" s="538">
        <v>17914</v>
      </c>
      <c r="N7" s="539"/>
      <c r="O7" s="537"/>
      <c r="P7" s="537">
        <f>N7+O7</f>
        <v>0</v>
      </c>
      <c r="Q7" s="538"/>
      <c r="R7" s="539">
        <f>B7+F7+J7+N7</f>
        <v>0</v>
      </c>
      <c r="S7" s="537">
        <f>O7+K7+G7+C7</f>
        <v>1967000</v>
      </c>
      <c r="T7" s="537">
        <f>D7+H7+L7+P7</f>
        <v>1967000</v>
      </c>
      <c r="U7" s="538">
        <f t="shared" ref="U7" si="0">E7+I7+M7+Q7</f>
        <v>1826515</v>
      </c>
      <c r="V7" s="539"/>
      <c r="W7" s="537">
        <v>0</v>
      </c>
      <c r="X7" s="537">
        <f>V7+W7</f>
        <v>0</v>
      </c>
      <c r="Y7" s="538"/>
      <c r="Z7" s="539"/>
      <c r="AA7" s="537"/>
      <c r="AB7" s="537">
        <f>Z7+AA7</f>
        <v>0</v>
      </c>
      <c r="AC7" s="538"/>
      <c r="AD7" s="539"/>
      <c r="AE7" s="537"/>
      <c r="AF7" s="537">
        <f>AD7+AE7</f>
        <v>0</v>
      </c>
      <c r="AG7" s="538"/>
      <c r="AH7" s="540"/>
      <c r="AI7" s="541">
        <v>0</v>
      </c>
      <c r="AJ7" s="542">
        <v>0</v>
      </c>
      <c r="AK7" s="542">
        <f>AI7+AJ7</f>
        <v>0</v>
      </c>
      <c r="AL7" s="543">
        <f t="shared" ref="AL7" si="1">Y7+AC7+AG7</f>
        <v>0</v>
      </c>
      <c r="AM7" s="541">
        <v>0</v>
      </c>
      <c r="AN7" s="542">
        <f>AO7-AM7</f>
        <v>1967000</v>
      </c>
      <c r="AO7" s="542">
        <v>1967000</v>
      </c>
      <c r="AP7" s="542">
        <f t="shared" ref="AP7" si="2">U7+AL7</f>
        <v>1826515</v>
      </c>
      <c r="AQ7" s="542"/>
      <c r="AR7" s="542">
        <v>1826515</v>
      </c>
      <c r="AS7" s="543"/>
      <c r="AT7" s="544">
        <f t="shared" ref="AT7:AT15" si="3">SUM(AQ7:AS7)</f>
        <v>1826515</v>
      </c>
    </row>
    <row r="8" spans="1:47" s="275" customFormat="1" ht="46.5" customHeight="1" x14ac:dyDescent="0.2">
      <c r="A8" s="510" t="s">
        <v>150</v>
      </c>
      <c r="B8" s="287"/>
      <c r="C8" s="270">
        <v>0</v>
      </c>
      <c r="D8" s="270">
        <f t="shared" ref="D8:D59" si="4">B8+C8</f>
        <v>0</v>
      </c>
      <c r="E8" s="281"/>
      <c r="F8" s="278"/>
      <c r="G8" s="270">
        <v>0</v>
      </c>
      <c r="H8" s="270"/>
      <c r="I8" s="281"/>
      <c r="J8" s="278"/>
      <c r="K8" s="271"/>
      <c r="L8" s="272"/>
      <c r="M8" s="281"/>
      <c r="N8" s="278"/>
      <c r="O8" s="271"/>
      <c r="P8" s="270">
        <f t="shared" ref="P8:P59" si="5">N8+O8</f>
        <v>0</v>
      </c>
      <c r="Q8" s="281"/>
      <c r="R8" s="282">
        <f t="shared" ref="R8:R59" si="6">B8+F8+J8+N8</f>
        <v>0</v>
      </c>
      <c r="S8" s="270">
        <f>O8+K8+G8+C8</f>
        <v>0</v>
      </c>
      <c r="T8" s="270">
        <f t="shared" ref="T8:T59" si="7">R8+S8</f>
        <v>0</v>
      </c>
      <c r="U8" s="283">
        <f t="shared" ref="U8:U46" si="8">E8+I8+M8+Q8</f>
        <v>0</v>
      </c>
      <c r="V8" s="278"/>
      <c r="W8" s="270">
        <v>0</v>
      </c>
      <c r="X8" s="270">
        <f t="shared" ref="X8:X59" si="9">V8+W8</f>
        <v>0</v>
      </c>
      <c r="Y8" s="281"/>
      <c r="Z8" s="278"/>
      <c r="AA8" s="271"/>
      <c r="AB8" s="270">
        <f t="shared" ref="AB8:AB59" si="10">Z8+AA8</f>
        <v>0</v>
      </c>
      <c r="AC8" s="281"/>
      <c r="AD8" s="278"/>
      <c r="AE8" s="271"/>
      <c r="AF8" s="270">
        <f t="shared" ref="AF8:AF59" si="11">AD8+AE8</f>
        <v>0</v>
      </c>
      <c r="AG8" s="281"/>
      <c r="AH8" s="285"/>
      <c r="AI8" s="529">
        <v>0</v>
      </c>
      <c r="AJ8" s="530">
        <v>0</v>
      </c>
      <c r="AK8" s="530">
        <f t="shared" ref="AK8:AK59" si="12">AI8+AJ8</f>
        <v>0</v>
      </c>
      <c r="AL8" s="531">
        <f t="shared" ref="AL8:AL18" si="13">Y8+AC8+AG8</f>
        <v>0</v>
      </c>
      <c r="AM8" s="529">
        <v>0</v>
      </c>
      <c r="AN8" s="530">
        <f t="shared" ref="AN8:AN59" si="14">AO8-AM8</f>
        <v>0</v>
      </c>
      <c r="AO8" s="530">
        <v>0</v>
      </c>
      <c r="AP8" s="530">
        <f t="shared" ref="AP8:AP11" si="15">U8+AL8</f>
        <v>0</v>
      </c>
      <c r="AQ8" s="532"/>
      <c r="AR8" s="532"/>
      <c r="AS8" s="533"/>
      <c r="AT8" s="534">
        <f t="shared" si="3"/>
        <v>0</v>
      </c>
      <c r="AU8" s="274"/>
    </row>
    <row r="9" spans="1:47" s="275" customFormat="1" ht="27.75" customHeight="1" x14ac:dyDescent="0.2">
      <c r="A9" s="510" t="s">
        <v>151</v>
      </c>
      <c r="B9" s="287"/>
      <c r="C9" s="270">
        <v>0</v>
      </c>
      <c r="D9" s="270">
        <f t="shared" si="4"/>
        <v>0</v>
      </c>
      <c r="E9" s="281"/>
      <c r="F9" s="278"/>
      <c r="G9" s="270">
        <v>0</v>
      </c>
      <c r="H9" s="270"/>
      <c r="I9" s="281"/>
      <c r="J9" s="278"/>
      <c r="K9" s="271"/>
      <c r="L9" s="272"/>
      <c r="M9" s="281"/>
      <c r="N9" s="278"/>
      <c r="O9" s="271"/>
      <c r="P9" s="270">
        <f t="shared" si="5"/>
        <v>0</v>
      </c>
      <c r="Q9" s="281"/>
      <c r="R9" s="282">
        <f t="shared" si="6"/>
        <v>0</v>
      </c>
      <c r="S9" s="270">
        <f t="shared" ref="S9:S59" si="16">O9+K9+G9+C9</f>
        <v>0</v>
      </c>
      <c r="T9" s="270">
        <f t="shared" si="7"/>
        <v>0</v>
      </c>
      <c r="U9" s="283">
        <f t="shared" si="8"/>
        <v>0</v>
      </c>
      <c r="V9" s="278"/>
      <c r="W9" s="270">
        <v>0</v>
      </c>
      <c r="X9" s="270">
        <f t="shared" si="9"/>
        <v>0</v>
      </c>
      <c r="Y9" s="281"/>
      <c r="Z9" s="278"/>
      <c r="AA9" s="271"/>
      <c r="AB9" s="270">
        <f t="shared" si="10"/>
        <v>0</v>
      </c>
      <c r="AC9" s="281"/>
      <c r="AD9" s="278"/>
      <c r="AE9" s="271"/>
      <c r="AF9" s="270">
        <f t="shared" si="11"/>
        <v>0</v>
      </c>
      <c r="AG9" s="281"/>
      <c r="AH9" s="285"/>
      <c r="AI9" s="529">
        <v>0</v>
      </c>
      <c r="AJ9" s="530">
        <v>0</v>
      </c>
      <c r="AK9" s="530">
        <f t="shared" si="12"/>
        <v>0</v>
      </c>
      <c r="AL9" s="531">
        <f t="shared" si="13"/>
        <v>0</v>
      </c>
      <c r="AM9" s="529">
        <v>0</v>
      </c>
      <c r="AN9" s="530">
        <f t="shared" si="14"/>
        <v>0</v>
      </c>
      <c r="AO9" s="530">
        <v>0</v>
      </c>
      <c r="AP9" s="530">
        <f t="shared" si="15"/>
        <v>0</v>
      </c>
      <c r="AQ9" s="532"/>
      <c r="AR9" s="532"/>
      <c r="AS9" s="533"/>
      <c r="AT9" s="534">
        <f t="shared" si="3"/>
        <v>0</v>
      </c>
      <c r="AU9" s="274"/>
    </row>
    <row r="10" spans="1:47" s="275" customFormat="1" ht="40.5" customHeight="1" x14ac:dyDescent="0.2">
      <c r="A10" s="510" t="s">
        <v>152</v>
      </c>
      <c r="B10" s="287"/>
      <c r="C10" s="270">
        <v>0</v>
      </c>
      <c r="D10" s="270">
        <f t="shared" si="4"/>
        <v>0</v>
      </c>
      <c r="E10" s="281"/>
      <c r="F10" s="278"/>
      <c r="G10" s="270">
        <v>0</v>
      </c>
      <c r="H10" s="270"/>
      <c r="I10" s="281"/>
      <c r="J10" s="278">
        <v>38000</v>
      </c>
      <c r="K10" s="271"/>
      <c r="L10" s="272">
        <v>38000</v>
      </c>
      <c r="M10" s="281">
        <v>3486</v>
      </c>
      <c r="N10" s="278"/>
      <c r="O10" s="271"/>
      <c r="P10" s="270">
        <f t="shared" si="5"/>
        <v>0</v>
      </c>
      <c r="Q10" s="281"/>
      <c r="R10" s="282">
        <f t="shared" si="6"/>
        <v>38000</v>
      </c>
      <c r="S10" s="270">
        <f t="shared" si="16"/>
        <v>0</v>
      </c>
      <c r="T10" s="270">
        <f t="shared" si="7"/>
        <v>38000</v>
      </c>
      <c r="U10" s="283">
        <f t="shared" si="8"/>
        <v>3486</v>
      </c>
      <c r="V10" s="278"/>
      <c r="W10" s="270">
        <v>0</v>
      </c>
      <c r="X10" s="270">
        <f t="shared" si="9"/>
        <v>0</v>
      </c>
      <c r="Y10" s="281"/>
      <c r="Z10" s="278"/>
      <c r="AA10" s="271"/>
      <c r="AB10" s="270">
        <f t="shared" si="10"/>
        <v>0</v>
      </c>
      <c r="AC10" s="281"/>
      <c r="AD10" s="278"/>
      <c r="AE10" s="271"/>
      <c r="AF10" s="270">
        <f t="shared" si="11"/>
        <v>0</v>
      </c>
      <c r="AG10" s="281"/>
      <c r="AH10" s="285"/>
      <c r="AI10" s="529">
        <v>0</v>
      </c>
      <c r="AJ10" s="530">
        <v>0</v>
      </c>
      <c r="AK10" s="530">
        <f t="shared" si="12"/>
        <v>0</v>
      </c>
      <c r="AL10" s="531">
        <f t="shared" si="13"/>
        <v>0</v>
      </c>
      <c r="AM10" s="529">
        <v>38000</v>
      </c>
      <c r="AN10" s="530">
        <f t="shared" si="14"/>
        <v>0</v>
      </c>
      <c r="AO10" s="530">
        <v>38000</v>
      </c>
      <c r="AP10" s="530">
        <f t="shared" si="15"/>
        <v>3486</v>
      </c>
      <c r="AQ10" s="532"/>
      <c r="AR10" s="532">
        <v>3486</v>
      </c>
      <c r="AS10" s="533"/>
      <c r="AT10" s="534">
        <f t="shared" si="3"/>
        <v>3486</v>
      </c>
      <c r="AU10" s="274"/>
    </row>
    <row r="11" spans="1:47" s="275" customFormat="1" ht="40.5" customHeight="1" x14ac:dyDescent="0.2">
      <c r="A11" s="510" t="s">
        <v>153</v>
      </c>
      <c r="B11" s="287"/>
      <c r="C11" s="270">
        <v>0</v>
      </c>
      <c r="D11" s="270">
        <f t="shared" si="4"/>
        <v>0</v>
      </c>
      <c r="E11" s="281"/>
      <c r="F11" s="278"/>
      <c r="G11" s="270">
        <v>0</v>
      </c>
      <c r="H11" s="270"/>
      <c r="I11" s="281"/>
      <c r="J11" s="278"/>
      <c r="K11" s="271"/>
      <c r="L11" s="272"/>
      <c r="M11" s="281">
        <v>38100</v>
      </c>
      <c r="N11" s="278"/>
      <c r="O11" s="271"/>
      <c r="P11" s="270">
        <f t="shared" si="5"/>
        <v>0</v>
      </c>
      <c r="Q11" s="281"/>
      <c r="R11" s="282">
        <f t="shared" si="6"/>
        <v>0</v>
      </c>
      <c r="S11" s="270">
        <f t="shared" si="16"/>
        <v>0</v>
      </c>
      <c r="T11" s="270">
        <f t="shared" si="7"/>
        <v>0</v>
      </c>
      <c r="U11" s="283">
        <f t="shared" si="8"/>
        <v>38100</v>
      </c>
      <c r="V11" s="278"/>
      <c r="W11" s="270">
        <v>0</v>
      </c>
      <c r="X11" s="270">
        <f t="shared" si="9"/>
        <v>0</v>
      </c>
      <c r="Y11" s="281"/>
      <c r="Z11" s="278"/>
      <c r="AA11" s="271"/>
      <c r="AB11" s="270">
        <f t="shared" si="10"/>
        <v>0</v>
      </c>
      <c r="AC11" s="281"/>
      <c r="AD11" s="278"/>
      <c r="AE11" s="271"/>
      <c r="AF11" s="270">
        <f t="shared" si="11"/>
        <v>0</v>
      </c>
      <c r="AG11" s="281"/>
      <c r="AH11" s="285"/>
      <c r="AI11" s="529">
        <v>0</v>
      </c>
      <c r="AJ11" s="530">
        <v>0</v>
      </c>
      <c r="AK11" s="530">
        <f t="shared" si="12"/>
        <v>0</v>
      </c>
      <c r="AL11" s="531">
        <f t="shared" si="13"/>
        <v>0</v>
      </c>
      <c r="AM11" s="529">
        <v>0</v>
      </c>
      <c r="AN11" s="530">
        <f t="shared" si="14"/>
        <v>0</v>
      </c>
      <c r="AO11" s="530">
        <v>0</v>
      </c>
      <c r="AP11" s="530">
        <f t="shared" si="15"/>
        <v>38100</v>
      </c>
      <c r="AQ11" s="532"/>
      <c r="AR11" s="532">
        <v>38100</v>
      </c>
      <c r="AS11" s="533"/>
      <c r="AT11" s="534">
        <f t="shared" si="3"/>
        <v>38100</v>
      </c>
      <c r="AU11" s="274"/>
    </row>
    <row r="12" spans="1:47" s="275" customFormat="1" ht="40.5" customHeight="1" x14ac:dyDescent="0.2">
      <c r="A12" s="510" t="s">
        <v>154</v>
      </c>
      <c r="B12" s="287"/>
      <c r="C12" s="270">
        <v>0</v>
      </c>
      <c r="D12" s="270">
        <f t="shared" si="4"/>
        <v>0</v>
      </c>
      <c r="E12" s="281"/>
      <c r="F12" s="278"/>
      <c r="G12" s="270">
        <v>0</v>
      </c>
      <c r="H12" s="270"/>
      <c r="I12" s="281"/>
      <c r="J12" s="278">
        <v>1180000</v>
      </c>
      <c r="K12" s="271"/>
      <c r="L12" s="272">
        <v>1180000</v>
      </c>
      <c r="M12" s="281">
        <v>1483300</v>
      </c>
      <c r="N12" s="278"/>
      <c r="O12" s="271"/>
      <c r="P12" s="270">
        <f t="shared" si="5"/>
        <v>0</v>
      </c>
      <c r="Q12" s="281"/>
      <c r="R12" s="282">
        <f t="shared" si="6"/>
        <v>1180000</v>
      </c>
      <c r="S12" s="270">
        <f t="shared" si="16"/>
        <v>0</v>
      </c>
      <c r="T12" s="270">
        <f t="shared" si="7"/>
        <v>1180000</v>
      </c>
      <c r="U12" s="283">
        <f t="shared" si="8"/>
        <v>1483300</v>
      </c>
      <c r="V12" s="278"/>
      <c r="W12" s="270">
        <v>0</v>
      </c>
      <c r="X12" s="270">
        <f t="shared" si="9"/>
        <v>0</v>
      </c>
      <c r="Y12" s="281"/>
      <c r="Z12" s="278"/>
      <c r="AA12" s="271"/>
      <c r="AB12" s="270">
        <f t="shared" si="10"/>
        <v>0</v>
      </c>
      <c r="AC12" s="281"/>
      <c r="AD12" s="278"/>
      <c r="AE12" s="271"/>
      <c r="AF12" s="270">
        <f t="shared" si="11"/>
        <v>0</v>
      </c>
      <c r="AG12" s="281"/>
      <c r="AH12" s="285"/>
      <c r="AI12" s="529">
        <v>0</v>
      </c>
      <c r="AJ12" s="530">
        <v>0</v>
      </c>
      <c r="AK12" s="530">
        <f t="shared" si="12"/>
        <v>0</v>
      </c>
      <c r="AL12" s="531">
        <f t="shared" si="13"/>
        <v>0</v>
      </c>
      <c r="AM12" s="529">
        <v>1180000</v>
      </c>
      <c r="AN12" s="530">
        <f t="shared" si="14"/>
        <v>0</v>
      </c>
      <c r="AO12" s="530">
        <v>1180000</v>
      </c>
      <c r="AP12" s="530">
        <f t="shared" ref="AP12:AP19" si="17">U12+AL12</f>
        <v>1483300</v>
      </c>
      <c r="AQ12" s="532"/>
      <c r="AR12" s="532"/>
      <c r="AS12" s="533">
        <v>1483300</v>
      </c>
      <c r="AT12" s="534">
        <f t="shared" si="3"/>
        <v>1483300</v>
      </c>
      <c r="AU12" s="274"/>
    </row>
    <row r="13" spans="1:47" s="275" customFormat="1" ht="54.75" customHeight="1" x14ac:dyDescent="0.2">
      <c r="A13" s="510" t="s">
        <v>155</v>
      </c>
      <c r="B13" s="287"/>
      <c r="C13" s="272">
        <v>0</v>
      </c>
      <c r="D13" s="272">
        <f t="shared" si="4"/>
        <v>0</v>
      </c>
      <c r="E13" s="281"/>
      <c r="F13" s="278"/>
      <c r="G13" s="272">
        <v>0</v>
      </c>
      <c r="H13" s="272"/>
      <c r="I13" s="281"/>
      <c r="J13" s="278">
        <v>1143000</v>
      </c>
      <c r="K13" s="271"/>
      <c r="L13" s="272">
        <v>1143000</v>
      </c>
      <c r="M13" s="281">
        <v>1004260</v>
      </c>
      <c r="N13" s="278"/>
      <c r="O13" s="271"/>
      <c r="P13" s="272">
        <f t="shared" si="5"/>
        <v>0</v>
      </c>
      <c r="Q13" s="281"/>
      <c r="R13" s="277">
        <f t="shared" si="6"/>
        <v>1143000</v>
      </c>
      <c r="S13" s="272">
        <f t="shared" si="16"/>
        <v>0</v>
      </c>
      <c r="T13" s="272">
        <f t="shared" si="7"/>
        <v>1143000</v>
      </c>
      <c r="U13" s="280">
        <f t="shared" si="8"/>
        <v>1004260</v>
      </c>
      <c r="V13" s="278"/>
      <c r="W13" s="272">
        <v>0</v>
      </c>
      <c r="X13" s="272">
        <f t="shared" si="9"/>
        <v>0</v>
      </c>
      <c r="Y13" s="281"/>
      <c r="Z13" s="278"/>
      <c r="AA13" s="271"/>
      <c r="AB13" s="272">
        <f t="shared" si="10"/>
        <v>0</v>
      </c>
      <c r="AC13" s="281"/>
      <c r="AD13" s="278"/>
      <c r="AE13" s="271"/>
      <c r="AF13" s="272">
        <f t="shared" si="11"/>
        <v>0</v>
      </c>
      <c r="AG13" s="281"/>
      <c r="AH13" s="285"/>
      <c r="AI13" s="525">
        <v>0</v>
      </c>
      <c r="AJ13" s="526">
        <v>0</v>
      </c>
      <c r="AK13" s="526">
        <f t="shared" si="12"/>
        <v>0</v>
      </c>
      <c r="AL13" s="527">
        <f t="shared" si="13"/>
        <v>0</v>
      </c>
      <c r="AM13" s="525">
        <v>1143000</v>
      </c>
      <c r="AN13" s="526">
        <f t="shared" si="14"/>
        <v>0</v>
      </c>
      <c r="AO13" s="526">
        <v>1143000</v>
      </c>
      <c r="AP13" s="526">
        <f t="shared" si="17"/>
        <v>1004260</v>
      </c>
      <c r="AQ13" s="532"/>
      <c r="AR13" s="532"/>
      <c r="AS13" s="533">
        <v>1004260</v>
      </c>
      <c r="AT13" s="528">
        <f t="shared" si="3"/>
        <v>1004260</v>
      </c>
      <c r="AU13" s="274"/>
    </row>
    <row r="14" spans="1:47" s="275" customFormat="1" ht="40.5" customHeight="1" x14ac:dyDescent="0.2">
      <c r="A14" s="510" t="s">
        <v>156</v>
      </c>
      <c r="B14" s="287"/>
      <c r="C14" s="272">
        <v>0</v>
      </c>
      <c r="D14" s="272">
        <f t="shared" si="4"/>
        <v>0</v>
      </c>
      <c r="E14" s="281"/>
      <c r="F14" s="278"/>
      <c r="G14" s="272">
        <v>0</v>
      </c>
      <c r="H14" s="272"/>
      <c r="I14" s="281"/>
      <c r="J14" s="278">
        <v>254000</v>
      </c>
      <c r="K14" s="271"/>
      <c r="L14" s="272">
        <v>254000</v>
      </c>
      <c r="M14" s="281">
        <v>218700</v>
      </c>
      <c r="N14" s="278"/>
      <c r="O14" s="271"/>
      <c r="P14" s="272">
        <f t="shared" si="5"/>
        <v>0</v>
      </c>
      <c r="Q14" s="281"/>
      <c r="R14" s="277">
        <f t="shared" si="6"/>
        <v>254000</v>
      </c>
      <c r="S14" s="272">
        <f t="shared" si="16"/>
        <v>0</v>
      </c>
      <c r="T14" s="272">
        <f t="shared" si="7"/>
        <v>254000</v>
      </c>
      <c r="U14" s="280">
        <f t="shared" si="8"/>
        <v>218700</v>
      </c>
      <c r="V14" s="278"/>
      <c r="W14" s="272">
        <v>0</v>
      </c>
      <c r="X14" s="272">
        <f t="shared" si="9"/>
        <v>0</v>
      </c>
      <c r="Y14" s="281"/>
      <c r="Z14" s="278"/>
      <c r="AA14" s="271"/>
      <c r="AB14" s="272">
        <f t="shared" si="10"/>
        <v>0</v>
      </c>
      <c r="AC14" s="281"/>
      <c r="AD14" s="278"/>
      <c r="AE14" s="271"/>
      <c r="AF14" s="272">
        <f t="shared" si="11"/>
        <v>0</v>
      </c>
      <c r="AG14" s="281"/>
      <c r="AH14" s="285"/>
      <c r="AI14" s="525">
        <v>0</v>
      </c>
      <c r="AJ14" s="526">
        <v>0</v>
      </c>
      <c r="AK14" s="526">
        <f t="shared" si="12"/>
        <v>0</v>
      </c>
      <c r="AL14" s="527">
        <f t="shared" si="13"/>
        <v>0</v>
      </c>
      <c r="AM14" s="525">
        <v>254000</v>
      </c>
      <c r="AN14" s="526">
        <f t="shared" si="14"/>
        <v>0</v>
      </c>
      <c r="AO14" s="526">
        <v>254000</v>
      </c>
      <c r="AP14" s="526">
        <f t="shared" si="17"/>
        <v>218700</v>
      </c>
      <c r="AQ14" s="532"/>
      <c r="AR14" s="532"/>
      <c r="AS14" s="533">
        <v>218700</v>
      </c>
      <c r="AT14" s="528">
        <f t="shared" si="3"/>
        <v>218700</v>
      </c>
      <c r="AU14" s="274"/>
    </row>
    <row r="15" spans="1:47" s="275" customFormat="1" ht="36" customHeight="1" x14ac:dyDescent="0.2">
      <c r="A15" s="288" t="s">
        <v>157</v>
      </c>
      <c r="B15" s="287"/>
      <c r="C15" s="272">
        <v>1105000</v>
      </c>
      <c r="D15" s="272">
        <f t="shared" si="4"/>
        <v>1105000</v>
      </c>
      <c r="E15" s="281">
        <v>1530163</v>
      </c>
      <c r="F15" s="278"/>
      <c r="G15" s="272">
        <v>0</v>
      </c>
      <c r="H15" s="272"/>
      <c r="I15" s="281"/>
      <c r="J15" s="278">
        <v>5881000</v>
      </c>
      <c r="K15" s="271"/>
      <c r="L15" s="272">
        <v>5881000</v>
      </c>
      <c r="M15" s="281">
        <v>5401947</v>
      </c>
      <c r="N15" s="278"/>
      <c r="O15" s="271"/>
      <c r="P15" s="272">
        <f t="shared" si="5"/>
        <v>0</v>
      </c>
      <c r="Q15" s="281"/>
      <c r="R15" s="277">
        <f t="shared" si="6"/>
        <v>5881000</v>
      </c>
      <c r="S15" s="272">
        <f t="shared" si="16"/>
        <v>1105000</v>
      </c>
      <c r="T15" s="272">
        <f t="shared" si="7"/>
        <v>6986000</v>
      </c>
      <c r="U15" s="280">
        <f t="shared" si="8"/>
        <v>6932110</v>
      </c>
      <c r="V15" s="278"/>
      <c r="W15" s="272">
        <v>0</v>
      </c>
      <c r="X15" s="272">
        <f t="shared" si="9"/>
        <v>0</v>
      </c>
      <c r="Y15" s="281">
        <v>4040632</v>
      </c>
      <c r="Z15" s="278"/>
      <c r="AA15" s="271"/>
      <c r="AB15" s="272">
        <f t="shared" si="10"/>
        <v>0</v>
      </c>
      <c r="AC15" s="281">
        <v>10000</v>
      </c>
      <c r="AD15" s="278"/>
      <c r="AE15" s="271"/>
      <c r="AF15" s="272">
        <f t="shared" si="11"/>
        <v>0</v>
      </c>
      <c r="AG15" s="281"/>
      <c r="AH15" s="285"/>
      <c r="AI15" s="525">
        <v>0</v>
      </c>
      <c r="AJ15" s="526">
        <v>0</v>
      </c>
      <c r="AK15" s="526">
        <f t="shared" si="12"/>
        <v>0</v>
      </c>
      <c r="AL15" s="527">
        <f t="shared" si="13"/>
        <v>4050632</v>
      </c>
      <c r="AM15" s="525">
        <v>5881000</v>
      </c>
      <c r="AN15" s="526">
        <f t="shared" si="14"/>
        <v>1105000</v>
      </c>
      <c r="AO15" s="526">
        <v>6986000</v>
      </c>
      <c r="AP15" s="526">
        <f t="shared" si="17"/>
        <v>10982742</v>
      </c>
      <c r="AQ15" s="532"/>
      <c r="AR15" s="532">
        <v>10982742</v>
      </c>
      <c r="AS15" s="533"/>
      <c r="AT15" s="528">
        <f t="shared" si="3"/>
        <v>10982742</v>
      </c>
      <c r="AU15" s="274"/>
    </row>
    <row r="16" spans="1:47" s="266" customFormat="1" ht="39" customHeight="1" x14ac:dyDescent="0.2">
      <c r="A16" s="545" t="s">
        <v>158</v>
      </c>
      <c r="B16" s="546">
        <f t="shared" ref="B16:Q16" si="18">SUM(B8:B15)</f>
        <v>0</v>
      </c>
      <c r="C16" s="547">
        <f>SUM(C8:C15)</f>
        <v>1105000</v>
      </c>
      <c r="D16" s="547">
        <f t="shared" si="18"/>
        <v>1105000</v>
      </c>
      <c r="E16" s="548">
        <f t="shared" si="18"/>
        <v>1530163</v>
      </c>
      <c r="F16" s="549">
        <v>0</v>
      </c>
      <c r="G16" s="547">
        <f t="shared" si="18"/>
        <v>0</v>
      </c>
      <c r="H16" s="547">
        <v>0</v>
      </c>
      <c r="I16" s="548">
        <v>0</v>
      </c>
      <c r="J16" s="549">
        <v>8496000</v>
      </c>
      <c r="K16" s="547"/>
      <c r="L16" s="550">
        <v>8496000</v>
      </c>
      <c r="M16" s="548">
        <f t="shared" si="18"/>
        <v>8149793</v>
      </c>
      <c r="N16" s="549">
        <f t="shared" si="18"/>
        <v>0</v>
      </c>
      <c r="O16" s="547"/>
      <c r="P16" s="550">
        <f t="shared" si="5"/>
        <v>0</v>
      </c>
      <c r="Q16" s="548">
        <f t="shared" si="18"/>
        <v>0</v>
      </c>
      <c r="R16" s="551">
        <f t="shared" si="6"/>
        <v>8496000</v>
      </c>
      <c r="S16" s="550">
        <f t="shared" si="16"/>
        <v>1105000</v>
      </c>
      <c r="T16" s="550">
        <f t="shared" si="7"/>
        <v>9601000</v>
      </c>
      <c r="U16" s="552">
        <f t="shared" si="8"/>
        <v>9679956</v>
      </c>
      <c r="V16" s="549">
        <v>0</v>
      </c>
      <c r="W16" s="550">
        <v>0</v>
      </c>
      <c r="X16" s="550">
        <f t="shared" si="9"/>
        <v>0</v>
      </c>
      <c r="Y16" s="548">
        <v>4040632</v>
      </c>
      <c r="Z16" s="549">
        <f t="shared" ref="Z16:AH16" si="19">SUM(Z8:Z15)</f>
        <v>0</v>
      </c>
      <c r="AA16" s="547"/>
      <c r="AB16" s="550">
        <f t="shared" si="10"/>
        <v>0</v>
      </c>
      <c r="AC16" s="548">
        <f t="shared" si="19"/>
        <v>10000</v>
      </c>
      <c r="AD16" s="549">
        <f t="shared" si="19"/>
        <v>0</v>
      </c>
      <c r="AE16" s="547"/>
      <c r="AF16" s="550">
        <f t="shared" si="11"/>
        <v>0</v>
      </c>
      <c r="AG16" s="548">
        <f t="shared" si="19"/>
        <v>0</v>
      </c>
      <c r="AH16" s="553">
        <f t="shared" si="19"/>
        <v>0</v>
      </c>
      <c r="AI16" s="554">
        <v>0</v>
      </c>
      <c r="AJ16" s="555">
        <v>0</v>
      </c>
      <c r="AK16" s="555">
        <f t="shared" si="12"/>
        <v>0</v>
      </c>
      <c r="AL16" s="556">
        <f t="shared" si="13"/>
        <v>4050632</v>
      </c>
      <c r="AM16" s="554">
        <v>8496000</v>
      </c>
      <c r="AN16" s="555">
        <f t="shared" si="14"/>
        <v>1105000</v>
      </c>
      <c r="AO16" s="555">
        <v>9601000</v>
      </c>
      <c r="AP16" s="555">
        <f t="shared" si="17"/>
        <v>13730588</v>
      </c>
      <c r="AQ16" s="557">
        <f>SUM(AQ8:AQ15)</f>
        <v>0</v>
      </c>
      <c r="AR16" s="557">
        <f>SUM(AR8:AR15)</f>
        <v>11024328</v>
      </c>
      <c r="AS16" s="558">
        <f>SUM(AS8:AS15)</f>
        <v>2706260</v>
      </c>
      <c r="AT16" s="559">
        <f>SUM(AT8:AT15)</f>
        <v>13730588</v>
      </c>
      <c r="AU16" s="265"/>
    </row>
    <row r="17" spans="1:47" s="275" customFormat="1" ht="41.25" customHeight="1" x14ac:dyDescent="0.2">
      <c r="A17" s="288" t="s">
        <v>159</v>
      </c>
      <c r="B17" s="287">
        <v>5520000</v>
      </c>
      <c r="C17" s="272">
        <v>0</v>
      </c>
      <c r="D17" s="272">
        <f t="shared" si="4"/>
        <v>5520000</v>
      </c>
      <c r="E17" s="281">
        <v>5518500</v>
      </c>
      <c r="F17" s="278"/>
      <c r="G17" s="272">
        <v>0</v>
      </c>
      <c r="H17" s="272"/>
      <c r="I17" s="281"/>
      <c r="J17" s="278"/>
      <c r="K17" s="271"/>
      <c r="L17" s="272"/>
      <c r="M17" s="281"/>
      <c r="N17" s="278"/>
      <c r="O17" s="271"/>
      <c r="P17" s="272">
        <f t="shared" si="5"/>
        <v>0</v>
      </c>
      <c r="Q17" s="281"/>
      <c r="R17" s="277">
        <f t="shared" si="6"/>
        <v>5520000</v>
      </c>
      <c r="S17" s="272">
        <f t="shared" si="16"/>
        <v>0</v>
      </c>
      <c r="T17" s="272">
        <f t="shared" si="7"/>
        <v>5520000</v>
      </c>
      <c r="U17" s="280">
        <f t="shared" si="8"/>
        <v>5518500</v>
      </c>
      <c r="V17" s="278"/>
      <c r="W17" s="272">
        <v>0</v>
      </c>
      <c r="X17" s="272">
        <f t="shared" si="9"/>
        <v>0</v>
      </c>
      <c r="Y17" s="281"/>
      <c r="Z17" s="278"/>
      <c r="AA17" s="271"/>
      <c r="AB17" s="272">
        <f t="shared" si="10"/>
        <v>0</v>
      </c>
      <c r="AC17" s="281"/>
      <c r="AD17" s="278"/>
      <c r="AE17" s="271"/>
      <c r="AF17" s="272">
        <f t="shared" si="11"/>
        <v>0</v>
      </c>
      <c r="AG17" s="281"/>
      <c r="AH17" s="285"/>
      <c r="AI17" s="525">
        <v>0</v>
      </c>
      <c r="AJ17" s="526">
        <v>0</v>
      </c>
      <c r="AK17" s="526">
        <f t="shared" si="12"/>
        <v>0</v>
      </c>
      <c r="AL17" s="527">
        <f t="shared" si="13"/>
        <v>0</v>
      </c>
      <c r="AM17" s="525">
        <v>5520000</v>
      </c>
      <c r="AN17" s="526">
        <f t="shared" si="14"/>
        <v>0</v>
      </c>
      <c r="AO17" s="526">
        <v>5520000</v>
      </c>
      <c r="AP17" s="526">
        <f t="shared" si="17"/>
        <v>5518500</v>
      </c>
      <c r="AQ17" s="532"/>
      <c r="AR17" s="532">
        <v>5518500</v>
      </c>
      <c r="AS17" s="533"/>
      <c r="AT17" s="528">
        <f>SUM(AQ17:AS17)</f>
        <v>5518500</v>
      </c>
      <c r="AU17" s="274"/>
    </row>
    <row r="18" spans="1:47" s="275" customFormat="1" ht="36" customHeight="1" x14ac:dyDescent="0.2">
      <c r="A18" s="288" t="s">
        <v>160</v>
      </c>
      <c r="B18" s="287">
        <v>127200</v>
      </c>
      <c r="C18" s="272">
        <v>0</v>
      </c>
      <c r="D18" s="272">
        <f t="shared" si="4"/>
        <v>127200</v>
      </c>
      <c r="E18" s="281">
        <v>127200</v>
      </c>
      <c r="F18" s="278"/>
      <c r="G18" s="272">
        <v>0</v>
      </c>
      <c r="H18" s="272"/>
      <c r="I18" s="281"/>
      <c r="J18" s="278"/>
      <c r="K18" s="271"/>
      <c r="L18" s="272"/>
      <c r="M18" s="281"/>
      <c r="N18" s="278"/>
      <c r="O18" s="271"/>
      <c r="P18" s="272">
        <f t="shared" si="5"/>
        <v>0</v>
      </c>
      <c r="Q18" s="281"/>
      <c r="R18" s="277">
        <f t="shared" si="6"/>
        <v>127200</v>
      </c>
      <c r="S18" s="272">
        <f t="shared" si="16"/>
        <v>0</v>
      </c>
      <c r="T18" s="272">
        <f t="shared" si="7"/>
        <v>127200</v>
      </c>
      <c r="U18" s="280">
        <f t="shared" si="8"/>
        <v>127200</v>
      </c>
      <c r="V18" s="278"/>
      <c r="W18" s="272">
        <v>0</v>
      </c>
      <c r="X18" s="272">
        <f t="shared" si="9"/>
        <v>0</v>
      </c>
      <c r="Y18" s="281"/>
      <c r="Z18" s="278"/>
      <c r="AA18" s="271"/>
      <c r="AB18" s="272">
        <f t="shared" si="10"/>
        <v>0</v>
      </c>
      <c r="AC18" s="281"/>
      <c r="AD18" s="278"/>
      <c r="AE18" s="271"/>
      <c r="AF18" s="272">
        <f t="shared" si="11"/>
        <v>0</v>
      </c>
      <c r="AG18" s="281"/>
      <c r="AH18" s="285"/>
      <c r="AI18" s="525">
        <v>0</v>
      </c>
      <c r="AJ18" s="526">
        <v>0</v>
      </c>
      <c r="AK18" s="526">
        <f t="shared" si="12"/>
        <v>0</v>
      </c>
      <c r="AL18" s="527">
        <f t="shared" si="13"/>
        <v>0</v>
      </c>
      <c r="AM18" s="525">
        <v>127200</v>
      </c>
      <c r="AN18" s="526">
        <f t="shared" si="14"/>
        <v>0</v>
      </c>
      <c r="AO18" s="526">
        <v>127200</v>
      </c>
      <c r="AP18" s="526">
        <f t="shared" si="17"/>
        <v>127200</v>
      </c>
      <c r="AQ18" s="532"/>
      <c r="AR18" s="532">
        <v>127200</v>
      </c>
      <c r="AS18" s="533"/>
      <c r="AT18" s="528">
        <f>SUM(AQ18:AS18)</f>
        <v>127200</v>
      </c>
      <c r="AU18" s="274"/>
    </row>
    <row r="19" spans="1:47" s="275" customFormat="1" ht="36" customHeight="1" x14ac:dyDescent="0.2">
      <c r="A19" s="288" t="s">
        <v>161</v>
      </c>
      <c r="B19" s="287"/>
      <c r="C19" s="270">
        <v>0</v>
      </c>
      <c r="D19" s="270">
        <f t="shared" si="4"/>
        <v>0</v>
      </c>
      <c r="E19" s="281"/>
      <c r="F19" s="278"/>
      <c r="G19" s="270">
        <v>0</v>
      </c>
      <c r="H19" s="270"/>
      <c r="I19" s="281"/>
      <c r="J19" s="278"/>
      <c r="K19" s="271"/>
      <c r="L19" s="272"/>
      <c r="M19" s="281"/>
      <c r="N19" s="278"/>
      <c r="O19" s="271"/>
      <c r="P19" s="270">
        <f t="shared" si="5"/>
        <v>0</v>
      </c>
      <c r="Q19" s="281"/>
      <c r="R19" s="282">
        <f t="shared" si="6"/>
        <v>0</v>
      </c>
      <c r="S19" s="270">
        <f>O19+K19+G19+C19</f>
        <v>0</v>
      </c>
      <c r="T19" s="270">
        <f t="shared" si="7"/>
        <v>0</v>
      </c>
      <c r="U19" s="283">
        <f t="shared" si="8"/>
        <v>0</v>
      </c>
      <c r="V19" s="278"/>
      <c r="W19" s="270">
        <v>0</v>
      </c>
      <c r="X19" s="270">
        <f t="shared" si="9"/>
        <v>0</v>
      </c>
      <c r="Y19" s="281"/>
      <c r="Z19" s="278"/>
      <c r="AA19" s="271"/>
      <c r="AB19" s="270">
        <f t="shared" si="10"/>
        <v>0</v>
      </c>
      <c r="AC19" s="281"/>
      <c r="AD19" s="278"/>
      <c r="AE19" s="271"/>
      <c r="AF19" s="270">
        <f t="shared" si="11"/>
        <v>0</v>
      </c>
      <c r="AG19" s="281"/>
      <c r="AH19" s="285"/>
      <c r="AI19" s="529">
        <v>0</v>
      </c>
      <c r="AJ19" s="530">
        <v>0</v>
      </c>
      <c r="AK19" s="530">
        <f t="shared" si="12"/>
        <v>0</v>
      </c>
      <c r="AL19" s="531">
        <f t="shared" ref="AL19:AL59" si="20">Y19+AC19+AG19</f>
        <v>0</v>
      </c>
      <c r="AM19" s="529">
        <v>0</v>
      </c>
      <c r="AN19" s="530">
        <f t="shared" si="14"/>
        <v>0</v>
      </c>
      <c r="AO19" s="530">
        <v>0</v>
      </c>
      <c r="AP19" s="530">
        <f t="shared" si="17"/>
        <v>0</v>
      </c>
      <c r="AQ19" s="532"/>
      <c r="AR19" s="532"/>
      <c r="AS19" s="533"/>
      <c r="AT19" s="534">
        <f>SUM(AQ19:AS19)</f>
        <v>0</v>
      </c>
      <c r="AU19" s="274"/>
    </row>
    <row r="20" spans="1:47" s="275" customFormat="1" ht="43.5" customHeight="1" x14ac:dyDescent="0.2">
      <c r="A20" s="288" t="s">
        <v>162</v>
      </c>
      <c r="B20" s="287"/>
      <c r="C20" s="270">
        <v>0</v>
      </c>
      <c r="D20" s="270">
        <f t="shared" si="4"/>
        <v>0</v>
      </c>
      <c r="E20" s="281"/>
      <c r="F20" s="278"/>
      <c r="G20" s="270">
        <v>0</v>
      </c>
      <c r="H20" s="270"/>
      <c r="I20" s="281"/>
      <c r="J20" s="278"/>
      <c r="K20" s="271"/>
      <c r="L20" s="272"/>
      <c r="M20" s="281"/>
      <c r="N20" s="278"/>
      <c r="O20" s="271"/>
      <c r="P20" s="270">
        <f t="shared" si="5"/>
        <v>0</v>
      </c>
      <c r="Q20" s="281"/>
      <c r="R20" s="282">
        <f t="shared" si="6"/>
        <v>0</v>
      </c>
      <c r="S20" s="270">
        <f t="shared" si="16"/>
        <v>0</v>
      </c>
      <c r="T20" s="270">
        <f t="shared" si="7"/>
        <v>0</v>
      </c>
      <c r="U20" s="283">
        <f t="shared" si="8"/>
        <v>0</v>
      </c>
      <c r="V20" s="278"/>
      <c r="W20" s="270">
        <v>0</v>
      </c>
      <c r="X20" s="270">
        <f t="shared" si="9"/>
        <v>0</v>
      </c>
      <c r="Y20" s="281"/>
      <c r="Z20" s="278"/>
      <c r="AA20" s="271"/>
      <c r="AB20" s="270">
        <f t="shared" si="10"/>
        <v>0</v>
      </c>
      <c r="AC20" s="281"/>
      <c r="AD20" s="278"/>
      <c r="AE20" s="271"/>
      <c r="AF20" s="270">
        <f t="shared" si="11"/>
        <v>0</v>
      </c>
      <c r="AG20" s="281"/>
      <c r="AH20" s="285"/>
      <c r="AI20" s="529">
        <v>0</v>
      </c>
      <c r="AJ20" s="530">
        <v>0</v>
      </c>
      <c r="AK20" s="530">
        <f t="shared" si="12"/>
        <v>0</v>
      </c>
      <c r="AL20" s="531">
        <f t="shared" si="20"/>
        <v>0</v>
      </c>
      <c r="AM20" s="529">
        <v>0</v>
      </c>
      <c r="AN20" s="530">
        <f t="shared" si="14"/>
        <v>0</v>
      </c>
      <c r="AO20" s="530">
        <v>0</v>
      </c>
      <c r="AP20" s="530">
        <f t="shared" ref="AP20:AP38" si="21">AL20+U20</f>
        <v>0</v>
      </c>
      <c r="AQ20" s="532"/>
      <c r="AR20" s="532"/>
      <c r="AS20" s="533"/>
      <c r="AT20" s="534">
        <f>SUM(AQ20:AS20)</f>
        <v>0</v>
      </c>
      <c r="AU20" s="274"/>
    </row>
    <row r="21" spans="1:47" s="266" customFormat="1" ht="43.5" customHeight="1" x14ac:dyDescent="0.2">
      <c r="A21" s="545" t="s">
        <v>163</v>
      </c>
      <c r="B21" s="549">
        <f t="shared" ref="B21:AT21" si="22">SUM(B17:B20)</f>
        <v>5647200</v>
      </c>
      <c r="C21" s="547">
        <f t="shared" si="22"/>
        <v>0</v>
      </c>
      <c r="D21" s="547">
        <f t="shared" si="22"/>
        <v>5647200</v>
      </c>
      <c r="E21" s="548">
        <f t="shared" si="22"/>
        <v>5645700</v>
      </c>
      <c r="F21" s="549">
        <v>0</v>
      </c>
      <c r="G21" s="547">
        <f t="shared" si="22"/>
        <v>0</v>
      </c>
      <c r="H21" s="547">
        <v>0</v>
      </c>
      <c r="I21" s="548">
        <v>0</v>
      </c>
      <c r="J21" s="549">
        <v>0</v>
      </c>
      <c r="K21" s="547">
        <f t="shared" si="22"/>
        <v>0</v>
      </c>
      <c r="L21" s="547">
        <v>0</v>
      </c>
      <c r="M21" s="548">
        <f t="shared" si="22"/>
        <v>0</v>
      </c>
      <c r="N21" s="549">
        <f t="shared" si="22"/>
        <v>0</v>
      </c>
      <c r="O21" s="547">
        <f t="shared" si="22"/>
        <v>0</v>
      </c>
      <c r="P21" s="547">
        <f t="shared" si="22"/>
        <v>0</v>
      </c>
      <c r="Q21" s="548">
        <f t="shared" si="22"/>
        <v>0</v>
      </c>
      <c r="R21" s="551">
        <f t="shared" si="6"/>
        <v>5647200</v>
      </c>
      <c r="S21" s="550">
        <f t="shared" si="16"/>
        <v>0</v>
      </c>
      <c r="T21" s="547">
        <f t="shared" si="22"/>
        <v>5647200</v>
      </c>
      <c r="U21" s="548">
        <f t="shared" si="22"/>
        <v>5645700</v>
      </c>
      <c r="V21" s="549">
        <v>0</v>
      </c>
      <c r="W21" s="550">
        <v>0</v>
      </c>
      <c r="X21" s="550">
        <f t="shared" si="9"/>
        <v>0</v>
      </c>
      <c r="Y21" s="548">
        <v>0</v>
      </c>
      <c r="Z21" s="549">
        <f t="shared" si="22"/>
        <v>0</v>
      </c>
      <c r="AA21" s="547">
        <f t="shared" si="22"/>
        <v>0</v>
      </c>
      <c r="AB21" s="547">
        <f t="shared" si="22"/>
        <v>0</v>
      </c>
      <c r="AC21" s="548">
        <f t="shared" si="22"/>
        <v>0</v>
      </c>
      <c r="AD21" s="549">
        <f t="shared" si="22"/>
        <v>0</v>
      </c>
      <c r="AE21" s="547">
        <f t="shared" si="22"/>
        <v>0</v>
      </c>
      <c r="AF21" s="547">
        <f t="shared" si="22"/>
        <v>0</v>
      </c>
      <c r="AG21" s="548">
        <f t="shared" si="22"/>
        <v>0</v>
      </c>
      <c r="AH21" s="553">
        <f t="shared" si="22"/>
        <v>0</v>
      </c>
      <c r="AI21" s="560">
        <v>0</v>
      </c>
      <c r="AJ21" s="555">
        <v>0</v>
      </c>
      <c r="AK21" s="555">
        <f t="shared" si="12"/>
        <v>0</v>
      </c>
      <c r="AL21" s="558">
        <f t="shared" si="22"/>
        <v>0</v>
      </c>
      <c r="AM21" s="560">
        <v>5647200</v>
      </c>
      <c r="AN21" s="555">
        <f t="shared" si="14"/>
        <v>0</v>
      </c>
      <c r="AO21" s="557">
        <v>5647200</v>
      </c>
      <c r="AP21" s="557">
        <f t="shared" si="22"/>
        <v>5645700</v>
      </c>
      <c r="AQ21" s="557">
        <f t="shared" si="22"/>
        <v>0</v>
      </c>
      <c r="AR21" s="557">
        <f t="shared" si="22"/>
        <v>5645700</v>
      </c>
      <c r="AS21" s="558">
        <f t="shared" si="22"/>
        <v>0</v>
      </c>
      <c r="AT21" s="559">
        <f t="shared" si="22"/>
        <v>5645700</v>
      </c>
      <c r="AU21" s="265"/>
    </row>
    <row r="22" spans="1:47" s="275" customFormat="1" ht="43.5" customHeight="1" x14ac:dyDescent="0.2">
      <c r="A22" s="288" t="s">
        <v>164</v>
      </c>
      <c r="B22" s="287"/>
      <c r="C22" s="270">
        <v>0</v>
      </c>
      <c r="D22" s="270">
        <f t="shared" si="4"/>
        <v>0</v>
      </c>
      <c r="E22" s="281"/>
      <c r="F22" s="278"/>
      <c r="G22" s="270">
        <v>0</v>
      </c>
      <c r="H22" s="270"/>
      <c r="I22" s="281"/>
      <c r="J22" s="278"/>
      <c r="K22" s="271"/>
      <c r="L22" s="272"/>
      <c r="M22" s="281"/>
      <c r="N22" s="278"/>
      <c r="O22" s="271"/>
      <c r="P22" s="270">
        <f t="shared" si="5"/>
        <v>0</v>
      </c>
      <c r="Q22" s="281"/>
      <c r="R22" s="282">
        <f t="shared" si="6"/>
        <v>0</v>
      </c>
      <c r="S22" s="270">
        <f t="shared" si="16"/>
        <v>0</v>
      </c>
      <c r="T22" s="270">
        <f t="shared" si="7"/>
        <v>0</v>
      </c>
      <c r="U22" s="283">
        <f t="shared" si="8"/>
        <v>0</v>
      </c>
      <c r="V22" s="278"/>
      <c r="W22" s="270">
        <v>0</v>
      </c>
      <c r="X22" s="270">
        <f t="shared" si="9"/>
        <v>0</v>
      </c>
      <c r="Y22" s="281"/>
      <c r="Z22" s="278"/>
      <c r="AA22" s="271"/>
      <c r="AB22" s="270">
        <f t="shared" si="10"/>
        <v>0</v>
      </c>
      <c r="AC22" s="281"/>
      <c r="AD22" s="278"/>
      <c r="AE22" s="271"/>
      <c r="AF22" s="270">
        <f t="shared" si="11"/>
        <v>0</v>
      </c>
      <c r="AG22" s="281"/>
      <c r="AH22" s="285"/>
      <c r="AI22" s="529">
        <v>0</v>
      </c>
      <c r="AJ22" s="530">
        <v>0</v>
      </c>
      <c r="AK22" s="530">
        <f t="shared" si="12"/>
        <v>0</v>
      </c>
      <c r="AL22" s="531">
        <f t="shared" si="20"/>
        <v>0</v>
      </c>
      <c r="AM22" s="529">
        <v>0</v>
      </c>
      <c r="AN22" s="530">
        <f t="shared" si="14"/>
        <v>0</v>
      </c>
      <c r="AO22" s="530">
        <v>0</v>
      </c>
      <c r="AP22" s="530">
        <f t="shared" si="21"/>
        <v>0</v>
      </c>
      <c r="AQ22" s="532"/>
      <c r="AR22" s="532"/>
      <c r="AS22" s="533"/>
      <c r="AT22" s="534">
        <f>SUM(AQ22:AS22)</f>
        <v>0</v>
      </c>
      <c r="AU22" s="274"/>
    </row>
    <row r="23" spans="1:47" s="275" customFormat="1" ht="56.25" customHeight="1" x14ac:dyDescent="0.2">
      <c r="A23" s="288" t="s">
        <v>165</v>
      </c>
      <c r="B23" s="287"/>
      <c r="C23" s="270">
        <v>0</v>
      </c>
      <c r="D23" s="270">
        <f t="shared" si="4"/>
        <v>0</v>
      </c>
      <c r="E23" s="281"/>
      <c r="F23" s="278"/>
      <c r="G23" s="270">
        <v>0</v>
      </c>
      <c r="H23" s="270"/>
      <c r="I23" s="281"/>
      <c r="J23" s="278"/>
      <c r="K23" s="271"/>
      <c r="L23" s="272"/>
      <c r="M23" s="281"/>
      <c r="N23" s="278"/>
      <c r="O23" s="271"/>
      <c r="P23" s="270">
        <f t="shared" si="5"/>
        <v>0</v>
      </c>
      <c r="Q23" s="281"/>
      <c r="R23" s="282">
        <f t="shared" si="6"/>
        <v>0</v>
      </c>
      <c r="S23" s="270">
        <f t="shared" si="16"/>
        <v>0</v>
      </c>
      <c r="T23" s="270">
        <f t="shared" si="7"/>
        <v>0</v>
      </c>
      <c r="U23" s="283">
        <f t="shared" si="8"/>
        <v>0</v>
      </c>
      <c r="V23" s="278"/>
      <c r="W23" s="270">
        <v>0</v>
      </c>
      <c r="X23" s="270">
        <f t="shared" si="9"/>
        <v>0</v>
      </c>
      <c r="Y23" s="281"/>
      <c r="Z23" s="278"/>
      <c r="AA23" s="271"/>
      <c r="AB23" s="270">
        <f t="shared" si="10"/>
        <v>0</v>
      </c>
      <c r="AC23" s="281"/>
      <c r="AD23" s="278"/>
      <c r="AE23" s="271"/>
      <c r="AF23" s="270">
        <f t="shared" si="11"/>
        <v>0</v>
      </c>
      <c r="AG23" s="281"/>
      <c r="AH23" s="285"/>
      <c r="AI23" s="529">
        <v>0</v>
      </c>
      <c r="AJ23" s="530">
        <v>0</v>
      </c>
      <c r="AK23" s="530">
        <f t="shared" si="12"/>
        <v>0</v>
      </c>
      <c r="AL23" s="531">
        <f t="shared" si="20"/>
        <v>0</v>
      </c>
      <c r="AM23" s="529">
        <v>0</v>
      </c>
      <c r="AN23" s="530">
        <f t="shared" si="14"/>
        <v>0</v>
      </c>
      <c r="AO23" s="530">
        <v>0</v>
      </c>
      <c r="AP23" s="530">
        <f t="shared" si="21"/>
        <v>0</v>
      </c>
      <c r="AQ23" s="532"/>
      <c r="AR23" s="532"/>
      <c r="AS23" s="533"/>
      <c r="AT23" s="534">
        <f>SUM(AQ23:AS23)</f>
        <v>0</v>
      </c>
      <c r="AU23" s="274"/>
    </row>
    <row r="24" spans="1:47" s="275" customFormat="1" ht="56.25" customHeight="1" x14ac:dyDescent="0.2">
      <c r="A24" s="288" t="s">
        <v>166</v>
      </c>
      <c r="B24" s="287"/>
      <c r="C24" s="270">
        <v>0</v>
      </c>
      <c r="D24" s="270">
        <f t="shared" si="4"/>
        <v>0</v>
      </c>
      <c r="E24" s="281"/>
      <c r="F24" s="278"/>
      <c r="G24" s="270">
        <v>0</v>
      </c>
      <c r="H24" s="270"/>
      <c r="I24" s="281"/>
      <c r="J24" s="278"/>
      <c r="K24" s="271"/>
      <c r="L24" s="272"/>
      <c r="M24" s="281"/>
      <c r="N24" s="278"/>
      <c r="O24" s="271"/>
      <c r="P24" s="270">
        <f t="shared" si="5"/>
        <v>0</v>
      </c>
      <c r="Q24" s="281"/>
      <c r="R24" s="282">
        <f t="shared" si="6"/>
        <v>0</v>
      </c>
      <c r="S24" s="270">
        <f t="shared" si="16"/>
        <v>0</v>
      </c>
      <c r="T24" s="270">
        <f t="shared" si="7"/>
        <v>0</v>
      </c>
      <c r="U24" s="283">
        <f t="shared" si="8"/>
        <v>0</v>
      </c>
      <c r="V24" s="278"/>
      <c r="W24" s="270">
        <v>0</v>
      </c>
      <c r="X24" s="270">
        <f t="shared" si="9"/>
        <v>0</v>
      </c>
      <c r="Y24" s="281"/>
      <c r="Z24" s="278"/>
      <c r="AA24" s="271"/>
      <c r="AB24" s="270">
        <f t="shared" si="10"/>
        <v>0</v>
      </c>
      <c r="AC24" s="281"/>
      <c r="AD24" s="278"/>
      <c r="AE24" s="271"/>
      <c r="AF24" s="270">
        <f t="shared" si="11"/>
        <v>0</v>
      </c>
      <c r="AG24" s="281"/>
      <c r="AH24" s="285"/>
      <c r="AI24" s="529">
        <v>0</v>
      </c>
      <c r="AJ24" s="530">
        <v>0</v>
      </c>
      <c r="AK24" s="530">
        <f t="shared" si="12"/>
        <v>0</v>
      </c>
      <c r="AL24" s="531">
        <f t="shared" si="20"/>
        <v>0</v>
      </c>
      <c r="AM24" s="529"/>
      <c r="AN24" s="530">
        <f t="shared" si="14"/>
        <v>0</v>
      </c>
      <c r="AO24" s="530">
        <v>0</v>
      </c>
      <c r="AP24" s="530">
        <f t="shared" si="21"/>
        <v>0</v>
      </c>
      <c r="AQ24" s="532"/>
      <c r="AR24" s="532"/>
      <c r="AS24" s="533"/>
      <c r="AT24" s="534">
        <f>SUM(AQ24:AS24)</f>
        <v>0</v>
      </c>
      <c r="AU24" s="274"/>
    </row>
    <row r="25" spans="1:47" s="275" customFormat="1" ht="56.25" customHeight="1" x14ac:dyDescent="0.2">
      <c r="A25" s="288" t="s">
        <v>167</v>
      </c>
      <c r="B25" s="287"/>
      <c r="C25" s="272">
        <v>1183000</v>
      </c>
      <c r="D25" s="272">
        <f t="shared" si="4"/>
        <v>1183000</v>
      </c>
      <c r="E25" s="281">
        <v>1225500</v>
      </c>
      <c r="F25" s="278"/>
      <c r="G25" s="272">
        <v>0</v>
      </c>
      <c r="H25" s="272"/>
      <c r="I25" s="281"/>
      <c r="J25" s="278"/>
      <c r="K25" s="271"/>
      <c r="L25" s="272"/>
      <c r="M25" s="281"/>
      <c r="N25" s="278"/>
      <c r="O25" s="271"/>
      <c r="P25" s="272">
        <f t="shared" si="5"/>
        <v>0</v>
      </c>
      <c r="Q25" s="281"/>
      <c r="R25" s="277">
        <f t="shared" si="6"/>
        <v>0</v>
      </c>
      <c r="S25" s="272">
        <f t="shared" si="16"/>
        <v>1183000</v>
      </c>
      <c r="T25" s="272">
        <f t="shared" si="7"/>
        <v>1183000</v>
      </c>
      <c r="U25" s="280">
        <f t="shared" si="8"/>
        <v>1225500</v>
      </c>
      <c r="V25" s="278"/>
      <c r="W25" s="272">
        <v>0</v>
      </c>
      <c r="X25" s="272">
        <f t="shared" si="9"/>
        <v>0</v>
      </c>
      <c r="Y25" s="281"/>
      <c r="Z25" s="278"/>
      <c r="AA25" s="271"/>
      <c r="AB25" s="272">
        <f t="shared" si="10"/>
        <v>0</v>
      </c>
      <c r="AC25" s="281"/>
      <c r="AD25" s="278"/>
      <c r="AE25" s="271"/>
      <c r="AF25" s="272">
        <f t="shared" si="11"/>
        <v>0</v>
      </c>
      <c r="AG25" s="281"/>
      <c r="AH25" s="285"/>
      <c r="AI25" s="525">
        <v>0</v>
      </c>
      <c r="AJ25" s="526">
        <v>0</v>
      </c>
      <c r="AK25" s="526">
        <f t="shared" si="12"/>
        <v>0</v>
      </c>
      <c r="AL25" s="527">
        <f t="shared" si="20"/>
        <v>0</v>
      </c>
      <c r="AM25" s="525">
        <v>0</v>
      </c>
      <c r="AN25" s="526">
        <f t="shared" si="14"/>
        <v>1183000</v>
      </c>
      <c r="AO25" s="526">
        <v>1183000</v>
      </c>
      <c r="AP25" s="526">
        <f t="shared" si="21"/>
        <v>1225500</v>
      </c>
      <c r="AQ25" s="532"/>
      <c r="AR25" s="532">
        <v>1225500</v>
      </c>
      <c r="AS25" s="533"/>
      <c r="AT25" s="528">
        <f>SUM(AQ25:AS25)</f>
        <v>1225500</v>
      </c>
      <c r="AU25" s="274"/>
    </row>
    <row r="26" spans="1:47" s="275" customFormat="1" ht="56.25" customHeight="1" x14ac:dyDescent="0.2">
      <c r="A26" s="288" t="s">
        <v>168</v>
      </c>
      <c r="B26" s="287"/>
      <c r="C26" s="270">
        <v>0</v>
      </c>
      <c r="D26" s="270">
        <f t="shared" si="4"/>
        <v>0</v>
      </c>
      <c r="E26" s="281"/>
      <c r="F26" s="278"/>
      <c r="G26" s="270">
        <v>0</v>
      </c>
      <c r="H26" s="270"/>
      <c r="I26" s="281"/>
      <c r="J26" s="278"/>
      <c r="K26" s="271"/>
      <c r="L26" s="272"/>
      <c r="M26" s="281"/>
      <c r="N26" s="278"/>
      <c r="O26" s="271"/>
      <c r="P26" s="270">
        <f t="shared" si="5"/>
        <v>0</v>
      </c>
      <c r="Q26" s="281"/>
      <c r="R26" s="282">
        <f t="shared" si="6"/>
        <v>0</v>
      </c>
      <c r="S26" s="270">
        <f t="shared" si="16"/>
        <v>0</v>
      </c>
      <c r="T26" s="270">
        <f t="shared" si="7"/>
        <v>0</v>
      </c>
      <c r="U26" s="283">
        <f t="shared" si="8"/>
        <v>0</v>
      </c>
      <c r="V26" s="278"/>
      <c r="W26" s="270">
        <v>0</v>
      </c>
      <c r="X26" s="270">
        <f t="shared" si="9"/>
        <v>0</v>
      </c>
      <c r="Y26" s="281"/>
      <c r="Z26" s="278"/>
      <c r="AA26" s="271"/>
      <c r="AB26" s="270">
        <f t="shared" si="10"/>
        <v>0</v>
      </c>
      <c r="AC26" s="281"/>
      <c r="AD26" s="278"/>
      <c r="AE26" s="271"/>
      <c r="AF26" s="270">
        <f t="shared" si="11"/>
        <v>0</v>
      </c>
      <c r="AG26" s="281"/>
      <c r="AH26" s="285"/>
      <c r="AI26" s="529">
        <v>0</v>
      </c>
      <c r="AJ26" s="530">
        <v>0</v>
      </c>
      <c r="AK26" s="530">
        <f t="shared" si="12"/>
        <v>0</v>
      </c>
      <c r="AL26" s="531">
        <f t="shared" si="20"/>
        <v>0</v>
      </c>
      <c r="AM26" s="529"/>
      <c r="AN26" s="530">
        <f t="shared" si="14"/>
        <v>0</v>
      </c>
      <c r="AO26" s="530"/>
      <c r="AP26" s="530">
        <f t="shared" si="21"/>
        <v>0</v>
      </c>
      <c r="AQ26" s="532"/>
      <c r="AR26" s="532"/>
      <c r="AS26" s="533"/>
      <c r="AT26" s="534"/>
      <c r="AU26" s="274"/>
    </row>
    <row r="27" spans="1:47" s="275" customFormat="1" ht="24" customHeight="1" x14ac:dyDescent="0.2">
      <c r="A27" s="535" t="s">
        <v>209</v>
      </c>
      <c r="B27" s="536">
        <f t="shared" ref="B27:N27" si="23">SUM(B22:B25)</f>
        <v>0</v>
      </c>
      <c r="C27" s="537">
        <v>1183000</v>
      </c>
      <c r="D27" s="537">
        <f t="shared" si="4"/>
        <v>1183000</v>
      </c>
      <c r="E27" s="538">
        <f t="shared" si="23"/>
        <v>1225500</v>
      </c>
      <c r="F27" s="539">
        <v>0</v>
      </c>
      <c r="G27" s="537">
        <f t="shared" si="23"/>
        <v>0</v>
      </c>
      <c r="H27" s="537">
        <v>0</v>
      </c>
      <c r="I27" s="538">
        <v>0</v>
      </c>
      <c r="J27" s="539">
        <v>0</v>
      </c>
      <c r="K27" s="537"/>
      <c r="L27" s="537">
        <v>0</v>
      </c>
      <c r="M27" s="538">
        <f t="shared" si="23"/>
        <v>0</v>
      </c>
      <c r="N27" s="539">
        <f t="shared" si="23"/>
        <v>0</v>
      </c>
      <c r="O27" s="537"/>
      <c r="P27" s="537">
        <f t="shared" si="5"/>
        <v>0</v>
      </c>
      <c r="Q27" s="538">
        <v>0</v>
      </c>
      <c r="R27" s="539">
        <f t="shared" si="6"/>
        <v>0</v>
      </c>
      <c r="S27" s="537">
        <f t="shared" si="16"/>
        <v>1183000</v>
      </c>
      <c r="T27" s="537">
        <f t="shared" si="7"/>
        <v>1183000</v>
      </c>
      <c r="U27" s="538">
        <f t="shared" si="8"/>
        <v>1225500</v>
      </c>
      <c r="V27" s="539">
        <v>0</v>
      </c>
      <c r="W27" s="537">
        <v>0</v>
      </c>
      <c r="X27" s="537">
        <f t="shared" si="9"/>
        <v>0</v>
      </c>
      <c r="Y27" s="538">
        <v>0</v>
      </c>
      <c r="Z27" s="539">
        <f t="shared" ref="Z27:AH27" si="24">SUM(Z22:Z25)</f>
        <v>0</v>
      </c>
      <c r="AA27" s="537"/>
      <c r="AB27" s="537">
        <f t="shared" si="10"/>
        <v>0</v>
      </c>
      <c r="AC27" s="538">
        <f t="shared" si="24"/>
        <v>0</v>
      </c>
      <c r="AD27" s="539">
        <f t="shared" si="24"/>
        <v>0</v>
      </c>
      <c r="AE27" s="537"/>
      <c r="AF27" s="537">
        <f t="shared" si="11"/>
        <v>0</v>
      </c>
      <c r="AG27" s="538">
        <f t="shared" si="24"/>
        <v>0</v>
      </c>
      <c r="AH27" s="540">
        <f t="shared" si="24"/>
        <v>0</v>
      </c>
      <c r="AI27" s="541">
        <v>0</v>
      </c>
      <c r="AJ27" s="542">
        <v>0</v>
      </c>
      <c r="AK27" s="542">
        <f t="shared" si="12"/>
        <v>0</v>
      </c>
      <c r="AL27" s="543">
        <f t="shared" si="20"/>
        <v>0</v>
      </c>
      <c r="AM27" s="541">
        <v>0</v>
      </c>
      <c r="AN27" s="542">
        <f t="shared" si="14"/>
        <v>1183000</v>
      </c>
      <c r="AO27" s="542">
        <v>1183000</v>
      </c>
      <c r="AP27" s="542">
        <f t="shared" si="21"/>
        <v>1225500</v>
      </c>
      <c r="AQ27" s="542">
        <f>SUM(AQ22:AQ25)</f>
        <v>0</v>
      </c>
      <c r="AR27" s="542">
        <f>SUM(AR22:AR25)</f>
        <v>1225500</v>
      </c>
      <c r="AS27" s="543">
        <f>SUM(AS22:AS25)</f>
        <v>0</v>
      </c>
      <c r="AT27" s="544">
        <f>SUM(AT22:AT25)</f>
        <v>1225500</v>
      </c>
      <c r="AU27" s="274"/>
    </row>
    <row r="28" spans="1:47" s="275" customFormat="1" ht="37.5" customHeight="1" x14ac:dyDescent="0.2">
      <c r="A28" s="288" t="s">
        <v>170</v>
      </c>
      <c r="B28" s="287"/>
      <c r="C28" s="270">
        <v>0</v>
      </c>
      <c r="D28" s="270">
        <f t="shared" si="4"/>
        <v>0</v>
      </c>
      <c r="E28" s="281"/>
      <c r="F28" s="278"/>
      <c r="G28" s="270">
        <v>0</v>
      </c>
      <c r="H28" s="270"/>
      <c r="I28" s="281"/>
      <c r="J28" s="278"/>
      <c r="K28" s="271"/>
      <c r="L28" s="272"/>
      <c r="M28" s="281">
        <v>11</v>
      </c>
      <c r="N28" s="278"/>
      <c r="O28" s="271"/>
      <c r="P28" s="270">
        <f t="shared" si="5"/>
        <v>0</v>
      </c>
      <c r="Q28" s="281"/>
      <c r="R28" s="282">
        <f t="shared" si="6"/>
        <v>0</v>
      </c>
      <c r="S28" s="270">
        <f t="shared" si="16"/>
        <v>0</v>
      </c>
      <c r="T28" s="270">
        <f t="shared" si="7"/>
        <v>0</v>
      </c>
      <c r="U28" s="283">
        <f t="shared" si="8"/>
        <v>11</v>
      </c>
      <c r="V28" s="278"/>
      <c r="W28" s="270">
        <v>0</v>
      </c>
      <c r="X28" s="270">
        <f t="shared" si="9"/>
        <v>0</v>
      </c>
      <c r="Y28" s="281"/>
      <c r="Z28" s="278"/>
      <c r="AA28" s="271"/>
      <c r="AB28" s="270">
        <f t="shared" si="10"/>
        <v>0</v>
      </c>
      <c r="AC28" s="281"/>
      <c r="AD28" s="278"/>
      <c r="AE28" s="271"/>
      <c r="AF28" s="270">
        <f t="shared" si="11"/>
        <v>0</v>
      </c>
      <c r="AG28" s="281"/>
      <c r="AH28" s="285"/>
      <c r="AI28" s="529">
        <v>0</v>
      </c>
      <c r="AJ28" s="530">
        <v>0</v>
      </c>
      <c r="AK28" s="530">
        <f t="shared" si="12"/>
        <v>0</v>
      </c>
      <c r="AL28" s="531">
        <f t="shared" si="20"/>
        <v>0</v>
      </c>
      <c r="AM28" s="529">
        <v>11</v>
      </c>
      <c r="AN28" s="530">
        <f t="shared" si="14"/>
        <v>-11</v>
      </c>
      <c r="AO28" s="530">
        <v>0</v>
      </c>
      <c r="AP28" s="530">
        <f t="shared" si="21"/>
        <v>11</v>
      </c>
      <c r="AQ28" s="532"/>
      <c r="AR28" s="532">
        <v>11</v>
      </c>
      <c r="AS28" s="533"/>
      <c r="AT28" s="534">
        <f>SUM(AQ28:AS28)</f>
        <v>11</v>
      </c>
      <c r="AU28" s="274"/>
    </row>
    <row r="29" spans="1:47" s="275" customFormat="1" ht="24" customHeight="1" x14ac:dyDescent="0.2">
      <c r="A29" s="288" t="s">
        <v>171</v>
      </c>
      <c r="B29" s="287">
        <v>1500000</v>
      </c>
      <c r="C29" s="272">
        <v>0</v>
      </c>
      <c r="D29" s="272">
        <f t="shared" si="4"/>
        <v>1500000</v>
      </c>
      <c r="E29" s="281">
        <v>1500000</v>
      </c>
      <c r="F29" s="278"/>
      <c r="G29" s="272">
        <v>0</v>
      </c>
      <c r="H29" s="272"/>
      <c r="I29" s="281"/>
      <c r="J29" s="278"/>
      <c r="K29" s="271"/>
      <c r="L29" s="272"/>
      <c r="M29" s="281"/>
      <c r="N29" s="278"/>
      <c r="O29" s="271"/>
      <c r="P29" s="272">
        <f t="shared" si="5"/>
        <v>0</v>
      </c>
      <c r="Q29" s="281"/>
      <c r="R29" s="277">
        <f t="shared" si="6"/>
        <v>1500000</v>
      </c>
      <c r="S29" s="272">
        <f t="shared" si="16"/>
        <v>0</v>
      </c>
      <c r="T29" s="272">
        <f t="shared" si="7"/>
        <v>1500000</v>
      </c>
      <c r="U29" s="280">
        <f t="shared" si="8"/>
        <v>1500000</v>
      </c>
      <c r="V29" s="278"/>
      <c r="W29" s="272">
        <v>0</v>
      </c>
      <c r="X29" s="272">
        <f t="shared" si="9"/>
        <v>0</v>
      </c>
      <c r="Y29" s="281"/>
      <c r="Z29" s="278"/>
      <c r="AA29" s="271"/>
      <c r="AB29" s="272">
        <f t="shared" si="10"/>
        <v>0</v>
      </c>
      <c r="AC29" s="281"/>
      <c r="AD29" s="278"/>
      <c r="AE29" s="271"/>
      <c r="AF29" s="272">
        <f t="shared" si="11"/>
        <v>0</v>
      </c>
      <c r="AG29" s="281"/>
      <c r="AH29" s="285"/>
      <c r="AI29" s="525">
        <v>0</v>
      </c>
      <c r="AJ29" s="526">
        <v>0</v>
      </c>
      <c r="AK29" s="526">
        <f t="shared" si="12"/>
        <v>0</v>
      </c>
      <c r="AL29" s="527">
        <f t="shared" si="20"/>
        <v>0</v>
      </c>
      <c r="AM29" s="525">
        <v>1500000</v>
      </c>
      <c r="AN29" s="526">
        <f t="shared" si="14"/>
        <v>0</v>
      </c>
      <c r="AO29" s="526">
        <v>1500000</v>
      </c>
      <c r="AP29" s="526">
        <f t="shared" si="21"/>
        <v>1500000</v>
      </c>
      <c r="AQ29" s="532"/>
      <c r="AR29" s="532"/>
      <c r="AS29" s="533">
        <v>1500000</v>
      </c>
      <c r="AT29" s="528">
        <f>SUM(AQ29:AS29)</f>
        <v>1500000</v>
      </c>
      <c r="AU29" s="274"/>
    </row>
    <row r="30" spans="1:47" s="275" customFormat="1" ht="24" customHeight="1" x14ac:dyDescent="0.2">
      <c r="A30" s="288" t="s">
        <v>172</v>
      </c>
      <c r="B30" s="287"/>
      <c r="C30" s="270">
        <v>0</v>
      </c>
      <c r="D30" s="270">
        <f t="shared" si="4"/>
        <v>0</v>
      </c>
      <c r="E30" s="281"/>
      <c r="F30" s="278"/>
      <c r="G30" s="270">
        <v>0</v>
      </c>
      <c r="H30" s="270"/>
      <c r="I30" s="281"/>
      <c r="J30" s="278"/>
      <c r="K30" s="271"/>
      <c r="L30" s="272"/>
      <c r="M30" s="281"/>
      <c r="N30" s="278"/>
      <c r="O30" s="271"/>
      <c r="P30" s="270">
        <f t="shared" si="5"/>
        <v>0</v>
      </c>
      <c r="Q30" s="281"/>
      <c r="R30" s="282">
        <f t="shared" si="6"/>
        <v>0</v>
      </c>
      <c r="S30" s="270">
        <f t="shared" si="16"/>
        <v>0</v>
      </c>
      <c r="T30" s="270">
        <f t="shared" si="7"/>
        <v>0</v>
      </c>
      <c r="U30" s="283">
        <f t="shared" si="8"/>
        <v>0</v>
      </c>
      <c r="V30" s="278"/>
      <c r="W30" s="270">
        <v>0</v>
      </c>
      <c r="X30" s="270">
        <f t="shared" si="9"/>
        <v>0</v>
      </c>
      <c r="Y30" s="281"/>
      <c r="Z30" s="278"/>
      <c r="AA30" s="271"/>
      <c r="AB30" s="270">
        <f t="shared" si="10"/>
        <v>0</v>
      </c>
      <c r="AC30" s="281"/>
      <c r="AD30" s="278"/>
      <c r="AE30" s="271"/>
      <c r="AF30" s="270">
        <f t="shared" si="11"/>
        <v>0</v>
      </c>
      <c r="AG30" s="281"/>
      <c r="AH30" s="285"/>
      <c r="AI30" s="529">
        <v>0</v>
      </c>
      <c r="AJ30" s="530">
        <v>0</v>
      </c>
      <c r="AK30" s="530">
        <f t="shared" si="12"/>
        <v>0</v>
      </c>
      <c r="AL30" s="531">
        <f t="shared" si="20"/>
        <v>0</v>
      </c>
      <c r="AM30" s="529">
        <v>0</v>
      </c>
      <c r="AN30" s="530">
        <f t="shared" si="14"/>
        <v>0</v>
      </c>
      <c r="AO30" s="530">
        <v>0</v>
      </c>
      <c r="AP30" s="530">
        <f t="shared" si="21"/>
        <v>0</v>
      </c>
      <c r="AQ30" s="532"/>
      <c r="AR30" s="532"/>
      <c r="AS30" s="533"/>
      <c r="AT30" s="534">
        <f>SUM(AQ30:AS30)</f>
        <v>0</v>
      </c>
      <c r="AU30" s="274"/>
    </row>
    <row r="31" spans="1:47" s="275" customFormat="1" ht="15" x14ac:dyDescent="0.2">
      <c r="A31" s="535" t="s">
        <v>173</v>
      </c>
      <c r="B31" s="561">
        <f>SUM(B28:B30)</f>
        <v>1500000</v>
      </c>
      <c r="C31" s="537">
        <v>0</v>
      </c>
      <c r="D31" s="537">
        <f t="shared" si="4"/>
        <v>1500000</v>
      </c>
      <c r="E31" s="562">
        <v>1500000</v>
      </c>
      <c r="F31" s="563">
        <v>0</v>
      </c>
      <c r="G31" s="564">
        <f t="shared" ref="G31:Q31" si="25">SUM(G28:G30)</f>
        <v>0</v>
      </c>
      <c r="H31" s="564">
        <v>0</v>
      </c>
      <c r="I31" s="562">
        <v>0</v>
      </c>
      <c r="J31" s="563">
        <v>0</v>
      </c>
      <c r="K31" s="564"/>
      <c r="L31" s="537">
        <v>0</v>
      </c>
      <c r="M31" s="562">
        <f t="shared" si="25"/>
        <v>11</v>
      </c>
      <c r="N31" s="563">
        <f t="shared" si="25"/>
        <v>0</v>
      </c>
      <c r="O31" s="564"/>
      <c r="P31" s="537">
        <f t="shared" si="5"/>
        <v>0</v>
      </c>
      <c r="Q31" s="562">
        <f t="shared" si="25"/>
        <v>0</v>
      </c>
      <c r="R31" s="539">
        <f t="shared" si="6"/>
        <v>1500000</v>
      </c>
      <c r="S31" s="537">
        <f t="shared" si="16"/>
        <v>0</v>
      </c>
      <c r="T31" s="537">
        <f t="shared" si="7"/>
        <v>1500000</v>
      </c>
      <c r="U31" s="538">
        <f t="shared" si="8"/>
        <v>1500011</v>
      </c>
      <c r="V31" s="563">
        <v>0</v>
      </c>
      <c r="W31" s="537">
        <v>0</v>
      </c>
      <c r="X31" s="537">
        <f t="shared" si="9"/>
        <v>0</v>
      </c>
      <c r="Y31" s="562">
        <v>0</v>
      </c>
      <c r="Z31" s="563">
        <f t="shared" ref="Z31:AH31" si="26">SUM(Z28:Z30)</f>
        <v>0</v>
      </c>
      <c r="AA31" s="564"/>
      <c r="AB31" s="537">
        <f t="shared" si="10"/>
        <v>0</v>
      </c>
      <c r="AC31" s="562">
        <f t="shared" si="26"/>
        <v>0</v>
      </c>
      <c r="AD31" s="563">
        <f t="shared" si="26"/>
        <v>0</v>
      </c>
      <c r="AE31" s="564"/>
      <c r="AF31" s="537">
        <f t="shared" si="11"/>
        <v>0</v>
      </c>
      <c r="AG31" s="562">
        <f t="shared" si="26"/>
        <v>0</v>
      </c>
      <c r="AH31" s="565">
        <f t="shared" si="26"/>
        <v>0</v>
      </c>
      <c r="AI31" s="541">
        <v>0</v>
      </c>
      <c r="AJ31" s="542">
        <v>0</v>
      </c>
      <c r="AK31" s="542">
        <f t="shared" si="12"/>
        <v>0</v>
      </c>
      <c r="AL31" s="543">
        <f t="shared" si="20"/>
        <v>0</v>
      </c>
      <c r="AM31" s="566">
        <v>1500011</v>
      </c>
      <c r="AN31" s="542">
        <f t="shared" si="14"/>
        <v>-11</v>
      </c>
      <c r="AO31" s="567">
        <v>1500000</v>
      </c>
      <c r="AP31" s="567">
        <f t="shared" ref="AP31" si="27">SUM(AP28:AP30)</f>
        <v>1500011</v>
      </c>
      <c r="AQ31" s="567">
        <f>SUM(AQ28:AQ30)</f>
        <v>0</v>
      </c>
      <c r="AR31" s="567">
        <f>SUM(AR28:AR30)</f>
        <v>11</v>
      </c>
      <c r="AS31" s="568">
        <f>SUM(AS28:AS30)</f>
        <v>1500000</v>
      </c>
      <c r="AT31" s="569">
        <f>SUM(AT28:AT30)</f>
        <v>1500011</v>
      </c>
      <c r="AU31" s="274"/>
    </row>
    <row r="32" spans="1:47" s="275" customFormat="1" ht="25.5" x14ac:dyDescent="0.2">
      <c r="A32" s="535" t="s">
        <v>174</v>
      </c>
      <c r="B32" s="561"/>
      <c r="C32" s="537">
        <v>0</v>
      </c>
      <c r="D32" s="537">
        <f t="shared" si="4"/>
        <v>0</v>
      </c>
      <c r="E32" s="562"/>
      <c r="F32" s="563"/>
      <c r="G32" s="537">
        <v>0</v>
      </c>
      <c r="H32" s="537"/>
      <c r="I32" s="562"/>
      <c r="J32" s="563"/>
      <c r="K32" s="564"/>
      <c r="L32" s="537"/>
      <c r="M32" s="562"/>
      <c r="N32" s="563">
        <v>1000000</v>
      </c>
      <c r="O32" s="564"/>
      <c r="P32" s="537">
        <f t="shared" si="5"/>
        <v>1000000</v>
      </c>
      <c r="Q32" s="562">
        <v>1000000</v>
      </c>
      <c r="R32" s="539">
        <f t="shared" si="6"/>
        <v>1000000</v>
      </c>
      <c r="S32" s="537">
        <f t="shared" si="16"/>
        <v>0</v>
      </c>
      <c r="T32" s="537">
        <f t="shared" si="7"/>
        <v>1000000</v>
      </c>
      <c r="U32" s="538">
        <f t="shared" si="8"/>
        <v>1000000</v>
      </c>
      <c r="V32" s="563"/>
      <c r="W32" s="537">
        <v>0</v>
      </c>
      <c r="X32" s="537">
        <f t="shared" si="9"/>
        <v>0</v>
      </c>
      <c r="Y32" s="562"/>
      <c r="Z32" s="563"/>
      <c r="AA32" s="564"/>
      <c r="AB32" s="537">
        <f t="shared" si="10"/>
        <v>0</v>
      </c>
      <c r="AC32" s="562"/>
      <c r="AD32" s="563"/>
      <c r="AE32" s="564"/>
      <c r="AF32" s="537">
        <f t="shared" si="11"/>
        <v>0</v>
      </c>
      <c r="AG32" s="562"/>
      <c r="AH32" s="565"/>
      <c r="AI32" s="541">
        <v>0</v>
      </c>
      <c r="AJ32" s="542">
        <v>0</v>
      </c>
      <c r="AK32" s="542">
        <f t="shared" si="12"/>
        <v>0</v>
      </c>
      <c r="AL32" s="543">
        <f t="shared" si="20"/>
        <v>0</v>
      </c>
      <c r="AM32" s="541">
        <v>1000000</v>
      </c>
      <c r="AN32" s="542">
        <f t="shared" si="14"/>
        <v>0</v>
      </c>
      <c r="AO32" s="542">
        <v>1000000</v>
      </c>
      <c r="AP32" s="542">
        <f t="shared" si="21"/>
        <v>1000000</v>
      </c>
      <c r="AQ32" s="567"/>
      <c r="AR32" s="567"/>
      <c r="AS32" s="568">
        <v>1000000</v>
      </c>
      <c r="AT32" s="544">
        <f t="shared" ref="AT32:AT46" si="28">SUM(AQ32:AS32)</f>
        <v>1000000</v>
      </c>
      <c r="AU32" s="274"/>
    </row>
    <row r="33" spans="1:47" s="275" customFormat="1" ht="15" x14ac:dyDescent="0.2">
      <c r="A33" s="535" t="s">
        <v>175</v>
      </c>
      <c r="B33" s="561">
        <v>31761613</v>
      </c>
      <c r="C33" s="537">
        <v>12947000</v>
      </c>
      <c r="D33" s="537">
        <f t="shared" si="4"/>
        <v>44708613</v>
      </c>
      <c r="E33" s="562">
        <v>46777343</v>
      </c>
      <c r="F33" s="563"/>
      <c r="G33" s="537">
        <v>0</v>
      </c>
      <c r="H33" s="537"/>
      <c r="I33" s="562"/>
      <c r="J33" s="563"/>
      <c r="K33" s="564"/>
      <c r="L33" s="537"/>
      <c r="M33" s="562"/>
      <c r="N33" s="563"/>
      <c r="O33" s="564"/>
      <c r="P33" s="537">
        <f t="shared" si="5"/>
        <v>0</v>
      </c>
      <c r="Q33" s="562"/>
      <c r="R33" s="539">
        <f t="shared" si="6"/>
        <v>31761613</v>
      </c>
      <c r="S33" s="537">
        <f t="shared" si="16"/>
        <v>12947000</v>
      </c>
      <c r="T33" s="537">
        <f t="shared" si="7"/>
        <v>44708613</v>
      </c>
      <c r="U33" s="538">
        <f t="shared" si="8"/>
        <v>46777343</v>
      </c>
      <c r="V33" s="563"/>
      <c r="W33" s="537">
        <v>0</v>
      </c>
      <c r="X33" s="537">
        <f t="shared" si="9"/>
        <v>0</v>
      </c>
      <c r="Y33" s="562">
        <v>290568</v>
      </c>
      <c r="Z33" s="563"/>
      <c r="AA33" s="564"/>
      <c r="AB33" s="537">
        <f t="shared" si="10"/>
        <v>0</v>
      </c>
      <c r="AC33" s="562"/>
      <c r="AD33" s="563"/>
      <c r="AE33" s="564"/>
      <c r="AF33" s="537">
        <f t="shared" si="11"/>
        <v>0</v>
      </c>
      <c r="AG33" s="562"/>
      <c r="AH33" s="565"/>
      <c r="AI33" s="541">
        <v>0</v>
      </c>
      <c r="AJ33" s="542">
        <v>0</v>
      </c>
      <c r="AK33" s="542">
        <f t="shared" si="12"/>
        <v>0</v>
      </c>
      <c r="AL33" s="543">
        <f t="shared" si="20"/>
        <v>290568</v>
      </c>
      <c r="AM33" s="541">
        <v>31761613</v>
      </c>
      <c r="AN33" s="542">
        <f t="shared" si="14"/>
        <v>0</v>
      </c>
      <c r="AO33" s="542">
        <v>31761613</v>
      </c>
      <c r="AP33" s="542">
        <f t="shared" si="21"/>
        <v>47067911</v>
      </c>
      <c r="AQ33" s="567"/>
      <c r="AR33" s="567">
        <v>47067911</v>
      </c>
      <c r="AS33" s="568"/>
      <c r="AT33" s="544">
        <f t="shared" si="28"/>
        <v>47067911</v>
      </c>
      <c r="AU33" s="274"/>
    </row>
    <row r="34" spans="1:47" s="275" customFormat="1" ht="22.5" x14ac:dyDescent="0.2">
      <c r="A34" s="570" t="s">
        <v>176</v>
      </c>
      <c r="B34" s="561">
        <v>160135187</v>
      </c>
      <c r="C34" s="537">
        <v>12001286</v>
      </c>
      <c r="D34" s="537">
        <f t="shared" si="4"/>
        <v>172136473</v>
      </c>
      <c r="E34" s="562">
        <v>172136473</v>
      </c>
      <c r="F34" s="563">
        <v>31150000</v>
      </c>
      <c r="G34" s="537">
        <v>7414500</v>
      </c>
      <c r="H34" s="537">
        <v>38564500</v>
      </c>
      <c r="I34" s="562">
        <v>42433382</v>
      </c>
      <c r="J34" s="563"/>
      <c r="K34" s="564"/>
      <c r="L34" s="537"/>
      <c r="M34" s="562"/>
      <c r="N34" s="563"/>
      <c r="O34" s="564"/>
      <c r="P34" s="537">
        <f t="shared" si="5"/>
        <v>0</v>
      </c>
      <c r="Q34" s="562"/>
      <c r="R34" s="539">
        <f t="shared" si="6"/>
        <v>191285187</v>
      </c>
      <c r="S34" s="537">
        <f t="shared" si="16"/>
        <v>19415786</v>
      </c>
      <c r="T34" s="537">
        <f>R34+S34</f>
        <v>210700973</v>
      </c>
      <c r="U34" s="538">
        <f t="shared" si="8"/>
        <v>214569855</v>
      </c>
      <c r="V34" s="563"/>
      <c r="W34" s="537">
        <v>0</v>
      </c>
      <c r="X34" s="537">
        <f t="shared" si="9"/>
        <v>0</v>
      </c>
      <c r="Y34" s="562"/>
      <c r="Z34" s="563"/>
      <c r="AA34" s="564"/>
      <c r="AB34" s="537">
        <f t="shared" si="10"/>
        <v>0</v>
      </c>
      <c r="AC34" s="562"/>
      <c r="AD34" s="563"/>
      <c r="AE34" s="564"/>
      <c r="AF34" s="537">
        <f t="shared" si="11"/>
        <v>0</v>
      </c>
      <c r="AG34" s="562"/>
      <c r="AH34" s="565"/>
      <c r="AI34" s="541">
        <v>0</v>
      </c>
      <c r="AJ34" s="542">
        <v>0</v>
      </c>
      <c r="AK34" s="542">
        <f t="shared" si="12"/>
        <v>0</v>
      </c>
      <c r="AL34" s="543">
        <f t="shared" si="20"/>
        <v>0</v>
      </c>
      <c r="AM34" s="541">
        <v>191285187</v>
      </c>
      <c r="AN34" s="542">
        <f t="shared" si="14"/>
        <v>1013092</v>
      </c>
      <c r="AO34" s="542">
        <v>192298279</v>
      </c>
      <c r="AP34" s="542">
        <f t="shared" si="21"/>
        <v>214569855</v>
      </c>
      <c r="AQ34" s="567"/>
      <c r="AR34" s="567">
        <v>214569855</v>
      </c>
      <c r="AS34" s="568"/>
      <c r="AT34" s="544">
        <f t="shared" si="28"/>
        <v>214569855</v>
      </c>
      <c r="AU34" s="274"/>
    </row>
    <row r="35" spans="1:47" s="266" customFormat="1" ht="15" x14ac:dyDescent="0.2">
      <c r="A35" s="511" t="s">
        <v>658</v>
      </c>
      <c r="B35" s="287"/>
      <c r="C35" s="272">
        <v>0</v>
      </c>
      <c r="D35" s="272">
        <f t="shared" si="4"/>
        <v>0</v>
      </c>
      <c r="E35" s="281"/>
      <c r="F35" s="278"/>
      <c r="G35" s="272">
        <v>0</v>
      </c>
      <c r="H35" s="272"/>
      <c r="I35" s="281"/>
      <c r="J35" s="278"/>
      <c r="K35" s="271"/>
      <c r="L35" s="272"/>
      <c r="M35" s="281"/>
      <c r="N35" s="278"/>
      <c r="O35" s="271"/>
      <c r="P35" s="272">
        <f t="shared" si="5"/>
        <v>0</v>
      </c>
      <c r="Q35" s="281"/>
      <c r="R35" s="277">
        <f t="shared" si="6"/>
        <v>0</v>
      </c>
      <c r="S35" s="272">
        <f t="shared" si="16"/>
        <v>0</v>
      </c>
      <c r="T35" s="272">
        <f t="shared" si="7"/>
        <v>0</v>
      </c>
      <c r="U35" s="280">
        <f t="shared" si="8"/>
        <v>0</v>
      </c>
      <c r="V35" s="278"/>
      <c r="W35" s="272">
        <v>0</v>
      </c>
      <c r="X35" s="272">
        <f t="shared" si="9"/>
        <v>0</v>
      </c>
      <c r="Y35" s="281"/>
      <c r="Z35" s="278"/>
      <c r="AA35" s="271"/>
      <c r="AB35" s="272">
        <f t="shared" si="10"/>
        <v>0</v>
      </c>
      <c r="AC35" s="281"/>
      <c r="AD35" s="278"/>
      <c r="AE35" s="271"/>
      <c r="AF35" s="272">
        <f t="shared" si="11"/>
        <v>0</v>
      </c>
      <c r="AG35" s="281"/>
      <c r="AH35" s="285"/>
      <c r="AI35" s="525">
        <v>0</v>
      </c>
      <c r="AJ35" s="526">
        <v>0</v>
      </c>
      <c r="AK35" s="526">
        <f t="shared" si="12"/>
        <v>0</v>
      </c>
      <c r="AL35" s="527">
        <f t="shared" si="20"/>
        <v>0</v>
      </c>
      <c r="AM35" s="525">
        <v>0</v>
      </c>
      <c r="AN35" s="526">
        <f t="shared" si="14"/>
        <v>0</v>
      </c>
      <c r="AO35" s="526">
        <v>0</v>
      </c>
      <c r="AP35" s="526">
        <f t="shared" si="21"/>
        <v>0</v>
      </c>
      <c r="AQ35" s="532"/>
      <c r="AR35" s="532"/>
      <c r="AS35" s="533"/>
      <c r="AT35" s="528">
        <f t="shared" si="28"/>
        <v>0</v>
      </c>
      <c r="AU35" s="265"/>
    </row>
    <row r="36" spans="1:47" s="266" customFormat="1" ht="15" x14ac:dyDescent="0.2">
      <c r="A36" s="511" t="s">
        <v>657</v>
      </c>
      <c r="B36" s="287"/>
      <c r="C36" s="272">
        <v>0</v>
      </c>
      <c r="D36" s="272">
        <f t="shared" si="4"/>
        <v>0</v>
      </c>
      <c r="E36" s="281"/>
      <c r="F36" s="278"/>
      <c r="G36" s="272">
        <v>0</v>
      </c>
      <c r="H36" s="272"/>
      <c r="I36" s="281"/>
      <c r="J36" s="278">
        <v>1296000</v>
      </c>
      <c r="K36" s="271"/>
      <c r="L36" s="272">
        <v>1296000</v>
      </c>
      <c r="M36" s="281"/>
      <c r="N36" s="278"/>
      <c r="O36" s="271"/>
      <c r="P36" s="272">
        <f t="shared" si="5"/>
        <v>0</v>
      </c>
      <c r="Q36" s="281"/>
      <c r="R36" s="277">
        <f t="shared" si="6"/>
        <v>1296000</v>
      </c>
      <c r="S36" s="272">
        <f t="shared" si="16"/>
        <v>0</v>
      </c>
      <c r="T36" s="272">
        <f t="shared" si="7"/>
        <v>1296000</v>
      </c>
      <c r="U36" s="280">
        <f t="shared" si="8"/>
        <v>0</v>
      </c>
      <c r="V36" s="278"/>
      <c r="W36" s="272">
        <v>0</v>
      </c>
      <c r="X36" s="272">
        <f t="shared" si="9"/>
        <v>0</v>
      </c>
      <c r="Y36" s="281"/>
      <c r="Z36" s="278"/>
      <c r="AA36" s="271"/>
      <c r="AB36" s="272">
        <f t="shared" si="10"/>
        <v>0</v>
      </c>
      <c r="AC36" s="281"/>
      <c r="AD36" s="278"/>
      <c r="AE36" s="271"/>
      <c r="AF36" s="272">
        <f t="shared" si="11"/>
        <v>0</v>
      </c>
      <c r="AG36" s="281"/>
      <c r="AH36" s="285"/>
      <c r="AI36" s="525">
        <v>0</v>
      </c>
      <c r="AJ36" s="526">
        <v>0</v>
      </c>
      <c r="AK36" s="526">
        <f t="shared" si="12"/>
        <v>0</v>
      </c>
      <c r="AL36" s="527">
        <f t="shared" si="20"/>
        <v>0</v>
      </c>
      <c r="AM36" s="525">
        <v>1296000</v>
      </c>
      <c r="AN36" s="526">
        <f t="shared" si="14"/>
        <v>0</v>
      </c>
      <c r="AO36" s="526">
        <v>1296000</v>
      </c>
      <c r="AP36" s="526">
        <f t="shared" si="21"/>
        <v>0</v>
      </c>
      <c r="AQ36" s="532"/>
      <c r="AR36" s="532"/>
      <c r="AS36" s="533"/>
      <c r="AT36" s="528">
        <f t="shared" si="28"/>
        <v>0</v>
      </c>
      <c r="AU36" s="265"/>
    </row>
    <row r="37" spans="1:47" s="266" customFormat="1" ht="15" x14ac:dyDescent="0.2">
      <c r="A37" s="511" t="s">
        <v>656</v>
      </c>
      <c r="B37" s="287"/>
      <c r="C37" s="272">
        <v>0</v>
      </c>
      <c r="D37" s="272">
        <f t="shared" si="4"/>
        <v>0</v>
      </c>
      <c r="E37" s="281"/>
      <c r="F37" s="278"/>
      <c r="G37" s="272">
        <v>0</v>
      </c>
      <c r="H37" s="272"/>
      <c r="I37" s="281"/>
      <c r="J37" s="278"/>
      <c r="K37" s="271"/>
      <c r="L37" s="272"/>
      <c r="M37" s="281"/>
      <c r="N37" s="278"/>
      <c r="O37" s="271"/>
      <c r="P37" s="272">
        <f t="shared" si="5"/>
        <v>0</v>
      </c>
      <c r="Q37" s="281"/>
      <c r="R37" s="277">
        <f t="shared" si="6"/>
        <v>0</v>
      </c>
      <c r="S37" s="272">
        <f t="shared" si="16"/>
        <v>0</v>
      </c>
      <c r="T37" s="272">
        <f t="shared" si="7"/>
        <v>0</v>
      </c>
      <c r="U37" s="280">
        <f t="shared" si="8"/>
        <v>0</v>
      </c>
      <c r="V37" s="278"/>
      <c r="W37" s="272">
        <v>0</v>
      </c>
      <c r="X37" s="272">
        <f t="shared" si="9"/>
        <v>0</v>
      </c>
      <c r="Y37" s="281"/>
      <c r="Z37" s="278"/>
      <c r="AA37" s="271"/>
      <c r="AB37" s="272">
        <f t="shared" si="10"/>
        <v>0</v>
      </c>
      <c r="AC37" s="281"/>
      <c r="AD37" s="278"/>
      <c r="AE37" s="271"/>
      <c r="AF37" s="272">
        <f t="shared" si="11"/>
        <v>0</v>
      </c>
      <c r="AG37" s="281"/>
      <c r="AH37" s="285"/>
      <c r="AI37" s="525">
        <v>0</v>
      </c>
      <c r="AJ37" s="526">
        <v>0</v>
      </c>
      <c r="AK37" s="526">
        <f t="shared" si="12"/>
        <v>0</v>
      </c>
      <c r="AL37" s="527">
        <f t="shared" si="20"/>
        <v>0</v>
      </c>
      <c r="AM37" s="525">
        <v>0</v>
      </c>
      <c r="AN37" s="526">
        <f>AO37-AM37</f>
        <v>0</v>
      </c>
      <c r="AO37" s="526">
        <v>0</v>
      </c>
      <c r="AP37" s="526">
        <f t="shared" si="21"/>
        <v>0</v>
      </c>
      <c r="AQ37" s="532"/>
      <c r="AR37" s="532"/>
      <c r="AS37" s="533"/>
      <c r="AT37" s="528">
        <f t="shared" si="28"/>
        <v>0</v>
      </c>
      <c r="AU37" s="265"/>
    </row>
    <row r="38" spans="1:47" s="266" customFormat="1" ht="15" x14ac:dyDescent="0.2">
      <c r="A38" s="511" t="s">
        <v>655</v>
      </c>
      <c r="B38" s="287">
        <v>5665670</v>
      </c>
      <c r="C38" s="272">
        <v>0</v>
      </c>
      <c r="D38" s="272">
        <f t="shared" si="4"/>
        <v>5665670</v>
      </c>
      <c r="E38" s="281">
        <v>5935000</v>
      </c>
      <c r="F38" s="278"/>
      <c r="G38" s="272">
        <v>0</v>
      </c>
      <c r="H38" s="272"/>
      <c r="I38" s="281"/>
      <c r="J38" s="278"/>
      <c r="K38" s="271"/>
      <c r="L38" s="272"/>
      <c r="M38" s="281"/>
      <c r="N38" s="278"/>
      <c r="O38" s="271"/>
      <c r="P38" s="272">
        <f t="shared" si="5"/>
        <v>0</v>
      </c>
      <c r="Q38" s="281"/>
      <c r="R38" s="277">
        <f t="shared" si="6"/>
        <v>5665670</v>
      </c>
      <c r="S38" s="272">
        <f t="shared" si="16"/>
        <v>0</v>
      </c>
      <c r="T38" s="272">
        <f t="shared" si="7"/>
        <v>5665670</v>
      </c>
      <c r="U38" s="280">
        <f t="shared" si="8"/>
        <v>5935000</v>
      </c>
      <c r="V38" s="278">
        <v>61746785</v>
      </c>
      <c r="W38" s="272">
        <v>0</v>
      </c>
      <c r="X38" s="272">
        <f t="shared" si="9"/>
        <v>61746785</v>
      </c>
      <c r="Y38" s="281">
        <v>91965000</v>
      </c>
      <c r="Z38" s="278"/>
      <c r="AA38" s="271"/>
      <c r="AB38" s="272">
        <f t="shared" si="10"/>
        <v>0</v>
      </c>
      <c r="AC38" s="281"/>
      <c r="AD38" s="278"/>
      <c r="AE38" s="271"/>
      <c r="AF38" s="272">
        <f t="shared" si="11"/>
        <v>0</v>
      </c>
      <c r="AG38" s="281"/>
      <c r="AH38" s="285"/>
      <c r="AI38" s="525">
        <v>61746785</v>
      </c>
      <c r="AJ38" s="526">
        <v>0</v>
      </c>
      <c r="AK38" s="526">
        <f t="shared" si="12"/>
        <v>61746785</v>
      </c>
      <c r="AL38" s="527">
        <f t="shared" si="20"/>
        <v>91965000</v>
      </c>
      <c r="AM38" s="525">
        <v>67412455</v>
      </c>
      <c r="AN38" s="526">
        <f t="shared" si="14"/>
        <v>0</v>
      </c>
      <c r="AO38" s="526">
        <v>67412455</v>
      </c>
      <c r="AP38" s="526">
        <f t="shared" si="21"/>
        <v>97900000</v>
      </c>
      <c r="AQ38" s="532"/>
      <c r="AR38" s="532">
        <v>97900000</v>
      </c>
      <c r="AS38" s="533"/>
      <c r="AT38" s="528">
        <f t="shared" si="28"/>
        <v>97900000</v>
      </c>
      <c r="AU38" s="265"/>
    </row>
    <row r="39" spans="1:47" s="266" customFormat="1" ht="15" x14ac:dyDescent="0.2">
      <c r="A39" s="511" t="s">
        <v>654</v>
      </c>
      <c r="B39" s="287">
        <v>13994922</v>
      </c>
      <c r="C39" s="272">
        <v>0</v>
      </c>
      <c r="D39" s="272">
        <f t="shared" si="4"/>
        <v>13994922</v>
      </c>
      <c r="E39" s="281">
        <v>13994922</v>
      </c>
      <c r="F39" s="278"/>
      <c r="G39" s="272">
        <v>0</v>
      </c>
      <c r="H39" s="272"/>
      <c r="I39" s="281"/>
      <c r="J39" s="278"/>
      <c r="K39" s="271"/>
      <c r="L39" s="272"/>
      <c r="M39" s="281"/>
      <c r="N39" s="278"/>
      <c r="O39" s="271"/>
      <c r="P39" s="272">
        <f t="shared" si="5"/>
        <v>0</v>
      </c>
      <c r="Q39" s="281"/>
      <c r="R39" s="277">
        <f t="shared" si="6"/>
        <v>13994922</v>
      </c>
      <c r="S39" s="272">
        <f t="shared" si="16"/>
        <v>0</v>
      </c>
      <c r="T39" s="272">
        <f t="shared" si="7"/>
        <v>13994922</v>
      </c>
      <c r="U39" s="280">
        <f t="shared" si="8"/>
        <v>13994922</v>
      </c>
      <c r="V39" s="278">
        <v>2500000</v>
      </c>
      <c r="W39" s="272">
        <v>0</v>
      </c>
      <c r="X39" s="272">
        <f t="shared" si="9"/>
        <v>2500000</v>
      </c>
      <c r="Y39" s="281">
        <v>2500000</v>
      </c>
      <c r="Z39" s="278"/>
      <c r="AA39" s="271"/>
      <c r="AB39" s="272">
        <f t="shared" si="10"/>
        <v>0</v>
      </c>
      <c r="AC39" s="281"/>
      <c r="AD39" s="278"/>
      <c r="AE39" s="271"/>
      <c r="AF39" s="272">
        <f t="shared" si="11"/>
        <v>0</v>
      </c>
      <c r="AG39" s="281"/>
      <c r="AH39" s="285"/>
      <c r="AI39" s="525">
        <v>2500000</v>
      </c>
      <c r="AJ39" s="526">
        <v>0</v>
      </c>
      <c r="AK39" s="526">
        <f t="shared" si="12"/>
        <v>2500000</v>
      </c>
      <c r="AL39" s="527">
        <f t="shared" si="20"/>
        <v>2500000</v>
      </c>
      <c r="AM39" s="525">
        <v>16494922</v>
      </c>
      <c r="AN39" s="526">
        <f t="shared" si="14"/>
        <v>0</v>
      </c>
      <c r="AO39" s="526">
        <v>16494922</v>
      </c>
      <c r="AP39" s="526">
        <f t="shared" ref="AP39:AP59" si="29">AL39+U39</f>
        <v>16494922</v>
      </c>
      <c r="AQ39" s="532"/>
      <c r="AR39" s="532"/>
      <c r="AS39" s="533">
        <v>16494922</v>
      </c>
      <c r="AT39" s="528">
        <f t="shared" si="28"/>
        <v>16494922</v>
      </c>
      <c r="AU39" s="265"/>
    </row>
    <row r="40" spans="1:47" s="266" customFormat="1" ht="15" x14ac:dyDescent="0.2">
      <c r="A40" s="511" t="s">
        <v>653</v>
      </c>
      <c r="B40" s="287">
        <v>9891280</v>
      </c>
      <c r="C40" s="272">
        <v>0</v>
      </c>
      <c r="D40" s="272">
        <f t="shared" si="4"/>
        <v>9891280</v>
      </c>
      <c r="E40" s="281"/>
      <c r="F40" s="278"/>
      <c r="G40" s="272">
        <v>0</v>
      </c>
      <c r="H40" s="272"/>
      <c r="I40" s="281"/>
      <c r="J40" s="278"/>
      <c r="K40" s="271"/>
      <c r="L40" s="272"/>
      <c r="M40" s="281"/>
      <c r="N40" s="278"/>
      <c r="O40" s="271"/>
      <c r="P40" s="272">
        <f t="shared" si="5"/>
        <v>0</v>
      </c>
      <c r="Q40" s="281"/>
      <c r="R40" s="277">
        <f t="shared" si="6"/>
        <v>9891280</v>
      </c>
      <c r="S40" s="272">
        <f t="shared" si="16"/>
        <v>0</v>
      </c>
      <c r="T40" s="272">
        <f t="shared" si="7"/>
        <v>9891280</v>
      </c>
      <c r="U40" s="280">
        <f t="shared" si="8"/>
        <v>0</v>
      </c>
      <c r="V40" s="278">
        <v>95684120</v>
      </c>
      <c r="W40" s="272">
        <v>0</v>
      </c>
      <c r="X40" s="272">
        <f t="shared" si="9"/>
        <v>95684120</v>
      </c>
      <c r="Y40" s="281">
        <v>128036000</v>
      </c>
      <c r="Z40" s="278"/>
      <c r="AA40" s="271"/>
      <c r="AB40" s="272">
        <f t="shared" si="10"/>
        <v>0</v>
      </c>
      <c r="AC40" s="281"/>
      <c r="AD40" s="278"/>
      <c r="AE40" s="271"/>
      <c r="AF40" s="272">
        <f t="shared" si="11"/>
        <v>0</v>
      </c>
      <c r="AG40" s="281"/>
      <c r="AH40" s="285"/>
      <c r="AI40" s="525">
        <v>95684120</v>
      </c>
      <c r="AJ40" s="526">
        <v>0</v>
      </c>
      <c r="AK40" s="526">
        <f t="shared" si="12"/>
        <v>95684120</v>
      </c>
      <c r="AL40" s="527">
        <f t="shared" si="20"/>
        <v>128036000</v>
      </c>
      <c r="AM40" s="525">
        <v>105575400</v>
      </c>
      <c r="AN40" s="526">
        <f t="shared" si="14"/>
        <v>0</v>
      </c>
      <c r="AO40" s="526">
        <v>105575400</v>
      </c>
      <c r="AP40" s="526">
        <f t="shared" si="29"/>
        <v>128036000</v>
      </c>
      <c r="AQ40" s="532"/>
      <c r="AR40" s="532"/>
      <c r="AS40" s="533">
        <v>128036000</v>
      </c>
      <c r="AT40" s="528">
        <f t="shared" si="28"/>
        <v>128036000</v>
      </c>
      <c r="AU40" s="265"/>
    </row>
    <row r="41" spans="1:47" s="266" customFormat="1" ht="14.25" customHeight="1" x14ac:dyDescent="0.2">
      <c r="A41" s="511" t="s">
        <v>652</v>
      </c>
      <c r="B41" s="287"/>
      <c r="C41" s="272">
        <v>0</v>
      </c>
      <c r="D41" s="272">
        <f t="shared" si="4"/>
        <v>0</v>
      </c>
      <c r="E41" s="281">
        <v>23729500</v>
      </c>
      <c r="F41" s="278"/>
      <c r="G41" s="272">
        <v>0</v>
      </c>
      <c r="H41" s="272"/>
      <c r="I41" s="281"/>
      <c r="J41" s="278"/>
      <c r="K41" s="271"/>
      <c r="L41" s="272"/>
      <c r="M41" s="281"/>
      <c r="N41" s="278"/>
      <c r="O41" s="271"/>
      <c r="P41" s="272">
        <f t="shared" si="5"/>
        <v>0</v>
      </c>
      <c r="Q41" s="281"/>
      <c r="R41" s="277">
        <f t="shared" si="6"/>
        <v>0</v>
      </c>
      <c r="S41" s="272">
        <f t="shared" si="16"/>
        <v>0</v>
      </c>
      <c r="T41" s="272">
        <f t="shared" si="7"/>
        <v>0</v>
      </c>
      <c r="U41" s="280">
        <f t="shared" si="8"/>
        <v>23729500</v>
      </c>
      <c r="V41" s="278">
        <v>181823679</v>
      </c>
      <c r="W41" s="272">
        <v>0</v>
      </c>
      <c r="X41" s="272">
        <f t="shared" si="9"/>
        <v>181823679</v>
      </c>
      <c r="Y41" s="281">
        <v>271378625</v>
      </c>
      <c r="Z41" s="278"/>
      <c r="AA41" s="271"/>
      <c r="AB41" s="272">
        <f t="shared" si="10"/>
        <v>0</v>
      </c>
      <c r="AC41" s="281"/>
      <c r="AD41" s="278"/>
      <c r="AE41" s="271"/>
      <c r="AF41" s="272">
        <f t="shared" si="11"/>
        <v>0</v>
      </c>
      <c r="AG41" s="281"/>
      <c r="AH41" s="285"/>
      <c r="AI41" s="525">
        <v>181823679</v>
      </c>
      <c r="AJ41" s="526">
        <v>0</v>
      </c>
      <c r="AK41" s="526">
        <f t="shared" si="12"/>
        <v>181823679</v>
      </c>
      <c r="AL41" s="527">
        <f t="shared" si="20"/>
        <v>271378625</v>
      </c>
      <c r="AM41" s="525">
        <v>181823679</v>
      </c>
      <c r="AN41" s="526">
        <f t="shared" si="14"/>
        <v>0</v>
      </c>
      <c r="AO41" s="526">
        <v>181823679</v>
      </c>
      <c r="AP41" s="526">
        <f t="shared" si="29"/>
        <v>295108125</v>
      </c>
      <c r="AQ41" s="532"/>
      <c r="AR41" s="532"/>
      <c r="AS41" s="533">
        <v>295108125</v>
      </c>
      <c r="AT41" s="528">
        <f t="shared" si="28"/>
        <v>295108125</v>
      </c>
      <c r="AU41" s="265"/>
    </row>
    <row r="42" spans="1:47" s="266" customFormat="1" ht="15" x14ac:dyDescent="0.2">
      <c r="A42" s="511" t="s">
        <v>651</v>
      </c>
      <c r="B42" s="287">
        <v>26604014</v>
      </c>
      <c r="C42" s="272">
        <v>0</v>
      </c>
      <c r="D42" s="272">
        <f t="shared" si="4"/>
        <v>26604014</v>
      </c>
      <c r="E42" s="281">
        <v>26604014</v>
      </c>
      <c r="F42" s="278"/>
      <c r="G42" s="272">
        <v>0</v>
      </c>
      <c r="H42" s="272"/>
      <c r="I42" s="281"/>
      <c r="J42" s="278"/>
      <c r="K42" s="271"/>
      <c r="L42" s="272"/>
      <c r="M42" s="281"/>
      <c r="N42" s="278"/>
      <c r="O42" s="271"/>
      <c r="P42" s="272">
        <f t="shared" si="5"/>
        <v>0</v>
      </c>
      <c r="Q42" s="281"/>
      <c r="R42" s="277">
        <f t="shared" si="6"/>
        <v>26604014</v>
      </c>
      <c r="S42" s="272">
        <f t="shared" si="16"/>
        <v>0</v>
      </c>
      <c r="T42" s="272">
        <f t="shared" si="7"/>
        <v>26604014</v>
      </c>
      <c r="U42" s="280">
        <f t="shared" si="8"/>
        <v>26604014</v>
      </c>
      <c r="V42" s="278">
        <v>1135000</v>
      </c>
      <c r="W42" s="272">
        <v>0</v>
      </c>
      <c r="X42" s="272">
        <f t="shared" si="9"/>
        <v>1135000</v>
      </c>
      <c r="Y42" s="281">
        <v>1135000</v>
      </c>
      <c r="Z42" s="278"/>
      <c r="AA42" s="271"/>
      <c r="AB42" s="272">
        <f t="shared" si="10"/>
        <v>0</v>
      </c>
      <c r="AC42" s="281"/>
      <c r="AD42" s="278"/>
      <c r="AE42" s="271"/>
      <c r="AF42" s="272">
        <f t="shared" si="11"/>
        <v>0</v>
      </c>
      <c r="AG42" s="281"/>
      <c r="AH42" s="285"/>
      <c r="AI42" s="525">
        <v>1135000</v>
      </c>
      <c r="AJ42" s="526">
        <v>0</v>
      </c>
      <c r="AK42" s="526">
        <f t="shared" si="12"/>
        <v>1135000</v>
      </c>
      <c r="AL42" s="527">
        <f t="shared" si="20"/>
        <v>1135000</v>
      </c>
      <c r="AM42" s="525">
        <v>27739014</v>
      </c>
      <c r="AN42" s="526">
        <f t="shared" si="14"/>
        <v>0</v>
      </c>
      <c r="AO42" s="526">
        <v>27739014</v>
      </c>
      <c r="AP42" s="526">
        <f t="shared" si="29"/>
        <v>27739014</v>
      </c>
      <c r="AQ42" s="532"/>
      <c r="AR42" s="532"/>
      <c r="AS42" s="533">
        <v>27739014</v>
      </c>
      <c r="AT42" s="528">
        <f t="shared" si="28"/>
        <v>27739014</v>
      </c>
      <c r="AU42" s="265"/>
    </row>
    <row r="43" spans="1:47" s="266" customFormat="1" ht="17.25" customHeight="1" x14ac:dyDescent="0.2">
      <c r="A43" s="511" t="s">
        <v>650</v>
      </c>
      <c r="B43" s="287">
        <v>6061114</v>
      </c>
      <c r="C43" s="272">
        <v>0</v>
      </c>
      <c r="D43" s="272">
        <f t="shared" si="4"/>
        <v>6061114</v>
      </c>
      <c r="E43" s="281">
        <v>6061114</v>
      </c>
      <c r="F43" s="278"/>
      <c r="G43" s="272">
        <v>0</v>
      </c>
      <c r="H43" s="272"/>
      <c r="I43" s="281"/>
      <c r="J43" s="278"/>
      <c r="K43" s="271"/>
      <c r="L43" s="272"/>
      <c r="M43" s="281"/>
      <c r="N43" s="278"/>
      <c r="O43" s="271"/>
      <c r="P43" s="272">
        <f t="shared" si="5"/>
        <v>0</v>
      </c>
      <c r="Q43" s="281"/>
      <c r="R43" s="277">
        <f t="shared" si="6"/>
        <v>6061114</v>
      </c>
      <c r="S43" s="272">
        <f t="shared" si="16"/>
        <v>0</v>
      </c>
      <c r="T43" s="272">
        <f t="shared" si="7"/>
        <v>6061114</v>
      </c>
      <c r="U43" s="280">
        <f t="shared" si="8"/>
        <v>6061114</v>
      </c>
      <c r="V43" s="278">
        <v>1300000</v>
      </c>
      <c r="W43" s="272">
        <v>0</v>
      </c>
      <c r="X43" s="272">
        <f t="shared" si="9"/>
        <v>1300000</v>
      </c>
      <c r="Y43" s="281">
        <v>1300000</v>
      </c>
      <c r="Z43" s="278"/>
      <c r="AA43" s="271"/>
      <c r="AB43" s="272">
        <f t="shared" si="10"/>
        <v>0</v>
      </c>
      <c r="AC43" s="281"/>
      <c r="AD43" s="278"/>
      <c r="AE43" s="271"/>
      <c r="AF43" s="272">
        <f t="shared" si="11"/>
        <v>0</v>
      </c>
      <c r="AG43" s="281"/>
      <c r="AH43" s="285"/>
      <c r="AI43" s="525">
        <v>1300000</v>
      </c>
      <c r="AJ43" s="526">
        <v>0</v>
      </c>
      <c r="AK43" s="526">
        <f t="shared" si="12"/>
        <v>1300000</v>
      </c>
      <c r="AL43" s="527">
        <f t="shared" si="20"/>
        <v>1300000</v>
      </c>
      <c r="AM43" s="525">
        <v>7361114</v>
      </c>
      <c r="AN43" s="526">
        <f t="shared" si="14"/>
        <v>0</v>
      </c>
      <c r="AO43" s="526">
        <v>7361114</v>
      </c>
      <c r="AP43" s="526">
        <f t="shared" si="29"/>
        <v>7361114</v>
      </c>
      <c r="AQ43" s="532"/>
      <c r="AR43" s="532"/>
      <c r="AS43" s="533">
        <v>7361114</v>
      </c>
      <c r="AT43" s="528">
        <f t="shared" si="28"/>
        <v>7361114</v>
      </c>
      <c r="AU43" s="265"/>
    </row>
    <row r="44" spans="1:47" s="266" customFormat="1" ht="17.25" customHeight="1" x14ac:dyDescent="0.2">
      <c r="A44" s="511" t="s">
        <v>649</v>
      </c>
      <c r="B44" s="287"/>
      <c r="C44" s="272">
        <v>47094716</v>
      </c>
      <c r="D44" s="272">
        <f t="shared" si="4"/>
        <v>47094716</v>
      </c>
      <c r="E44" s="281">
        <v>30661336</v>
      </c>
      <c r="F44" s="278"/>
      <c r="G44" s="272">
        <v>0</v>
      </c>
      <c r="H44" s="272"/>
      <c r="I44" s="281"/>
      <c r="J44" s="278"/>
      <c r="K44" s="271"/>
      <c r="L44" s="272"/>
      <c r="M44" s="281"/>
      <c r="N44" s="278"/>
      <c r="O44" s="271"/>
      <c r="P44" s="272">
        <f t="shared" si="5"/>
        <v>0</v>
      </c>
      <c r="Q44" s="281"/>
      <c r="R44" s="277">
        <f t="shared" si="6"/>
        <v>0</v>
      </c>
      <c r="S44" s="272">
        <f t="shared" si="16"/>
        <v>47094716</v>
      </c>
      <c r="T44" s="272">
        <f t="shared" si="7"/>
        <v>47094716</v>
      </c>
      <c r="U44" s="280">
        <f t="shared" si="8"/>
        <v>30661336</v>
      </c>
      <c r="V44" s="278"/>
      <c r="W44" s="272">
        <v>0</v>
      </c>
      <c r="X44" s="272">
        <f t="shared" si="9"/>
        <v>0</v>
      </c>
      <c r="Y44" s="281">
        <v>16433380</v>
      </c>
      <c r="Z44" s="278"/>
      <c r="AA44" s="271"/>
      <c r="AB44" s="272">
        <f t="shared" si="10"/>
        <v>0</v>
      </c>
      <c r="AC44" s="281"/>
      <c r="AD44" s="278"/>
      <c r="AE44" s="271"/>
      <c r="AF44" s="272">
        <f t="shared" si="11"/>
        <v>0</v>
      </c>
      <c r="AG44" s="281"/>
      <c r="AH44" s="285"/>
      <c r="AI44" s="525">
        <v>0</v>
      </c>
      <c r="AJ44" s="526">
        <v>0</v>
      </c>
      <c r="AK44" s="526">
        <f t="shared" si="12"/>
        <v>0</v>
      </c>
      <c r="AL44" s="527">
        <f t="shared" si="20"/>
        <v>16433380</v>
      </c>
      <c r="AM44" s="525"/>
      <c r="AN44" s="526">
        <f t="shared" si="14"/>
        <v>47094716</v>
      </c>
      <c r="AO44" s="526">
        <v>47094716</v>
      </c>
      <c r="AP44" s="526">
        <f t="shared" si="29"/>
        <v>47094716</v>
      </c>
      <c r="AQ44" s="532"/>
      <c r="AR44" s="532"/>
      <c r="AS44" s="533">
        <v>47094716</v>
      </c>
      <c r="AT44" s="528">
        <f t="shared" si="28"/>
        <v>47094716</v>
      </c>
      <c r="AU44" s="265"/>
    </row>
    <row r="45" spans="1:47" s="266" customFormat="1" ht="21" customHeight="1" x14ac:dyDescent="0.2">
      <c r="A45" s="511" t="s">
        <v>648</v>
      </c>
      <c r="B45" s="287"/>
      <c r="C45" s="272">
        <v>0</v>
      </c>
      <c r="D45" s="272">
        <f t="shared" si="4"/>
        <v>0</v>
      </c>
      <c r="E45" s="281"/>
      <c r="F45" s="278"/>
      <c r="G45" s="272">
        <v>0</v>
      </c>
      <c r="H45" s="272"/>
      <c r="I45" s="281"/>
      <c r="J45" s="278"/>
      <c r="K45" s="271"/>
      <c r="L45" s="272"/>
      <c r="M45" s="281"/>
      <c r="N45" s="278"/>
      <c r="O45" s="271"/>
      <c r="P45" s="272">
        <f t="shared" si="5"/>
        <v>0</v>
      </c>
      <c r="Q45" s="281"/>
      <c r="R45" s="277">
        <f t="shared" si="6"/>
        <v>0</v>
      </c>
      <c r="S45" s="272">
        <f t="shared" si="16"/>
        <v>0</v>
      </c>
      <c r="T45" s="272">
        <f t="shared" si="7"/>
        <v>0</v>
      </c>
      <c r="U45" s="280">
        <f t="shared" si="8"/>
        <v>0</v>
      </c>
      <c r="V45" s="278"/>
      <c r="W45" s="272">
        <v>5399086</v>
      </c>
      <c r="X45" s="272">
        <f t="shared" si="9"/>
        <v>5399086</v>
      </c>
      <c r="Y45" s="281">
        <v>2699543</v>
      </c>
      <c r="Z45" s="278"/>
      <c r="AA45" s="271"/>
      <c r="AB45" s="272">
        <f t="shared" si="10"/>
        <v>0</v>
      </c>
      <c r="AC45" s="281"/>
      <c r="AD45" s="278"/>
      <c r="AE45" s="271"/>
      <c r="AF45" s="272">
        <f t="shared" si="11"/>
        <v>0</v>
      </c>
      <c r="AG45" s="281"/>
      <c r="AH45" s="285"/>
      <c r="AI45" s="525">
        <v>0</v>
      </c>
      <c r="AJ45" s="526">
        <v>5399086</v>
      </c>
      <c r="AK45" s="526">
        <f t="shared" si="12"/>
        <v>5399086</v>
      </c>
      <c r="AL45" s="527">
        <f t="shared" si="20"/>
        <v>2699543</v>
      </c>
      <c r="AM45" s="525"/>
      <c r="AN45" s="526">
        <f t="shared" si="14"/>
        <v>5399086</v>
      </c>
      <c r="AO45" s="526">
        <v>5399086</v>
      </c>
      <c r="AP45" s="526">
        <f t="shared" si="29"/>
        <v>2699543</v>
      </c>
      <c r="AQ45" s="532"/>
      <c r="AR45" s="532"/>
      <c r="AS45" s="533">
        <v>2699543</v>
      </c>
      <c r="AT45" s="528">
        <f t="shared" si="28"/>
        <v>2699543</v>
      </c>
      <c r="AU45" s="265"/>
    </row>
    <row r="46" spans="1:47" s="266" customFormat="1" ht="25.5" customHeight="1" x14ac:dyDescent="0.2">
      <c r="A46" s="511" t="s">
        <v>647</v>
      </c>
      <c r="B46" s="287"/>
      <c r="C46" s="272">
        <v>9764880</v>
      </c>
      <c r="D46" s="272">
        <f t="shared" si="4"/>
        <v>9764880</v>
      </c>
      <c r="E46" s="281">
        <v>9764880</v>
      </c>
      <c r="F46" s="278"/>
      <c r="G46" s="272">
        <v>0</v>
      </c>
      <c r="H46" s="272"/>
      <c r="I46" s="281"/>
      <c r="J46" s="278"/>
      <c r="K46" s="271"/>
      <c r="L46" s="272"/>
      <c r="M46" s="281"/>
      <c r="N46" s="278"/>
      <c r="O46" s="271"/>
      <c r="P46" s="272">
        <f t="shared" si="5"/>
        <v>0</v>
      </c>
      <c r="Q46" s="281"/>
      <c r="R46" s="277">
        <f t="shared" si="6"/>
        <v>0</v>
      </c>
      <c r="S46" s="272">
        <f t="shared" si="16"/>
        <v>9764880</v>
      </c>
      <c r="T46" s="272">
        <f t="shared" si="7"/>
        <v>9764880</v>
      </c>
      <c r="U46" s="280">
        <f t="shared" si="8"/>
        <v>9764880</v>
      </c>
      <c r="V46" s="278"/>
      <c r="W46" s="272">
        <v>0</v>
      </c>
      <c r="X46" s="272">
        <f t="shared" si="9"/>
        <v>0</v>
      </c>
      <c r="Y46" s="281"/>
      <c r="Z46" s="278"/>
      <c r="AA46" s="271"/>
      <c r="AB46" s="272">
        <f t="shared" si="10"/>
        <v>0</v>
      </c>
      <c r="AC46" s="281"/>
      <c r="AD46" s="278"/>
      <c r="AE46" s="271"/>
      <c r="AF46" s="272">
        <f t="shared" si="11"/>
        <v>0</v>
      </c>
      <c r="AG46" s="281"/>
      <c r="AH46" s="285"/>
      <c r="AI46" s="525">
        <v>0</v>
      </c>
      <c r="AJ46" s="526">
        <v>0</v>
      </c>
      <c r="AK46" s="526">
        <f t="shared" si="12"/>
        <v>0</v>
      </c>
      <c r="AL46" s="527">
        <f t="shared" si="20"/>
        <v>0</v>
      </c>
      <c r="AM46" s="525"/>
      <c r="AN46" s="526">
        <f t="shared" si="14"/>
        <v>9764880</v>
      </c>
      <c r="AO46" s="526">
        <v>9764880</v>
      </c>
      <c r="AP46" s="526">
        <f t="shared" si="29"/>
        <v>9764880</v>
      </c>
      <c r="AQ46" s="532"/>
      <c r="AR46" s="532"/>
      <c r="AS46" s="533">
        <v>9764880</v>
      </c>
      <c r="AT46" s="528">
        <f t="shared" si="28"/>
        <v>9764880</v>
      </c>
      <c r="AU46" s="265"/>
    </row>
    <row r="47" spans="1:47" s="513" customFormat="1" ht="32.25" customHeight="1" x14ac:dyDescent="0.25">
      <c r="A47" s="571" t="s">
        <v>646</v>
      </c>
      <c r="B47" s="572">
        <f t="shared" ref="B47:AT47" si="30">SUM(B35:B46)</f>
        <v>62217000</v>
      </c>
      <c r="C47" s="573">
        <f t="shared" si="30"/>
        <v>56859596</v>
      </c>
      <c r="D47" s="573">
        <f t="shared" si="30"/>
        <v>119076596</v>
      </c>
      <c r="E47" s="574">
        <f t="shared" si="30"/>
        <v>116750766</v>
      </c>
      <c r="F47" s="575">
        <v>0</v>
      </c>
      <c r="G47" s="573">
        <f t="shared" si="30"/>
        <v>0</v>
      </c>
      <c r="H47" s="573">
        <v>0</v>
      </c>
      <c r="I47" s="574">
        <v>0</v>
      </c>
      <c r="J47" s="575">
        <v>1296000</v>
      </c>
      <c r="K47" s="573">
        <f t="shared" si="30"/>
        <v>0</v>
      </c>
      <c r="L47" s="573">
        <v>1296000</v>
      </c>
      <c r="M47" s="574">
        <f t="shared" si="30"/>
        <v>0</v>
      </c>
      <c r="N47" s="575">
        <f t="shared" si="30"/>
        <v>0</v>
      </c>
      <c r="O47" s="573">
        <f t="shared" si="30"/>
        <v>0</v>
      </c>
      <c r="P47" s="573">
        <f t="shared" si="30"/>
        <v>0</v>
      </c>
      <c r="Q47" s="574">
        <f t="shared" si="30"/>
        <v>0</v>
      </c>
      <c r="R47" s="575">
        <f t="shared" si="30"/>
        <v>63513000</v>
      </c>
      <c r="S47" s="573">
        <f t="shared" si="30"/>
        <v>56859596</v>
      </c>
      <c r="T47" s="573">
        <f t="shared" si="30"/>
        <v>120372596</v>
      </c>
      <c r="U47" s="574">
        <f t="shared" si="30"/>
        <v>116750766</v>
      </c>
      <c r="V47" s="575">
        <f t="shared" si="30"/>
        <v>344189584</v>
      </c>
      <c r="W47" s="573">
        <f t="shared" si="30"/>
        <v>5399086</v>
      </c>
      <c r="X47" s="573">
        <f t="shared" si="30"/>
        <v>349588670</v>
      </c>
      <c r="Y47" s="574">
        <f t="shared" si="30"/>
        <v>515447548</v>
      </c>
      <c r="Z47" s="575">
        <f t="shared" si="30"/>
        <v>0</v>
      </c>
      <c r="AA47" s="573">
        <f t="shared" si="30"/>
        <v>0</v>
      </c>
      <c r="AB47" s="573">
        <f t="shared" si="30"/>
        <v>0</v>
      </c>
      <c r="AC47" s="574">
        <f t="shared" si="30"/>
        <v>0</v>
      </c>
      <c r="AD47" s="575">
        <f t="shared" si="30"/>
        <v>0</v>
      </c>
      <c r="AE47" s="573">
        <f t="shared" si="30"/>
        <v>0</v>
      </c>
      <c r="AF47" s="573">
        <f t="shared" si="30"/>
        <v>0</v>
      </c>
      <c r="AG47" s="574">
        <f t="shared" si="30"/>
        <v>0</v>
      </c>
      <c r="AH47" s="576">
        <f t="shared" si="30"/>
        <v>0</v>
      </c>
      <c r="AI47" s="577">
        <v>344189584</v>
      </c>
      <c r="AJ47" s="578">
        <v>5399086</v>
      </c>
      <c r="AK47" s="578">
        <f t="shared" si="12"/>
        <v>349588670</v>
      </c>
      <c r="AL47" s="579">
        <f t="shared" si="30"/>
        <v>515447548</v>
      </c>
      <c r="AM47" s="577">
        <v>407702584</v>
      </c>
      <c r="AN47" s="578">
        <f t="shared" si="14"/>
        <v>62258682</v>
      </c>
      <c r="AO47" s="580">
        <v>469961266</v>
      </c>
      <c r="AP47" s="580">
        <f t="shared" si="30"/>
        <v>632198314</v>
      </c>
      <c r="AQ47" s="580">
        <f t="shared" si="30"/>
        <v>0</v>
      </c>
      <c r="AR47" s="580">
        <f t="shared" si="30"/>
        <v>97900000</v>
      </c>
      <c r="AS47" s="579">
        <f t="shared" si="30"/>
        <v>534298314</v>
      </c>
      <c r="AT47" s="581">
        <f t="shared" si="30"/>
        <v>632198314</v>
      </c>
      <c r="AU47" s="512"/>
    </row>
    <row r="48" spans="1:47" s="266" customFormat="1" ht="26.25" customHeight="1" x14ac:dyDescent="0.2">
      <c r="A48" s="545" t="s">
        <v>84</v>
      </c>
      <c r="B48" s="546">
        <f>B47+B34+B33+B32+B31+B27+B21+B16+B7</f>
        <v>261261000</v>
      </c>
      <c r="C48" s="547">
        <f t="shared" ref="C48:Q48" si="31">C47+C34+C33+C32+C31+C27+C21+C16+C7</f>
        <v>86062882</v>
      </c>
      <c r="D48" s="547">
        <f t="shared" si="31"/>
        <v>347323882</v>
      </c>
      <c r="E48" s="548">
        <f t="shared" si="31"/>
        <v>347374546</v>
      </c>
      <c r="F48" s="549">
        <v>31150000</v>
      </c>
      <c r="G48" s="547">
        <f t="shared" si="31"/>
        <v>7414500</v>
      </c>
      <c r="H48" s="547">
        <v>38564500</v>
      </c>
      <c r="I48" s="548">
        <v>42433382</v>
      </c>
      <c r="J48" s="549">
        <v>9792000</v>
      </c>
      <c r="K48" s="547">
        <f t="shared" si="31"/>
        <v>0</v>
      </c>
      <c r="L48" s="564">
        <v>9792000</v>
      </c>
      <c r="M48" s="562">
        <f t="shared" si="31"/>
        <v>8167718</v>
      </c>
      <c r="N48" s="549">
        <f t="shared" si="31"/>
        <v>1000000</v>
      </c>
      <c r="O48" s="547">
        <f t="shared" si="31"/>
        <v>0</v>
      </c>
      <c r="P48" s="547">
        <f t="shared" si="31"/>
        <v>1000000</v>
      </c>
      <c r="Q48" s="548">
        <f t="shared" si="31"/>
        <v>1000000</v>
      </c>
      <c r="R48" s="549">
        <f t="shared" ref="R48" si="32">R47+R34+R33+R32+R31+R27+R21+R16+R7</f>
        <v>303203000</v>
      </c>
      <c r="S48" s="547">
        <f t="shared" ref="S48" si="33">S47+S34+S33+S32+S31+S27+S21+S16+S7</f>
        <v>93477382</v>
      </c>
      <c r="T48" s="547">
        <f t="shared" ref="T48" si="34">T47+T34+T33+T32+T31+T27+T21+T16+T7</f>
        <v>396680382</v>
      </c>
      <c r="U48" s="548">
        <f t="shared" ref="U48" si="35">U47+U34+U33+U32+U31+U27+U21+U16+U7</f>
        <v>398975646</v>
      </c>
      <c r="V48" s="549">
        <f t="shared" ref="V48" si="36">V47+V34+V33+V32+V31+V27+V21+V16+V7</f>
        <v>344189584</v>
      </c>
      <c r="W48" s="547">
        <f t="shared" ref="W48" si="37">W47+W34+W33+W32+W31+W27+W21+W16+W7</f>
        <v>5399086</v>
      </c>
      <c r="X48" s="547">
        <f t="shared" ref="X48" si="38">X47+X34+X33+X32+X31+X27+X21+X16+X7</f>
        <v>349588670</v>
      </c>
      <c r="Y48" s="548">
        <f t="shared" ref="Y48" si="39">Y47+Y34+Y33+Y32+Y31+Y27+Y21+Y16+Y7</f>
        <v>519778748</v>
      </c>
      <c r="Z48" s="549">
        <f t="shared" ref="Z48" si="40">Z47+Z34+Z33+Z32+Z31+Z27+Z21+Z16+Z7</f>
        <v>0</v>
      </c>
      <c r="AA48" s="547">
        <f t="shared" ref="AA48" si="41">AA47+AA34+AA33+AA32+AA31+AA27+AA21+AA16+AA7</f>
        <v>0</v>
      </c>
      <c r="AB48" s="547">
        <f t="shared" ref="AB48" si="42">AB47+AB34+AB33+AB32+AB31+AB27+AB21+AB16+AB7</f>
        <v>0</v>
      </c>
      <c r="AC48" s="548">
        <f t="shared" ref="AC48" si="43">AC47+AC34+AC33+AC32+AC31+AC27+AC21+AC16+AC7</f>
        <v>10000</v>
      </c>
      <c r="AD48" s="549">
        <f t="shared" ref="AD48" si="44">AD47+AD34+AD33+AD32+AD31+AD27+AD21+AD16+AD7</f>
        <v>0</v>
      </c>
      <c r="AE48" s="547">
        <f t="shared" ref="AE48:AF48" si="45">AE47+AE34+AE33+AE32+AE31+AE27+AE21+AE16+AE7</f>
        <v>0</v>
      </c>
      <c r="AF48" s="547">
        <f t="shared" si="45"/>
        <v>0</v>
      </c>
      <c r="AG48" s="548">
        <f t="shared" ref="AG48" si="46">AG47+AG34+AG33+AG32+AG31+AG27+AG21+AG16+AG7</f>
        <v>0</v>
      </c>
      <c r="AH48" s="553">
        <f t="shared" ref="AH48" si="47">AH47+AH34+AH33+AH32+AH31+AH27+AH21+AH16+AH7</f>
        <v>0</v>
      </c>
      <c r="AI48" s="560">
        <v>344189584</v>
      </c>
      <c r="AJ48" s="555">
        <v>5399086</v>
      </c>
      <c r="AK48" s="555">
        <f t="shared" si="12"/>
        <v>349588670</v>
      </c>
      <c r="AL48" s="558">
        <f t="shared" ref="AL48" si="48">AL47+AL34+AL33+AL32+AL31+AL27+AL21+AL16+AL7</f>
        <v>519788748</v>
      </c>
      <c r="AM48" s="560">
        <v>647392584</v>
      </c>
      <c r="AN48" s="555">
        <f t="shared" si="14"/>
        <v>98876468</v>
      </c>
      <c r="AO48" s="557">
        <v>746269052</v>
      </c>
      <c r="AP48" s="557">
        <f t="shared" ref="AP48" si="49">AP47+AP34+AP33+AP32+AP31+AP27+AP21+AP16+AP7</f>
        <v>918764394</v>
      </c>
      <c r="AQ48" s="557">
        <f t="shared" ref="AQ48" si="50">AQ47+AQ34+AQ33+AQ32+AQ31+AQ27+AQ21+AQ16+AQ7</f>
        <v>0</v>
      </c>
      <c r="AR48" s="557">
        <f t="shared" ref="AR48" si="51">AR47+AR34+AR33+AR32+AR31+AR27+AR21+AR16+AR7</f>
        <v>379259820</v>
      </c>
      <c r="AS48" s="558">
        <f t="shared" ref="AS48" si="52">AS47+AS34+AS33+AS32+AS31+AS27+AS21+AS16+AS7</f>
        <v>539504574</v>
      </c>
      <c r="AT48" s="559">
        <f t="shared" ref="AT48" si="53">AT47+AT34+AT33+AT32+AT31+AT27+AT21+AT16+AT7</f>
        <v>918764394</v>
      </c>
      <c r="AU48" s="265"/>
    </row>
    <row r="49" spans="1:83" s="275" customFormat="1" ht="15" x14ac:dyDescent="0.2">
      <c r="A49" s="288" t="s">
        <v>177</v>
      </c>
      <c r="B49" s="287"/>
      <c r="C49" s="272">
        <v>0</v>
      </c>
      <c r="D49" s="272">
        <f t="shared" si="4"/>
        <v>0</v>
      </c>
      <c r="E49" s="281"/>
      <c r="F49" s="278">
        <v>150000</v>
      </c>
      <c r="G49" s="272">
        <v>0</v>
      </c>
      <c r="H49" s="272">
        <v>150000</v>
      </c>
      <c r="I49" s="281">
        <v>150000</v>
      </c>
      <c r="J49" s="278">
        <v>127000</v>
      </c>
      <c r="K49" s="271"/>
      <c r="L49" s="272">
        <v>127000</v>
      </c>
      <c r="M49" s="281">
        <v>163102</v>
      </c>
      <c r="N49" s="278"/>
      <c r="O49" s="271"/>
      <c r="P49" s="272">
        <f t="shared" si="5"/>
        <v>0</v>
      </c>
      <c r="Q49" s="281"/>
      <c r="R49" s="277">
        <f t="shared" si="6"/>
        <v>277000</v>
      </c>
      <c r="S49" s="272">
        <f t="shared" si="16"/>
        <v>0</v>
      </c>
      <c r="T49" s="272">
        <f t="shared" si="7"/>
        <v>277000</v>
      </c>
      <c r="U49" s="280">
        <f>E49+I49+M49+Q49</f>
        <v>313102</v>
      </c>
      <c r="V49" s="278"/>
      <c r="W49" s="272">
        <v>0</v>
      </c>
      <c r="X49" s="272">
        <f t="shared" si="9"/>
        <v>0</v>
      </c>
      <c r="Y49" s="281"/>
      <c r="Z49" s="278"/>
      <c r="AA49" s="271"/>
      <c r="AB49" s="272">
        <f t="shared" si="10"/>
        <v>0</v>
      </c>
      <c r="AC49" s="281"/>
      <c r="AD49" s="278"/>
      <c r="AE49" s="271"/>
      <c r="AF49" s="272">
        <f t="shared" si="11"/>
        <v>0</v>
      </c>
      <c r="AG49" s="281"/>
      <c r="AH49" s="285"/>
      <c r="AI49" s="525">
        <v>0</v>
      </c>
      <c r="AJ49" s="526">
        <v>0</v>
      </c>
      <c r="AK49" s="526">
        <f t="shared" si="12"/>
        <v>0</v>
      </c>
      <c r="AL49" s="527">
        <f t="shared" si="20"/>
        <v>0</v>
      </c>
      <c r="AM49" s="525">
        <v>277000</v>
      </c>
      <c r="AN49" s="526">
        <f t="shared" si="14"/>
        <v>0</v>
      </c>
      <c r="AO49" s="526">
        <v>277000</v>
      </c>
      <c r="AP49" s="526">
        <f t="shared" si="29"/>
        <v>313102</v>
      </c>
      <c r="AQ49" s="532">
        <v>313102</v>
      </c>
      <c r="AR49" s="532"/>
      <c r="AS49" s="533"/>
      <c r="AT49" s="528">
        <f>SUM(AQ49:AS49)</f>
        <v>313102</v>
      </c>
      <c r="AU49" s="274"/>
    </row>
    <row r="50" spans="1:83" s="275" customFormat="1" ht="15" x14ac:dyDescent="0.2">
      <c r="A50" s="288" t="s">
        <v>178</v>
      </c>
      <c r="B50" s="287"/>
      <c r="C50" s="272">
        <v>0</v>
      </c>
      <c r="D50" s="272">
        <f t="shared" si="4"/>
        <v>0</v>
      </c>
      <c r="E50" s="281"/>
      <c r="F50" s="278"/>
      <c r="G50" s="272">
        <v>0</v>
      </c>
      <c r="H50" s="272"/>
      <c r="I50" s="281"/>
      <c r="J50" s="278"/>
      <c r="K50" s="271"/>
      <c r="L50" s="272"/>
      <c r="M50" s="281"/>
      <c r="N50" s="278"/>
      <c r="O50" s="271"/>
      <c r="P50" s="272">
        <f t="shared" si="5"/>
        <v>0</v>
      </c>
      <c r="Q50" s="281"/>
      <c r="R50" s="277">
        <f t="shared" si="6"/>
        <v>0</v>
      </c>
      <c r="S50" s="272">
        <f t="shared" si="16"/>
        <v>0</v>
      </c>
      <c r="T50" s="272">
        <f t="shared" si="7"/>
        <v>0</v>
      </c>
      <c r="U50" s="280">
        <f>E50+I50+M50+Q50</f>
        <v>0</v>
      </c>
      <c r="V50" s="278"/>
      <c r="W50" s="272">
        <v>0</v>
      </c>
      <c r="X50" s="272">
        <f t="shared" si="9"/>
        <v>0</v>
      </c>
      <c r="Y50" s="281"/>
      <c r="Z50" s="278"/>
      <c r="AA50" s="271"/>
      <c r="AB50" s="272">
        <f t="shared" si="10"/>
        <v>0</v>
      </c>
      <c r="AC50" s="281"/>
      <c r="AD50" s="278"/>
      <c r="AE50" s="271"/>
      <c r="AF50" s="272">
        <f t="shared" si="11"/>
        <v>0</v>
      </c>
      <c r="AG50" s="281"/>
      <c r="AH50" s="285"/>
      <c r="AI50" s="525">
        <v>0</v>
      </c>
      <c r="AJ50" s="526">
        <v>0</v>
      </c>
      <c r="AK50" s="526">
        <f t="shared" si="12"/>
        <v>0</v>
      </c>
      <c r="AL50" s="527">
        <f t="shared" si="20"/>
        <v>0</v>
      </c>
      <c r="AM50" s="525">
        <v>0</v>
      </c>
      <c r="AN50" s="526">
        <f t="shared" si="14"/>
        <v>0</v>
      </c>
      <c r="AO50" s="526">
        <v>0</v>
      </c>
      <c r="AP50" s="526">
        <f t="shared" si="29"/>
        <v>0</v>
      </c>
      <c r="AQ50" s="532"/>
      <c r="AR50" s="532"/>
      <c r="AS50" s="533"/>
      <c r="AT50" s="528">
        <f>SUM(AQ50:AS50)</f>
        <v>0</v>
      </c>
      <c r="AU50" s="274"/>
    </row>
    <row r="51" spans="1:83" s="275" customFormat="1" ht="30" customHeight="1" x14ac:dyDescent="0.2">
      <c r="A51" s="511" t="s">
        <v>179</v>
      </c>
      <c r="B51" s="287"/>
      <c r="C51" s="272">
        <v>762145</v>
      </c>
      <c r="D51" s="272">
        <f t="shared" si="4"/>
        <v>762145</v>
      </c>
      <c r="E51" s="281">
        <v>762145</v>
      </c>
      <c r="F51" s="278"/>
      <c r="G51" s="272">
        <v>0</v>
      </c>
      <c r="H51" s="272"/>
      <c r="I51" s="281"/>
      <c r="J51" s="278"/>
      <c r="K51" s="271"/>
      <c r="L51" s="272"/>
      <c r="M51" s="281"/>
      <c r="N51" s="278"/>
      <c r="O51" s="271"/>
      <c r="P51" s="272">
        <f t="shared" si="5"/>
        <v>0</v>
      </c>
      <c r="Q51" s="281"/>
      <c r="R51" s="277">
        <f t="shared" si="6"/>
        <v>0</v>
      </c>
      <c r="S51" s="272">
        <f t="shared" si="16"/>
        <v>762145</v>
      </c>
      <c r="T51" s="272">
        <f t="shared" si="7"/>
        <v>762145</v>
      </c>
      <c r="U51" s="280">
        <f>E51+I51+M51+Q51</f>
        <v>762145</v>
      </c>
      <c r="V51" s="278"/>
      <c r="W51" s="272">
        <v>0</v>
      </c>
      <c r="X51" s="272">
        <f t="shared" si="9"/>
        <v>0</v>
      </c>
      <c r="Y51" s="281"/>
      <c r="Z51" s="278"/>
      <c r="AA51" s="271"/>
      <c r="AB51" s="272">
        <f t="shared" si="10"/>
        <v>0</v>
      </c>
      <c r="AC51" s="281"/>
      <c r="AD51" s="278"/>
      <c r="AE51" s="271"/>
      <c r="AF51" s="272">
        <f t="shared" si="11"/>
        <v>0</v>
      </c>
      <c r="AG51" s="281"/>
      <c r="AH51" s="285"/>
      <c r="AI51" s="525">
        <v>0</v>
      </c>
      <c r="AJ51" s="526">
        <v>0</v>
      </c>
      <c r="AK51" s="526">
        <f t="shared" si="12"/>
        <v>0</v>
      </c>
      <c r="AL51" s="527">
        <f t="shared" si="20"/>
        <v>0</v>
      </c>
      <c r="AM51" s="525">
        <v>0</v>
      </c>
      <c r="AN51" s="526">
        <f t="shared" si="14"/>
        <v>762145</v>
      </c>
      <c r="AO51" s="526">
        <v>762145</v>
      </c>
      <c r="AP51" s="526">
        <f t="shared" si="29"/>
        <v>762145</v>
      </c>
      <c r="AQ51" s="532"/>
      <c r="AR51" s="532">
        <v>762145</v>
      </c>
      <c r="AS51" s="533"/>
      <c r="AT51" s="528">
        <f>SUM(AQ51:AS51)</f>
        <v>762145</v>
      </c>
      <c r="AU51" s="274"/>
    </row>
    <row r="52" spans="1:83" s="266" customFormat="1" ht="29.25" customHeight="1" x14ac:dyDescent="0.2">
      <c r="A52" s="545" t="s">
        <v>180</v>
      </c>
      <c r="B52" s="546">
        <f>SUM(B51)</f>
        <v>0</v>
      </c>
      <c r="C52" s="547">
        <f t="shared" ref="C52:AS52" si="54">SUM(C51)</f>
        <v>762145</v>
      </c>
      <c r="D52" s="547">
        <f t="shared" si="54"/>
        <v>762145</v>
      </c>
      <c r="E52" s="548">
        <f t="shared" si="54"/>
        <v>762145</v>
      </c>
      <c r="F52" s="549">
        <v>150000</v>
      </c>
      <c r="G52" s="547">
        <f t="shared" si="54"/>
        <v>0</v>
      </c>
      <c r="H52" s="547">
        <v>150000</v>
      </c>
      <c r="I52" s="548">
        <v>150000</v>
      </c>
      <c r="J52" s="549">
        <v>127000</v>
      </c>
      <c r="K52" s="547">
        <f t="shared" si="54"/>
        <v>0</v>
      </c>
      <c r="L52" s="564">
        <v>127000</v>
      </c>
      <c r="M52" s="562">
        <f t="shared" si="54"/>
        <v>0</v>
      </c>
      <c r="N52" s="549">
        <f t="shared" si="54"/>
        <v>0</v>
      </c>
      <c r="O52" s="547">
        <f t="shared" si="54"/>
        <v>0</v>
      </c>
      <c r="P52" s="547">
        <f t="shared" si="54"/>
        <v>0</v>
      </c>
      <c r="Q52" s="548">
        <f t="shared" si="54"/>
        <v>0</v>
      </c>
      <c r="R52" s="549">
        <f t="shared" si="54"/>
        <v>0</v>
      </c>
      <c r="S52" s="547">
        <f t="shared" si="54"/>
        <v>762145</v>
      </c>
      <c r="T52" s="547">
        <f t="shared" si="54"/>
        <v>762145</v>
      </c>
      <c r="U52" s="548">
        <f>SUM(U49:U51)</f>
        <v>1075247</v>
      </c>
      <c r="V52" s="549">
        <f t="shared" si="54"/>
        <v>0</v>
      </c>
      <c r="W52" s="547">
        <f t="shared" si="54"/>
        <v>0</v>
      </c>
      <c r="X52" s="547">
        <f t="shared" si="54"/>
        <v>0</v>
      </c>
      <c r="Y52" s="548">
        <f t="shared" si="54"/>
        <v>0</v>
      </c>
      <c r="Z52" s="549">
        <f t="shared" si="54"/>
        <v>0</v>
      </c>
      <c r="AA52" s="547">
        <f t="shared" si="54"/>
        <v>0</v>
      </c>
      <c r="AB52" s="547">
        <f t="shared" si="54"/>
        <v>0</v>
      </c>
      <c r="AC52" s="548">
        <f t="shared" si="54"/>
        <v>0</v>
      </c>
      <c r="AD52" s="549">
        <f t="shared" si="54"/>
        <v>0</v>
      </c>
      <c r="AE52" s="547">
        <f t="shared" si="54"/>
        <v>0</v>
      </c>
      <c r="AF52" s="547">
        <f t="shared" si="54"/>
        <v>0</v>
      </c>
      <c r="AG52" s="548">
        <f t="shared" si="54"/>
        <v>0</v>
      </c>
      <c r="AH52" s="553">
        <f t="shared" si="54"/>
        <v>0</v>
      </c>
      <c r="AI52" s="560">
        <v>0</v>
      </c>
      <c r="AJ52" s="555">
        <v>0</v>
      </c>
      <c r="AK52" s="555">
        <f t="shared" si="12"/>
        <v>0</v>
      </c>
      <c r="AL52" s="558">
        <f t="shared" si="54"/>
        <v>0</v>
      </c>
      <c r="AM52" s="560">
        <v>277000</v>
      </c>
      <c r="AN52" s="555">
        <f t="shared" si="14"/>
        <v>762145</v>
      </c>
      <c r="AO52" s="557">
        <v>1039145</v>
      </c>
      <c r="AP52" s="557">
        <f>SUM(AP49:AP51)</f>
        <v>1075247</v>
      </c>
      <c r="AQ52" s="557">
        <f>SUM(AQ49:AQ51)</f>
        <v>313102</v>
      </c>
      <c r="AR52" s="557">
        <f t="shared" si="54"/>
        <v>762145</v>
      </c>
      <c r="AS52" s="558">
        <f t="shared" si="54"/>
        <v>0</v>
      </c>
      <c r="AT52" s="559">
        <f>SUM(AT49:AT51)</f>
        <v>1075247</v>
      </c>
      <c r="AU52" s="265"/>
    </row>
    <row r="53" spans="1:83" s="275" customFormat="1" ht="15" x14ac:dyDescent="0.2">
      <c r="A53" s="288" t="s">
        <v>181</v>
      </c>
      <c r="B53" s="287"/>
      <c r="C53" s="270">
        <v>0</v>
      </c>
      <c r="D53" s="270">
        <f t="shared" si="4"/>
        <v>0</v>
      </c>
      <c r="E53" s="281"/>
      <c r="F53" s="278"/>
      <c r="G53" s="270">
        <v>0</v>
      </c>
      <c r="H53" s="270"/>
      <c r="I53" s="281"/>
      <c r="J53" s="278"/>
      <c r="K53" s="271"/>
      <c r="L53" s="272"/>
      <c r="M53" s="281">
        <v>5234</v>
      </c>
      <c r="N53" s="278"/>
      <c r="O53" s="271"/>
      <c r="P53" s="270">
        <f t="shared" si="5"/>
        <v>0</v>
      </c>
      <c r="Q53" s="281"/>
      <c r="R53" s="277">
        <f t="shared" si="6"/>
        <v>0</v>
      </c>
      <c r="S53" s="272">
        <f t="shared" si="16"/>
        <v>0</v>
      </c>
      <c r="T53" s="272">
        <f t="shared" si="7"/>
        <v>0</v>
      </c>
      <c r="U53" s="280">
        <f t="shared" ref="U53:U59" si="55">E53+I53+M53+Q53</f>
        <v>5234</v>
      </c>
      <c r="V53" s="278"/>
      <c r="W53" s="270">
        <v>0</v>
      </c>
      <c r="X53" s="270">
        <f t="shared" si="9"/>
        <v>0</v>
      </c>
      <c r="Y53" s="281"/>
      <c r="Z53" s="278"/>
      <c r="AA53" s="271"/>
      <c r="AB53" s="270">
        <f t="shared" si="10"/>
        <v>0</v>
      </c>
      <c r="AC53" s="281"/>
      <c r="AD53" s="278"/>
      <c r="AE53" s="271"/>
      <c r="AF53" s="270">
        <f t="shared" si="11"/>
        <v>0</v>
      </c>
      <c r="AG53" s="281"/>
      <c r="AH53" s="285"/>
      <c r="AI53" s="529">
        <v>0</v>
      </c>
      <c r="AJ53" s="530">
        <v>0</v>
      </c>
      <c r="AK53" s="530">
        <f t="shared" si="12"/>
        <v>0</v>
      </c>
      <c r="AL53" s="531">
        <f t="shared" si="20"/>
        <v>0</v>
      </c>
      <c r="AM53" s="529"/>
      <c r="AN53" s="530">
        <f t="shared" si="14"/>
        <v>0</v>
      </c>
      <c r="AO53" s="530">
        <v>0</v>
      </c>
      <c r="AP53" s="530">
        <f t="shared" si="29"/>
        <v>5234</v>
      </c>
      <c r="AQ53" s="532"/>
      <c r="AR53" s="532">
        <v>5234</v>
      </c>
      <c r="AS53" s="533"/>
      <c r="AT53" s="534">
        <f>SUM(AQ53:AS53)</f>
        <v>5234</v>
      </c>
      <c r="AU53" s="274"/>
    </row>
    <row r="54" spans="1:83" s="275" customFormat="1" ht="15" x14ac:dyDescent="0.2">
      <c r="A54" s="288" t="s">
        <v>182</v>
      </c>
      <c r="B54" s="287"/>
      <c r="C54" s="270">
        <v>0</v>
      </c>
      <c r="D54" s="270">
        <f t="shared" si="4"/>
        <v>0</v>
      </c>
      <c r="E54" s="281"/>
      <c r="F54" s="278"/>
      <c r="G54" s="270">
        <v>0</v>
      </c>
      <c r="H54" s="270"/>
      <c r="I54" s="281"/>
      <c r="J54" s="278">
        <v>14710000</v>
      </c>
      <c r="K54" s="271"/>
      <c r="L54" s="272">
        <v>14710000</v>
      </c>
      <c r="M54" s="281">
        <v>14607813</v>
      </c>
      <c r="N54" s="278"/>
      <c r="O54" s="271"/>
      <c r="P54" s="270">
        <f t="shared" si="5"/>
        <v>0</v>
      </c>
      <c r="Q54" s="281"/>
      <c r="R54" s="277">
        <f t="shared" si="6"/>
        <v>14710000</v>
      </c>
      <c r="S54" s="272">
        <f t="shared" si="16"/>
        <v>0</v>
      </c>
      <c r="T54" s="272">
        <f t="shared" si="7"/>
        <v>14710000</v>
      </c>
      <c r="U54" s="280">
        <f t="shared" si="55"/>
        <v>14607813</v>
      </c>
      <c r="V54" s="278"/>
      <c r="W54" s="270">
        <v>0</v>
      </c>
      <c r="X54" s="270">
        <f t="shared" si="9"/>
        <v>0</v>
      </c>
      <c r="Y54" s="281"/>
      <c r="Z54" s="278"/>
      <c r="AA54" s="271"/>
      <c r="AB54" s="270">
        <f t="shared" si="10"/>
        <v>0</v>
      </c>
      <c r="AC54" s="281"/>
      <c r="AD54" s="278"/>
      <c r="AE54" s="271"/>
      <c r="AF54" s="270">
        <f t="shared" si="11"/>
        <v>0</v>
      </c>
      <c r="AG54" s="281"/>
      <c r="AH54" s="285"/>
      <c r="AI54" s="529">
        <v>0</v>
      </c>
      <c r="AJ54" s="530">
        <v>0</v>
      </c>
      <c r="AK54" s="530">
        <f t="shared" si="12"/>
        <v>0</v>
      </c>
      <c r="AL54" s="531">
        <f t="shared" si="20"/>
        <v>0</v>
      </c>
      <c r="AM54" s="529">
        <v>14710000</v>
      </c>
      <c r="AN54" s="530">
        <f t="shared" si="14"/>
        <v>0</v>
      </c>
      <c r="AO54" s="530">
        <v>14710000</v>
      </c>
      <c r="AP54" s="530">
        <f t="shared" si="29"/>
        <v>14607813</v>
      </c>
      <c r="AQ54" s="532"/>
      <c r="AR54" s="532">
        <v>10875238</v>
      </c>
      <c r="AS54" s="533">
        <v>3732575</v>
      </c>
      <c r="AT54" s="534">
        <f>SUM(AQ54:AS54)</f>
        <v>14607813</v>
      </c>
      <c r="AU54" s="274"/>
    </row>
    <row r="55" spans="1:83" s="275" customFormat="1" ht="15" x14ac:dyDescent="0.2">
      <c r="A55" s="288" t="s">
        <v>210</v>
      </c>
      <c r="B55" s="287"/>
      <c r="C55" s="270">
        <v>0</v>
      </c>
      <c r="D55" s="270">
        <f t="shared" si="4"/>
        <v>0</v>
      </c>
      <c r="E55" s="281"/>
      <c r="F55" s="278"/>
      <c r="G55" s="270">
        <v>0</v>
      </c>
      <c r="H55" s="270"/>
      <c r="I55" s="281"/>
      <c r="J55" s="278"/>
      <c r="K55" s="271"/>
      <c r="L55" s="272"/>
      <c r="M55" s="281"/>
      <c r="N55" s="278"/>
      <c r="O55" s="271"/>
      <c r="P55" s="270">
        <f t="shared" si="5"/>
        <v>0</v>
      </c>
      <c r="Q55" s="281"/>
      <c r="R55" s="277">
        <f t="shared" si="6"/>
        <v>0</v>
      </c>
      <c r="S55" s="272">
        <f t="shared" si="16"/>
        <v>0</v>
      </c>
      <c r="T55" s="272">
        <f t="shared" si="7"/>
        <v>0</v>
      </c>
      <c r="U55" s="280">
        <f t="shared" si="55"/>
        <v>0</v>
      </c>
      <c r="V55" s="278"/>
      <c r="W55" s="270">
        <v>0</v>
      </c>
      <c r="X55" s="270">
        <f t="shared" si="9"/>
        <v>0</v>
      </c>
      <c r="Y55" s="281"/>
      <c r="Z55" s="278"/>
      <c r="AA55" s="271"/>
      <c r="AB55" s="270">
        <f t="shared" si="10"/>
        <v>0</v>
      </c>
      <c r="AC55" s="281"/>
      <c r="AD55" s="278"/>
      <c r="AE55" s="271"/>
      <c r="AF55" s="270">
        <f t="shared" si="11"/>
        <v>0</v>
      </c>
      <c r="AG55" s="281"/>
      <c r="AH55" s="285"/>
      <c r="AI55" s="529">
        <v>0</v>
      </c>
      <c r="AJ55" s="530">
        <v>0</v>
      </c>
      <c r="AK55" s="530">
        <f t="shared" si="12"/>
        <v>0</v>
      </c>
      <c r="AL55" s="531">
        <f t="shared" si="20"/>
        <v>0</v>
      </c>
      <c r="AM55" s="529">
        <v>0</v>
      </c>
      <c r="AN55" s="530">
        <f t="shared" si="14"/>
        <v>0</v>
      </c>
      <c r="AO55" s="530">
        <v>0</v>
      </c>
      <c r="AP55" s="530">
        <f t="shared" si="29"/>
        <v>0</v>
      </c>
      <c r="AQ55" s="532"/>
      <c r="AR55" s="532"/>
      <c r="AS55" s="533"/>
      <c r="AT55" s="534">
        <f>SUM(AQ55:AS55)</f>
        <v>0</v>
      </c>
      <c r="AU55" s="274"/>
    </row>
    <row r="56" spans="1:83" s="582" customFormat="1" ht="14.25" x14ac:dyDescent="0.2">
      <c r="A56" s="545" t="s">
        <v>183</v>
      </c>
      <c r="B56" s="546">
        <f t="shared" ref="B56:Q56" si="56">SUM(B53:B55)</f>
        <v>0</v>
      </c>
      <c r="C56" s="550">
        <v>0</v>
      </c>
      <c r="D56" s="550">
        <f t="shared" si="4"/>
        <v>0</v>
      </c>
      <c r="E56" s="548">
        <f t="shared" si="56"/>
        <v>0</v>
      </c>
      <c r="F56" s="549">
        <v>0</v>
      </c>
      <c r="G56" s="547">
        <f t="shared" si="56"/>
        <v>0</v>
      </c>
      <c r="H56" s="547">
        <v>0</v>
      </c>
      <c r="I56" s="548">
        <v>0</v>
      </c>
      <c r="J56" s="549">
        <v>14710000</v>
      </c>
      <c r="K56" s="547"/>
      <c r="L56" s="550">
        <v>14710000</v>
      </c>
      <c r="M56" s="548">
        <f t="shared" si="56"/>
        <v>14613047</v>
      </c>
      <c r="N56" s="549">
        <f t="shared" si="56"/>
        <v>0</v>
      </c>
      <c r="O56" s="547"/>
      <c r="P56" s="550">
        <f t="shared" si="5"/>
        <v>0</v>
      </c>
      <c r="Q56" s="548">
        <f t="shared" si="56"/>
        <v>0</v>
      </c>
      <c r="R56" s="551">
        <f t="shared" si="6"/>
        <v>14710000</v>
      </c>
      <c r="S56" s="550">
        <f t="shared" si="16"/>
        <v>0</v>
      </c>
      <c r="T56" s="550">
        <f t="shared" si="7"/>
        <v>14710000</v>
      </c>
      <c r="U56" s="552">
        <f t="shared" si="55"/>
        <v>14613047</v>
      </c>
      <c r="V56" s="549">
        <v>0</v>
      </c>
      <c r="W56" s="550">
        <v>0</v>
      </c>
      <c r="X56" s="550">
        <f t="shared" si="9"/>
        <v>0</v>
      </c>
      <c r="Y56" s="548"/>
      <c r="Z56" s="549">
        <f t="shared" ref="Z56:AH56" si="57">SUM(Z53:Z55)</f>
        <v>0</v>
      </c>
      <c r="AA56" s="547"/>
      <c r="AB56" s="550">
        <f t="shared" si="10"/>
        <v>0</v>
      </c>
      <c r="AC56" s="548">
        <f t="shared" si="57"/>
        <v>0</v>
      </c>
      <c r="AD56" s="549">
        <f t="shared" si="57"/>
        <v>0</v>
      </c>
      <c r="AE56" s="547"/>
      <c r="AF56" s="550">
        <f t="shared" si="11"/>
        <v>0</v>
      </c>
      <c r="AG56" s="548">
        <f t="shared" si="57"/>
        <v>0</v>
      </c>
      <c r="AH56" s="553">
        <f t="shared" si="57"/>
        <v>0</v>
      </c>
      <c r="AI56" s="554">
        <v>0</v>
      </c>
      <c r="AJ56" s="555">
        <v>0</v>
      </c>
      <c r="AK56" s="555">
        <f t="shared" si="12"/>
        <v>0</v>
      </c>
      <c r="AL56" s="556">
        <f t="shared" si="20"/>
        <v>0</v>
      </c>
      <c r="AM56" s="560">
        <v>14710000</v>
      </c>
      <c r="AN56" s="555">
        <f t="shared" si="14"/>
        <v>0</v>
      </c>
      <c r="AO56" s="557">
        <v>14710000</v>
      </c>
      <c r="AP56" s="555">
        <f t="shared" si="29"/>
        <v>14613047</v>
      </c>
      <c r="AQ56" s="557">
        <f>SUM(AQ53:AQ55)</f>
        <v>0</v>
      </c>
      <c r="AR56" s="557">
        <f>SUM(AR53:AR55)</f>
        <v>10880472</v>
      </c>
      <c r="AS56" s="558">
        <f>SUM(AS53:AS55)</f>
        <v>3732575</v>
      </c>
      <c r="AT56" s="559">
        <f>SUM(AT53:AT55)</f>
        <v>14613047</v>
      </c>
      <c r="AU56" s="583"/>
      <c r="AV56" s="584"/>
      <c r="AW56" s="584"/>
      <c r="AX56" s="584"/>
      <c r="AY56" s="584"/>
      <c r="AZ56" s="584"/>
      <c r="BA56" s="584"/>
      <c r="BB56" s="584"/>
      <c r="BC56" s="584"/>
      <c r="BD56" s="584"/>
      <c r="BE56" s="584"/>
      <c r="BF56" s="584"/>
      <c r="BG56" s="584"/>
      <c r="BH56" s="584"/>
      <c r="BI56" s="584"/>
      <c r="BJ56" s="584"/>
      <c r="BK56" s="584"/>
      <c r="BL56" s="584"/>
      <c r="BM56" s="584"/>
      <c r="BN56" s="584"/>
      <c r="BO56" s="584"/>
      <c r="BP56" s="584"/>
      <c r="BQ56" s="584"/>
      <c r="BR56" s="584"/>
      <c r="BS56" s="584"/>
      <c r="BT56" s="584"/>
      <c r="BU56" s="584"/>
      <c r="BV56" s="584"/>
      <c r="BW56" s="584"/>
      <c r="BX56" s="584"/>
      <c r="BY56" s="584"/>
      <c r="BZ56" s="584"/>
      <c r="CA56" s="584"/>
      <c r="CB56" s="584"/>
      <c r="CC56" s="584"/>
      <c r="CD56" s="584"/>
      <c r="CE56" s="584"/>
    </row>
    <row r="57" spans="1:83" s="275" customFormat="1" ht="14.25" customHeight="1" x14ac:dyDescent="0.2">
      <c r="A57" s="288" t="s">
        <v>184</v>
      </c>
      <c r="B57" s="287"/>
      <c r="C57" s="270">
        <v>0</v>
      </c>
      <c r="D57" s="270">
        <f t="shared" si="4"/>
        <v>0</v>
      </c>
      <c r="E57" s="281"/>
      <c r="F57" s="278"/>
      <c r="G57" s="270">
        <v>0</v>
      </c>
      <c r="H57" s="270"/>
      <c r="I57" s="281"/>
      <c r="J57" s="278"/>
      <c r="K57" s="271"/>
      <c r="L57" s="272"/>
      <c r="M57" s="281">
        <v>3691</v>
      </c>
      <c r="N57" s="278"/>
      <c r="O57" s="271"/>
      <c r="P57" s="270">
        <f t="shared" si="5"/>
        <v>0</v>
      </c>
      <c r="Q57" s="281"/>
      <c r="R57" s="282">
        <f t="shared" si="6"/>
        <v>0</v>
      </c>
      <c r="S57" s="270">
        <f t="shared" si="16"/>
        <v>0</v>
      </c>
      <c r="T57" s="270">
        <f t="shared" si="7"/>
        <v>0</v>
      </c>
      <c r="U57" s="283">
        <f t="shared" si="55"/>
        <v>3691</v>
      </c>
      <c r="V57" s="278"/>
      <c r="W57" s="270">
        <v>0</v>
      </c>
      <c r="X57" s="270">
        <f t="shared" si="9"/>
        <v>0</v>
      </c>
      <c r="Y57" s="281"/>
      <c r="Z57" s="278"/>
      <c r="AA57" s="271"/>
      <c r="AB57" s="270">
        <f t="shared" si="10"/>
        <v>0</v>
      </c>
      <c r="AC57" s="281"/>
      <c r="AD57" s="278"/>
      <c r="AE57" s="271"/>
      <c r="AF57" s="270">
        <f t="shared" si="11"/>
        <v>0</v>
      </c>
      <c r="AG57" s="281"/>
      <c r="AH57" s="285"/>
      <c r="AI57" s="529">
        <v>0</v>
      </c>
      <c r="AJ57" s="530">
        <v>0</v>
      </c>
      <c r="AK57" s="530">
        <f t="shared" si="12"/>
        <v>0</v>
      </c>
      <c r="AL57" s="531">
        <f t="shared" si="20"/>
        <v>0</v>
      </c>
      <c r="AM57" s="529"/>
      <c r="AN57" s="530">
        <f t="shared" si="14"/>
        <v>0</v>
      </c>
      <c r="AO57" s="530">
        <v>0</v>
      </c>
      <c r="AP57" s="530">
        <f t="shared" si="29"/>
        <v>3691</v>
      </c>
      <c r="AQ57" s="532"/>
      <c r="AR57" s="532">
        <v>3691</v>
      </c>
      <c r="AS57" s="533"/>
      <c r="AT57" s="534">
        <f>SUM(AQ57:AS57)</f>
        <v>3691</v>
      </c>
      <c r="AU57" s="274"/>
    </row>
    <row r="58" spans="1:83" s="266" customFormat="1" ht="18" customHeight="1" x14ac:dyDescent="0.2">
      <c r="A58" s="545" t="s">
        <v>185</v>
      </c>
      <c r="B58" s="546">
        <f>SUM(B57)</f>
        <v>0</v>
      </c>
      <c r="C58" s="547">
        <f t="shared" ref="C58:AS58" si="58">SUM(C57)</f>
        <v>0</v>
      </c>
      <c r="D58" s="547">
        <f t="shared" si="58"/>
        <v>0</v>
      </c>
      <c r="E58" s="548">
        <f t="shared" si="58"/>
        <v>0</v>
      </c>
      <c r="F58" s="549">
        <v>0</v>
      </c>
      <c r="G58" s="547">
        <f t="shared" si="58"/>
        <v>0</v>
      </c>
      <c r="H58" s="547">
        <v>0</v>
      </c>
      <c r="I58" s="548">
        <v>0</v>
      </c>
      <c r="J58" s="549">
        <v>0</v>
      </c>
      <c r="K58" s="547">
        <f t="shared" si="58"/>
        <v>0</v>
      </c>
      <c r="L58" s="564">
        <v>0</v>
      </c>
      <c r="M58" s="562">
        <f t="shared" si="58"/>
        <v>3691</v>
      </c>
      <c r="N58" s="549">
        <f t="shared" si="58"/>
        <v>0</v>
      </c>
      <c r="O58" s="547">
        <f t="shared" si="58"/>
        <v>0</v>
      </c>
      <c r="P58" s="547">
        <f t="shared" si="58"/>
        <v>0</v>
      </c>
      <c r="Q58" s="548">
        <f t="shared" si="58"/>
        <v>0</v>
      </c>
      <c r="R58" s="549">
        <f t="shared" si="58"/>
        <v>0</v>
      </c>
      <c r="S58" s="547">
        <f t="shared" si="58"/>
        <v>0</v>
      </c>
      <c r="T58" s="547">
        <f t="shared" si="58"/>
        <v>0</v>
      </c>
      <c r="U58" s="548">
        <f t="shared" si="58"/>
        <v>3691</v>
      </c>
      <c r="V58" s="549">
        <f t="shared" si="58"/>
        <v>0</v>
      </c>
      <c r="W58" s="547">
        <f t="shared" si="58"/>
        <v>0</v>
      </c>
      <c r="X58" s="547">
        <f t="shared" si="58"/>
        <v>0</v>
      </c>
      <c r="Y58" s="548">
        <f t="shared" si="58"/>
        <v>0</v>
      </c>
      <c r="Z58" s="549">
        <f t="shared" si="58"/>
        <v>0</v>
      </c>
      <c r="AA58" s="547">
        <f t="shared" si="58"/>
        <v>0</v>
      </c>
      <c r="AB58" s="547">
        <f t="shared" si="58"/>
        <v>0</v>
      </c>
      <c r="AC58" s="548">
        <f t="shared" si="58"/>
        <v>0</v>
      </c>
      <c r="AD58" s="549">
        <f t="shared" si="58"/>
        <v>0</v>
      </c>
      <c r="AE58" s="547">
        <f t="shared" si="58"/>
        <v>0</v>
      </c>
      <c r="AF58" s="547">
        <f t="shared" si="58"/>
        <v>0</v>
      </c>
      <c r="AG58" s="548">
        <f t="shared" si="58"/>
        <v>0</v>
      </c>
      <c r="AH58" s="553">
        <f t="shared" si="58"/>
        <v>0</v>
      </c>
      <c r="AI58" s="560">
        <v>0</v>
      </c>
      <c r="AJ58" s="555">
        <v>0</v>
      </c>
      <c r="AK58" s="555">
        <f t="shared" si="12"/>
        <v>0</v>
      </c>
      <c r="AL58" s="558">
        <f t="shared" si="58"/>
        <v>0</v>
      </c>
      <c r="AM58" s="560">
        <v>0</v>
      </c>
      <c r="AN58" s="555">
        <f t="shared" si="14"/>
        <v>0</v>
      </c>
      <c r="AO58" s="557">
        <v>0</v>
      </c>
      <c r="AP58" s="557">
        <f t="shared" si="58"/>
        <v>3691</v>
      </c>
      <c r="AQ58" s="557">
        <f t="shared" si="58"/>
        <v>0</v>
      </c>
      <c r="AR58" s="557">
        <f t="shared" si="58"/>
        <v>3691</v>
      </c>
      <c r="AS58" s="558">
        <f t="shared" si="58"/>
        <v>0</v>
      </c>
      <c r="AT58" s="559">
        <f>SUM(AT57)</f>
        <v>3691</v>
      </c>
      <c r="AU58" s="265"/>
    </row>
    <row r="59" spans="1:83" s="275" customFormat="1" ht="15" x14ac:dyDescent="0.2">
      <c r="A59" s="288"/>
      <c r="B59" s="287"/>
      <c r="C59" s="270">
        <v>0</v>
      </c>
      <c r="D59" s="270">
        <f t="shared" si="4"/>
        <v>0</v>
      </c>
      <c r="E59" s="281"/>
      <c r="F59" s="278"/>
      <c r="G59" s="270">
        <v>0</v>
      </c>
      <c r="H59" s="270"/>
      <c r="I59" s="281"/>
      <c r="J59" s="278"/>
      <c r="K59" s="271"/>
      <c r="L59" s="272"/>
      <c r="M59" s="281"/>
      <c r="N59" s="278"/>
      <c r="O59" s="271"/>
      <c r="P59" s="270">
        <f t="shared" si="5"/>
        <v>0</v>
      </c>
      <c r="Q59" s="281"/>
      <c r="R59" s="282">
        <f t="shared" si="6"/>
        <v>0</v>
      </c>
      <c r="S59" s="270">
        <f t="shared" si="16"/>
        <v>0</v>
      </c>
      <c r="T59" s="270">
        <f t="shared" si="7"/>
        <v>0</v>
      </c>
      <c r="U59" s="283">
        <f t="shared" si="55"/>
        <v>0</v>
      </c>
      <c r="V59" s="278"/>
      <c r="W59" s="270">
        <v>0</v>
      </c>
      <c r="X59" s="270">
        <f t="shared" si="9"/>
        <v>0</v>
      </c>
      <c r="Y59" s="281"/>
      <c r="Z59" s="278"/>
      <c r="AA59" s="271"/>
      <c r="AB59" s="270">
        <f t="shared" si="10"/>
        <v>0</v>
      </c>
      <c r="AC59" s="281"/>
      <c r="AD59" s="278"/>
      <c r="AE59" s="271"/>
      <c r="AF59" s="270">
        <f t="shared" si="11"/>
        <v>0</v>
      </c>
      <c r="AG59" s="281"/>
      <c r="AH59" s="285"/>
      <c r="AI59" s="529">
        <v>0</v>
      </c>
      <c r="AJ59" s="530">
        <v>0</v>
      </c>
      <c r="AK59" s="530">
        <f t="shared" si="12"/>
        <v>0</v>
      </c>
      <c r="AL59" s="531">
        <f t="shared" si="20"/>
        <v>0</v>
      </c>
      <c r="AM59" s="529">
        <v>0</v>
      </c>
      <c r="AN59" s="530">
        <f t="shared" si="14"/>
        <v>0</v>
      </c>
      <c r="AO59" s="530">
        <v>0</v>
      </c>
      <c r="AP59" s="530">
        <f t="shared" si="29"/>
        <v>0</v>
      </c>
      <c r="AQ59" s="532"/>
      <c r="AR59" s="532"/>
      <c r="AS59" s="533"/>
      <c r="AT59" s="534">
        <f>SUM(AQ59:AS59)</f>
        <v>0</v>
      </c>
      <c r="AU59" s="274"/>
    </row>
    <row r="60" spans="1:83" s="266" customFormat="1" ht="19.5" customHeight="1" x14ac:dyDescent="0.2">
      <c r="A60" s="545" t="s">
        <v>186</v>
      </c>
      <c r="B60" s="549">
        <f>B48+B52+B56+B58</f>
        <v>261261000</v>
      </c>
      <c r="C60" s="547">
        <f t="shared" ref="C60:AT60" si="59">C48+C52+C56+C58</f>
        <v>86825027</v>
      </c>
      <c r="D60" s="547">
        <f t="shared" si="59"/>
        <v>348086027</v>
      </c>
      <c r="E60" s="548">
        <f t="shared" si="59"/>
        <v>348136691</v>
      </c>
      <c r="F60" s="549">
        <v>31300000</v>
      </c>
      <c r="G60" s="549">
        <f t="shared" si="59"/>
        <v>7414500</v>
      </c>
      <c r="H60" s="549">
        <f t="shared" si="59"/>
        <v>38714500</v>
      </c>
      <c r="I60" s="549">
        <f t="shared" si="59"/>
        <v>42583382</v>
      </c>
      <c r="J60" s="549">
        <f t="shared" si="59"/>
        <v>24629000</v>
      </c>
      <c r="K60" s="549">
        <f t="shared" si="59"/>
        <v>0</v>
      </c>
      <c r="L60" s="549">
        <f t="shared" si="59"/>
        <v>24629000</v>
      </c>
      <c r="M60" s="549">
        <f t="shared" si="59"/>
        <v>22784456</v>
      </c>
      <c r="N60" s="549">
        <f t="shared" si="59"/>
        <v>1000000</v>
      </c>
      <c r="O60" s="549">
        <f t="shared" si="59"/>
        <v>0</v>
      </c>
      <c r="P60" s="549">
        <f t="shared" si="59"/>
        <v>1000000</v>
      </c>
      <c r="Q60" s="549">
        <f t="shared" si="59"/>
        <v>1000000</v>
      </c>
      <c r="R60" s="549">
        <f t="shared" si="59"/>
        <v>317913000</v>
      </c>
      <c r="S60" s="549">
        <f t="shared" si="59"/>
        <v>94239527</v>
      </c>
      <c r="T60" s="549">
        <f t="shared" si="59"/>
        <v>412152527</v>
      </c>
      <c r="U60" s="549">
        <f t="shared" si="59"/>
        <v>414667631</v>
      </c>
      <c r="V60" s="549">
        <f t="shared" si="59"/>
        <v>344189584</v>
      </c>
      <c r="W60" s="549">
        <f t="shared" si="59"/>
        <v>5399086</v>
      </c>
      <c r="X60" s="549">
        <f t="shared" si="59"/>
        <v>349588670</v>
      </c>
      <c r="Y60" s="549">
        <f t="shared" si="59"/>
        <v>519778748</v>
      </c>
      <c r="Z60" s="549">
        <f t="shared" si="59"/>
        <v>0</v>
      </c>
      <c r="AA60" s="549">
        <f t="shared" si="59"/>
        <v>0</v>
      </c>
      <c r="AB60" s="549">
        <f t="shared" si="59"/>
        <v>0</v>
      </c>
      <c r="AC60" s="549">
        <f t="shared" si="59"/>
        <v>10000</v>
      </c>
      <c r="AD60" s="549">
        <f t="shared" si="59"/>
        <v>0</v>
      </c>
      <c r="AE60" s="549">
        <f t="shared" si="59"/>
        <v>0</v>
      </c>
      <c r="AF60" s="549">
        <f t="shared" si="59"/>
        <v>0</v>
      </c>
      <c r="AG60" s="549">
        <f t="shared" si="59"/>
        <v>0</v>
      </c>
      <c r="AH60" s="549">
        <f t="shared" si="59"/>
        <v>0</v>
      </c>
      <c r="AI60" s="560">
        <f t="shared" si="59"/>
        <v>344189584</v>
      </c>
      <c r="AJ60" s="560">
        <f t="shared" si="59"/>
        <v>5399086</v>
      </c>
      <c r="AK60" s="560">
        <f t="shared" si="59"/>
        <v>349588670</v>
      </c>
      <c r="AL60" s="560">
        <f t="shared" si="59"/>
        <v>519788748</v>
      </c>
      <c r="AM60" s="560">
        <f t="shared" si="59"/>
        <v>662379584</v>
      </c>
      <c r="AN60" s="560">
        <f t="shared" si="59"/>
        <v>99638613</v>
      </c>
      <c r="AO60" s="560">
        <f t="shared" si="59"/>
        <v>762018197</v>
      </c>
      <c r="AP60" s="560">
        <f t="shared" si="59"/>
        <v>934456379</v>
      </c>
      <c r="AQ60" s="560">
        <f t="shared" si="59"/>
        <v>313102</v>
      </c>
      <c r="AR60" s="560">
        <f t="shared" si="59"/>
        <v>390906128</v>
      </c>
      <c r="AS60" s="560">
        <f t="shared" si="59"/>
        <v>543237149</v>
      </c>
      <c r="AT60" s="560">
        <f t="shared" si="59"/>
        <v>934456379</v>
      </c>
      <c r="AU60" s="265"/>
    </row>
    <row r="62" spans="1:83" x14ac:dyDescent="0.2">
      <c r="AM62" s="263"/>
    </row>
  </sheetData>
  <sheetProtection selectLockedCells="1" selectUnlockedCells="1"/>
  <mergeCells count="3">
    <mergeCell ref="A1:N1"/>
    <mergeCell ref="AS1:AT1"/>
    <mergeCell ref="A3:AT3"/>
  </mergeCells>
  <pageMargins left="0.23622047244094491" right="0.11811023622047245" top="0.51181102362204722" bottom="0.74803149606299213" header="0.31496062992125984" footer="0.51181102362204722"/>
  <pageSetup paperSize="8" scale="38" firstPageNumber="0" orientation="landscape" r:id="rId1"/>
  <headerFooter alignWithMargins="0"/>
  <colBreaks count="1" manualBreakCount="1">
    <brk id="4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6"/>
  <sheetViews>
    <sheetView workbookViewId="0">
      <selection activeCell="H51" sqref="H51"/>
    </sheetView>
  </sheetViews>
  <sheetFormatPr defaultRowHeight="12.75" x14ac:dyDescent="0.2"/>
  <cols>
    <col min="1" max="1" width="45.7109375" customWidth="1"/>
    <col min="2" max="5" width="9.7109375" customWidth="1"/>
    <col min="6" max="9" width="9.42578125" customWidth="1"/>
    <col min="10" max="10" width="10.42578125" customWidth="1"/>
    <col min="11" max="11" width="9.85546875" customWidth="1"/>
    <col min="12" max="13" width="10.42578125" customWidth="1"/>
    <col min="14" max="17" width="9.85546875" customWidth="1"/>
    <col min="18" max="18" width="11" customWidth="1"/>
    <col min="19" max="19" width="9.7109375" customWidth="1"/>
    <col min="20" max="20" width="10.140625" customWidth="1"/>
    <col min="21" max="21" width="9.85546875" customWidth="1"/>
    <col min="22" max="22" width="11.42578125" customWidth="1"/>
    <col min="23" max="23" width="10.140625" customWidth="1"/>
    <col min="24" max="25" width="10" customWidth="1"/>
    <col min="26" max="26" width="9.42578125" customWidth="1"/>
    <col min="27" max="27" width="10.140625" customWidth="1"/>
    <col min="28" max="28" width="11.42578125" customWidth="1"/>
    <col min="29" max="29" width="12.7109375" customWidth="1"/>
    <col min="262" max="262" width="45.7109375" customWidth="1"/>
    <col min="263" max="265" width="9.7109375" customWidth="1"/>
    <col min="266" max="268" width="9.42578125" customWidth="1"/>
    <col min="269" max="271" width="10.42578125" customWidth="1"/>
    <col min="272" max="274" width="9.85546875" customWidth="1"/>
    <col min="275" max="275" width="11" customWidth="1"/>
    <col min="276" max="276" width="10.140625" customWidth="1"/>
    <col min="277" max="277" width="9.85546875" customWidth="1"/>
    <col min="278" max="278" width="11.42578125" customWidth="1"/>
    <col min="279" max="279" width="10.140625" customWidth="1"/>
    <col min="280" max="281" width="10" customWidth="1"/>
    <col min="282" max="282" width="9.42578125" customWidth="1"/>
    <col min="283" max="283" width="10.140625" customWidth="1"/>
    <col min="284" max="284" width="11.42578125" customWidth="1"/>
    <col min="285" max="285" width="12.7109375" customWidth="1"/>
    <col min="518" max="518" width="45.7109375" customWidth="1"/>
    <col min="519" max="521" width="9.7109375" customWidth="1"/>
    <col min="522" max="524" width="9.42578125" customWidth="1"/>
    <col min="525" max="527" width="10.42578125" customWidth="1"/>
    <col min="528" max="530" width="9.85546875" customWidth="1"/>
    <col min="531" max="531" width="11" customWidth="1"/>
    <col min="532" max="532" width="10.140625" customWidth="1"/>
    <col min="533" max="533" width="9.85546875" customWidth="1"/>
    <col min="534" max="534" width="11.42578125" customWidth="1"/>
    <col min="535" max="535" width="10.140625" customWidth="1"/>
    <col min="536" max="537" width="10" customWidth="1"/>
    <col min="538" max="538" width="9.42578125" customWidth="1"/>
    <col min="539" max="539" width="10.140625" customWidth="1"/>
    <col min="540" max="540" width="11.42578125" customWidth="1"/>
    <col min="541" max="541" width="12.7109375" customWidth="1"/>
    <col min="774" max="774" width="45.7109375" customWidth="1"/>
    <col min="775" max="777" width="9.7109375" customWidth="1"/>
    <col min="778" max="780" width="9.42578125" customWidth="1"/>
    <col min="781" max="783" width="10.42578125" customWidth="1"/>
    <col min="784" max="786" width="9.85546875" customWidth="1"/>
    <col min="787" max="787" width="11" customWidth="1"/>
    <col min="788" max="788" width="10.140625" customWidth="1"/>
    <col min="789" max="789" width="9.85546875" customWidth="1"/>
    <col min="790" max="790" width="11.42578125" customWidth="1"/>
    <col min="791" max="791" width="10.140625" customWidth="1"/>
    <col min="792" max="793" width="10" customWidth="1"/>
    <col min="794" max="794" width="9.42578125" customWidth="1"/>
    <col min="795" max="795" width="10.140625" customWidth="1"/>
    <col min="796" max="796" width="11.42578125" customWidth="1"/>
    <col min="797" max="797" width="12.7109375" customWidth="1"/>
    <col min="1030" max="1030" width="45.7109375" customWidth="1"/>
    <col min="1031" max="1033" width="9.7109375" customWidth="1"/>
    <col min="1034" max="1036" width="9.42578125" customWidth="1"/>
    <col min="1037" max="1039" width="10.42578125" customWidth="1"/>
    <col min="1040" max="1042" width="9.85546875" customWidth="1"/>
    <col min="1043" max="1043" width="11" customWidth="1"/>
    <col min="1044" max="1044" width="10.140625" customWidth="1"/>
    <col min="1045" max="1045" width="9.85546875" customWidth="1"/>
    <col min="1046" max="1046" width="11.42578125" customWidth="1"/>
    <col min="1047" max="1047" width="10.140625" customWidth="1"/>
    <col min="1048" max="1049" width="10" customWidth="1"/>
    <col min="1050" max="1050" width="9.42578125" customWidth="1"/>
    <col min="1051" max="1051" width="10.140625" customWidth="1"/>
    <col min="1052" max="1052" width="11.42578125" customWidth="1"/>
    <col min="1053" max="1053" width="12.7109375" customWidth="1"/>
    <col min="1286" max="1286" width="45.7109375" customWidth="1"/>
    <col min="1287" max="1289" width="9.7109375" customWidth="1"/>
    <col min="1290" max="1292" width="9.42578125" customWidth="1"/>
    <col min="1293" max="1295" width="10.42578125" customWidth="1"/>
    <col min="1296" max="1298" width="9.85546875" customWidth="1"/>
    <col min="1299" max="1299" width="11" customWidth="1"/>
    <col min="1300" max="1300" width="10.140625" customWidth="1"/>
    <col min="1301" max="1301" width="9.85546875" customWidth="1"/>
    <col min="1302" max="1302" width="11.42578125" customWidth="1"/>
    <col min="1303" max="1303" width="10.140625" customWidth="1"/>
    <col min="1304" max="1305" width="10" customWidth="1"/>
    <col min="1306" max="1306" width="9.42578125" customWidth="1"/>
    <col min="1307" max="1307" width="10.140625" customWidth="1"/>
    <col min="1308" max="1308" width="11.42578125" customWidth="1"/>
    <col min="1309" max="1309" width="12.7109375" customWidth="1"/>
    <col min="1542" max="1542" width="45.7109375" customWidth="1"/>
    <col min="1543" max="1545" width="9.7109375" customWidth="1"/>
    <col min="1546" max="1548" width="9.42578125" customWidth="1"/>
    <col min="1549" max="1551" width="10.42578125" customWidth="1"/>
    <col min="1552" max="1554" width="9.85546875" customWidth="1"/>
    <col min="1555" max="1555" width="11" customWidth="1"/>
    <col min="1556" max="1556" width="10.140625" customWidth="1"/>
    <col min="1557" max="1557" width="9.85546875" customWidth="1"/>
    <col min="1558" max="1558" width="11.42578125" customWidth="1"/>
    <col min="1559" max="1559" width="10.140625" customWidth="1"/>
    <col min="1560" max="1561" width="10" customWidth="1"/>
    <col min="1562" max="1562" width="9.42578125" customWidth="1"/>
    <col min="1563" max="1563" width="10.140625" customWidth="1"/>
    <col min="1564" max="1564" width="11.42578125" customWidth="1"/>
    <col min="1565" max="1565" width="12.7109375" customWidth="1"/>
    <col min="1798" max="1798" width="45.7109375" customWidth="1"/>
    <col min="1799" max="1801" width="9.7109375" customWidth="1"/>
    <col min="1802" max="1804" width="9.42578125" customWidth="1"/>
    <col min="1805" max="1807" width="10.42578125" customWidth="1"/>
    <col min="1808" max="1810" width="9.85546875" customWidth="1"/>
    <col min="1811" max="1811" width="11" customWidth="1"/>
    <col min="1812" max="1812" width="10.140625" customWidth="1"/>
    <col min="1813" max="1813" width="9.85546875" customWidth="1"/>
    <col min="1814" max="1814" width="11.42578125" customWidth="1"/>
    <col min="1815" max="1815" width="10.140625" customWidth="1"/>
    <col min="1816" max="1817" width="10" customWidth="1"/>
    <col min="1818" max="1818" width="9.42578125" customWidth="1"/>
    <col min="1819" max="1819" width="10.140625" customWidth="1"/>
    <col min="1820" max="1820" width="11.42578125" customWidth="1"/>
    <col min="1821" max="1821" width="12.7109375" customWidth="1"/>
    <col min="2054" max="2054" width="45.7109375" customWidth="1"/>
    <col min="2055" max="2057" width="9.7109375" customWidth="1"/>
    <col min="2058" max="2060" width="9.42578125" customWidth="1"/>
    <col min="2061" max="2063" width="10.42578125" customWidth="1"/>
    <col min="2064" max="2066" width="9.85546875" customWidth="1"/>
    <col min="2067" max="2067" width="11" customWidth="1"/>
    <col min="2068" max="2068" width="10.140625" customWidth="1"/>
    <col min="2069" max="2069" width="9.85546875" customWidth="1"/>
    <col min="2070" max="2070" width="11.42578125" customWidth="1"/>
    <col min="2071" max="2071" width="10.140625" customWidth="1"/>
    <col min="2072" max="2073" width="10" customWidth="1"/>
    <col min="2074" max="2074" width="9.42578125" customWidth="1"/>
    <col min="2075" max="2075" width="10.140625" customWidth="1"/>
    <col min="2076" max="2076" width="11.42578125" customWidth="1"/>
    <col min="2077" max="2077" width="12.7109375" customWidth="1"/>
    <col min="2310" max="2310" width="45.7109375" customWidth="1"/>
    <col min="2311" max="2313" width="9.7109375" customWidth="1"/>
    <col min="2314" max="2316" width="9.42578125" customWidth="1"/>
    <col min="2317" max="2319" width="10.42578125" customWidth="1"/>
    <col min="2320" max="2322" width="9.85546875" customWidth="1"/>
    <col min="2323" max="2323" width="11" customWidth="1"/>
    <col min="2324" max="2324" width="10.140625" customWidth="1"/>
    <col min="2325" max="2325" width="9.85546875" customWidth="1"/>
    <col min="2326" max="2326" width="11.42578125" customWidth="1"/>
    <col min="2327" max="2327" width="10.140625" customWidth="1"/>
    <col min="2328" max="2329" width="10" customWidth="1"/>
    <col min="2330" max="2330" width="9.42578125" customWidth="1"/>
    <col min="2331" max="2331" width="10.140625" customWidth="1"/>
    <col min="2332" max="2332" width="11.42578125" customWidth="1"/>
    <col min="2333" max="2333" width="12.7109375" customWidth="1"/>
    <col min="2566" max="2566" width="45.7109375" customWidth="1"/>
    <col min="2567" max="2569" width="9.7109375" customWidth="1"/>
    <col min="2570" max="2572" width="9.42578125" customWidth="1"/>
    <col min="2573" max="2575" width="10.42578125" customWidth="1"/>
    <col min="2576" max="2578" width="9.85546875" customWidth="1"/>
    <col min="2579" max="2579" width="11" customWidth="1"/>
    <col min="2580" max="2580" width="10.140625" customWidth="1"/>
    <col min="2581" max="2581" width="9.85546875" customWidth="1"/>
    <col min="2582" max="2582" width="11.42578125" customWidth="1"/>
    <col min="2583" max="2583" width="10.140625" customWidth="1"/>
    <col min="2584" max="2585" width="10" customWidth="1"/>
    <col min="2586" max="2586" width="9.42578125" customWidth="1"/>
    <col min="2587" max="2587" width="10.140625" customWidth="1"/>
    <col min="2588" max="2588" width="11.42578125" customWidth="1"/>
    <col min="2589" max="2589" width="12.7109375" customWidth="1"/>
    <col min="2822" max="2822" width="45.7109375" customWidth="1"/>
    <col min="2823" max="2825" width="9.7109375" customWidth="1"/>
    <col min="2826" max="2828" width="9.42578125" customWidth="1"/>
    <col min="2829" max="2831" width="10.42578125" customWidth="1"/>
    <col min="2832" max="2834" width="9.85546875" customWidth="1"/>
    <col min="2835" max="2835" width="11" customWidth="1"/>
    <col min="2836" max="2836" width="10.140625" customWidth="1"/>
    <col min="2837" max="2837" width="9.85546875" customWidth="1"/>
    <col min="2838" max="2838" width="11.42578125" customWidth="1"/>
    <col min="2839" max="2839" width="10.140625" customWidth="1"/>
    <col min="2840" max="2841" width="10" customWidth="1"/>
    <col min="2842" max="2842" width="9.42578125" customWidth="1"/>
    <col min="2843" max="2843" width="10.140625" customWidth="1"/>
    <col min="2844" max="2844" width="11.42578125" customWidth="1"/>
    <col min="2845" max="2845" width="12.7109375" customWidth="1"/>
    <col min="3078" max="3078" width="45.7109375" customWidth="1"/>
    <col min="3079" max="3081" width="9.7109375" customWidth="1"/>
    <col min="3082" max="3084" width="9.42578125" customWidth="1"/>
    <col min="3085" max="3087" width="10.42578125" customWidth="1"/>
    <col min="3088" max="3090" width="9.85546875" customWidth="1"/>
    <col min="3091" max="3091" width="11" customWidth="1"/>
    <col min="3092" max="3092" width="10.140625" customWidth="1"/>
    <col min="3093" max="3093" width="9.85546875" customWidth="1"/>
    <col min="3094" max="3094" width="11.42578125" customWidth="1"/>
    <col min="3095" max="3095" width="10.140625" customWidth="1"/>
    <col min="3096" max="3097" width="10" customWidth="1"/>
    <col min="3098" max="3098" width="9.42578125" customWidth="1"/>
    <col min="3099" max="3099" width="10.140625" customWidth="1"/>
    <col min="3100" max="3100" width="11.42578125" customWidth="1"/>
    <col min="3101" max="3101" width="12.7109375" customWidth="1"/>
    <col min="3334" max="3334" width="45.7109375" customWidth="1"/>
    <col min="3335" max="3337" width="9.7109375" customWidth="1"/>
    <col min="3338" max="3340" width="9.42578125" customWidth="1"/>
    <col min="3341" max="3343" width="10.42578125" customWidth="1"/>
    <col min="3344" max="3346" width="9.85546875" customWidth="1"/>
    <col min="3347" max="3347" width="11" customWidth="1"/>
    <col min="3348" max="3348" width="10.140625" customWidth="1"/>
    <col min="3349" max="3349" width="9.85546875" customWidth="1"/>
    <col min="3350" max="3350" width="11.42578125" customWidth="1"/>
    <col min="3351" max="3351" width="10.140625" customWidth="1"/>
    <col min="3352" max="3353" width="10" customWidth="1"/>
    <col min="3354" max="3354" width="9.42578125" customWidth="1"/>
    <col min="3355" max="3355" width="10.140625" customWidth="1"/>
    <col min="3356" max="3356" width="11.42578125" customWidth="1"/>
    <col min="3357" max="3357" width="12.7109375" customWidth="1"/>
    <col min="3590" max="3590" width="45.7109375" customWidth="1"/>
    <col min="3591" max="3593" width="9.7109375" customWidth="1"/>
    <col min="3594" max="3596" width="9.42578125" customWidth="1"/>
    <col min="3597" max="3599" width="10.42578125" customWidth="1"/>
    <col min="3600" max="3602" width="9.85546875" customWidth="1"/>
    <col min="3603" max="3603" width="11" customWidth="1"/>
    <col min="3604" max="3604" width="10.140625" customWidth="1"/>
    <col min="3605" max="3605" width="9.85546875" customWidth="1"/>
    <col min="3606" max="3606" width="11.42578125" customWidth="1"/>
    <col min="3607" max="3607" width="10.140625" customWidth="1"/>
    <col min="3608" max="3609" width="10" customWidth="1"/>
    <col min="3610" max="3610" width="9.42578125" customWidth="1"/>
    <col min="3611" max="3611" width="10.140625" customWidth="1"/>
    <col min="3612" max="3612" width="11.42578125" customWidth="1"/>
    <col min="3613" max="3613" width="12.7109375" customWidth="1"/>
    <col min="3846" max="3846" width="45.7109375" customWidth="1"/>
    <col min="3847" max="3849" width="9.7109375" customWidth="1"/>
    <col min="3850" max="3852" width="9.42578125" customWidth="1"/>
    <col min="3853" max="3855" width="10.42578125" customWidth="1"/>
    <col min="3856" max="3858" width="9.85546875" customWidth="1"/>
    <col min="3859" max="3859" width="11" customWidth="1"/>
    <col min="3860" max="3860" width="10.140625" customWidth="1"/>
    <col min="3861" max="3861" width="9.85546875" customWidth="1"/>
    <col min="3862" max="3862" width="11.42578125" customWidth="1"/>
    <col min="3863" max="3863" width="10.140625" customWidth="1"/>
    <col min="3864" max="3865" width="10" customWidth="1"/>
    <col min="3866" max="3866" width="9.42578125" customWidth="1"/>
    <col min="3867" max="3867" width="10.140625" customWidth="1"/>
    <col min="3868" max="3868" width="11.42578125" customWidth="1"/>
    <col min="3869" max="3869" width="12.7109375" customWidth="1"/>
    <col min="4102" max="4102" width="45.7109375" customWidth="1"/>
    <col min="4103" max="4105" width="9.7109375" customWidth="1"/>
    <col min="4106" max="4108" width="9.42578125" customWidth="1"/>
    <col min="4109" max="4111" width="10.42578125" customWidth="1"/>
    <col min="4112" max="4114" width="9.85546875" customWidth="1"/>
    <col min="4115" max="4115" width="11" customWidth="1"/>
    <col min="4116" max="4116" width="10.140625" customWidth="1"/>
    <col min="4117" max="4117" width="9.85546875" customWidth="1"/>
    <col min="4118" max="4118" width="11.42578125" customWidth="1"/>
    <col min="4119" max="4119" width="10.140625" customWidth="1"/>
    <col min="4120" max="4121" width="10" customWidth="1"/>
    <col min="4122" max="4122" width="9.42578125" customWidth="1"/>
    <col min="4123" max="4123" width="10.140625" customWidth="1"/>
    <col min="4124" max="4124" width="11.42578125" customWidth="1"/>
    <col min="4125" max="4125" width="12.7109375" customWidth="1"/>
    <col min="4358" max="4358" width="45.7109375" customWidth="1"/>
    <col min="4359" max="4361" width="9.7109375" customWidth="1"/>
    <col min="4362" max="4364" width="9.42578125" customWidth="1"/>
    <col min="4365" max="4367" width="10.42578125" customWidth="1"/>
    <col min="4368" max="4370" width="9.85546875" customWidth="1"/>
    <col min="4371" max="4371" width="11" customWidth="1"/>
    <col min="4372" max="4372" width="10.140625" customWidth="1"/>
    <col min="4373" max="4373" width="9.85546875" customWidth="1"/>
    <col min="4374" max="4374" width="11.42578125" customWidth="1"/>
    <col min="4375" max="4375" width="10.140625" customWidth="1"/>
    <col min="4376" max="4377" width="10" customWidth="1"/>
    <col min="4378" max="4378" width="9.42578125" customWidth="1"/>
    <col min="4379" max="4379" width="10.140625" customWidth="1"/>
    <col min="4380" max="4380" width="11.42578125" customWidth="1"/>
    <col min="4381" max="4381" width="12.7109375" customWidth="1"/>
    <col min="4614" max="4614" width="45.7109375" customWidth="1"/>
    <col min="4615" max="4617" width="9.7109375" customWidth="1"/>
    <col min="4618" max="4620" width="9.42578125" customWidth="1"/>
    <col min="4621" max="4623" width="10.42578125" customWidth="1"/>
    <col min="4624" max="4626" width="9.85546875" customWidth="1"/>
    <col min="4627" max="4627" width="11" customWidth="1"/>
    <col min="4628" max="4628" width="10.140625" customWidth="1"/>
    <col min="4629" max="4629" width="9.85546875" customWidth="1"/>
    <col min="4630" max="4630" width="11.42578125" customWidth="1"/>
    <col min="4631" max="4631" width="10.140625" customWidth="1"/>
    <col min="4632" max="4633" width="10" customWidth="1"/>
    <col min="4634" max="4634" width="9.42578125" customWidth="1"/>
    <col min="4635" max="4635" width="10.140625" customWidth="1"/>
    <col min="4636" max="4636" width="11.42578125" customWidth="1"/>
    <col min="4637" max="4637" width="12.7109375" customWidth="1"/>
    <col min="4870" max="4870" width="45.7109375" customWidth="1"/>
    <col min="4871" max="4873" width="9.7109375" customWidth="1"/>
    <col min="4874" max="4876" width="9.42578125" customWidth="1"/>
    <col min="4877" max="4879" width="10.42578125" customWidth="1"/>
    <col min="4880" max="4882" width="9.85546875" customWidth="1"/>
    <col min="4883" max="4883" width="11" customWidth="1"/>
    <col min="4884" max="4884" width="10.140625" customWidth="1"/>
    <col min="4885" max="4885" width="9.85546875" customWidth="1"/>
    <col min="4886" max="4886" width="11.42578125" customWidth="1"/>
    <col min="4887" max="4887" width="10.140625" customWidth="1"/>
    <col min="4888" max="4889" width="10" customWidth="1"/>
    <col min="4890" max="4890" width="9.42578125" customWidth="1"/>
    <col min="4891" max="4891" width="10.140625" customWidth="1"/>
    <col min="4892" max="4892" width="11.42578125" customWidth="1"/>
    <col min="4893" max="4893" width="12.7109375" customWidth="1"/>
    <col min="5126" max="5126" width="45.7109375" customWidth="1"/>
    <col min="5127" max="5129" width="9.7109375" customWidth="1"/>
    <col min="5130" max="5132" width="9.42578125" customWidth="1"/>
    <col min="5133" max="5135" width="10.42578125" customWidth="1"/>
    <col min="5136" max="5138" width="9.85546875" customWidth="1"/>
    <col min="5139" max="5139" width="11" customWidth="1"/>
    <col min="5140" max="5140" width="10.140625" customWidth="1"/>
    <col min="5141" max="5141" width="9.85546875" customWidth="1"/>
    <col min="5142" max="5142" width="11.42578125" customWidth="1"/>
    <col min="5143" max="5143" width="10.140625" customWidth="1"/>
    <col min="5144" max="5145" width="10" customWidth="1"/>
    <col min="5146" max="5146" width="9.42578125" customWidth="1"/>
    <col min="5147" max="5147" width="10.140625" customWidth="1"/>
    <col min="5148" max="5148" width="11.42578125" customWidth="1"/>
    <col min="5149" max="5149" width="12.7109375" customWidth="1"/>
    <col min="5382" max="5382" width="45.7109375" customWidth="1"/>
    <col min="5383" max="5385" width="9.7109375" customWidth="1"/>
    <col min="5386" max="5388" width="9.42578125" customWidth="1"/>
    <col min="5389" max="5391" width="10.42578125" customWidth="1"/>
    <col min="5392" max="5394" width="9.85546875" customWidth="1"/>
    <col min="5395" max="5395" width="11" customWidth="1"/>
    <col min="5396" max="5396" width="10.140625" customWidth="1"/>
    <col min="5397" max="5397" width="9.85546875" customWidth="1"/>
    <col min="5398" max="5398" width="11.42578125" customWidth="1"/>
    <col min="5399" max="5399" width="10.140625" customWidth="1"/>
    <col min="5400" max="5401" width="10" customWidth="1"/>
    <col min="5402" max="5402" width="9.42578125" customWidth="1"/>
    <col min="5403" max="5403" width="10.140625" customWidth="1"/>
    <col min="5404" max="5404" width="11.42578125" customWidth="1"/>
    <col min="5405" max="5405" width="12.7109375" customWidth="1"/>
    <col min="5638" max="5638" width="45.7109375" customWidth="1"/>
    <col min="5639" max="5641" width="9.7109375" customWidth="1"/>
    <col min="5642" max="5644" width="9.42578125" customWidth="1"/>
    <col min="5645" max="5647" width="10.42578125" customWidth="1"/>
    <col min="5648" max="5650" width="9.85546875" customWidth="1"/>
    <col min="5651" max="5651" width="11" customWidth="1"/>
    <col min="5652" max="5652" width="10.140625" customWidth="1"/>
    <col min="5653" max="5653" width="9.85546875" customWidth="1"/>
    <col min="5654" max="5654" width="11.42578125" customWidth="1"/>
    <col min="5655" max="5655" width="10.140625" customWidth="1"/>
    <col min="5656" max="5657" width="10" customWidth="1"/>
    <col min="5658" max="5658" width="9.42578125" customWidth="1"/>
    <col min="5659" max="5659" width="10.140625" customWidth="1"/>
    <col min="5660" max="5660" width="11.42578125" customWidth="1"/>
    <col min="5661" max="5661" width="12.7109375" customWidth="1"/>
    <col min="5894" max="5894" width="45.7109375" customWidth="1"/>
    <col min="5895" max="5897" width="9.7109375" customWidth="1"/>
    <col min="5898" max="5900" width="9.42578125" customWidth="1"/>
    <col min="5901" max="5903" width="10.42578125" customWidth="1"/>
    <col min="5904" max="5906" width="9.85546875" customWidth="1"/>
    <col min="5907" max="5907" width="11" customWidth="1"/>
    <col min="5908" max="5908" width="10.140625" customWidth="1"/>
    <col min="5909" max="5909" width="9.85546875" customWidth="1"/>
    <col min="5910" max="5910" width="11.42578125" customWidth="1"/>
    <col min="5911" max="5911" width="10.140625" customWidth="1"/>
    <col min="5912" max="5913" width="10" customWidth="1"/>
    <col min="5914" max="5914" width="9.42578125" customWidth="1"/>
    <col min="5915" max="5915" width="10.140625" customWidth="1"/>
    <col min="5916" max="5916" width="11.42578125" customWidth="1"/>
    <col min="5917" max="5917" width="12.7109375" customWidth="1"/>
    <col min="6150" max="6150" width="45.7109375" customWidth="1"/>
    <col min="6151" max="6153" width="9.7109375" customWidth="1"/>
    <col min="6154" max="6156" width="9.42578125" customWidth="1"/>
    <col min="6157" max="6159" width="10.42578125" customWidth="1"/>
    <col min="6160" max="6162" width="9.85546875" customWidth="1"/>
    <col min="6163" max="6163" width="11" customWidth="1"/>
    <col min="6164" max="6164" width="10.140625" customWidth="1"/>
    <col min="6165" max="6165" width="9.85546875" customWidth="1"/>
    <col min="6166" max="6166" width="11.42578125" customWidth="1"/>
    <col min="6167" max="6167" width="10.140625" customWidth="1"/>
    <col min="6168" max="6169" width="10" customWidth="1"/>
    <col min="6170" max="6170" width="9.42578125" customWidth="1"/>
    <col min="6171" max="6171" width="10.140625" customWidth="1"/>
    <col min="6172" max="6172" width="11.42578125" customWidth="1"/>
    <col min="6173" max="6173" width="12.7109375" customWidth="1"/>
    <col min="6406" max="6406" width="45.7109375" customWidth="1"/>
    <col min="6407" max="6409" width="9.7109375" customWidth="1"/>
    <col min="6410" max="6412" width="9.42578125" customWidth="1"/>
    <col min="6413" max="6415" width="10.42578125" customWidth="1"/>
    <col min="6416" max="6418" width="9.85546875" customWidth="1"/>
    <col min="6419" max="6419" width="11" customWidth="1"/>
    <col min="6420" max="6420" width="10.140625" customWidth="1"/>
    <col min="6421" max="6421" width="9.85546875" customWidth="1"/>
    <col min="6422" max="6422" width="11.42578125" customWidth="1"/>
    <col min="6423" max="6423" width="10.140625" customWidth="1"/>
    <col min="6424" max="6425" width="10" customWidth="1"/>
    <col min="6426" max="6426" width="9.42578125" customWidth="1"/>
    <col min="6427" max="6427" width="10.140625" customWidth="1"/>
    <col min="6428" max="6428" width="11.42578125" customWidth="1"/>
    <col min="6429" max="6429" width="12.7109375" customWidth="1"/>
    <col min="6662" max="6662" width="45.7109375" customWidth="1"/>
    <col min="6663" max="6665" width="9.7109375" customWidth="1"/>
    <col min="6666" max="6668" width="9.42578125" customWidth="1"/>
    <col min="6669" max="6671" width="10.42578125" customWidth="1"/>
    <col min="6672" max="6674" width="9.85546875" customWidth="1"/>
    <col min="6675" max="6675" width="11" customWidth="1"/>
    <col min="6676" max="6676" width="10.140625" customWidth="1"/>
    <col min="6677" max="6677" width="9.85546875" customWidth="1"/>
    <col min="6678" max="6678" width="11.42578125" customWidth="1"/>
    <col min="6679" max="6679" width="10.140625" customWidth="1"/>
    <col min="6680" max="6681" width="10" customWidth="1"/>
    <col min="6682" max="6682" width="9.42578125" customWidth="1"/>
    <col min="6683" max="6683" width="10.140625" customWidth="1"/>
    <col min="6684" max="6684" width="11.42578125" customWidth="1"/>
    <col min="6685" max="6685" width="12.7109375" customWidth="1"/>
    <col min="6918" max="6918" width="45.7109375" customWidth="1"/>
    <col min="6919" max="6921" width="9.7109375" customWidth="1"/>
    <col min="6922" max="6924" width="9.42578125" customWidth="1"/>
    <col min="6925" max="6927" width="10.42578125" customWidth="1"/>
    <col min="6928" max="6930" width="9.85546875" customWidth="1"/>
    <col min="6931" max="6931" width="11" customWidth="1"/>
    <col min="6932" max="6932" width="10.140625" customWidth="1"/>
    <col min="6933" max="6933" width="9.85546875" customWidth="1"/>
    <col min="6934" max="6934" width="11.42578125" customWidth="1"/>
    <col min="6935" max="6935" width="10.140625" customWidth="1"/>
    <col min="6936" max="6937" width="10" customWidth="1"/>
    <col min="6938" max="6938" width="9.42578125" customWidth="1"/>
    <col min="6939" max="6939" width="10.140625" customWidth="1"/>
    <col min="6940" max="6940" width="11.42578125" customWidth="1"/>
    <col min="6941" max="6941" width="12.7109375" customWidth="1"/>
    <col min="7174" max="7174" width="45.7109375" customWidth="1"/>
    <col min="7175" max="7177" width="9.7109375" customWidth="1"/>
    <col min="7178" max="7180" width="9.42578125" customWidth="1"/>
    <col min="7181" max="7183" width="10.42578125" customWidth="1"/>
    <col min="7184" max="7186" width="9.85546875" customWidth="1"/>
    <col min="7187" max="7187" width="11" customWidth="1"/>
    <col min="7188" max="7188" width="10.140625" customWidth="1"/>
    <col min="7189" max="7189" width="9.85546875" customWidth="1"/>
    <col min="7190" max="7190" width="11.42578125" customWidth="1"/>
    <col min="7191" max="7191" width="10.140625" customWidth="1"/>
    <col min="7192" max="7193" width="10" customWidth="1"/>
    <col min="7194" max="7194" width="9.42578125" customWidth="1"/>
    <col min="7195" max="7195" width="10.140625" customWidth="1"/>
    <col min="7196" max="7196" width="11.42578125" customWidth="1"/>
    <col min="7197" max="7197" width="12.7109375" customWidth="1"/>
    <col min="7430" max="7430" width="45.7109375" customWidth="1"/>
    <col min="7431" max="7433" width="9.7109375" customWidth="1"/>
    <col min="7434" max="7436" width="9.42578125" customWidth="1"/>
    <col min="7437" max="7439" width="10.42578125" customWidth="1"/>
    <col min="7440" max="7442" width="9.85546875" customWidth="1"/>
    <col min="7443" max="7443" width="11" customWidth="1"/>
    <col min="7444" max="7444" width="10.140625" customWidth="1"/>
    <col min="7445" max="7445" width="9.85546875" customWidth="1"/>
    <col min="7446" max="7446" width="11.42578125" customWidth="1"/>
    <col min="7447" max="7447" width="10.140625" customWidth="1"/>
    <col min="7448" max="7449" width="10" customWidth="1"/>
    <col min="7450" max="7450" width="9.42578125" customWidth="1"/>
    <col min="7451" max="7451" width="10.140625" customWidth="1"/>
    <col min="7452" max="7452" width="11.42578125" customWidth="1"/>
    <col min="7453" max="7453" width="12.7109375" customWidth="1"/>
    <col min="7686" max="7686" width="45.7109375" customWidth="1"/>
    <col min="7687" max="7689" width="9.7109375" customWidth="1"/>
    <col min="7690" max="7692" width="9.42578125" customWidth="1"/>
    <col min="7693" max="7695" width="10.42578125" customWidth="1"/>
    <col min="7696" max="7698" width="9.85546875" customWidth="1"/>
    <col min="7699" max="7699" width="11" customWidth="1"/>
    <col min="7700" max="7700" width="10.140625" customWidth="1"/>
    <col min="7701" max="7701" width="9.85546875" customWidth="1"/>
    <col min="7702" max="7702" width="11.42578125" customWidth="1"/>
    <col min="7703" max="7703" width="10.140625" customWidth="1"/>
    <col min="7704" max="7705" width="10" customWidth="1"/>
    <col min="7706" max="7706" width="9.42578125" customWidth="1"/>
    <col min="7707" max="7707" width="10.140625" customWidth="1"/>
    <col min="7708" max="7708" width="11.42578125" customWidth="1"/>
    <col min="7709" max="7709" width="12.7109375" customWidth="1"/>
    <col min="7942" max="7942" width="45.7109375" customWidth="1"/>
    <col min="7943" max="7945" width="9.7109375" customWidth="1"/>
    <col min="7946" max="7948" width="9.42578125" customWidth="1"/>
    <col min="7949" max="7951" width="10.42578125" customWidth="1"/>
    <col min="7952" max="7954" width="9.85546875" customWidth="1"/>
    <col min="7955" max="7955" width="11" customWidth="1"/>
    <col min="7956" max="7956" width="10.140625" customWidth="1"/>
    <col min="7957" max="7957" width="9.85546875" customWidth="1"/>
    <col min="7958" max="7958" width="11.42578125" customWidth="1"/>
    <col min="7959" max="7959" width="10.140625" customWidth="1"/>
    <col min="7960" max="7961" width="10" customWidth="1"/>
    <col min="7962" max="7962" width="9.42578125" customWidth="1"/>
    <col min="7963" max="7963" width="10.140625" customWidth="1"/>
    <col min="7964" max="7964" width="11.42578125" customWidth="1"/>
    <col min="7965" max="7965" width="12.7109375" customWidth="1"/>
    <col min="8198" max="8198" width="45.7109375" customWidth="1"/>
    <col min="8199" max="8201" width="9.7109375" customWidth="1"/>
    <col min="8202" max="8204" width="9.42578125" customWidth="1"/>
    <col min="8205" max="8207" width="10.42578125" customWidth="1"/>
    <col min="8208" max="8210" width="9.85546875" customWidth="1"/>
    <col min="8211" max="8211" width="11" customWidth="1"/>
    <col min="8212" max="8212" width="10.140625" customWidth="1"/>
    <col min="8213" max="8213" width="9.85546875" customWidth="1"/>
    <col min="8214" max="8214" width="11.42578125" customWidth="1"/>
    <col min="8215" max="8215" width="10.140625" customWidth="1"/>
    <col min="8216" max="8217" width="10" customWidth="1"/>
    <col min="8218" max="8218" width="9.42578125" customWidth="1"/>
    <col min="8219" max="8219" width="10.140625" customWidth="1"/>
    <col min="8220" max="8220" width="11.42578125" customWidth="1"/>
    <col min="8221" max="8221" width="12.7109375" customWidth="1"/>
    <col min="8454" max="8454" width="45.7109375" customWidth="1"/>
    <col min="8455" max="8457" width="9.7109375" customWidth="1"/>
    <col min="8458" max="8460" width="9.42578125" customWidth="1"/>
    <col min="8461" max="8463" width="10.42578125" customWidth="1"/>
    <col min="8464" max="8466" width="9.85546875" customWidth="1"/>
    <col min="8467" max="8467" width="11" customWidth="1"/>
    <col min="8468" max="8468" width="10.140625" customWidth="1"/>
    <col min="8469" max="8469" width="9.85546875" customWidth="1"/>
    <col min="8470" max="8470" width="11.42578125" customWidth="1"/>
    <col min="8471" max="8471" width="10.140625" customWidth="1"/>
    <col min="8472" max="8473" width="10" customWidth="1"/>
    <col min="8474" max="8474" width="9.42578125" customWidth="1"/>
    <col min="8475" max="8475" width="10.140625" customWidth="1"/>
    <col min="8476" max="8476" width="11.42578125" customWidth="1"/>
    <col min="8477" max="8477" width="12.7109375" customWidth="1"/>
    <col min="8710" max="8710" width="45.7109375" customWidth="1"/>
    <col min="8711" max="8713" width="9.7109375" customWidth="1"/>
    <col min="8714" max="8716" width="9.42578125" customWidth="1"/>
    <col min="8717" max="8719" width="10.42578125" customWidth="1"/>
    <col min="8720" max="8722" width="9.85546875" customWidth="1"/>
    <col min="8723" max="8723" width="11" customWidth="1"/>
    <col min="8724" max="8724" width="10.140625" customWidth="1"/>
    <col min="8725" max="8725" width="9.85546875" customWidth="1"/>
    <col min="8726" max="8726" width="11.42578125" customWidth="1"/>
    <col min="8727" max="8727" width="10.140625" customWidth="1"/>
    <col min="8728" max="8729" width="10" customWidth="1"/>
    <col min="8730" max="8730" width="9.42578125" customWidth="1"/>
    <col min="8731" max="8731" width="10.140625" customWidth="1"/>
    <col min="8732" max="8732" width="11.42578125" customWidth="1"/>
    <col min="8733" max="8733" width="12.7109375" customWidth="1"/>
    <col min="8966" max="8966" width="45.7109375" customWidth="1"/>
    <col min="8967" max="8969" width="9.7109375" customWidth="1"/>
    <col min="8970" max="8972" width="9.42578125" customWidth="1"/>
    <col min="8973" max="8975" width="10.42578125" customWidth="1"/>
    <col min="8976" max="8978" width="9.85546875" customWidth="1"/>
    <col min="8979" max="8979" width="11" customWidth="1"/>
    <col min="8980" max="8980" width="10.140625" customWidth="1"/>
    <col min="8981" max="8981" width="9.85546875" customWidth="1"/>
    <col min="8982" max="8982" width="11.42578125" customWidth="1"/>
    <col min="8983" max="8983" width="10.140625" customWidth="1"/>
    <col min="8984" max="8985" width="10" customWidth="1"/>
    <col min="8986" max="8986" width="9.42578125" customWidth="1"/>
    <col min="8987" max="8987" width="10.140625" customWidth="1"/>
    <col min="8988" max="8988" width="11.42578125" customWidth="1"/>
    <col min="8989" max="8989" width="12.7109375" customWidth="1"/>
    <col min="9222" max="9222" width="45.7109375" customWidth="1"/>
    <col min="9223" max="9225" width="9.7109375" customWidth="1"/>
    <col min="9226" max="9228" width="9.42578125" customWidth="1"/>
    <col min="9229" max="9231" width="10.42578125" customWidth="1"/>
    <col min="9232" max="9234" width="9.85546875" customWidth="1"/>
    <col min="9235" max="9235" width="11" customWidth="1"/>
    <col min="9236" max="9236" width="10.140625" customWidth="1"/>
    <col min="9237" max="9237" width="9.85546875" customWidth="1"/>
    <col min="9238" max="9238" width="11.42578125" customWidth="1"/>
    <col min="9239" max="9239" width="10.140625" customWidth="1"/>
    <col min="9240" max="9241" width="10" customWidth="1"/>
    <col min="9242" max="9242" width="9.42578125" customWidth="1"/>
    <col min="9243" max="9243" width="10.140625" customWidth="1"/>
    <col min="9244" max="9244" width="11.42578125" customWidth="1"/>
    <col min="9245" max="9245" width="12.7109375" customWidth="1"/>
    <col min="9478" max="9478" width="45.7109375" customWidth="1"/>
    <col min="9479" max="9481" width="9.7109375" customWidth="1"/>
    <col min="9482" max="9484" width="9.42578125" customWidth="1"/>
    <col min="9485" max="9487" width="10.42578125" customWidth="1"/>
    <col min="9488" max="9490" width="9.85546875" customWidth="1"/>
    <col min="9491" max="9491" width="11" customWidth="1"/>
    <col min="9492" max="9492" width="10.140625" customWidth="1"/>
    <col min="9493" max="9493" width="9.85546875" customWidth="1"/>
    <col min="9494" max="9494" width="11.42578125" customWidth="1"/>
    <col min="9495" max="9495" width="10.140625" customWidth="1"/>
    <col min="9496" max="9497" width="10" customWidth="1"/>
    <col min="9498" max="9498" width="9.42578125" customWidth="1"/>
    <col min="9499" max="9499" width="10.140625" customWidth="1"/>
    <col min="9500" max="9500" width="11.42578125" customWidth="1"/>
    <col min="9501" max="9501" width="12.7109375" customWidth="1"/>
    <col min="9734" max="9734" width="45.7109375" customWidth="1"/>
    <col min="9735" max="9737" width="9.7109375" customWidth="1"/>
    <col min="9738" max="9740" width="9.42578125" customWidth="1"/>
    <col min="9741" max="9743" width="10.42578125" customWidth="1"/>
    <col min="9744" max="9746" width="9.85546875" customWidth="1"/>
    <col min="9747" max="9747" width="11" customWidth="1"/>
    <col min="9748" max="9748" width="10.140625" customWidth="1"/>
    <col min="9749" max="9749" width="9.85546875" customWidth="1"/>
    <col min="9750" max="9750" width="11.42578125" customWidth="1"/>
    <col min="9751" max="9751" width="10.140625" customWidth="1"/>
    <col min="9752" max="9753" width="10" customWidth="1"/>
    <col min="9754" max="9754" width="9.42578125" customWidth="1"/>
    <col min="9755" max="9755" width="10.140625" customWidth="1"/>
    <col min="9756" max="9756" width="11.42578125" customWidth="1"/>
    <col min="9757" max="9757" width="12.7109375" customWidth="1"/>
    <col min="9990" max="9990" width="45.7109375" customWidth="1"/>
    <col min="9991" max="9993" width="9.7109375" customWidth="1"/>
    <col min="9994" max="9996" width="9.42578125" customWidth="1"/>
    <col min="9997" max="9999" width="10.42578125" customWidth="1"/>
    <col min="10000" max="10002" width="9.85546875" customWidth="1"/>
    <col min="10003" max="10003" width="11" customWidth="1"/>
    <col min="10004" max="10004" width="10.140625" customWidth="1"/>
    <col min="10005" max="10005" width="9.85546875" customWidth="1"/>
    <col min="10006" max="10006" width="11.42578125" customWidth="1"/>
    <col min="10007" max="10007" width="10.140625" customWidth="1"/>
    <col min="10008" max="10009" width="10" customWidth="1"/>
    <col min="10010" max="10010" width="9.42578125" customWidth="1"/>
    <col min="10011" max="10011" width="10.140625" customWidth="1"/>
    <col min="10012" max="10012" width="11.42578125" customWidth="1"/>
    <col min="10013" max="10013" width="12.7109375" customWidth="1"/>
    <col min="10246" max="10246" width="45.7109375" customWidth="1"/>
    <col min="10247" max="10249" width="9.7109375" customWidth="1"/>
    <col min="10250" max="10252" width="9.42578125" customWidth="1"/>
    <col min="10253" max="10255" width="10.42578125" customWidth="1"/>
    <col min="10256" max="10258" width="9.85546875" customWidth="1"/>
    <col min="10259" max="10259" width="11" customWidth="1"/>
    <col min="10260" max="10260" width="10.140625" customWidth="1"/>
    <col min="10261" max="10261" width="9.85546875" customWidth="1"/>
    <col min="10262" max="10262" width="11.42578125" customWidth="1"/>
    <col min="10263" max="10263" width="10.140625" customWidth="1"/>
    <col min="10264" max="10265" width="10" customWidth="1"/>
    <col min="10266" max="10266" width="9.42578125" customWidth="1"/>
    <col min="10267" max="10267" width="10.140625" customWidth="1"/>
    <col min="10268" max="10268" width="11.42578125" customWidth="1"/>
    <col min="10269" max="10269" width="12.7109375" customWidth="1"/>
    <col min="10502" max="10502" width="45.7109375" customWidth="1"/>
    <col min="10503" max="10505" width="9.7109375" customWidth="1"/>
    <col min="10506" max="10508" width="9.42578125" customWidth="1"/>
    <col min="10509" max="10511" width="10.42578125" customWidth="1"/>
    <col min="10512" max="10514" width="9.85546875" customWidth="1"/>
    <col min="10515" max="10515" width="11" customWidth="1"/>
    <col min="10516" max="10516" width="10.140625" customWidth="1"/>
    <col min="10517" max="10517" width="9.85546875" customWidth="1"/>
    <col min="10518" max="10518" width="11.42578125" customWidth="1"/>
    <col min="10519" max="10519" width="10.140625" customWidth="1"/>
    <col min="10520" max="10521" width="10" customWidth="1"/>
    <col min="10522" max="10522" width="9.42578125" customWidth="1"/>
    <col min="10523" max="10523" width="10.140625" customWidth="1"/>
    <col min="10524" max="10524" width="11.42578125" customWidth="1"/>
    <col min="10525" max="10525" width="12.7109375" customWidth="1"/>
    <col min="10758" max="10758" width="45.7109375" customWidth="1"/>
    <col min="10759" max="10761" width="9.7109375" customWidth="1"/>
    <col min="10762" max="10764" width="9.42578125" customWidth="1"/>
    <col min="10765" max="10767" width="10.42578125" customWidth="1"/>
    <col min="10768" max="10770" width="9.85546875" customWidth="1"/>
    <col min="10771" max="10771" width="11" customWidth="1"/>
    <col min="10772" max="10772" width="10.140625" customWidth="1"/>
    <col min="10773" max="10773" width="9.85546875" customWidth="1"/>
    <col min="10774" max="10774" width="11.42578125" customWidth="1"/>
    <col min="10775" max="10775" width="10.140625" customWidth="1"/>
    <col min="10776" max="10777" width="10" customWidth="1"/>
    <col min="10778" max="10778" width="9.42578125" customWidth="1"/>
    <col min="10779" max="10779" width="10.140625" customWidth="1"/>
    <col min="10780" max="10780" width="11.42578125" customWidth="1"/>
    <col min="10781" max="10781" width="12.7109375" customWidth="1"/>
    <col min="11014" max="11014" width="45.7109375" customWidth="1"/>
    <col min="11015" max="11017" width="9.7109375" customWidth="1"/>
    <col min="11018" max="11020" width="9.42578125" customWidth="1"/>
    <col min="11021" max="11023" width="10.42578125" customWidth="1"/>
    <col min="11024" max="11026" width="9.85546875" customWidth="1"/>
    <col min="11027" max="11027" width="11" customWidth="1"/>
    <col min="11028" max="11028" width="10.140625" customWidth="1"/>
    <col min="11029" max="11029" width="9.85546875" customWidth="1"/>
    <col min="11030" max="11030" width="11.42578125" customWidth="1"/>
    <col min="11031" max="11031" width="10.140625" customWidth="1"/>
    <col min="11032" max="11033" width="10" customWidth="1"/>
    <col min="11034" max="11034" width="9.42578125" customWidth="1"/>
    <col min="11035" max="11035" width="10.140625" customWidth="1"/>
    <col min="11036" max="11036" width="11.42578125" customWidth="1"/>
    <col min="11037" max="11037" width="12.7109375" customWidth="1"/>
    <col min="11270" max="11270" width="45.7109375" customWidth="1"/>
    <col min="11271" max="11273" width="9.7109375" customWidth="1"/>
    <col min="11274" max="11276" width="9.42578125" customWidth="1"/>
    <col min="11277" max="11279" width="10.42578125" customWidth="1"/>
    <col min="11280" max="11282" width="9.85546875" customWidth="1"/>
    <col min="11283" max="11283" width="11" customWidth="1"/>
    <col min="11284" max="11284" width="10.140625" customWidth="1"/>
    <col min="11285" max="11285" width="9.85546875" customWidth="1"/>
    <col min="11286" max="11286" width="11.42578125" customWidth="1"/>
    <col min="11287" max="11287" width="10.140625" customWidth="1"/>
    <col min="11288" max="11289" width="10" customWidth="1"/>
    <col min="11290" max="11290" width="9.42578125" customWidth="1"/>
    <col min="11291" max="11291" width="10.140625" customWidth="1"/>
    <col min="11292" max="11292" width="11.42578125" customWidth="1"/>
    <col min="11293" max="11293" width="12.7109375" customWidth="1"/>
    <col min="11526" max="11526" width="45.7109375" customWidth="1"/>
    <col min="11527" max="11529" width="9.7109375" customWidth="1"/>
    <col min="11530" max="11532" width="9.42578125" customWidth="1"/>
    <col min="11533" max="11535" width="10.42578125" customWidth="1"/>
    <col min="11536" max="11538" width="9.85546875" customWidth="1"/>
    <col min="11539" max="11539" width="11" customWidth="1"/>
    <col min="11540" max="11540" width="10.140625" customWidth="1"/>
    <col min="11541" max="11541" width="9.85546875" customWidth="1"/>
    <col min="11542" max="11542" width="11.42578125" customWidth="1"/>
    <col min="11543" max="11543" width="10.140625" customWidth="1"/>
    <col min="11544" max="11545" width="10" customWidth="1"/>
    <col min="11546" max="11546" width="9.42578125" customWidth="1"/>
    <col min="11547" max="11547" width="10.140625" customWidth="1"/>
    <col min="11548" max="11548" width="11.42578125" customWidth="1"/>
    <col min="11549" max="11549" width="12.7109375" customWidth="1"/>
    <col min="11782" max="11782" width="45.7109375" customWidth="1"/>
    <col min="11783" max="11785" width="9.7109375" customWidth="1"/>
    <col min="11786" max="11788" width="9.42578125" customWidth="1"/>
    <col min="11789" max="11791" width="10.42578125" customWidth="1"/>
    <col min="11792" max="11794" width="9.85546875" customWidth="1"/>
    <col min="11795" max="11795" width="11" customWidth="1"/>
    <col min="11796" max="11796" width="10.140625" customWidth="1"/>
    <col min="11797" max="11797" width="9.85546875" customWidth="1"/>
    <col min="11798" max="11798" width="11.42578125" customWidth="1"/>
    <col min="11799" max="11799" width="10.140625" customWidth="1"/>
    <col min="11800" max="11801" width="10" customWidth="1"/>
    <col min="11802" max="11802" width="9.42578125" customWidth="1"/>
    <col min="11803" max="11803" width="10.140625" customWidth="1"/>
    <col min="11804" max="11804" width="11.42578125" customWidth="1"/>
    <col min="11805" max="11805" width="12.7109375" customWidth="1"/>
    <col min="12038" max="12038" width="45.7109375" customWidth="1"/>
    <col min="12039" max="12041" width="9.7109375" customWidth="1"/>
    <col min="12042" max="12044" width="9.42578125" customWidth="1"/>
    <col min="12045" max="12047" width="10.42578125" customWidth="1"/>
    <col min="12048" max="12050" width="9.85546875" customWidth="1"/>
    <col min="12051" max="12051" width="11" customWidth="1"/>
    <col min="12052" max="12052" width="10.140625" customWidth="1"/>
    <col min="12053" max="12053" width="9.85546875" customWidth="1"/>
    <col min="12054" max="12054" width="11.42578125" customWidth="1"/>
    <col min="12055" max="12055" width="10.140625" customWidth="1"/>
    <col min="12056" max="12057" width="10" customWidth="1"/>
    <col min="12058" max="12058" width="9.42578125" customWidth="1"/>
    <col min="12059" max="12059" width="10.140625" customWidth="1"/>
    <col min="12060" max="12060" width="11.42578125" customWidth="1"/>
    <col min="12061" max="12061" width="12.7109375" customWidth="1"/>
    <col min="12294" max="12294" width="45.7109375" customWidth="1"/>
    <col min="12295" max="12297" width="9.7109375" customWidth="1"/>
    <col min="12298" max="12300" width="9.42578125" customWidth="1"/>
    <col min="12301" max="12303" width="10.42578125" customWidth="1"/>
    <col min="12304" max="12306" width="9.85546875" customWidth="1"/>
    <col min="12307" max="12307" width="11" customWidth="1"/>
    <col min="12308" max="12308" width="10.140625" customWidth="1"/>
    <col min="12309" max="12309" width="9.85546875" customWidth="1"/>
    <col min="12310" max="12310" width="11.42578125" customWidth="1"/>
    <col min="12311" max="12311" width="10.140625" customWidth="1"/>
    <col min="12312" max="12313" width="10" customWidth="1"/>
    <col min="12314" max="12314" width="9.42578125" customWidth="1"/>
    <col min="12315" max="12315" width="10.140625" customWidth="1"/>
    <col min="12316" max="12316" width="11.42578125" customWidth="1"/>
    <col min="12317" max="12317" width="12.7109375" customWidth="1"/>
    <col min="12550" max="12550" width="45.7109375" customWidth="1"/>
    <col min="12551" max="12553" width="9.7109375" customWidth="1"/>
    <col min="12554" max="12556" width="9.42578125" customWidth="1"/>
    <col min="12557" max="12559" width="10.42578125" customWidth="1"/>
    <col min="12560" max="12562" width="9.85546875" customWidth="1"/>
    <col min="12563" max="12563" width="11" customWidth="1"/>
    <col min="12564" max="12564" width="10.140625" customWidth="1"/>
    <col min="12565" max="12565" width="9.85546875" customWidth="1"/>
    <col min="12566" max="12566" width="11.42578125" customWidth="1"/>
    <col min="12567" max="12567" width="10.140625" customWidth="1"/>
    <col min="12568" max="12569" width="10" customWidth="1"/>
    <col min="12570" max="12570" width="9.42578125" customWidth="1"/>
    <col min="12571" max="12571" width="10.140625" customWidth="1"/>
    <col min="12572" max="12572" width="11.42578125" customWidth="1"/>
    <col min="12573" max="12573" width="12.7109375" customWidth="1"/>
    <col min="12806" max="12806" width="45.7109375" customWidth="1"/>
    <col min="12807" max="12809" width="9.7109375" customWidth="1"/>
    <col min="12810" max="12812" width="9.42578125" customWidth="1"/>
    <col min="12813" max="12815" width="10.42578125" customWidth="1"/>
    <col min="12816" max="12818" width="9.85546875" customWidth="1"/>
    <col min="12819" max="12819" width="11" customWidth="1"/>
    <col min="12820" max="12820" width="10.140625" customWidth="1"/>
    <col min="12821" max="12821" width="9.85546875" customWidth="1"/>
    <col min="12822" max="12822" width="11.42578125" customWidth="1"/>
    <col min="12823" max="12823" width="10.140625" customWidth="1"/>
    <col min="12824" max="12825" width="10" customWidth="1"/>
    <col min="12826" max="12826" width="9.42578125" customWidth="1"/>
    <col min="12827" max="12827" width="10.140625" customWidth="1"/>
    <col min="12828" max="12828" width="11.42578125" customWidth="1"/>
    <col min="12829" max="12829" width="12.7109375" customWidth="1"/>
    <col min="13062" max="13062" width="45.7109375" customWidth="1"/>
    <col min="13063" max="13065" width="9.7109375" customWidth="1"/>
    <col min="13066" max="13068" width="9.42578125" customWidth="1"/>
    <col min="13069" max="13071" width="10.42578125" customWidth="1"/>
    <col min="13072" max="13074" width="9.85546875" customWidth="1"/>
    <col min="13075" max="13075" width="11" customWidth="1"/>
    <col min="13076" max="13076" width="10.140625" customWidth="1"/>
    <col min="13077" max="13077" width="9.85546875" customWidth="1"/>
    <col min="13078" max="13078" width="11.42578125" customWidth="1"/>
    <col min="13079" max="13079" width="10.140625" customWidth="1"/>
    <col min="13080" max="13081" width="10" customWidth="1"/>
    <col min="13082" max="13082" width="9.42578125" customWidth="1"/>
    <col min="13083" max="13083" width="10.140625" customWidth="1"/>
    <col min="13084" max="13084" width="11.42578125" customWidth="1"/>
    <col min="13085" max="13085" width="12.7109375" customWidth="1"/>
    <col min="13318" max="13318" width="45.7109375" customWidth="1"/>
    <col min="13319" max="13321" width="9.7109375" customWidth="1"/>
    <col min="13322" max="13324" width="9.42578125" customWidth="1"/>
    <col min="13325" max="13327" width="10.42578125" customWidth="1"/>
    <col min="13328" max="13330" width="9.85546875" customWidth="1"/>
    <col min="13331" max="13331" width="11" customWidth="1"/>
    <col min="13332" max="13332" width="10.140625" customWidth="1"/>
    <col min="13333" max="13333" width="9.85546875" customWidth="1"/>
    <col min="13334" max="13334" width="11.42578125" customWidth="1"/>
    <col min="13335" max="13335" width="10.140625" customWidth="1"/>
    <col min="13336" max="13337" width="10" customWidth="1"/>
    <col min="13338" max="13338" width="9.42578125" customWidth="1"/>
    <col min="13339" max="13339" width="10.140625" customWidth="1"/>
    <col min="13340" max="13340" width="11.42578125" customWidth="1"/>
    <col min="13341" max="13341" width="12.7109375" customWidth="1"/>
    <col min="13574" max="13574" width="45.7109375" customWidth="1"/>
    <col min="13575" max="13577" width="9.7109375" customWidth="1"/>
    <col min="13578" max="13580" width="9.42578125" customWidth="1"/>
    <col min="13581" max="13583" width="10.42578125" customWidth="1"/>
    <col min="13584" max="13586" width="9.85546875" customWidth="1"/>
    <col min="13587" max="13587" width="11" customWidth="1"/>
    <col min="13588" max="13588" width="10.140625" customWidth="1"/>
    <col min="13589" max="13589" width="9.85546875" customWidth="1"/>
    <col min="13590" max="13590" width="11.42578125" customWidth="1"/>
    <col min="13591" max="13591" width="10.140625" customWidth="1"/>
    <col min="13592" max="13593" width="10" customWidth="1"/>
    <col min="13594" max="13594" width="9.42578125" customWidth="1"/>
    <col min="13595" max="13595" width="10.140625" customWidth="1"/>
    <col min="13596" max="13596" width="11.42578125" customWidth="1"/>
    <col min="13597" max="13597" width="12.7109375" customWidth="1"/>
    <col min="13830" max="13830" width="45.7109375" customWidth="1"/>
    <col min="13831" max="13833" width="9.7109375" customWidth="1"/>
    <col min="13834" max="13836" width="9.42578125" customWidth="1"/>
    <col min="13837" max="13839" width="10.42578125" customWidth="1"/>
    <col min="13840" max="13842" width="9.85546875" customWidth="1"/>
    <col min="13843" max="13843" width="11" customWidth="1"/>
    <col min="13844" max="13844" width="10.140625" customWidth="1"/>
    <col min="13845" max="13845" width="9.85546875" customWidth="1"/>
    <col min="13846" max="13846" width="11.42578125" customWidth="1"/>
    <col min="13847" max="13847" width="10.140625" customWidth="1"/>
    <col min="13848" max="13849" width="10" customWidth="1"/>
    <col min="13850" max="13850" width="9.42578125" customWidth="1"/>
    <col min="13851" max="13851" width="10.140625" customWidth="1"/>
    <col min="13852" max="13852" width="11.42578125" customWidth="1"/>
    <col min="13853" max="13853" width="12.7109375" customWidth="1"/>
    <col min="14086" max="14086" width="45.7109375" customWidth="1"/>
    <col min="14087" max="14089" width="9.7109375" customWidth="1"/>
    <col min="14090" max="14092" width="9.42578125" customWidth="1"/>
    <col min="14093" max="14095" width="10.42578125" customWidth="1"/>
    <col min="14096" max="14098" width="9.85546875" customWidth="1"/>
    <col min="14099" max="14099" width="11" customWidth="1"/>
    <col min="14100" max="14100" width="10.140625" customWidth="1"/>
    <col min="14101" max="14101" width="9.85546875" customWidth="1"/>
    <col min="14102" max="14102" width="11.42578125" customWidth="1"/>
    <col min="14103" max="14103" width="10.140625" customWidth="1"/>
    <col min="14104" max="14105" width="10" customWidth="1"/>
    <col min="14106" max="14106" width="9.42578125" customWidth="1"/>
    <col min="14107" max="14107" width="10.140625" customWidth="1"/>
    <col min="14108" max="14108" width="11.42578125" customWidth="1"/>
    <col min="14109" max="14109" width="12.7109375" customWidth="1"/>
    <col min="14342" max="14342" width="45.7109375" customWidth="1"/>
    <col min="14343" max="14345" width="9.7109375" customWidth="1"/>
    <col min="14346" max="14348" width="9.42578125" customWidth="1"/>
    <col min="14349" max="14351" width="10.42578125" customWidth="1"/>
    <col min="14352" max="14354" width="9.85546875" customWidth="1"/>
    <col min="14355" max="14355" width="11" customWidth="1"/>
    <col min="14356" max="14356" width="10.140625" customWidth="1"/>
    <col min="14357" max="14357" width="9.85546875" customWidth="1"/>
    <col min="14358" max="14358" width="11.42578125" customWidth="1"/>
    <col min="14359" max="14359" width="10.140625" customWidth="1"/>
    <col min="14360" max="14361" width="10" customWidth="1"/>
    <col min="14362" max="14362" width="9.42578125" customWidth="1"/>
    <col min="14363" max="14363" width="10.140625" customWidth="1"/>
    <col min="14364" max="14364" width="11.42578125" customWidth="1"/>
    <col min="14365" max="14365" width="12.7109375" customWidth="1"/>
    <col min="14598" max="14598" width="45.7109375" customWidth="1"/>
    <col min="14599" max="14601" width="9.7109375" customWidth="1"/>
    <col min="14602" max="14604" width="9.42578125" customWidth="1"/>
    <col min="14605" max="14607" width="10.42578125" customWidth="1"/>
    <col min="14608" max="14610" width="9.85546875" customWidth="1"/>
    <col min="14611" max="14611" width="11" customWidth="1"/>
    <col min="14612" max="14612" width="10.140625" customWidth="1"/>
    <col min="14613" max="14613" width="9.85546875" customWidth="1"/>
    <col min="14614" max="14614" width="11.42578125" customWidth="1"/>
    <col min="14615" max="14615" width="10.140625" customWidth="1"/>
    <col min="14616" max="14617" width="10" customWidth="1"/>
    <col min="14618" max="14618" width="9.42578125" customWidth="1"/>
    <col min="14619" max="14619" width="10.140625" customWidth="1"/>
    <col min="14620" max="14620" width="11.42578125" customWidth="1"/>
    <col min="14621" max="14621" width="12.7109375" customWidth="1"/>
    <col min="14854" max="14854" width="45.7109375" customWidth="1"/>
    <col min="14855" max="14857" width="9.7109375" customWidth="1"/>
    <col min="14858" max="14860" width="9.42578125" customWidth="1"/>
    <col min="14861" max="14863" width="10.42578125" customWidth="1"/>
    <col min="14864" max="14866" width="9.85546875" customWidth="1"/>
    <col min="14867" max="14867" width="11" customWidth="1"/>
    <col min="14868" max="14868" width="10.140625" customWidth="1"/>
    <col min="14869" max="14869" width="9.85546875" customWidth="1"/>
    <col min="14870" max="14870" width="11.42578125" customWidth="1"/>
    <col min="14871" max="14871" width="10.140625" customWidth="1"/>
    <col min="14872" max="14873" width="10" customWidth="1"/>
    <col min="14874" max="14874" width="9.42578125" customWidth="1"/>
    <col min="14875" max="14875" width="10.140625" customWidth="1"/>
    <col min="14876" max="14876" width="11.42578125" customWidth="1"/>
    <col min="14877" max="14877" width="12.7109375" customWidth="1"/>
    <col min="15110" max="15110" width="45.7109375" customWidth="1"/>
    <col min="15111" max="15113" width="9.7109375" customWidth="1"/>
    <col min="15114" max="15116" width="9.42578125" customWidth="1"/>
    <col min="15117" max="15119" width="10.42578125" customWidth="1"/>
    <col min="15120" max="15122" width="9.85546875" customWidth="1"/>
    <col min="15123" max="15123" width="11" customWidth="1"/>
    <col min="15124" max="15124" width="10.140625" customWidth="1"/>
    <col min="15125" max="15125" width="9.85546875" customWidth="1"/>
    <col min="15126" max="15126" width="11.42578125" customWidth="1"/>
    <col min="15127" max="15127" width="10.140625" customWidth="1"/>
    <col min="15128" max="15129" width="10" customWidth="1"/>
    <col min="15130" max="15130" width="9.42578125" customWidth="1"/>
    <col min="15131" max="15131" width="10.140625" customWidth="1"/>
    <col min="15132" max="15132" width="11.42578125" customWidth="1"/>
    <col min="15133" max="15133" width="12.7109375" customWidth="1"/>
    <col min="15366" max="15366" width="45.7109375" customWidth="1"/>
    <col min="15367" max="15369" width="9.7109375" customWidth="1"/>
    <col min="15370" max="15372" width="9.42578125" customWidth="1"/>
    <col min="15373" max="15375" width="10.42578125" customWidth="1"/>
    <col min="15376" max="15378" width="9.85546875" customWidth="1"/>
    <col min="15379" max="15379" width="11" customWidth="1"/>
    <col min="15380" max="15380" width="10.140625" customWidth="1"/>
    <col min="15381" max="15381" width="9.85546875" customWidth="1"/>
    <col min="15382" max="15382" width="11.42578125" customWidth="1"/>
    <col min="15383" max="15383" width="10.140625" customWidth="1"/>
    <col min="15384" max="15385" width="10" customWidth="1"/>
    <col min="15386" max="15386" width="9.42578125" customWidth="1"/>
    <col min="15387" max="15387" width="10.140625" customWidth="1"/>
    <col min="15388" max="15388" width="11.42578125" customWidth="1"/>
    <col min="15389" max="15389" width="12.7109375" customWidth="1"/>
    <col min="15622" max="15622" width="45.7109375" customWidth="1"/>
    <col min="15623" max="15625" width="9.7109375" customWidth="1"/>
    <col min="15626" max="15628" width="9.42578125" customWidth="1"/>
    <col min="15629" max="15631" width="10.42578125" customWidth="1"/>
    <col min="15632" max="15634" width="9.85546875" customWidth="1"/>
    <col min="15635" max="15635" width="11" customWidth="1"/>
    <col min="15636" max="15636" width="10.140625" customWidth="1"/>
    <col min="15637" max="15637" width="9.85546875" customWidth="1"/>
    <col min="15638" max="15638" width="11.42578125" customWidth="1"/>
    <col min="15639" max="15639" width="10.140625" customWidth="1"/>
    <col min="15640" max="15641" width="10" customWidth="1"/>
    <col min="15642" max="15642" width="9.42578125" customWidth="1"/>
    <col min="15643" max="15643" width="10.140625" customWidth="1"/>
    <col min="15644" max="15644" width="11.42578125" customWidth="1"/>
    <col min="15645" max="15645" width="12.7109375" customWidth="1"/>
    <col min="15878" max="15878" width="45.7109375" customWidth="1"/>
    <col min="15879" max="15881" width="9.7109375" customWidth="1"/>
    <col min="15882" max="15884" width="9.42578125" customWidth="1"/>
    <col min="15885" max="15887" width="10.42578125" customWidth="1"/>
    <col min="15888" max="15890" width="9.85546875" customWidth="1"/>
    <col min="15891" max="15891" width="11" customWidth="1"/>
    <col min="15892" max="15892" width="10.140625" customWidth="1"/>
    <col min="15893" max="15893" width="9.85546875" customWidth="1"/>
    <col min="15894" max="15894" width="11.42578125" customWidth="1"/>
    <col min="15895" max="15895" width="10.140625" customWidth="1"/>
    <col min="15896" max="15897" width="10" customWidth="1"/>
    <col min="15898" max="15898" width="9.42578125" customWidth="1"/>
    <col min="15899" max="15899" width="10.140625" customWidth="1"/>
    <col min="15900" max="15900" width="11.42578125" customWidth="1"/>
    <col min="15901" max="15901" width="12.7109375" customWidth="1"/>
    <col min="16134" max="16134" width="45.7109375" customWidth="1"/>
    <col min="16135" max="16137" width="9.7109375" customWidth="1"/>
    <col min="16138" max="16140" width="9.42578125" customWidth="1"/>
    <col min="16141" max="16143" width="10.42578125" customWidth="1"/>
    <col min="16144" max="16146" width="9.85546875" customWidth="1"/>
    <col min="16147" max="16147" width="11" customWidth="1"/>
    <col min="16148" max="16148" width="10.140625" customWidth="1"/>
    <col min="16149" max="16149" width="9.85546875" customWidth="1"/>
    <col min="16150" max="16150" width="11.42578125" customWidth="1"/>
    <col min="16151" max="16151" width="10.140625" customWidth="1"/>
    <col min="16152" max="16153" width="10" customWidth="1"/>
    <col min="16154" max="16154" width="9.42578125" customWidth="1"/>
    <col min="16155" max="16155" width="10.140625" customWidth="1"/>
    <col min="16156" max="16156" width="11.42578125" customWidth="1"/>
    <col min="16157" max="16157" width="12.7109375" customWidth="1"/>
  </cols>
  <sheetData>
    <row r="1" spans="1:29" s="264" customFormat="1" ht="12.75" customHeight="1" x14ac:dyDescent="0.2">
      <c r="A1" s="803" t="s">
        <v>972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294"/>
      <c r="P1" s="294"/>
      <c r="Q1" s="294"/>
    </row>
    <row r="2" spans="1:29" s="264" customFormat="1" ht="12.75" customHeight="1" x14ac:dyDescent="0.2">
      <c r="A2" s="804"/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295"/>
    </row>
    <row r="3" spans="1:29" s="264" customFormat="1" ht="18" customHeight="1" x14ac:dyDescent="0.2">
      <c r="A3" s="805" t="s">
        <v>842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805"/>
      <c r="O3" s="805"/>
      <c r="P3" s="805"/>
      <c r="Q3" s="805"/>
      <c r="R3" s="805"/>
      <c r="S3" s="805"/>
      <c r="T3" s="805"/>
      <c r="U3" s="805"/>
    </row>
    <row r="4" spans="1:29" s="264" customFormat="1" ht="14.25" customHeight="1" x14ac:dyDescent="0.25">
      <c r="A4" s="805"/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296"/>
      <c r="T4" s="297"/>
      <c r="U4" s="298"/>
    </row>
    <row r="5" spans="1:29" s="264" customFormat="1" ht="15" customHeight="1" x14ac:dyDescent="0.2">
      <c r="A5" s="815" t="s">
        <v>137</v>
      </c>
      <c r="B5" s="815"/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5"/>
      <c r="O5" s="815"/>
      <c r="P5" s="815"/>
      <c r="Q5" s="815"/>
      <c r="R5" s="815"/>
      <c r="S5" s="815"/>
      <c r="T5" s="815"/>
      <c r="U5" s="815"/>
    </row>
    <row r="6" spans="1:29" s="264" customFormat="1" ht="15" customHeight="1" x14ac:dyDescent="0.2">
      <c r="A6" s="806" t="s">
        <v>85</v>
      </c>
      <c r="B6" s="807" t="s">
        <v>41</v>
      </c>
      <c r="C6" s="808"/>
      <c r="D6" s="809"/>
      <c r="E6" s="810"/>
      <c r="F6" s="811" t="s">
        <v>42</v>
      </c>
      <c r="G6" s="812"/>
      <c r="H6" s="813"/>
      <c r="I6" s="814"/>
      <c r="J6" s="811" t="s">
        <v>82</v>
      </c>
      <c r="K6" s="812"/>
      <c r="L6" s="813"/>
      <c r="M6" s="814"/>
      <c r="N6" s="811" t="s">
        <v>83</v>
      </c>
      <c r="O6" s="812"/>
      <c r="P6" s="813"/>
      <c r="Q6" s="814"/>
      <c r="R6" s="799" t="s">
        <v>86</v>
      </c>
      <c r="S6" s="800"/>
      <c r="T6" s="801"/>
      <c r="U6" s="802"/>
    </row>
    <row r="7" spans="1:29" s="264" customFormat="1" ht="25.5" customHeight="1" x14ac:dyDescent="0.2">
      <c r="A7" s="806"/>
      <c r="B7" s="299" t="s">
        <v>133</v>
      </c>
      <c r="C7" s="299" t="s">
        <v>935</v>
      </c>
      <c r="D7" s="299" t="s">
        <v>134</v>
      </c>
      <c r="E7" s="331" t="s">
        <v>135</v>
      </c>
      <c r="F7" s="348" t="s">
        <v>133</v>
      </c>
      <c r="G7" s="300" t="s">
        <v>935</v>
      </c>
      <c r="H7" s="299" t="s">
        <v>134</v>
      </c>
      <c r="I7" s="331" t="s">
        <v>135</v>
      </c>
      <c r="J7" s="348" t="s">
        <v>133</v>
      </c>
      <c r="K7" s="300" t="s">
        <v>935</v>
      </c>
      <c r="L7" s="299" t="s">
        <v>134</v>
      </c>
      <c r="M7" s="331" t="s">
        <v>135</v>
      </c>
      <c r="N7" s="348" t="s">
        <v>133</v>
      </c>
      <c r="O7" s="300" t="s">
        <v>935</v>
      </c>
      <c r="P7" s="299" t="s">
        <v>134</v>
      </c>
      <c r="Q7" s="331" t="s">
        <v>135</v>
      </c>
      <c r="R7" s="348" t="s">
        <v>133</v>
      </c>
      <c r="S7" s="300" t="s">
        <v>935</v>
      </c>
      <c r="T7" s="299" t="s">
        <v>134</v>
      </c>
      <c r="U7" s="331" t="s">
        <v>135</v>
      </c>
    </row>
    <row r="8" spans="1:29" s="264" customFormat="1" ht="13.5" customHeight="1" x14ac:dyDescent="0.2">
      <c r="A8" s="301" t="s">
        <v>4</v>
      </c>
      <c r="B8" s="307">
        <v>84843251</v>
      </c>
      <c r="C8" s="307">
        <v>26656861</v>
      </c>
      <c r="D8" s="307">
        <f>B8+C8</f>
        <v>111500112</v>
      </c>
      <c r="E8" s="332">
        <v>98286750</v>
      </c>
      <c r="F8" s="349">
        <v>24701000</v>
      </c>
      <c r="G8" s="308">
        <v>759744</v>
      </c>
      <c r="H8" s="307">
        <f>F8+G8</f>
        <v>25460744</v>
      </c>
      <c r="I8" s="332">
        <v>25094282</v>
      </c>
      <c r="J8" s="349">
        <v>59096000</v>
      </c>
      <c r="K8" s="308">
        <v>19787</v>
      </c>
      <c r="L8" s="307">
        <f>J8+K8</f>
        <v>59115787</v>
      </c>
      <c r="M8" s="332">
        <v>58029031</v>
      </c>
      <c r="N8" s="349">
        <v>2033000</v>
      </c>
      <c r="O8" s="308">
        <v>0</v>
      </c>
      <c r="P8" s="307">
        <f>N8+O8</f>
        <v>2033000</v>
      </c>
      <c r="Q8" s="332">
        <v>1952842</v>
      </c>
      <c r="R8" s="349">
        <f>B8+F8+J8+N8</f>
        <v>170673251</v>
      </c>
      <c r="S8" s="308">
        <f>C8+G8+K8+O8</f>
        <v>27436392</v>
      </c>
      <c r="T8" s="307">
        <f>D8+H8+L8+P8</f>
        <v>198109643</v>
      </c>
      <c r="U8" s="332">
        <f>E8+I8+M8+Q8</f>
        <v>183362905</v>
      </c>
      <c r="W8" s="302"/>
      <c r="X8" s="302"/>
      <c r="Y8" s="302"/>
      <c r="Z8" s="302"/>
      <c r="AA8" s="302"/>
      <c r="AC8" s="302"/>
    </row>
    <row r="9" spans="1:29" s="264" customFormat="1" ht="13.5" customHeight="1" x14ac:dyDescent="0.2">
      <c r="A9" s="303" t="s">
        <v>87</v>
      </c>
      <c r="B9" s="307">
        <v>13695484</v>
      </c>
      <c r="C9" s="307">
        <v>4784552</v>
      </c>
      <c r="D9" s="307">
        <f t="shared" ref="D9:D46" si="0">B9+C9</f>
        <v>18480036</v>
      </c>
      <c r="E9" s="332">
        <v>15975025</v>
      </c>
      <c r="F9" s="349">
        <v>5164000</v>
      </c>
      <c r="G9" s="308">
        <v>186813</v>
      </c>
      <c r="H9" s="307">
        <f t="shared" ref="H9:H46" si="1">F9+G9</f>
        <v>5350813</v>
      </c>
      <c r="I9" s="332">
        <v>5350178</v>
      </c>
      <c r="J9" s="349">
        <v>12124000</v>
      </c>
      <c r="K9" s="308">
        <v>4119</v>
      </c>
      <c r="L9" s="307">
        <f t="shared" ref="L9:L46" si="2">J9+K9</f>
        <v>12128119</v>
      </c>
      <c r="M9" s="332">
        <v>11554920</v>
      </c>
      <c r="N9" s="349">
        <v>414000</v>
      </c>
      <c r="O9" s="308">
        <v>0</v>
      </c>
      <c r="P9" s="307">
        <f t="shared" ref="P9:P46" si="3">N9+O9</f>
        <v>414000</v>
      </c>
      <c r="Q9" s="332">
        <v>384901</v>
      </c>
      <c r="R9" s="349">
        <f t="shared" ref="R9:R15" si="4">B9+F9+J9+N9</f>
        <v>31397484</v>
      </c>
      <c r="S9" s="308">
        <f t="shared" ref="S9:S46" si="5">C9+G9+K9+O9</f>
        <v>4975484</v>
      </c>
      <c r="T9" s="307">
        <f>D9+H9+L9+P9</f>
        <v>36372968</v>
      </c>
      <c r="U9" s="332">
        <f t="shared" ref="U9:U46" si="6">E9+I9+M9+Q9</f>
        <v>33265024</v>
      </c>
      <c r="W9" s="302"/>
      <c r="X9" s="302"/>
      <c r="Y9" s="302"/>
      <c r="Z9" s="302"/>
      <c r="AA9" s="302"/>
      <c r="AC9" s="302"/>
    </row>
    <row r="10" spans="1:29" s="264" customFormat="1" ht="13.5" customHeight="1" x14ac:dyDescent="0.2">
      <c r="A10" s="301" t="s">
        <v>88</v>
      </c>
      <c r="B10" s="307">
        <v>90044491</v>
      </c>
      <c r="C10" s="307">
        <v>28004437</v>
      </c>
      <c r="D10" s="307">
        <f t="shared" si="0"/>
        <v>118048928</v>
      </c>
      <c r="E10" s="332">
        <v>75661253</v>
      </c>
      <c r="F10" s="349">
        <v>5630000</v>
      </c>
      <c r="G10" s="308">
        <v>60788</v>
      </c>
      <c r="H10" s="307">
        <f t="shared" si="1"/>
        <v>5690788</v>
      </c>
      <c r="I10" s="332">
        <v>3686512</v>
      </c>
      <c r="J10" s="349">
        <v>33357000</v>
      </c>
      <c r="K10" s="308">
        <v>45852</v>
      </c>
      <c r="L10" s="307">
        <f t="shared" si="2"/>
        <v>33402852</v>
      </c>
      <c r="M10" s="332">
        <v>31942616</v>
      </c>
      <c r="N10" s="349">
        <v>200000</v>
      </c>
      <c r="O10" s="308">
        <v>-3000</v>
      </c>
      <c r="P10" s="307">
        <f t="shared" si="3"/>
        <v>197000</v>
      </c>
      <c r="Q10" s="332">
        <v>63252</v>
      </c>
      <c r="R10" s="349">
        <f t="shared" si="4"/>
        <v>129231491</v>
      </c>
      <c r="S10" s="308">
        <f t="shared" si="5"/>
        <v>28108077</v>
      </c>
      <c r="T10" s="307">
        <f t="shared" ref="T10:T44" si="7">D10+H10+L10+P10</f>
        <v>157339568</v>
      </c>
      <c r="U10" s="332">
        <f t="shared" si="6"/>
        <v>111353633</v>
      </c>
      <c r="W10" s="302"/>
      <c r="X10" s="302"/>
      <c r="Y10" s="302"/>
      <c r="Z10" s="302"/>
      <c r="AA10" s="302"/>
      <c r="AC10" s="302"/>
    </row>
    <row r="11" spans="1:29" s="264" customFormat="1" ht="13.5" customHeight="1" x14ac:dyDescent="0.2">
      <c r="A11" s="304" t="s">
        <v>89</v>
      </c>
      <c r="B11" s="307">
        <v>5948000</v>
      </c>
      <c r="C11" s="307">
        <v>1418500</v>
      </c>
      <c r="D11" s="307">
        <f t="shared" si="0"/>
        <v>7366500</v>
      </c>
      <c r="E11" s="332">
        <v>7365960</v>
      </c>
      <c r="F11" s="349"/>
      <c r="G11" s="308">
        <v>0</v>
      </c>
      <c r="H11" s="307">
        <f t="shared" si="1"/>
        <v>0</v>
      </c>
      <c r="I11" s="332"/>
      <c r="J11" s="349"/>
      <c r="K11" s="308">
        <v>0</v>
      </c>
      <c r="L11" s="307">
        <f t="shared" si="2"/>
        <v>0</v>
      </c>
      <c r="M11" s="332"/>
      <c r="N11" s="349"/>
      <c r="O11" s="308">
        <v>0</v>
      </c>
      <c r="P11" s="307">
        <f t="shared" si="3"/>
        <v>0</v>
      </c>
      <c r="Q11" s="332"/>
      <c r="R11" s="349">
        <f t="shared" si="4"/>
        <v>5948000</v>
      </c>
      <c r="S11" s="308">
        <f t="shared" si="5"/>
        <v>1418500</v>
      </c>
      <c r="T11" s="307">
        <f t="shared" si="7"/>
        <v>7366500</v>
      </c>
      <c r="U11" s="332">
        <f t="shared" si="6"/>
        <v>7365960</v>
      </c>
      <c r="W11" s="302"/>
      <c r="X11" s="302"/>
      <c r="Y11" s="302"/>
      <c r="Z11" s="302"/>
      <c r="AA11" s="302"/>
      <c r="AC11" s="302"/>
    </row>
    <row r="12" spans="1:29" s="264" customFormat="1" ht="13.5" customHeight="1" x14ac:dyDescent="0.2">
      <c r="A12" s="301" t="s">
        <v>90</v>
      </c>
      <c r="B12" s="307">
        <v>13815164</v>
      </c>
      <c r="C12" s="307">
        <v>8214277</v>
      </c>
      <c r="D12" s="307">
        <f t="shared" si="0"/>
        <v>22029441</v>
      </c>
      <c r="E12" s="332">
        <v>8058487</v>
      </c>
      <c r="F12" s="349"/>
      <c r="G12" s="308">
        <v>0</v>
      </c>
      <c r="H12" s="307">
        <f t="shared" si="1"/>
        <v>0</v>
      </c>
      <c r="I12" s="332"/>
      <c r="J12" s="349">
        <v>110000</v>
      </c>
      <c r="K12" s="308">
        <v>16648</v>
      </c>
      <c r="L12" s="307">
        <f t="shared" si="2"/>
        <v>126648</v>
      </c>
      <c r="M12" s="332">
        <v>126648</v>
      </c>
      <c r="N12" s="349"/>
      <c r="O12" s="308">
        <v>0</v>
      </c>
      <c r="P12" s="307">
        <f t="shared" si="3"/>
        <v>0</v>
      </c>
      <c r="Q12" s="332">
        <v>66012</v>
      </c>
      <c r="R12" s="349">
        <f t="shared" si="4"/>
        <v>13925164</v>
      </c>
      <c r="S12" s="308">
        <f t="shared" si="5"/>
        <v>8230925</v>
      </c>
      <c r="T12" s="307">
        <f t="shared" si="7"/>
        <v>22156089</v>
      </c>
      <c r="U12" s="332">
        <f t="shared" si="6"/>
        <v>8251147</v>
      </c>
      <c r="W12" s="302"/>
      <c r="X12" s="302"/>
      <c r="Y12" s="302"/>
      <c r="Z12" s="302"/>
      <c r="AA12" s="302"/>
      <c r="AC12" s="302"/>
    </row>
    <row r="13" spans="1:29" s="264" customFormat="1" ht="13.5" customHeight="1" x14ac:dyDescent="0.2">
      <c r="A13" s="305" t="s">
        <v>91</v>
      </c>
      <c r="B13" s="307"/>
      <c r="C13" s="307">
        <v>0</v>
      </c>
      <c r="D13" s="307">
        <f t="shared" si="0"/>
        <v>0</v>
      </c>
      <c r="E13" s="332"/>
      <c r="F13" s="349"/>
      <c r="G13" s="308">
        <v>0</v>
      </c>
      <c r="H13" s="307">
        <f t="shared" si="1"/>
        <v>0</v>
      </c>
      <c r="I13" s="332"/>
      <c r="J13" s="349"/>
      <c r="K13" s="308">
        <v>0</v>
      </c>
      <c r="L13" s="307">
        <f t="shared" si="2"/>
        <v>0</v>
      </c>
      <c r="M13" s="332"/>
      <c r="N13" s="349"/>
      <c r="O13" s="308">
        <v>0</v>
      </c>
      <c r="P13" s="307">
        <f t="shared" si="3"/>
        <v>0</v>
      </c>
      <c r="Q13" s="332"/>
      <c r="R13" s="349">
        <f t="shared" si="4"/>
        <v>0</v>
      </c>
      <c r="S13" s="308">
        <f t="shared" si="5"/>
        <v>0</v>
      </c>
      <c r="T13" s="307">
        <f t="shared" si="7"/>
        <v>0</v>
      </c>
      <c r="U13" s="332">
        <f t="shared" si="6"/>
        <v>0</v>
      </c>
      <c r="W13" s="302"/>
      <c r="X13" s="302"/>
      <c r="Y13" s="302"/>
      <c r="Z13" s="302"/>
      <c r="AA13" s="302"/>
      <c r="AC13" s="302"/>
    </row>
    <row r="14" spans="1:29" s="264" customFormat="1" ht="13.5" customHeight="1" x14ac:dyDescent="0.2">
      <c r="A14" s="292" t="s">
        <v>948</v>
      </c>
      <c r="B14" s="333">
        <v>5559164</v>
      </c>
      <c r="C14" s="307">
        <v>8224277</v>
      </c>
      <c r="D14" s="307">
        <f t="shared" si="0"/>
        <v>13783441</v>
      </c>
      <c r="E14" s="334"/>
      <c r="F14" s="350"/>
      <c r="G14" s="308">
        <v>0</v>
      </c>
      <c r="H14" s="307">
        <f t="shared" si="1"/>
        <v>0</v>
      </c>
      <c r="I14" s="334"/>
      <c r="J14" s="350"/>
      <c r="K14" s="308">
        <v>0</v>
      </c>
      <c r="L14" s="307">
        <f t="shared" si="2"/>
        <v>0</v>
      </c>
      <c r="M14" s="334"/>
      <c r="N14" s="349"/>
      <c r="O14" s="308">
        <v>0</v>
      </c>
      <c r="P14" s="307">
        <f t="shared" si="3"/>
        <v>0</v>
      </c>
      <c r="Q14" s="332"/>
      <c r="R14" s="349">
        <f t="shared" si="4"/>
        <v>5559164</v>
      </c>
      <c r="S14" s="308">
        <f t="shared" si="5"/>
        <v>8224277</v>
      </c>
      <c r="T14" s="307">
        <f t="shared" si="7"/>
        <v>13783441</v>
      </c>
      <c r="U14" s="332">
        <f t="shared" si="6"/>
        <v>0</v>
      </c>
      <c r="W14" s="302"/>
      <c r="X14" s="302"/>
      <c r="Y14" s="302"/>
      <c r="Z14" s="302"/>
      <c r="AA14" s="302"/>
      <c r="AC14" s="302"/>
    </row>
    <row r="15" spans="1:29" s="264" customFormat="1" ht="13.5" customHeight="1" x14ac:dyDescent="0.2">
      <c r="A15" s="310"/>
      <c r="B15" s="311"/>
      <c r="C15" s="312">
        <v>0</v>
      </c>
      <c r="D15" s="312">
        <f t="shared" si="0"/>
        <v>0</v>
      </c>
      <c r="E15" s="335"/>
      <c r="F15" s="351"/>
      <c r="G15" s="313">
        <v>0</v>
      </c>
      <c r="H15" s="312">
        <f t="shared" si="1"/>
        <v>0</v>
      </c>
      <c r="I15" s="335"/>
      <c r="J15" s="351"/>
      <c r="K15" s="313">
        <v>0</v>
      </c>
      <c r="L15" s="312">
        <f t="shared" si="2"/>
        <v>0</v>
      </c>
      <c r="M15" s="335"/>
      <c r="N15" s="367"/>
      <c r="O15" s="313">
        <v>0</v>
      </c>
      <c r="P15" s="312">
        <f t="shared" si="3"/>
        <v>0</v>
      </c>
      <c r="Q15" s="339"/>
      <c r="R15" s="367">
        <f t="shared" si="4"/>
        <v>0</v>
      </c>
      <c r="S15" s="313">
        <f t="shared" si="5"/>
        <v>0</v>
      </c>
      <c r="T15" s="312">
        <f t="shared" si="7"/>
        <v>0</v>
      </c>
      <c r="U15" s="339">
        <f t="shared" si="6"/>
        <v>0</v>
      </c>
      <c r="W15" s="302"/>
      <c r="X15" s="302"/>
      <c r="Y15" s="302"/>
      <c r="Z15" s="302"/>
      <c r="AA15" s="302"/>
      <c r="AC15" s="302"/>
    </row>
    <row r="16" spans="1:29" s="264" customFormat="1" ht="13.5" customHeight="1" x14ac:dyDescent="0.2">
      <c r="A16" s="627" t="s">
        <v>92</v>
      </c>
      <c r="B16" s="628">
        <f>SUM(B8:B12)</f>
        <v>208346390</v>
      </c>
      <c r="C16" s="628">
        <f t="shared" ref="C16:U16" si="8">SUM(C8:C12)</f>
        <v>69078627</v>
      </c>
      <c r="D16" s="628">
        <f t="shared" si="8"/>
        <v>277425017</v>
      </c>
      <c r="E16" s="629">
        <f t="shared" si="8"/>
        <v>205347475</v>
      </c>
      <c r="F16" s="630">
        <f t="shared" si="8"/>
        <v>35495000</v>
      </c>
      <c r="G16" s="628">
        <f t="shared" si="8"/>
        <v>1007345</v>
      </c>
      <c r="H16" s="628">
        <f t="shared" si="8"/>
        <v>36502345</v>
      </c>
      <c r="I16" s="629">
        <f t="shared" si="8"/>
        <v>34130972</v>
      </c>
      <c r="J16" s="630">
        <f t="shared" si="8"/>
        <v>104687000</v>
      </c>
      <c r="K16" s="628">
        <f t="shared" si="8"/>
        <v>86406</v>
      </c>
      <c r="L16" s="628">
        <f t="shared" si="8"/>
        <v>104773406</v>
      </c>
      <c r="M16" s="629">
        <f t="shared" si="8"/>
        <v>101653215</v>
      </c>
      <c r="N16" s="630">
        <f t="shared" si="8"/>
        <v>2647000</v>
      </c>
      <c r="O16" s="628">
        <f t="shared" si="8"/>
        <v>-3000</v>
      </c>
      <c r="P16" s="628">
        <f t="shared" si="8"/>
        <v>2644000</v>
      </c>
      <c r="Q16" s="629">
        <f t="shared" si="8"/>
        <v>2467007</v>
      </c>
      <c r="R16" s="630">
        <f t="shared" si="8"/>
        <v>351175390</v>
      </c>
      <c r="S16" s="628">
        <f t="shared" si="8"/>
        <v>70169378</v>
      </c>
      <c r="T16" s="628">
        <f t="shared" si="8"/>
        <v>421344768</v>
      </c>
      <c r="U16" s="629">
        <f t="shared" si="8"/>
        <v>343598669</v>
      </c>
      <c r="W16" s="302"/>
      <c r="X16" s="302"/>
      <c r="Y16" s="302"/>
      <c r="Z16" s="302"/>
      <c r="AA16" s="302"/>
      <c r="AC16" s="302"/>
    </row>
    <row r="17" spans="1:29" s="264" customFormat="1" ht="13.5" customHeight="1" x14ac:dyDescent="0.2">
      <c r="A17" s="314"/>
      <c r="B17" s="315"/>
      <c r="C17" s="316">
        <v>0</v>
      </c>
      <c r="D17" s="316">
        <f t="shared" si="0"/>
        <v>0</v>
      </c>
      <c r="E17" s="336"/>
      <c r="F17" s="352"/>
      <c r="G17" s="317">
        <v>0</v>
      </c>
      <c r="H17" s="316">
        <f t="shared" si="1"/>
        <v>0</v>
      </c>
      <c r="I17" s="336"/>
      <c r="J17" s="352"/>
      <c r="K17" s="317">
        <v>0</v>
      </c>
      <c r="L17" s="316">
        <f t="shared" si="2"/>
        <v>0</v>
      </c>
      <c r="M17" s="336"/>
      <c r="N17" s="361"/>
      <c r="O17" s="317">
        <v>0</v>
      </c>
      <c r="P17" s="316">
        <f t="shared" si="3"/>
        <v>0</v>
      </c>
      <c r="Q17" s="342"/>
      <c r="R17" s="368">
        <f>B17+F17+J17+N17</f>
        <v>0</v>
      </c>
      <c r="S17" s="317">
        <f t="shared" si="5"/>
        <v>0</v>
      </c>
      <c r="T17" s="316">
        <f t="shared" si="7"/>
        <v>0</v>
      </c>
      <c r="U17" s="347">
        <f t="shared" si="6"/>
        <v>0</v>
      </c>
      <c r="W17" s="302"/>
      <c r="X17" s="302"/>
      <c r="Y17" s="302"/>
      <c r="Z17" s="302"/>
      <c r="AA17" s="302"/>
      <c r="AC17" s="302"/>
    </row>
    <row r="18" spans="1:29" s="264" customFormat="1" ht="13.5" customHeight="1" x14ac:dyDescent="0.2">
      <c r="A18" s="174" t="s">
        <v>93</v>
      </c>
      <c r="B18" s="307"/>
      <c r="C18" s="307">
        <v>0</v>
      </c>
      <c r="D18" s="307">
        <f t="shared" si="0"/>
        <v>0</v>
      </c>
      <c r="E18" s="332"/>
      <c r="F18" s="353"/>
      <c r="G18" s="308">
        <v>0</v>
      </c>
      <c r="H18" s="307">
        <f t="shared" si="1"/>
        <v>0</v>
      </c>
      <c r="I18" s="354"/>
      <c r="J18" s="353"/>
      <c r="K18" s="308">
        <v>0</v>
      </c>
      <c r="L18" s="307">
        <f t="shared" si="2"/>
        <v>0</v>
      </c>
      <c r="M18" s="354"/>
      <c r="N18" s="362"/>
      <c r="O18" s="308">
        <v>0</v>
      </c>
      <c r="P18" s="307">
        <f t="shared" si="3"/>
        <v>0</v>
      </c>
      <c r="Q18" s="343"/>
      <c r="R18" s="349">
        <f>B18+F18+J18+N18</f>
        <v>0</v>
      </c>
      <c r="S18" s="308">
        <f t="shared" si="5"/>
        <v>0</v>
      </c>
      <c r="T18" s="307">
        <f t="shared" si="7"/>
        <v>0</v>
      </c>
      <c r="U18" s="332">
        <f t="shared" si="6"/>
        <v>0</v>
      </c>
      <c r="W18" s="302"/>
      <c r="X18" s="302"/>
      <c r="Y18" s="302"/>
      <c r="Z18" s="302"/>
      <c r="AA18" s="302"/>
      <c r="AC18" s="302"/>
    </row>
    <row r="19" spans="1:29" s="264" customFormat="1" ht="13.5" customHeight="1" x14ac:dyDescent="0.2">
      <c r="A19" s="174" t="s">
        <v>94</v>
      </c>
      <c r="B19" s="307"/>
      <c r="C19" s="307">
        <v>0</v>
      </c>
      <c r="D19" s="307">
        <f t="shared" si="0"/>
        <v>0</v>
      </c>
      <c r="E19" s="332"/>
      <c r="F19" s="353"/>
      <c r="G19" s="308">
        <v>0</v>
      </c>
      <c r="H19" s="307">
        <f t="shared" si="1"/>
        <v>0</v>
      </c>
      <c r="I19" s="354"/>
      <c r="J19" s="353"/>
      <c r="K19" s="308">
        <v>0</v>
      </c>
      <c r="L19" s="307">
        <f t="shared" si="2"/>
        <v>0</v>
      </c>
      <c r="M19" s="354"/>
      <c r="N19" s="362"/>
      <c r="O19" s="308">
        <v>0</v>
      </c>
      <c r="P19" s="307">
        <f t="shared" si="3"/>
        <v>0</v>
      </c>
      <c r="Q19" s="343"/>
      <c r="R19" s="349">
        <f>B19+F19+J19+N19</f>
        <v>0</v>
      </c>
      <c r="S19" s="308">
        <f t="shared" si="5"/>
        <v>0</v>
      </c>
      <c r="T19" s="307">
        <f t="shared" si="7"/>
        <v>0</v>
      </c>
      <c r="U19" s="332">
        <f t="shared" si="6"/>
        <v>0</v>
      </c>
      <c r="W19" s="302"/>
      <c r="X19" s="302"/>
      <c r="Y19" s="302"/>
      <c r="Z19" s="302"/>
      <c r="AA19" s="302"/>
      <c r="AC19" s="302"/>
    </row>
    <row r="20" spans="1:29" s="264" customFormat="1" ht="13.5" customHeight="1" x14ac:dyDescent="0.2">
      <c r="A20" s="293" t="s">
        <v>95</v>
      </c>
      <c r="B20" s="307"/>
      <c r="C20" s="307">
        <v>0</v>
      </c>
      <c r="D20" s="307">
        <f t="shared" si="0"/>
        <v>0</v>
      </c>
      <c r="E20" s="332"/>
      <c r="F20" s="353"/>
      <c r="G20" s="308">
        <v>0</v>
      </c>
      <c r="H20" s="307">
        <f t="shared" si="1"/>
        <v>0</v>
      </c>
      <c r="I20" s="354"/>
      <c r="J20" s="353"/>
      <c r="K20" s="308">
        <v>0</v>
      </c>
      <c r="L20" s="307">
        <f t="shared" si="2"/>
        <v>0</v>
      </c>
      <c r="M20" s="354"/>
      <c r="N20" s="362"/>
      <c r="O20" s="308">
        <v>0</v>
      </c>
      <c r="P20" s="307">
        <f t="shared" si="3"/>
        <v>0</v>
      </c>
      <c r="Q20" s="343"/>
      <c r="R20" s="349">
        <f>B20+F20+J20+N20</f>
        <v>0</v>
      </c>
      <c r="S20" s="308">
        <f t="shared" si="5"/>
        <v>0</v>
      </c>
      <c r="T20" s="307">
        <f t="shared" si="7"/>
        <v>0</v>
      </c>
      <c r="U20" s="332">
        <f t="shared" si="6"/>
        <v>0</v>
      </c>
      <c r="W20" s="302"/>
      <c r="X20" s="302"/>
      <c r="Y20" s="302"/>
      <c r="Z20" s="302"/>
      <c r="AA20" s="302"/>
      <c r="AC20" s="302"/>
    </row>
    <row r="21" spans="1:29" s="264" customFormat="1" ht="13.5" customHeight="1" x14ac:dyDescent="0.2">
      <c r="A21" s="174" t="s">
        <v>96</v>
      </c>
      <c r="B21" s="337">
        <v>5669254</v>
      </c>
      <c r="C21" s="307">
        <v>0</v>
      </c>
      <c r="D21" s="307">
        <f t="shared" si="0"/>
        <v>5669254</v>
      </c>
      <c r="E21" s="338">
        <v>5669254</v>
      </c>
      <c r="F21" s="355"/>
      <c r="G21" s="308">
        <v>0</v>
      </c>
      <c r="H21" s="307">
        <f t="shared" si="1"/>
        <v>0</v>
      </c>
      <c r="I21" s="356"/>
      <c r="J21" s="355"/>
      <c r="K21" s="308">
        <v>0</v>
      </c>
      <c r="L21" s="307">
        <f t="shared" si="2"/>
        <v>0</v>
      </c>
      <c r="M21" s="356"/>
      <c r="N21" s="349"/>
      <c r="O21" s="308">
        <v>0</v>
      </c>
      <c r="P21" s="307">
        <f t="shared" si="3"/>
        <v>0</v>
      </c>
      <c r="Q21" s="332"/>
      <c r="R21" s="349">
        <f>B21+F21+J21+N21</f>
        <v>5669254</v>
      </c>
      <c r="S21" s="308">
        <f t="shared" si="5"/>
        <v>0</v>
      </c>
      <c r="T21" s="307">
        <f t="shared" si="7"/>
        <v>5669254</v>
      </c>
      <c r="U21" s="332">
        <f t="shared" si="6"/>
        <v>5669254</v>
      </c>
      <c r="W21" s="302"/>
      <c r="X21" s="302"/>
      <c r="Y21" s="302"/>
      <c r="Z21" s="302"/>
      <c r="AA21" s="302"/>
      <c r="AC21" s="302"/>
    </row>
    <row r="22" spans="1:29" s="264" customFormat="1" ht="13.5" customHeight="1" x14ac:dyDescent="0.2">
      <c r="A22" s="174" t="s">
        <v>97</v>
      </c>
      <c r="B22" s="307"/>
      <c r="C22" s="307">
        <v>0</v>
      </c>
      <c r="D22" s="307">
        <f t="shared" si="0"/>
        <v>0</v>
      </c>
      <c r="E22" s="332"/>
      <c r="F22" s="355"/>
      <c r="G22" s="308">
        <v>0</v>
      </c>
      <c r="H22" s="307">
        <f t="shared" si="1"/>
        <v>0</v>
      </c>
      <c r="I22" s="356"/>
      <c r="J22" s="355"/>
      <c r="K22" s="308">
        <v>0</v>
      </c>
      <c r="L22" s="307">
        <f t="shared" si="2"/>
        <v>0</v>
      </c>
      <c r="M22" s="356"/>
      <c r="N22" s="349"/>
      <c r="O22" s="308">
        <v>0</v>
      </c>
      <c r="P22" s="307">
        <f t="shared" si="3"/>
        <v>0</v>
      </c>
      <c r="Q22" s="332"/>
      <c r="R22" s="349"/>
      <c r="S22" s="308">
        <f t="shared" si="5"/>
        <v>0</v>
      </c>
      <c r="T22" s="307">
        <f t="shared" si="7"/>
        <v>0</v>
      </c>
      <c r="U22" s="332">
        <f t="shared" si="6"/>
        <v>0</v>
      </c>
      <c r="W22" s="302"/>
      <c r="X22" s="302"/>
      <c r="Y22" s="302"/>
      <c r="Z22" s="302"/>
      <c r="AA22" s="302"/>
      <c r="AC22" s="302"/>
    </row>
    <row r="23" spans="1:29" s="264" customFormat="1" ht="13.5" customHeight="1" x14ac:dyDescent="0.2">
      <c r="A23" s="174" t="s">
        <v>98</v>
      </c>
      <c r="B23" s="307"/>
      <c r="C23" s="307">
        <v>100</v>
      </c>
      <c r="D23" s="307">
        <f t="shared" si="0"/>
        <v>100</v>
      </c>
      <c r="E23" s="332">
        <v>11</v>
      </c>
      <c r="F23" s="353"/>
      <c r="G23" s="308">
        <v>0</v>
      </c>
      <c r="H23" s="307">
        <f t="shared" si="1"/>
        <v>0</v>
      </c>
      <c r="I23" s="354"/>
      <c r="J23" s="353"/>
      <c r="K23" s="308">
        <v>0</v>
      </c>
      <c r="L23" s="307">
        <f t="shared" si="2"/>
        <v>0</v>
      </c>
      <c r="M23" s="354"/>
      <c r="N23" s="362"/>
      <c r="O23" s="308">
        <v>0</v>
      </c>
      <c r="P23" s="307">
        <f t="shared" si="3"/>
        <v>0</v>
      </c>
      <c r="Q23" s="343"/>
      <c r="R23" s="349">
        <f>B23+F23+J23+N23</f>
        <v>0</v>
      </c>
      <c r="S23" s="308">
        <f t="shared" si="5"/>
        <v>100</v>
      </c>
      <c r="T23" s="307">
        <f t="shared" si="7"/>
        <v>100</v>
      </c>
      <c r="U23" s="332">
        <f t="shared" si="6"/>
        <v>11</v>
      </c>
      <c r="W23" s="302"/>
      <c r="X23" s="302"/>
      <c r="Y23" s="302"/>
      <c r="Z23" s="302"/>
      <c r="AA23" s="302"/>
      <c r="AC23" s="302"/>
    </row>
    <row r="24" spans="1:29" s="264" customFormat="1" ht="13.5" customHeight="1" x14ac:dyDescent="0.2">
      <c r="A24" s="318" t="s">
        <v>99</v>
      </c>
      <c r="B24" s="312"/>
      <c r="C24" s="312">
        <v>0</v>
      </c>
      <c r="D24" s="312">
        <f t="shared" si="0"/>
        <v>0</v>
      </c>
      <c r="E24" s="339"/>
      <c r="F24" s="357"/>
      <c r="G24" s="313">
        <v>0</v>
      </c>
      <c r="H24" s="312">
        <f t="shared" si="1"/>
        <v>0</v>
      </c>
      <c r="I24" s="358"/>
      <c r="J24" s="357"/>
      <c r="K24" s="313">
        <v>0</v>
      </c>
      <c r="L24" s="312">
        <f t="shared" si="2"/>
        <v>0</v>
      </c>
      <c r="M24" s="358"/>
      <c r="N24" s="363"/>
      <c r="O24" s="313">
        <v>0</v>
      </c>
      <c r="P24" s="312">
        <f t="shared" si="3"/>
        <v>0</v>
      </c>
      <c r="Q24" s="344"/>
      <c r="R24" s="367">
        <f>B24+F24+J24+N24</f>
        <v>0</v>
      </c>
      <c r="S24" s="313">
        <f t="shared" si="5"/>
        <v>0</v>
      </c>
      <c r="T24" s="312">
        <f t="shared" si="7"/>
        <v>0</v>
      </c>
      <c r="U24" s="339">
        <f t="shared" si="6"/>
        <v>0</v>
      </c>
      <c r="W24" s="302"/>
      <c r="X24" s="302"/>
      <c r="Y24" s="302"/>
      <c r="Z24" s="302"/>
      <c r="AA24" s="302"/>
      <c r="AC24" s="302"/>
    </row>
    <row r="25" spans="1:29" s="264" customFormat="1" ht="13.5" customHeight="1" x14ac:dyDescent="0.2">
      <c r="A25" s="631" t="s">
        <v>100</v>
      </c>
      <c r="B25" s="632">
        <f>SUM(B18:B24)</f>
        <v>5669254</v>
      </c>
      <c r="C25" s="632">
        <f t="shared" ref="C25:U25" si="9">SUM(C18:C24)</f>
        <v>100</v>
      </c>
      <c r="D25" s="632">
        <f t="shared" si="9"/>
        <v>5669354</v>
      </c>
      <c r="E25" s="633">
        <f t="shared" si="9"/>
        <v>5669265</v>
      </c>
      <c r="F25" s="634">
        <f t="shared" si="9"/>
        <v>0</v>
      </c>
      <c r="G25" s="632">
        <f t="shared" si="9"/>
        <v>0</v>
      </c>
      <c r="H25" s="632">
        <f t="shared" si="9"/>
        <v>0</v>
      </c>
      <c r="I25" s="633">
        <f t="shared" si="9"/>
        <v>0</v>
      </c>
      <c r="J25" s="634">
        <f t="shared" si="9"/>
        <v>0</v>
      </c>
      <c r="K25" s="632">
        <f t="shared" si="9"/>
        <v>0</v>
      </c>
      <c r="L25" s="632">
        <f t="shared" si="9"/>
        <v>0</v>
      </c>
      <c r="M25" s="633">
        <f t="shared" si="9"/>
        <v>0</v>
      </c>
      <c r="N25" s="634">
        <f t="shared" si="9"/>
        <v>0</v>
      </c>
      <c r="O25" s="635">
        <v>0</v>
      </c>
      <c r="P25" s="632">
        <f t="shared" si="3"/>
        <v>0</v>
      </c>
      <c r="Q25" s="633">
        <f t="shared" si="9"/>
        <v>0</v>
      </c>
      <c r="R25" s="634">
        <f t="shared" si="9"/>
        <v>5669254</v>
      </c>
      <c r="S25" s="635">
        <f t="shared" si="5"/>
        <v>100</v>
      </c>
      <c r="T25" s="632">
        <f t="shared" si="9"/>
        <v>5669354</v>
      </c>
      <c r="U25" s="633">
        <f t="shared" si="9"/>
        <v>5669265</v>
      </c>
      <c r="V25" s="306"/>
      <c r="W25" s="306"/>
      <c r="X25" s="306"/>
      <c r="Y25" s="306"/>
      <c r="Z25" s="306"/>
      <c r="AA25" s="302"/>
      <c r="AC25" s="302"/>
    </row>
    <row r="26" spans="1:29" s="264" customFormat="1" ht="13.5" customHeight="1" x14ac:dyDescent="0.2">
      <c r="A26" s="321"/>
      <c r="B26" s="322"/>
      <c r="C26" s="323">
        <v>0</v>
      </c>
      <c r="D26" s="323">
        <f t="shared" si="0"/>
        <v>0</v>
      </c>
      <c r="E26" s="340"/>
      <c r="F26" s="359"/>
      <c r="G26" s="324">
        <v>0</v>
      </c>
      <c r="H26" s="323">
        <f t="shared" si="1"/>
        <v>0</v>
      </c>
      <c r="I26" s="340"/>
      <c r="J26" s="359"/>
      <c r="K26" s="324">
        <v>0</v>
      </c>
      <c r="L26" s="323">
        <f t="shared" si="2"/>
        <v>0</v>
      </c>
      <c r="M26" s="340"/>
      <c r="N26" s="364"/>
      <c r="O26" s="324">
        <v>0</v>
      </c>
      <c r="P26" s="323">
        <f t="shared" si="3"/>
        <v>0</v>
      </c>
      <c r="Q26" s="365"/>
      <c r="R26" s="364">
        <f>B26+F26+J26+N26</f>
        <v>0</v>
      </c>
      <c r="S26" s="324">
        <f t="shared" si="5"/>
        <v>0</v>
      </c>
      <c r="T26" s="323">
        <f t="shared" si="7"/>
        <v>0</v>
      </c>
      <c r="U26" s="365">
        <f t="shared" si="6"/>
        <v>0</v>
      </c>
      <c r="W26" s="302"/>
      <c r="X26" s="302"/>
      <c r="Y26" s="302"/>
      <c r="Z26" s="302"/>
      <c r="AA26" s="302"/>
      <c r="AC26" s="302"/>
    </row>
    <row r="27" spans="1:29" s="264" customFormat="1" ht="13.5" customHeight="1" x14ac:dyDescent="0.2">
      <c r="A27" s="631" t="s">
        <v>20</v>
      </c>
      <c r="B27" s="628">
        <f>B16+B25</f>
        <v>214015644</v>
      </c>
      <c r="C27" s="628">
        <f t="shared" ref="C27:U27" si="10">C16+C25</f>
        <v>69078727</v>
      </c>
      <c r="D27" s="628">
        <f t="shared" si="10"/>
        <v>283094371</v>
      </c>
      <c r="E27" s="629">
        <f t="shared" si="10"/>
        <v>211016740</v>
      </c>
      <c r="F27" s="630">
        <f t="shared" si="10"/>
        <v>35495000</v>
      </c>
      <c r="G27" s="628">
        <f t="shared" si="10"/>
        <v>1007345</v>
      </c>
      <c r="H27" s="628">
        <f t="shared" si="10"/>
        <v>36502345</v>
      </c>
      <c r="I27" s="629">
        <f t="shared" si="10"/>
        <v>34130972</v>
      </c>
      <c r="J27" s="630">
        <f t="shared" si="10"/>
        <v>104687000</v>
      </c>
      <c r="K27" s="628">
        <f t="shared" si="10"/>
        <v>86406</v>
      </c>
      <c r="L27" s="628">
        <f t="shared" si="10"/>
        <v>104773406</v>
      </c>
      <c r="M27" s="629">
        <f t="shared" si="10"/>
        <v>101653215</v>
      </c>
      <c r="N27" s="630">
        <f t="shared" si="10"/>
        <v>2647000</v>
      </c>
      <c r="O27" s="628">
        <f t="shared" si="10"/>
        <v>-3000</v>
      </c>
      <c r="P27" s="628">
        <f t="shared" si="10"/>
        <v>2644000</v>
      </c>
      <c r="Q27" s="629">
        <f t="shared" si="10"/>
        <v>2467007</v>
      </c>
      <c r="R27" s="630">
        <f t="shared" si="10"/>
        <v>356844644</v>
      </c>
      <c r="S27" s="628">
        <f t="shared" si="10"/>
        <v>70169478</v>
      </c>
      <c r="T27" s="628">
        <f t="shared" si="10"/>
        <v>427014122</v>
      </c>
      <c r="U27" s="629">
        <f t="shared" si="10"/>
        <v>349267934</v>
      </c>
      <c r="W27" s="302"/>
      <c r="X27" s="302"/>
      <c r="Y27" s="302"/>
      <c r="Z27" s="302"/>
      <c r="AA27" s="302"/>
      <c r="AC27" s="302"/>
    </row>
    <row r="28" spans="1:29" s="264" customFormat="1" ht="13.5" customHeight="1" x14ac:dyDescent="0.2">
      <c r="A28" s="314"/>
      <c r="B28" s="320"/>
      <c r="C28" s="316">
        <v>0</v>
      </c>
      <c r="D28" s="316">
        <f t="shared" si="0"/>
        <v>0</v>
      </c>
      <c r="E28" s="341"/>
      <c r="F28" s="360"/>
      <c r="G28" s="317">
        <v>0</v>
      </c>
      <c r="H28" s="316">
        <f t="shared" si="1"/>
        <v>0</v>
      </c>
      <c r="I28" s="341"/>
      <c r="J28" s="360"/>
      <c r="K28" s="317">
        <v>0</v>
      </c>
      <c r="L28" s="316">
        <f t="shared" si="2"/>
        <v>0</v>
      </c>
      <c r="M28" s="341"/>
      <c r="N28" s="368"/>
      <c r="O28" s="317">
        <v>0</v>
      </c>
      <c r="P28" s="316">
        <f t="shared" si="3"/>
        <v>0</v>
      </c>
      <c r="Q28" s="347"/>
      <c r="R28" s="368">
        <f>B28+F28+J28+N28</f>
        <v>0</v>
      </c>
      <c r="S28" s="317">
        <f t="shared" si="5"/>
        <v>0</v>
      </c>
      <c r="T28" s="316">
        <f t="shared" si="7"/>
        <v>0</v>
      </c>
      <c r="U28" s="347">
        <f t="shared" si="6"/>
        <v>0</v>
      </c>
      <c r="W28" s="302"/>
      <c r="X28" s="302"/>
      <c r="Y28" s="302"/>
      <c r="Z28" s="302"/>
      <c r="AA28" s="302"/>
      <c r="AC28" s="302"/>
    </row>
    <row r="29" spans="1:29" s="264" customFormat="1" ht="13.5" customHeight="1" x14ac:dyDescent="0.2">
      <c r="A29" s="174" t="s">
        <v>22</v>
      </c>
      <c r="B29" s="307">
        <v>474030024</v>
      </c>
      <c r="C29" s="307">
        <v>29458855</v>
      </c>
      <c r="D29" s="307">
        <f t="shared" si="0"/>
        <v>503488879</v>
      </c>
      <c r="E29" s="332">
        <v>62865931</v>
      </c>
      <c r="F29" s="355">
        <v>394000</v>
      </c>
      <c r="G29" s="308">
        <v>0</v>
      </c>
      <c r="H29" s="307">
        <f t="shared" si="1"/>
        <v>394000</v>
      </c>
      <c r="I29" s="356">
        <v>320487</v>
      </c>
      <c r="J29" s="355">
        <v>372000</v>
      </c>
      <c r="K29" s="308">
        <v>-62500</v>
      </c>
      <c r="L29" s="307">
        <f t="shared" si="2"/>
        <v>309500</v>
      </c>
      <c r="M29" s="356">
        <v>275794</v>
      </c>
      <c r="N29" s="349">
        <v>250000</v>
      </c>
      <c r="O29" s="308">
        <v>72780</v>
      </c>
      <c r="P29" s="307">
        <f t="shared" si="3"/>
        <v>322780</v>
      </c>
      <c r="Q29" s="332">
        <v>322748</v>
      </c>
      <c r="R29" s="349">
        <f>B29+F29+J29+N29</f>
        <v>475046024</v>
      </c>
      <c r="S29" s="308">
        <f t="shared" si="5"/>
        <v>29469135</v>
      </c>
      <c r="T29" s="307">
        <f t="shared" si="7"/>
        <v>504515159</v>
      </c>
      <c r="U29" s="332">
        <f t="shared" si="6"/>
        <v>63784960</v>
      </c>
      <c r="W29" s="302"/>
      <c r="X29" s="302"/>
      <c r="Y29" s="302"/>
      <c r="Z29" s="302"/>
      <c r="AA29" s="302"/>
      <c r="AC29" s="302"/>
    </row>
    <row r="30" spans="1:29" s="264" customFormat="1" ht="13.5" customHeight="1" x14ac:dyDescent="0.2">
      <c r="A30" s="174" t="s">
        <v>24</v>
      </c>
      <c r="B30" s="307">
        <v>59850000</v>
      </c>
      <c r="C30" s="307">
        <v>0</v>
      </c>
      <c r="D30" s="307">
        <f t="shared" si="0"/>
        <v>59850000</v>
      </c>
      <c r="E30" s="332">
        <v>59849443</v>
      </c>
      <c r="F30" s="355"/>
      <c r="G30" s="308">
        <v>0</v>
      </c>
      <c r="H30" s="307">
        <f t="shared" si="1"/>
        <v>0</v>
      </c>
      <c r="I30" s="356"/>
      <c r="J30" s="355"/>
      <c r="K30" s="308">
        <v>0</v>
      </c>
      <c r="L30" s="307">
        <f t="shared" si="2"/>
        <v>0</v>
      </c>
      <c r="M30" s="356"/>
      <c r="N30" s="349"/>
      <c r="O30" s="308">
        <v>0</v>
      </c>
      <c r="P30" s="307">
        <f t="shared" si="3"/>
        <v>0</v>
      </c>
      <c r="Q30" s="332"/>
      <c r="R30" s="349">
        <f>B30+F30+J30+N30</f>
        <v>59850000</v>
      </c>
      <c r="S30" s="308">
        <f t="shared" si="5"/>
        <v>0</v>
      </c>
      <c r="T30" s="307">
        <f t="shared" si="7"/>
        <v>59850000</v>
      </c>
      <c r="U30" s="332">
        <f t="shared" si="6"/>
        <v>59849443</v>
      </c>
      <c r="W30" s="302"/>
      <c r="X30" s="302"/>
      <c r="Y30" s="302"/>
      <c r="Z30" s="302"/>
      <c r="AA30" s="302"/>
      <c r="AC30" s="302"/>
    </row>
    <row r="31" spans="1:29" s="264" customFormat="1" ht="13.5" customHeight="1" x14ac:dyDescent="0.2">
      <c r="A31" s="319" t="s">
        <v>101</v>
      </c>
      <c r="B31" s="312"/>
      <c r="C31" s="312">
        <v>0</v>
      </c>
      <c r="D31" s="312">
        <f t="shared" si="0"/>
        <v>0</v>
      </c>
      <c r="E31" s="339"/>
      <c r="F31" s="351"/>
      <c r="G31" s="313">
        <v>0</v>
      </c>
      <c r="H31" s="312">
        <f t="shared" si="1"/>
        <v>0</v>
      </c>
      <c r="I31" s="335"/>
      <c r="J31" s="351"/>
      <c r="K31" s="313">
        <v>0</v>
      </c>
      <c r="L31" s="312">
        <f t="shared" si="2"/>
        <v>0</v>
      </c>
      <c r="M31" s="335"/>
      <c r="N31" s="367"/>
      <c r="O31" s="313">
        <v>0</v>
      </c>
      <c r="P31" s="312">
        <f t="shared" si="3"/>
        <v>0</v>
      </c>
      <c r="Q31" s="339"/>
      <c r="R31" s="367">
        <f>B31+F31+J31+N31</f>
        <v>0</v>
      </c>
      <c r="S31" s="313">
        <f t="shared" si="5"/>
        <v>0</v>
      </c>
      <c r="T31" s="312">
        <f t="shared" si="7"/>
        <v>0</v>
      </c>
      <c r="U31" s="339">
        <f t="shared" si="6"/>
        <v>0</v>
      </c>
      <c r="W31" s="302"/>
      <c r="X31" s="302"/>
      <c r="Y31" s="302"/>
      <c r="Z31" s="302"/>
      <c r="AA31" s="302"/>
      <c r="AC31" s="302"/>
    </row>
    <row r="32" spans="1:29" s="264" customFormat="1" ht="13.5" customHeight="1" x14ac:dyDescent="0.2">
      <c r="A32" s="627" t="s">
        <v>102</v>
      </c>
      <c r="B32" s="632">
        <f>SUM(B29:B31)</f>
        <v>533880024</v>
      </c>
      <c r="C32" s="632">
        <f t="shared" ref="C32:U32" si="11">SUM(C29:C31)</f>
        <v>29458855</v>
      </c>
      <c r="D32" s="632">
        <f t="shared" si="11"/>
        <v>563338879</v>
      </c>
      <c r="E32" s="633">
        <f t="shared" si="11"/>
        <v>122715374</v>
      </c>
      <c r="F32" s="634">
        <f t="shared" si="11"/>
        <v>394000</v>
      </c>
      <c r="G32" s="632">
        <f t="shared" si="11"/>
        <v>0</v>
      </c>
      <c r="H32" s="632">
        <f t="shared" si="11"/>
        <v>394000</v>
      </c>
      <c r="I32" s="633">
        <f t="shared" si="11"/>
        <v>320487</v>
      </c>
      <c r="J32" s="634">
        <f t="shared" si="11"/>
        <v>372000</v>
      </c>
      <c r="K32" s="632">
        <f t="shared" si="11"/>
        <v>-62500</v>
      </c>
      <c r="L32" s="632">
        <f t="shared" si="11"/>
        <v>309500</v>
      </c>
      <c r="M32" s="633">
        <f t="shared" si="11"/>
        <v>275794</v>
      </c>
      <c r="N32" s="634">
        <f t="shared" si="11"/>
        <v>250000</v>
      </c>
      <c r="O32" s="632">
        <f t="shared" si="11"/>
        <v>72780</v>
      </c>
      <c r="P32" s="632">
        <f t="shared" si="11"/>
        <v>322780</v>
      </c>
      <c r="Q32" s="633">
        <f t="shared" si="11"/>
        <v>322748</v>
      </c>
      <c r="R32" s="634">
        <f t="shared" si="11"/>
        <v>534896024</v>
      </c>
      <c r="S32" s="632">
        <f t="shared" si="11"/>
        <v>29469135</v>
      </c>
      <c r="T32" s="632">
        <f t="shared" si="11"/>
        <v>564365159</v>
      </c>
      <c r="U32" s="633">
        <f t="shared" si="11"/>
        <v>123634403</v>
      </c>
      <c r="W32" s="302"/>
      <c r="X32" s="302"/>
      <c r="Y32" s="302"/>
      <c r="Z32" s="302"/>
      <c r="AA32" s="302"/>
      <c r="AC32" s="302"/>
    </row>
    <row r="33" spans="1:29" s="264" customFormat="1" ht="13.5" customHeight="1" x14ac:dyDescent="0.2">
      <c r="A33" s="314"/>
      <c r="B33" s="325"/>
      <c r="C33" s="316">
        <v>0</v>
      </c>
      <c r="D33" s="316">
        <f t="shared" si="0"/>
        <v>0</v>
      </c>
      <c r="E33" s="342"/>
      <c r="F33" s="361"/>
      <c r="G33" s="317">
        <v>0</v>
      </c>
      <c r="H33" s="316">
        <f t="shared" si="1"/>
        <v>0</v>
      </c>
      <c r="I33" s="342"/>
      <c r="J33" s="361"/>
      <c r="K33" s="317">
        <v>0</v>
      </c>
      <c r="L33" s="316">
        <f t="shared" si="2"/>
        <v>0</v>
      </c>
      <c r="M33" s="342"/>
      <c r="N33" s="368"/>
      <c r="O33" s="317">
        <v>0</v>
      </c>
      <c r="P33" s="316">
        <f t="shared" si="3"/>
        <v>0</v>
      </c>
      <c r="Q33" s="347"/>
      <c r="R33" s="368">
        <f t="shared" ref="R33:R40" si="12">B33+F33+J33+N33</f>
        <v>0</v>
      </c>
      <c r="S33" s="317">
        <f t="shared" si="5"/>
        <v>0</v>
      </c>
      <c r="T33" s="316">
        <f t="shared" si="7"/>
        <v>0</v>
      </c>
      <c r="U33" s="347">
        <f t="shared" si="6"/>
        <v>0</v>
      </c>
      <c r="W33" s="302"/>
      <c r="X33" s="302"/>
      <c r="Y33" s="302"/>
      <c r="Z33" s="302"/>
      <c r="AA33" s="302"/>
      <c r="AC33" s="302"/>
    </row>
    <row r="34" spans="1:29" s="264" customFormat="1" ht="13.5" customHeight="1" x14ac:dyDescent="0.2">
      <c r="A34" s="174" t="s">
        <v>93</v>
      </c>
      <c r="B34" s="309"/>
      <c r="C34" s="307">
        <v>0</v>
      </c>
      <c r="D34" s="307">
        <f t="shared" si="0"/>
        <v>0</v>
      </c>
      <c r="E34" s="343"/>
      <c r="F34" s="362"/>
      <c r="G34" s="308">
        <v>0</v>
      </c>
      <c r="H34" s="307">
        <f t="shared" si="1"/>
        <v>0</v>
      </c>
      <c r="I34" s="343"/>
      <c r="J34" s="362"/>
      <c r="K34" s="308">
        <v>0</v>
      </c>
      <c r="L34" s="307">
        <f t="shared" si="2"/>
        <v>0</v>
      </c>
      <c r="M34" s="343"/>
      <c r="N34" s="349"/>
      <c r="O34" s="308">
        <v>0</v>
      </c>
      <c r="P34" s="307">
        <f t="shared" si="3"/>
        <v>0</v>
      </c>
      <c r="Q34" s="332"/>
      <c r="R34" s="349">
        <f t="shared" si="12"/>
        <v>0</v>
      </c>
      <c r="S34" s="308">
        <f t="shared" si="5"/>
        <v>0</v>
      </c>
      <c r="T34" s="307">
        <f t="shared" si="7"/>
        <v>0</v>
      </c>
      <c r="U34" s="332">
        <f t="shared" si="6"/>
        <v>0</v>
      </c>
      <c r="W34" s="302"/>
      <c r="X34" s="302"/>
      <c r="Y34" s="302"/>
      <c r="Z34" s="302"/>
      <c r="AA34" s="302"/>
      <c r="AC34" s="302"/>
    </row>
    <row r="35" spans="1:29" s="264" customFormat="1" ht="13.5" customHeight="1" x14ac:dyDescent="0.2">
      <c r="A35" s="174" t="s">
        <v>94</v>
      </c>
      <c r="B35" s="309"/>
      <c r="C35" s="307">
        <v>0</v>
      </c>
      <c r="D35" s="307">
        <f t="shared" si="0"/>
        <v>0</v>
      </c>
      <c r="E35" s="343"/>
      <c r="F35" s="362"/>
      <c r="G35" s="308">
        <v>0</v>
      </c>
      <c r="H35" s="307">
        <f t="shared" si="1"/>
        <v>0</v>
      </c>
      <c r="I35" s="343"/>
      <c r="J35" s="362"/>
      <c r="K35" s="308">
        <v>0</v>
      </c>
      <c r="L35" s="307">
        <f t="shared" si="2"/>
        <v>0</v>
      </c>
      <c r="M35" s="343"/>
      <c r="N35" s="349"/>
      <c r="O35" s="308">
        <v>0</v>
      </c>
      <c r="P35" s="307">
        <f t="shared" si="3"/>
        <v>0</v>
      </c>
      <c r="Q35" s="332"/>
      <c r="R35" s="349">
        <f t="shared" si="12"/>
        <v>0</v>
      </c>
      <c r="S35" s="308">
        <f t="shared" si="5"/>
        <v>0</v>
      </c>
      <c r="T35" s="307">
        <f t="shared" si="7"/>
        <v>0</v>
      </c>
      <c r="U35" s="332">
        <f t="shared" si="6"/>
        <v>0</v>
      </c>
      <c r="W35" s="302"/>
      <c r="X35" s="302"/>
      <c r="Y35" s="302"/>
      <c r="Z35" s="302"/>
      <c r="AA35" s="302"/>
      <c r="AC35" s="302"/>
    </row>
    <row r="36" spans="1:29" s="264" customFormat="1" ht="13.5" customHeight="1" x14ac:dyDescent="0.2">
      <c r="A36" s="293" t="s">
        <v>95</v>
      </c>
      <c r="B36" s="309"/>
      <c r="C36" s="307">
        <v>0</v>
      </c>
      <c r="D36" s="307">
        <f t="shared" si="0"/>
        <v>0</v>
      </c>
      <c r="E36" s="343"/>
      <c r="F36" s="362"/>
      <c r="G36" s="308">
        <v>0</v>
      </c>
      <c r="H36" s="307">
        <f t="shared" si="1"/>
        <v>0</v>
      </c>
      <c r="I36" s="343"/>
      <c r="J36" s="362"/>
      <c r="K36" s="308">
        <v>0</v>
      </c>
      <c r="L36" s="307">
        <f t="shared" si="2"/>
        <v>0</v>
      </c>
      <c r="M36" s="343"/>
      <c r="N36" s="349"/>
      <c r="O36" s="308">
        <v>0</v>
      </c>
      <c r="P36" s="307">
        <f t="shared" si="3"/>
        <v>0</v>
      </c>
      <c r="Q36" s="332"/>
      <c r="R36" s="349">
        <f t="shared" si="12"/>
        <v>0</v>
      </c>
      <c r="S36" s="308">
        <f t="shared" si="5"/>
        <v>0</v>
      </c>
      <c r="T36" s="307">
        <f t="shared" si="7"/>
        <v>0</v>
      </c>
      <c r="U36" s="332">
        <f t="shared" si="6"/>
        <v>0</v>
      </c>
      <c r="W36" s="302"/>
      <c r="X36" s="302"/>
      <c r="Y36" s="302"/>
      <c r="Z36" s="302"/>
      <c r="AA36" s="302"/>
      <c r="AC36" s="302"/>
    </row>
    <row r="37" spans="1:29" s="264" customFormat="1" ht="13.5" customHeight="1" x14ac:dyDescent="0.2">
      <c r="A37" s="174" t="s">
        <v>96</v>
      </c>
      <c r="B37" s="309"/>
      <c r="C37" s="307">
        <v>0</v>
      </c>
      <c r="D37" s="307">
        <f t="shared" si="0"/>
        <v>0</v>
      </c>
      <c r="E37" s="343"/>
      <c r="F37" s="362"/>
      <c r="G37" s="308">
        <v>0</v>
      </c>
      <c r="H37" s="307">
        <f t="shared" si="1"/>
        <v>0</v>
      </c>
      <c r="I37" s="343"/>
      <c r="J37" s="362"/>
      <c r="K37" s="308">
        <v>0</v>
      </c>
      <c r="L37" s="307">
        <f t="shared" si="2"/>
        <v>0</v>
      </c>
      <c r="M37" s="343"/>
      <c r="N37" s="349"/>
      <c r="O37" s="308">
        <v>0</v>
      </c>
      <c r="P37" s="307">
        <f t="shared" si="3"/>
        <v>0</v>
      </c>
      <c r="Q37" s="332"/>
      <c r="R37" s="349">
        <f t="shared" si="12"/>
        <v>0</v>
      </c>
      <c r="S37" s="308">
        <f t="shared" si="5"/>
        <v>0</v>
      </c>
      <c r="T37" s="307">
        <f t="shared" si="7"/>
        <v>0</v>
      </c>
      <c r="U37" s="332">
        <f t="shared" si="6"/>
        <v>0</v>
      </c>
      <c r="W37" s="302"/>
      <c r="X37" s="302"/>
      <c r="Y37" s="302"/>
      <c r="Z37" s="302"/>
      <c r="AA37" s="302"/>
      <c r="AC37" s="302"/>
    </row>
    <row r="38" spans="1:29" s="264" customFormat="1" ht="13.5" customHeight="1" x14ac:dyDescent="0.2">
      <c r="A38" s="174" t="s">
        <v>97</v>
      </c>
      <c r="B38" s="309"/>
      <c r="C38" s="307">
        <v>0</v>
      </c>
      <c r="D38" s="307">
        <f t="shared" si="0"/>
        <v>0</v>
      </c>
      <c r="E38" s="343"/>
      <c r="F38" s="355"/>
      <c r="G38" s="308">
        <v>0</v>
      </c>
      <c r="H38" s="307">
        <f t="shared" si="1"/>
        <v>0</v>
      </c>
      <c r="I38" s="356"/>
      <c r="J38" s="355"/>
      <c r="K38" s="308">
        <v>0</v>
      </c>
      <c r="L38" s="307">
        <f t="shared" si="2"/>
        <v>0</v>
      </c>
      <c r="M38" s="356"/>
      <c r="N38" s="349"/>
      <c r="O38" s="308">
        <v>0</v>
      </c>
      <c r="P38" s="307">
        <f t="shared" si="3"/>
        <v>0</v>
      </c>
      <c r="Q38" s="332"/>
      <c r="R38" s="349">
        <f t="shared" si="12"/>
        <v>0</v>
      </c>
      <c r="S38" s="308">
        <f t="shared" si="5"/>
        <v>0</v>
      </c>
      <c r="T38" s="307">
        <f t="shared" si="7"/>
        <v>0</v>
      </c>
      <c r="U38" s="332">
        <f t="shared" si="6"/>
        <v>0</v>
      </c>
      <c r="W38" s="302"/>
      <c r="X38" s="302"/>
      <c r="Y38" s="302"/>
      <c r="Z38" s="302"/>
      <c r="AA38" s="302"/>
      <c r="AC38" s="302"/>
    </row>
    <row r="39" spans="1:29" s="264" customFormat="1" ht="13.5" customHeight="1" x14ac:dyDescent="0.2">
      <c r="A39" s="174" t="s">
        <v>98</v>
      </c>
      <c r="B39" s="309"/>
      <c r="C39" s="307">
        <v>0</v>
      </c>
      <c r="D39" s="307">
        <f t="shared" si="0"/>
        <v>0</v>
      </c>
      <c r="E39" s="343"/>
      <c r="F39" s="362"/>
      <c r="G39" s="308">
        <v>0</v>
      </c>
      <c r="H39" s="307">
        <f t="shared" si="1"/>
        <v>0</v>
      </c>
      <c r="I39" s="343"/>
      <c r="J39" s="362"/>
      <c r="K39" s="308">
        <v>0</v>
      </c>
      <c r="L39" s="307">
        <f t="shared" si="2"/>
        <v>0</v>
      </c>
      <c r="M39" s="343"/>
      <c r="N39" s="349"/>
      <c r="O39" s="308">
        <v>0</v>
      </c>
      <c r="P39" s="307">
        <f t="shared" si="3"/>
        <v>0</v>
      </c>
      <c r="Q39" s="332"/>
      <c r="R39" s="349">
        <f t="shared" si="12"/>
        <v>0</v>
      </c>
      <c r="S39" s="308">
        <f t="shared" si="5"/>
        <v>0</v>
      </c>
      <c r="T39" s="307">
        <f t="shared" si="7"/>
        <v>0</v>
      </c>
      <c r="U39" s="332">
        <f t="shared" si="6"/>
        <v>0</v>
      </c>
      <c r="W39" s="302"/>
      <c r="X39" s="302"/>
      <c r="Y39" s="302"/>
      <c r="Z39" s="302"/>
      <c r="AA39" s="302"/>
      <c r="AC39" s="302"/>
    </row>
    <row r="40" spans="1:29" s="264" customFormat="1" ht="13.5" customHeight="1" x14ac:dyDescent="0.2">
      <c r="A40" s="318" t="s">
        <v>99</v>
      </c>
      <c r="B40" s="326"/>
      <c r="C40" s="312">
        <v>0</v>
      </c>
      <c r="D40" s="312">
        <f t="shared" si="0"/>
        <v>0</v>
      </c>
      <c r="E40" s="344"/>
      <c r="F40" s="363"/>
      <c r="G40" s="313">
        <v>0</v>
      </c>
      <c r="H40" s="312">
        <f t="shared" si="1"/>
        <v>0</v>
      </c>
      <c r="I40" s="344"/>
      <c r="J40" s="363"/>
      <c r="K40" s="313">
        <v>0</v>
      </c>
      <c r="L40" s="312">
        <f t="shared" si="2"/>
        <v>0</v>
      </c>
      <c r="M40" s="344"/>
      <c r="N40" s="367"/>
      <c r="O40" s="313">
        <v>0</v>
      </c>
      <c r="P40" s="312">
        <f t="shared" si="3"/>
        <v>0</v>
      </c>
      <c r="Q40" s="339"/>
      <c r="R40" s="367">
        <f t="shared" si="12"/>
        <v>0</v>
      </c>
      <c r="S40" s="313">
        <f t="shared" si="5"/>
        <v>0</v>
      </c>
      <c r="T40" s="312">
        <f t="shared" si="7"/>
        <v>0</v>
      </c>
      <c r="U40" s="339">
        <f t="shared" si="6"/>
        <v>0</v>
      </c>
      <c r="W40" s="302"/>
      <c r="X40" s="302"/>
      <c r="Y40" s="302"/>
      <c r="Z40" s="302"/>
      <c r="AA40" s="302"/>
      <c r="AC40" s="302"/>
    </row>
    <row r="41" spans="1:29" s="264" customFormat="1" ht="13.5" customHeight="1" x14ac:dyDescent="0.2">
      <c r="A41" s="627" t="s">
        <v>103</v>
      </c>
      <c r="B41" s="632">
        <f>SUM(B34:B40)</f>
        <v>0</v>
      </c>
      <c r="C41" s="632">
        <f t="shared" ref="C41:U41" si="13">SUM(C34:C40)</f>
        <v>0</v>
      </c>
      <c r="D41" s="632">
        <f t="shared" si="13"/>
        <v>0</v>
      </c>
      <c r="E41" s="633">
        <f t="shared" si="13"/>
        <v>0</v>
      </c>
      <c r="F41" s="634">
        <f t="shared" si="13"/>
        <v>0</v>
      </c>
      <c r="G41" s="632">
        <f t="shared" si="13"/>
        <v>0</v>
      </c>
      <c r="H41" s="632">
        <f t="shared" si="13"/>
        <v>0</v>
      </c>
      <c r="I41" s="633">
        <f t="shared" si="13"/>
        <v>0</v>
      </c>
      <c r="J41" s="634">
        <f t="shared" si="13"/>
        <v>0</v>
      </c>
      <c r="K41" s="632">
        <f t="shared" si="13"/>
        <v>0</v>
      </c>
      <c r="L41" s="632">
        <f t="shared" si="13"/>
        <v>0</v>
      </c>
      <c r="M41" s="633">
        <f t="shared" si="13"/>
        <v>0</v>
      </c>
      <c r="N41" s="634">
        <f t="shared" si="13"/>
        <v>0</v>
      </c>
      <c r="O41" s="632">
        <f t="shared" si="13"/>
        <v>0</v>
      </c>
      <c r="P41" s="632">
        <f t="shared" si="13"/>
        <v>0</v>
      </c>
      <c r="Q41" s="633">
        <f t="shared" si="13"/>
        <v>0</v>
      </c>
      <c r="R41" s="634">
        <f t="shared" si="13"/>
        <v>0</v>
      </c>
      <c r="S41" s="632">
        <f t="shared" si="13"/>
        <v>0</v>
      </c>
      <c r="T41" s="632">
        <f t="shared" si="13"/>
        <v>0</v>
      </c>
      <c r="U41" s="633">
        <f t="shared" si="13"/>
        <v>0</v>
      </c>
      <c r="W41" s="302"/>
      <c r="X41" s="302"/>
      <c r="Y41" s="302"/>
      <c r="Z41" s="302"/>
      <c r="AA41" s="302"/>
      <c r="AC41" s="302"/>
    </row>
    <row r="42" spans="1:29" s="264" customFormat="1" ht="13.5" customHeight="1" x14ac:dyDescent="0.2">
      <c r="A42" s="327"/>
      <c r="B42" s="328"/>
      <c r="C42" s="323">
        <v>0</v>
      </c>
      <c r="D42" s="323">
        <f t="shared" si="0"/>
        <v>0</v>
      </c>
      <c r="E42" s="345"/>
      <c r="F42" s="364"/>
      <c r="G42" s="324">
        <v>0</v>
      </c>
      <c r="H42" s="323">
        <f t="shared" si="1"/>
        <v>0</v>
      </c>
      <c r="I42" s="365"/>
      <c r="J42" s="364"/>
      <c r="K42" s="324">
        <v>0</v>
      </c>
      <c r="L42" s="323">
        <f t="shared" si="2"/>
        <v>0</v>
      </c>
      <c r="M42" s="365"/>
      <c r="N42" s="364"/>
      <c r="O42" s="324">
        <v>0</v>
      </c>
      <c r="P42" s="323">
        <f t="shared" si="3"/>
        <v>0</v>
      </c>
      <c r="Q42" s="365"/>
      <c r="R42" s="364">
        <f>B42+F42+J42+N42</f>
        <v>0</v>
      </c>
      <c r="S42" s="324">
        <f t="shared" si="5"/>
        <v>0</v>
      </c>
      <c r="T42" s="323">
        <f t="shared" si="7"/>
        <v>0</v>
      </c>
      <c r="U42" s="365">
        <f t="shared" si="6"/>
        <v>0</v>
      </c>
      <c r="W42" s="302"/>
      <c r="X42" s="302"/>
      <c r="Y42" s="302"/>
      <c r="Z42" s="302"/>
      <c r="AA42" s="302"/>
      <c r="AC42" s="302"/>
    </row>
    <row r="43" spans="1:29" s="264" customFormat="1" ht="13.5" customHeight="1" x14ac:dyDescent="0.2">
      <c r="A43" s="631" t="s">
        <v>688</v>
      </c>
      <c r="B43" s="636">
        <f>B32+B41</f>
        <v>533880024</v>
      </c>
      <c r="C43" s="636">
        <f t="shared" ref="C43:U43" si="14">C32+C41</f>
        <v>29458855</v>
      </c>
      <c r="D43" s="636">
        <f t="shared" si="14"/>
        <v>563338879</v>
      </c>
      <c r="E43" s="637">
        <f t="shared" si="14"/>
        <v>122715374</v>
      </c>
      <c r="F43" s="638">
        <f t="shared" si="14"/>
        <v>394000</v>
      </c>
      <c r="G43" s="636">
        <f t="shared" si="14"/>
        <v>0</v>
      </c>
      <c r="H43" s="636">
        <f t="shared" si="14"/>
        <v>394000</v>
      </c>
      <c r="I43" s="637">
        <f t="shared" si="14"/>
        <v>320487</v>
      </c>
      <c r="J43" s="638">
        <f t="shared" si="14"/>
        <v>372000</v>
      </c>
      <c r="K43" s="636">
        <f t="shared" si="14"/>
        <v>-62500</v>
      </c>
      <c r="L43" s="636">
        <f t="shared" si="14"/>
        <v>309500</v>
      </c>
      <c r="M43" s="637">
        <f t="shared" si="14"/>
        <v>275794</v>
      </c>
      <c r="N43" s="638">
        <f t="shared" si="14"/>
        <v>250000</v>
      </c>
      <c r="O43" s="636">
        <f t="shared" si="14"/>
        <v>72780</v>
      </c>
      <c r="P43" s="636">
        <f t="shared" si="14"/>
        <v>322780</v>
      </c>
      <c r="Q43" s="637">
        <f t="shared" si="14"/>
        <v>322748</v>
      </c>
      <c r="R43" s="638">
        <f t="shared" si="14"/>
        <v>534896024</v>
      </c>
      <c r="S43" s="636">
        <f t="shared" si="14"/>
        <v>29469135</v>
      </c>
      <c r="T43" s="636">
        <f t="shared" si="14"/>
        <v>564365159</v>
      </c>
      <c r="U43" s="637">
        <f t="shared" si="14"/>
        <v>123634403</v>
      </c>
      <c r="W43" s="302"/>
    </row>
    <row r="44" spans="1:29" s="264" customFormat="1" ht="13.5" customHeight="1" thickBot="1" x14ac:dyDescent="0.25">
      <c r="A44" s="329"/>
      <c r="B44" s="330"/>
      <c r="C44" s="323">
        <v>0</v>
      </c>
      <c r="D44" s="323">
        <f t="shared" si="0"/>
        <v>0</v>
      </c>
      <c r="E44" s="346"/>
      <c r="F44" s="366"/>
      <c r="G44" s="324">
        <v>0</v>
      </c>
      <c r="H44" s="323">
        <f t="shared" si="1"/>
        <v>0</v>
      </c>
      <c r="I44" s="346"/>
      <c r="J44" s="366"/>
      <c r="K44" s="324">
        <v>0</v>
      </c>
      <c r="L44" s="323">
        <f t="shared" si="2"/>
        <v>0</v>
      </c>
      <c r="M44" s="346"/>
      <c r="N44" s="364"/>
      <c r="O44" s="324">
        <v>0</v>
      </c>
      <c r="P44" s="323">
        <f t="shared" si="3"/>
        <v>0</v>
      </c>
      <c r="Q44" s="365"/>
      <c r="R44" s="364">
        <f>B44+F44+J44+N44</f>
        <v>0</v>
      </c>
      <c r="S44" s="324">
        <f t="shared" si="5"/>
        <v>0</v>
      </c>
      <c r="T44" s="323">
        <f t="shared" si="7"/>
        <v>0</v>
      </c>
      <c r="U44" s="365">
        <f t="shared" si="6"/>
        <v>0</v>
      </c>
      <c r="W44" s="302"/>
    </row>
    <row r="45" spans="1:29" s="264" customFormat="1" ht="15" customHeight="1" thickBot="1" x14ac:dyDescent="0.25">
      <c r="A45" s="623" t="s">
        <v>104</v>
      </c>
      <c r="B45" s="624">
        <f>B27+B43</f>
        <v>747895668</v>
      </c>
      <c r="C45" s="624">
        <f t="shared" ref="C45:U45" si="15">C27+C43</f>
        <v>98537582</v>
      </c>
      <c r="D45" s="624">
        <f t="shared" si="15"/>
        <v>846433250</v>
      </c>
      <c r="E45" s="625">
        <f t="shared" si="15"/>
        <v>333732114</v>
      </c>
      <c r="F45" s="626">
        <f t="shared" si="15"/>
        <v>35889000</v>
      </c>
      <c r="G45" s="624">
        <f t="shared" si="15"/>
        <v>1007345</v>
      </c>
      <c r="H45" s="624">
        <f t="shared" si="15"/>
        <v>36896345</v>
      </c>
      <c r="I45" s="625">
        <f t="shared" si="15"/>
        <v>34451459</v>
      </c>
      <c r="J45" s="626">
        <f t="shared" si="15"/>
        <v>105059000</v>
      </c>
      <c r="K45" s="624">
        <f t="shared" si="15"/>
        <v>23906</v>
      </c>
      <c r="L45" s="624">
        <f t="shared" si="15"/>
        <v>105082906</v>
      </c>
      <c r="M45" s="625">
        <f t="shared" si="15"/>
        <v>101929009</v>
      </c>
      <c r="N45" s="626">
        <f t="shared" si="15"/>
        <v>2897000</v>
      </c>
      <c r="O45" s="624">
        <f t="shared" si="15"/>
        <v>69780</v>
      </c>
      <c r="P45" s="624">
        <f t="shared" si="15"/>
        <v>2966780</v>
      </c>
      <c r="Q45" s="625">
        <f t="shared" si="15"/>
        <v>2789755</v>
      </c>
      <c r="R45" s="626">
        <f t="shared" si="15"/>
        <v>891740668</v>
      </c>
      <c r="S45" s="624">
        <f t="shared" si="15"/>
        <v>99638613</v>
      </c>
      <c r="T45" s="624">
        <f t="shared" si="15"/>
        <v>991379281</v>
      </c>
      <c r="U45" s="625">
        <f t="shared" si="15"/>
        <v>472902337</v>
      </c>
    </row>
    <row r="46" spans="1:29" s="276" customFormat="1" ht="13.5" x14ac:dyDescent="0.25">
      <c r="A46" s="369" t="s">
        <v>97</v>
      </c>
      <c r="B46" s="370">
        <v>126466412</v>
      </c>
      <c r="C46" s="370">
        <v>338886</v>
      </c>
      <c r="D46" s="370">
        <f t="shared" si="0"/>
        <v>126805298</v>
      </c>
      <c r="E46" s="371">
        <v>126432828</v>
      </c>
      <c r="F46" s="372"/>
      <c r="G46" s="373">
        <v>0</v>
      </c>
      <c r="H46" s="370">
        <f t="shared" si="1"/>
        <v>0</v>
      </c>
      <c r="I46" s="374"/>
      <c r="J46" s="372"/>
      <c r="K46" s="373">
        <v>0</v>
      </c>
      <c r="L46" s="370">
        <f t="shared" si="2"/>
        <v>0</v>
      </c>
      <c r="M46" s="374"/>
      <c r="N46" s="375"/>
      <c r="O46" s="373">
        <v>0</v>
      </c>
      <c r="P46" s="370">
        <f t="shared" si="3"/>
        <v>0</v>
      </c>
      <c r="Q46" s="371"/>
      <c r="R46" s="375">
        <f>B46</f>
        <v>126466412</v>
      </c>
      <c r="S46" s="373">
        <f t="shared" si="5"/>
        <v>338886</v>
      </c>
      <c r="T46" s="370">
        <f t="shared" ref="T46" si="16">D46+H46+L46+P46</f>
        <v>126805298</v>
      </c>
      <c r="U46" s="371">
        <f t="shared" si="6"/>
        <v>126432828</v>
      </c>
    </row>
  </sheetData>
  <sheetProtection selectLockedCells="1" selectUnlockedCells="1"/>
  <mergeCells count="11">
    <mergeCell ref="R6:U6"/>
    <mergeCell ref="A1:N1"/>
    <mergeCell ref="A2:R2"/>
    <mergeCell ref="A4:R4"/>
    <mergeCell ref="A6:A7"/>
    <mergeCell ref="B6:E6"/>
    <mergeCell ref="F6:I6"/>
    <mergeCell ref="J6:M6"/>
    <mergeCell ref="N6:Q6"/>
    <mergeCell ref="A5:U5"/>
    <mergeCell ref="A3:U3"/>
  </mergeCells>
  <pageMargins left="0.50972222222222219" right="0.25972222222222224" top="0.4" bottom="0.32013888888888886" header="0.51180555555555551" footer="0.51180555555555551"/>
  <pageSetup paperSize="8" scale="84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D68"/>
  <sheetViews>
    <sheetView topLeftCell="AN1" workbookViewId="0">
      <pane ySplit="6" topLeftCell="A37" activePane="bottomLeft" state="frozen"/>
      <selection pane="bottomLeft" activeCell="A60" sqref="A60:BB60"/>
    </sheetView>
  </sheetViews>
  <sheetFormatPr defaultRowHeight="12.75" x14ac:dyDescent="0.2"/>
  <cols>
    <col min="1" max="1" width="25.28515625" style="384" customWidth="1"/>
    <col min="2" max="5" width="11" style="385" customWidth="1"/>
    <col min="6" max="6" width="10.140625" style="385" bestFit="1" customWidth="1"/>
    <col min="7" max="9" width="10.140625" style="385" customWidth="1"/>
    <col min="10" max="13" width="11.7109375" style="385" customWidth="1"/>
    <col min="14" max="23" width="9.140625" style="385"/>
    <col min="24" max="24" width="10.140625" style="385" bestFit="1" customWidth="1"/>
    <col min="25" max="25" width="11.28515625" style="386" customWidth="1"/>
    <col min="26" max="26" width="12.140625" style="386" customWidth="1"/>
    <col min="27" max="28" width="11.28515625" style="386" customWidth="1"/>
    <col min="29" max="29" width="12.28515625" style="385" customWidth="1"/>
    <col min="30" max="30" width="13.5703125" style="385" customWidth="1"/>
    <col min="31" max="32" width="12.28515625" style="385" customWidth="1"/>
    <col min="33" max="33" width="10.140625" style="385" bestFit="1" customWidth="1"/>
    <col min="34" max="36" width="10.140625" style="385" customWidth="1"/>
    <col min="37" max="39" width="10.5703125" style="385" customWidth="1"/>
    <col min="40" max="40" width="9" style="385" customWidth="1"/>
    <col min="41" max="41" width="7.7109375" style="385" customWidth="1"/>
    <col min="42" max="42" width="8.42578125" style="385" customWidth="1"/>
    <col min="43" max="44" width="13.7109375" style="386" customWidth="1"/>
    <col min="45" max="45" width="11.28515625" style="386" customWidth="1"/>
    <col min="46" max="46" width="12.28515625" style="386" customWidth="1"/>
    <col min="47" max="47" width="11.7109375" style="386" customWidth="1"/>
    <col min="48" max="48" width="12.5703125" style="386" customWidth="1"/>
    <col min="49" max="49" width="11.28515625" style="386" customWidth="1"/>
    <col min="50" max="50" width="11.5703125" style="386" customWidth="1"/>
    <col min="51" max="51" width="10.140625" style="385" bestFit="1" customWidth="1"/>
    <col min="52" max="52" width="11.42578125" style="385" customWidth="1"/>
    <col min="53" max="53" width="11.140625" style="385" bestFit="1" customWidth="1"/>
    <col min="54" max="54" width="13" style="386" customWidth="1"/>
    <col min="55" max="55" width="9.140625" style="385"/>
    <col min="56" max="56" width="10.140625" style="385" bestFit="1" customWidth="1"/>
    <col min="57" max="269" width="9.140625" style="385"/>
    <col min="270" max="270" width="25.28515625" style="385" customWidth="1"/>
    <col min="271" max="273" width="11" style="385" customWidth="1"/>
    <col min="274" max="274" width="10.140625" style="385" bestFit="1" customWidth="1"/>
    <col min="275" max="276" width="10.140625" style="385" customWidth="1"/>
    <col min="277" max="279" width="11.7109375" style="385" customWidth="1"/>
    <col min="280" max="286" width="9.140625" style="385"/>
    <col min="287" max="287" width="10.140625" style="385" bestFit="1" customWidth="1"/>
    <col min="288" max="290" width="11.28515625" style="385" customWidth="1"/>
    <col min="291" max="293" width="12.28515625" style="385" customWidth="1"/>
    <col min="294" max="294" width="10.140625" style="385" bestFit="1" customWidth="1"/>
    <col min="295" max="296" width="10.140625" style="385" customWidth="1"/>
    <col min="297" max="297" width="10.5703125" style="385" customWidth="1"/>
    <col min="298" max="298" width="9" style="385" customWidth="1"/>
    <col min="299" max="299" width="7.7109375" style="385" customWidth="1"/>
    <col min="300" max="300" width="8.42578125" style="385" customWidth="1"/>
    <col min="301" max="301" width="13.7109375" style="385" customWidth="1"/>
    <col min="302" max="302" width="11.28515625" style="385" customWidth="1"/>
    <col min="303" max="303" width="12.28515625" style="385" customWidth="1"/>
    <col min="304" max="304" width="11.7109375" style="385" customWidth="1"/>
    <col min="305" max="305" width="11.28515625" style="385" customWidth="1"/>
    <col min="306" max="306" width="11.5703125" style="385" customWidth="1"/>
    <col min="307" max="307" width="10.140625" style="385" bestFit="1" customWidth="1"/>
    <col min="308" max="308" width="11.42578125" style="385" customWidth="1"/>
    <col min="309" max="309" width="8.7109375" style="385" customWidth="1"/>
    <col min="310" max="310" width="13" style="385" customWidth="1"/>
    <col min="311" max="525" width="9.140625" style="385"/>
    <col min="526" max="526" width="25.28515625" style="385" customWidth="1"/>
    <col min="527" max="529" width="11" style="385" customWidth="1"/>
    <col min="530" max="530" width="10.140625" style="385" bestFit="1" customWidth="1"/>
    <col min="531" max="532" width="10.140625" style="385" customWidth="1"/>
    <col min="533" max="535" width="11.7109375" style="385" customWidth="1"/>
    <col min="536" max="542" width="9.140625" style="385"/>
    <col min="543" max="543" width="10.140625" style="385" bestFit="1" customWidth="1"/>
    <col min="544" max="546" width="11.28515625" style="385" customWidth="1"/>
    <col min="547" max="549" width="12.28515625" style="385" customWidth="1"/>
    <col min="550" max="550" width="10.140625" style="385" bestFit="1" customWidth="1"/>
    <col min="551" max="552" width="10.140625" style="385" customWidth="1"/>
    <col min="553" max="553" width="10.5703125" style="385" customWidth="1"/>
    <col min="554" max="554" width="9" style="385" customWidth="1"/>
    <col min="555" max="555" width="7.7109375" style="385" customWidth="1"/>
    <col min="556" max="556" width="8.42578125" style="385" customWidth="1"/>
    <col min="557" max="557" width="13.7109375" style="385" customWidth="1"/>
    <col min="558" max="558" width="11.28515625" style="385" customWidth="1"/>
    <col min="559" max="559" width="12.28515625" style="385" customWidth="1"/>
    <col min="560" max="560" width="11.7109375" style="385" customWidth="1"/>
    <col min="561" max="561" width="11.28515625" style="385" customWidth="1"/>
    <col min="562" max="562" width="11.5703125" style="385" customWidth="1"/>
    <col min="563" max="563" width="10.140625" style="385" bestFit="1" customWidth="1"/>
    <col min="564" max="564" width="11.42578125" style="385" customWidth="1"/>
    <col min="565" max="565" width="8.7109375" style="385" customWidth="1"/>
    <col min="566" max="566" width="13" style="385" customWidth="1"/>
    <col min="567" max="781" width="9.140625" style="385"/>
    <col min="782" max="782" width="25.28515625" style="385" customWidth="1"/>
    <col min="783" max="785" width="11" style="385" customWidth="1"/>
    <col min="786" max="786" width="10.140625" style="385" bestFit="1" customWidth="1"/>
    <col min="787" max="788" width="10.140625" style="385" customWidth="1"/>
    <col min="789" max="791" width="11.7109375" style="385" customWidth="1"/>
    <col min="792" max="798" width="9.140625" style="385"/>
    <col min="799" max="799" width="10.140625" style="385" bestFit="1" customWidth="1"/>
    <col min="800" max="802" width="11.28515625" style="385" customWidth="1"/>
    <col min="803" max="805" width="12.28515625" style="385" customWidth="1"/>
    <col min="806" max="806" width="10.140625" style="385" bestFit="1" customWidth="1"/>
    <col min="807" max="808" width="10.140625" style="385" customWidth="1"/>
    <col min="809" max="809" width="10.5703125" style="385" customWidth="1"/>
    <col min="810" max="810" width="9" style="385" customWidth="1"/>
    <col min="811" max="811" width="7.7109375" style="385" customWidth="1"/>
    <col min="812" max="812" width="8.42578125" style="385" customWidth="1"/>
    <col min="813" max="813" width="13.7109375" style="385" customWidth="1"/>
    <col min="814" max="814" width="11.28515625" style="385" customWidth="1"/>
    <col min="815" max="815" width="12.28515625" style="385" customWidth="1"/>
    <col min="816" max="816" width="11.7109375" style="385" customWidth="1"/>
    <col min="817" max="817" width="11.28515625" style="385" customWidth="1"/>
    <col min="818" max="818" width="11.5703125" style="385" customWidth="1"/>
    <col min="819" max="819" width="10.140625" style="385" bestFit="1" customWidth="1"/>
    <col min="820" max="820" width="11.42578125" style="385" customWidth="1"/>
    <col min="821" max="821" width="8.7109375" style="385" customWidth="1"/>
    <col min="822" max="822" width="13" style="385" customWidth="1"/>
    <col min="823" max="1037" width="9.140625" style="385"/>
    <col min="1038" max="1038" width="25.28515625" style="385" customWidth="1"/>
    <col min="1039" max="1041" width="11" style="385" customWidth="1"/>
    <col min="1042" max="1042" width="10.140625" style="385" bestFit="1" customWidth="1"/>
    <col min="1043" max="1044" width="10.140625" style="385" customWidth="1"/>
    <col min="1045" max="1047" width="11.7109375" style="385" customWidth="1"/>
    <col min="1048" max="1054" width="9.140625" style="385"/>
    <col min="1055" max="1055" width="10.140625" style="385" bestFit="1" customWidth="1"/>
    <col min="1056" max="1058" width="11.28515625" style="385" customWidth="1"/>
    <col min="1059" max="1061" width="12.28515625" style="385" customWidth="1"/>
    <col min="1062" max="1062" width="10.140625" style="385" bestFit="1" customWidth="1"/>
    <col min="1063" max="1064" width="10.140625" style="385" customWidth="1"/>
    <col min="1065" max="1065" width="10.5703125" style="385" customWidth="1"/>
    <col min="1066" max="1066" width="9" style="385" customWidth="1"/>
    <col min="1067" max="1067" width="7.7109375" style="385" customWidth="1"/>
    <col min="1068" max="1068" width="8.42578125" style="385" customWidth="1"/>
    <col min="1069" max="1069" width="13.7109375" style="385" customWidth="1"/>
    <col min="1070" max="1070" width="11.28515625" style="385" customWidth="1"/>
    <col min="1071" max="1071" width="12.28515625" style="385" customWidth="1"/>
    <col min="1072" max="1072" width="11.7109375" style="385" customWidth="1"/>
    <col min="1073" max="1073" width="11.28515625" style="385" customWidth="1"/>
    <col min="1074" max="1074" width="11.5703125" style="385" customWidth="1"/>
    <col min="1075" max="1075" width="10.140625" style="385" bestFit="1" customWidth="1"/>
    <col min="1076" max="1076" width="11.42578125" style="385" customWidth="1"/>
    <col min="1077" max="1077" width="8.7109375" style="385" customWidth="1"/>
    <col min="1078" max="1078" width="13" style="385" customWidth="1"/>
    <col min="1079" max="1293" width="9.140625" style="385"/>
    <col min="1294" max="1294" width="25.28515625" style="385" customWidth="1"/>
    <col min="1295" max="1297" width="11" style="385" customWidth="1"/>
    <col min="1298" max="1298" width="10.140625" style="385" bestFit="1" customWidth="1"/>
    <col min="1299" max="1300" width="10.140625" style="385" customWidth="1"/>
    <col min="1301" max="1303" width="11.7109375" style="385" customWidth="1"/>
    <col min="1304" max="1310" width="9.140625" style="385"/>
    <col min="1311" max="1311" width="10.140625" style="385" bestFit="1" customWidth="1"/>
    <col min="1312" max="1314" width="11.28515625" style="385" customWidth="1"/>
    <col min="1315" max="1317" width="12.28515625" style="385" customWidth="1"/>
    <col min="1318" max="1318" width="10.140625" style="385" bestFit="1" customWidth="1"/>
    <col min="1319" max="1320" width="10.140625" style="385" customWidth="1"/>
    <col min="1321" max="1321" width="10.5703125" style="385" customWidth="1"/>
    <col min="1322" max="1322" width="9" style="385" customWidth="1"/>
    <col min="1323" max="1323" width="7.7109375" style="385" customWidth="1"/>
    <col min="1324" max="1324" width="8.42578125" style="385" customWidth="1"/>
    <col min="1325" max="1325" width="13.7109375" style="385" customWidth="1"/>
    <col min="1326" max="1326" width="11.28515625" style="385" customWidth="1"/>
    <col min="1327" max="1327" width="12.28515625" style="385" customWidth="1"/>
    <col min="1328" max="1328" width="11.7109375" style="385" customWidth="1"/>
    <col min="1329" max="1329" width="11.28515625" style="385" customWidth="1"/>
    <col min="1330" max="1330" width="11.5703125" style="385" customWidth="1"/>
    <col min="1331" max="1331" width="10.140625" style="385" bestFit="1" customWidth="1"/>
    <col min="1332" max="1332" width="11.42578125" style="385" customWidth="1"/>
    <col min="1333" max="1333" width="8.7109375" style="385" customWidth="1"/>
    <col min="1334" max="1334" width="13" style="385" customWidth="1"/>
    <col min="1335" max="1549" width="9.140625" style="385"/>
    <col min="1550" max="1550" width="25.28515625" style="385" customWidth="1"/>
    <col min="1551" max="1553" width="11" style="385" customWidth="1"/>
    <col min="1554" max="1554" width="10.140625" style="385" bestFit="1" customWidth="1"/>
    <col min="1555" max="1556" width="10.140625" style="385" customWidth="1"/>
    <col min="1557" max="1559" width="11.7109375" style="385" customWidth="1"/>
    <col min="1560" max="1566" width="9.140625" style="385"/>
    <col min="1567" max="1567" width="10.140625" style="385" bestFit="1" customWidth="1"/>
    <col min="1568" max="1570" width="11.28515625" style="385" customWidth="1"/>
    <col min="1571" max="1573" width="12.28515625" style="385" customWidth="1"/>
    <col min="1574" max="1574" width="10.140625" style="385" bestFit="1" customWidth="1"/>
    <col min="1575" max="1576" width="10.140625" style="385" customWidth="1"/>
    <col min="1577" max="1577" width="10.5703125" style="385" customWidth="1"/>
    <col min="1578" max="1578" width="9" style="385" customWidth="1"/>
    <col min="1579" max="1579" width="7.7109375" style="385" customWidth="1"/>
    <col min="1580" max="1580" width="8.42578125" style="385" customWidth="1"/>
    <col min="1581" max="1581" width="13.7109375" style="385" customWidth="1"/>
    <col min="1582" max="1582" width="11.28515625" style="385" customWidth="1"/>
    <col min="1583" max="1583" width="12.28515625" style="385" customWidth="1"/>
    <col min="1584" max="1584" width="11.7109375" style="385" customWidth="1"/>
    <col min="1585" max="1585" width="11.28515625" style="385" customWidth="1"/>
    <col min="1586" max="1586" width="11.5703125" style="385" customWidth="1"/>
    <col min="1587" max="1587" width="10.140625" style="385" bestFit="1" customWidth="1"/>
    <col min="1588" max="1588" width="11.42578125" style="385" customWidth="1"/>
    <col min="1589" max="1589" width="8.7109375" style="385" customWidth="1"/>
    <col min="1590" max="1590" width="13" style="385" customWidth="1"/>
    <col min="1591" max="1805" width="9.140625" style="385"/>
    <col min="1806" max="1806" width="25.28515625" style="385" customWidth="1"/>
    <col min="1807" max="1809" width="11" style="385" customWidth="1"/>
    <col min="1810" max="1810" width="10.140625" style="385" bestFit="1" customWidth="1"/>
    <col min="1811" max="1812" width="10.140625" style="385" customWidth="1"/>
    <col min="1813" max="1815" width="11.7109375" style="385" customWidth="1"/>
    <col min="1816" max="1822" width="9.140625" style="385"/>
    <col min="1823" max="1823" width="10.140625" style="385" bestFit="1" customWidth="1"/>
    <col min="1824" max="1826" width="11.28515625" style="385" customWidth="1"/>
    <col min="1827" max="1829" width="12.28515625" style="385" customWidth="1"/>
    <col min="1830" max="1830" width="10.140625" style="385" bestFit="1" customWidth="1"/>
    <col min="1831" max="1832" width="10.140625" style="385" customWidth="1"/>
    <col min="1833" max="1833" width="10.5703125" style="385" customWidth="1"/>
    <col min="1834" max="1834" width="9" style="385" customWidth="1"/>
    <col min="1835" max="1835" width="7.7109375" style="385" customWidth="1"/>
    <col min="1836" max="1836" width="8.42578125" style="385" customWidth="1"/>
    <col min="1837" max="1837" width="13.7109375" style="385" customWidth="1"/>
    <col min="1838" max="1838" width="11.28515625" style="385" customWidth="1"/>
    <col min="1839" max="1839" width="12.28515625" style="385" customWidth="1"/>
    <col min="1840" max="1840" width="11.7109375" style="385" customWidth="1"/>
    <col min="1841" max="1841" width="11.28515625" style="385" customWidth="1"/>
    <col min="1842" max="1842" width="11.5703125" style="385" customWidth="1"/>
    <col min="1843" max="1843" width="10.140625" style="385" bestFit="1" customWidth="1"/>
    <col min="1844" max="1844" width="11.42578125" style="385" customWidth="1"/>
    <col min="1845" max="1845" width="8.7109375" style="385" customWidth="1"/>
    <col min="1846" max="1846" width="13" style="385" customWidth="1"/>
    <col min="1847" max="2061" width="9.140625" style="385"/>
    <col min="2062" max="2062" width="25.28515625" style="385" customWidth="1"/>
    <col min="2063" max="2065" width="11" style="385" customWidth="1"/>
    <col min="2066" max="2066" width="10.140625" style="385" bestFit="1" customWidth="1"/>
    <col min="2067" max="2068" width="10.140625" style="385" customWidth="1"/>
    <col min="2069" max="2071" width="11.7109375" style="385" customWidth="1"/>
    <col min="2072" max="2078" width="9.140625" style="385"/>
    <col min="2079" max="2079" width="10.140625" style="385" bestFit="1" customWidth="1"/>
    <col min="2080" max="2082" width="11.28515625" style="385" customWidth="1"/>
    <col min="2083" max="2085" width="12.28515625" style="385" customWidth="1"/>
    <col min="2086" max="2086" width="10.140625" style="385" bestFit="1" customWidth="1"/>
    <col min="2087" max="2088" width="10.140625" style="385" customWidth="1"/>
    <col min="2089" max="2089" width="10.5703125" style="385" customWidth="1"/>
    <col min="2090" max="2090" width="9" style="385" customWidth="1"/>
    <col min="2091" max="2091" width="7.7109375" style="385" customWidth="1"/>
    <col min="2092" max="2092" width="8.42578125" style="385" customWidth="1"/>
    <col min="2093" max="2093" width="13.7109375" style="385" customWidth="1"/>
    <col min="2094" max="2094" width="11.28515625" style="385" customWidth="1"/>
    <col min="2095" max="2095" width="12.28515625" style="385" customWidth="1"/>
    <col min="2096" max="2096" width="11.7109375" style="385" customWidth="1"/>
    <col min="2097" max="2097" width="11.28515625" style="385" customWidth="1"/>
    <col min="2098" max="2098" width="11.5703125" style="385" customWidth="1"/>
    <col min="2099" max="2099" width="10.140625" style="385" bestFit="1" customWidth="1"/>
    <col min="2100" max="2100" width="11.42578125" style="385" customWidth="1"/>
    <col min="2101" max="2101" width="8.7109375" style="385" customWidth="1"/>
    <col min="2102" max="2102" width="13" style="385" customWidth="1"/>
    <col min="2103" max="2317" width="9.140625" style="385"/>
    <col min="2318" max="2318" width="25.28515625" style="385" customWidth="1"/>
    <col min="2319" max="2321" width="11" style="385" customWidth="1"/>
    <col min="2322" max="2322" width="10.140625" style="385" bestFit="1" customWidth="1"/>
    <col min="2323" max="2324" width="10.140625" style="385" customWidth="1"/>
    <col min="2325" max="2327" width="11.7109375" style="385" customWidth="1"/>
    <col min="2328" max="2334" width="9.140625" style="385"/>
    <col min="2335" max="2335" width="10.140625" style="385" bestFit="1" customWidth="1"/>
    <col min="2336" max="2338" width="11.28515625" style="385" customWidth="1"/>
    <col min="2339" max="2341" width="12.28515625" style="385" customWidth="1"/>
    <col min="2342" max="2342" width="10.140625" style="385" bestFit="1" customWidth="1"/>
    <col min="2343" max="2344" width="10.140625" style="385" customWidth="1"/>
    <col min="2345" max="2345" width="10.5703125" style="385" customWidth="1"/>
    <col min="2346" max="2346" width="9" style="385" customWidth="1"/>
    <col min="2347" max="2347" width="7.7109375" style="385" customWidth="1"/>
    <col min="2348" max="2348" width="8.42578125" style="385" customWidth="1"/>
    <col min="2349" max="2349" width="13.7109375" style="385" customWidth="1"/>
    <col min="2350" max="2350" width="11.28515625" style="385" customWidth="1"/>
    <col min="2351" max="2351" width="12.28515625" style="385" customWidth="1"/>
    <col min="2352" max="2352" width="11.7109375" style="385" customWidth="1"/>
    <col min="2353" max="2353" width="11.28515625" style="385" customWidth="1"/>
    <col min="2354" max="2354" width="11.5703125" style="385" customWidth="1"/>
    <col min="2355" max="2355" width="10.140625" style="385" bestFit="1" customWidth="1"/>
    <col min="2356" max="2356" width="11.42578125" style="385" customWidth="1"/>
    <col min="2357" max="2357" width="8.7109375" style="385" customWidth="1"/>
    <col min="2358" max="2358" width="13" style="385" customWidth="1"/>
    <col min="2359" max="2573" width="9.140625" style="385"/>
    <col min="2574" max="2574" width="25.28515625" style="385" customWidth="1"/>
    <col min="2575" max="2577" width="11" style="385" customWidth="1"/>
    <col min="2578" max="2578" width="10.140625" style="385" bestFit="1" customWidth="1"/>
    <col min="2579" max="2580" width="10.140625" style="385" customWidth="1"/>
    <col min="2581" max="2583" width="11.7109375" style="385" customWidth="1"/>
    <col min="2584" max="2590" width="9.140625" style="385"/>
    <col min="2591" max="2591" width="10.140625" style="385" bestFit="1" customWidth="1"/>
    <col min="2592" max="2594" width="11.28515625" style="385" customWidth="1"/>
    <col min="2595" max="2597" width="12.28515625" style="385" customWidth="1"/>
    <col min="2598" max="2598" width="10.140625" style="385" bestFit="1" customWidth="1"/>
    <col min="2599" max="2600" width="10.140625" style="385" customWidth="1"/>
    <col min="2601" max="2601" width="10.5703125" style="385" customWidth="1"/>
    <col min="2602" max="2602" width="9" style="385" customWidth="1"/>
    <col min="2603" max="2603" width="7.7109375" style="385" customWidth="1"/>
    <col min="2604" max="2604" width="8.42578125" style="385" customWidth="1"/>
    <col min="2605" max="2605" width="13.7109375" style="385" customWidth="1"/>
    <col min="2606" max="2606" width="11.28515625" style="385" customWidth="1"/>
    <col min="2607" max="2607" width="12.28515625" style="385" customWidth="1"/>
    <col min="2608" max="2608" width="11.7109375" style="385" customWidth="1"/>
    <col min="2609" max="2609" width="11.28515625" style="385" customWidth="1"/>
    <col min="2610" max="2610" width="11.5703125" style="385" customWidth="1"/>
    <col min="2611" max="2611" width="10.140625" style="385" bestFit="1" customWidth="1"/>
    <col min="2612" max="2612" width="11.42578125" style="385" customWidth="1"/>
    <col min="2613" max="2613" width="8.7109375" style="385" customWidth="1"/>
    <col min="2614" max="2614" width="13" style="385" customWidth="1"/>
    <col min="2615" max="2829" width="9.140625" style="385"/>
    <col min="2830" max="2830" width="25.28515625" style="385" customWidth="1"/>
    <col min="2831" max="2833" width="11" style="385" customWidth="1"/>
    <col min="2834" max="2834" width="10.140625" style="385" bestFit="1" customWidth="1"/>
    <col min="2835" max="2836" width="10.140625" style="385" customWidth="1"/>
    <col min="2837" max="2839" width="11.7109375" style="385" customWidth="1"/>
    <col min="2840" max="2846" width="9.140625" style="385"/>
    <col min="2847" max="2847" width="10.140625" style="385" bestFit="1" customWidth="1"/>
    <col min="2848" max="2850" width="11.28515625" style="385" customWidth="1"/>
    <col min="2851" max="2853" width="12.28515625" style="385" customWidth="1"/>
    <col min="2854" max="2854" width="10.140625" style="385" bestFit="1" customWidth="1"/>
    <col min="2855" max="2856" width="10.140625" style="385" customWidth="1"/>
    <col min="2857" max="2857" width="10.5703125" style="385" customWidth="1"/>
    <col min="2858" max="2858" width="9" style="385" customWidth="1"/>
    <col min="2859" max="2859" width="7.7109375" style="385" customWidth="1"/>
    <col min="2860" max="2860" width="8.42578125" style="385" customWidth="1"/>
    <col min="2861" max="2861" width="13.7109375" style="385" customWidth="1"/>
    <col min="2862" max="2862" width="11.28515625" style="385" customWidth="1"/>
    <col min="2863" max="2863" width="12.28515625" style="385" customWidth="1"/>
    <col min="2864" max="2864" width="11.7109375" style="385" customWidth="1"/>
    <col min="2865" max="2865" width="11.28515625" style="385" customWidth="1"/>
    <col min="2866" max="2866" width="11.5703125" style="385" customWidth="1"/>
    <col min="2867" max="2867" width="10.140625" style="385" bestFit="1" customWidth="1"/>
    <col min="2868" max="2868" width="11.42578125" style="385" customWidth="1"/>
    <col min="2869" max="2869" width="8.7109375" style="385" customWidth="1"/>
    <col min="2870" max="2870" width="13" style="385" customWidth="1"/>
    <col min="2871" max="3085" width="9.140625" style="385"/>
    <col min="3086" max="3086" width="25.28515625" style="385" customWidth="1"/>
    <col min="3087" max="3089" width="11" style="385" customWidth="1"/>
    <col min="3090" max="3090" width="10.140625" style="385" bestFit="1" customWidth="1"/>
    <col min="3091" max="3092" width="10.140625" style="385" customWidth="1"/>
    <col min="3093" max="3095" width="11.7109375" style="385" customWidth="1"/>
    <col min="3096" max="3102" width="9.140625" style="385"/>
    <col min="3103" max="3103" width="10.140625" style="385" bestFit="1" customWidth="1"/>
    <col min="3104" max="3106" width="11.28515625" style="385" customWidth="1"/>
    <col min="3107" max="3109" width="12.28515625" style="385" customWidth="1"/>
    <col min="3110" max="3110" width="10.140625" style="385" bestFit="1" customWidth="1"/>
    <col min="3111" max="3112" width="10.140625" style="385" customWidth="1"/>
    <col min="3113" max="3113" width="10.5703125" style="385" customWidth="1"/>
    <col min="3114" max="3114" width="9" style="385" customWidth="1"/>
    <col min="3115" max="3115" width="7.7109375" style="385" customWidth="1"/>
    <col min="3116" max="3116" width="8.42578125" style="385" customWidth="1"/>
    <col min="3117" max="3117" width="13.7109375" style="385" customWidth="1"/>
    <col min="3118" max="3118" width="11.28515625" style="385" customWidth="1"/>
    <col min="3119" max="3119" width="12.28515625" style="385" customWidth="1"/>
    <col min="3120" max="3120" width="11.7109375" style="385" customWidth="1"/>
    <col min="3121" max="3121" width="11.28515625" style="385" customWidth="1"/>
    <col min="3122" max="3122" width="11.5703125" style="385" customWidth="1"/>
    <col min="3123" max="3123" width="10.140625" style="385" bestFit="1" customWidth="1"/>
    <col min="3124" max="3124" width="11.42578125" style="385" customWidth="1"/>
    <col min="3125" max="3125" width="8.7109375" style="385" customWidth="1"/>
    <col min="3126" max="3126" width="13" style="385" customWidth="1"/>
    <col min="3127" max="3341" width="9.140625" style="385"/>
    <col min="3342" max="3342" width="25.28515625" style="385" customWidth="1"/>
    <col min="3343" max="3345" width="11" style="385" customWidth="1"/>
    <col min="3346" max="3346" width="10.140625" style="385" bestFit="1" customWidth="1"/>
    <col min="3347" max="3348" width="10.140625" style="385" customWidth="1"/>
    <col min="3349" max="3351" width="11.7109375" style="385" customWidth="1"/>
    <col min="3352" max="3358" width="9.140625" style="385"/>
    <col min="3359" max="3359" width="10.140625" style="385" bestFit="1" customWidth="1"/>
    <col min="3360" max="3362" width="11.28515625" style="385" customWidth="1"/>
    <col min="3363" max="3365" width="12.28515625" style="385" customWidth="1"/>
    <col min="3366" max="3366" width="10.140625" style="385" bestFit="1" customWidth="1"/>
    <col min="3367" max="3368" width="10.140625" style="385" customWidth="1"/>
    <col min="3369" max="3369" width="10.5703125" style="385" customWidth="1"/>
    <col min="3370" max="3370" width="9" style="385" customWidth="1"/>
    <col min="3371" max="3371" width="7.7109375" style="385" customWidth="1"/>
    <col min="3372" max="3372" width="8.42578125" style="385" customWidth="1"/>
    <col min="3373" max="3373" width="13.7109375" style="385" customWidth="1"/>
    <col min="3374" max="3374" width="11.28515625" style="385" customWidth="1"/>
    <col min="3375" max="3375" width="12.28515625" style="385" customWidth="1"/>
    <col min="3376" max="3376" width="11.7109375" style="385" customWidth="1"/>
    <col min="3377" max="3377" width="11.28515625" style="385" customWidth="1"/>
    <col min="3378" max="3378" width="11.5703125" style="385" customWidth="1"/>
    <col min="3379" max="3379" width="10.140625" style="385" bestFit="1" customWidth="1"/>
    <col min="3380" max="3380" width="11.42578125" style="385" customWidth="1"/>
    <col min="3381" max="3381" width="8.7109375" style="385" customWidth="1"/>
    <col min="3382" max="3382" width="13" style="385" customWidth="1"/>
    <col min="3383" max="3597" width="9.140625" style="385"/>
    <col min="3598" max="3598" width="25.28515625" style="385" customWidth="1"/>
    <col min="3599" max="3601" width="11" style="385" customWidth="1"/>
    <col min="3602" max="3602" width="10.140625" style="385" bestFit="1" customWidth="1"/>
    <col min="3603" max="3604" width="10.140625" style="385" customWidth="1"/>
    <col min="3605" max="3607" width="11.7109375" style="385" customWidth="1"/>
    <col min="3608" max="3614" width="9.140625" style="385"/>
    <col min="3615" max="3615" width="10.140625" style="385" bestFit="1" customWidth="1"/>
    <col min="3616" max="3618" width="11.28515625" style="385" customWidth="1"/>
    <col min="3619" max="3621" width="12.28515625" style="385" customWidth="1"/>
    <col min="3622" max="3622" width="10.140625" style="385" bestFit="1" customWidth="1"/>
    <col min="3623" max="3624" width="10.140625" style="385" customWidth="1"/>
    <col min="3625" max="3625" width="10.5703125" style="385" customWidth="1"/>
    <col min="3626" max="3626" width="9" style="385" customWidth="1"/>
    <col min="3627" max="3627" width="7.7109375" style="385" customWidth="1"/>
    <col min="3628" max="3628" width="8.42578125" style="385" customWidth="1"/>
    <col min="3629" max="3629" width="13.7109375" style="385" customWidth="1"/>
    <col min="3630" max="3630" width="11.28515625" style="385" customWidth="1"/>
    <col min="3631" max="3631" width="12.28515625" style="385" customWidth="1"/>
    <col min="3632" max="3632" width="11.7109375" style="385" customWidth="1"/>
    <col min="3633" max="3633" width="11.28515625" style="385" customWidth="1"/>
    <col min="3634" max="3634" width="11.5703125" style="385" customWidth="1"/>
    <col min="3635" max="3635" width="10.140625" style="385" bestFit="1" customWidth="1"/>
    <col min="3636" max="3636" width="11.42578125" style="385" customWidth="1"/>
    <col min="3637" max="3637" width="8.7109375" style="385" customWidth="1"/>
    <col min="3638" max="3638" width="13" style="385" customWidth="1"/>
    <col min="3639" max="3853" width="9.140625" style="385"/>
    <col min="3854" max="3854" width="25.28515625" style="385" customWidth="1"/>
    <col min="3855" max="3857" width="11" style="385" customWidth="1"/>
    <col min="3858" max="3858" width="10.140625" style="385" bestFit="1" customWidth="1"/>
    <col min="3859" max="3860" width="10.140625" style="385" customWidth="1"/>
    <col min="3861" max="3863" width="11.7109375" style="385" customWidth="1"/>
    <col min="3864" max="3870" width="9.140625" style="385"/>
    <col min="3871" max="3871" width="10.140625" style="385" bestFit="1" customWidth="1"/>
    <col min="3872" max="3874" width="11.28515625" style="385" customWidth="1"/>
    <col min="3875" max="3877" width="12.28515625" style="385" customWidth="1"/>
    <col min="3878" max="3878" width="10.140625" style="385" bestFit="1" customWidth="1"/>
    <col min="3879" max="3880" width="10.140625" style="385" customWidth="1"/>
    <col min="3881" max="3881" width="10.5703125" style="385" customWidth="1"/>
    <col min="3882" max="3882" width="9" style="385" customWidth="1"/>
    <col min="3883" max="3883" width="7.7109375" style="385" customWidth="1"/>
    <col min="3884" max="3884" width="8.42578125" style="385" customWidth="1"/>
    <col min="3885" max="3885" width="13.7109375" style="385" customWidth="1"/>
    <col min="3886" max="3886" width="11.28515625" style="385" customWidth="1"/>
    <col min="3887" max="3887" width="12.28515625" style="385" customWidth="1"/>
    <col min="3888" max="3888" width="11.7109375" style="385" customWidth="1"/>
    <col min="3889" max="3889" width="11.28515625" style="385" customWidth="1"/>
    <col min="3890" max="3890" width="11.5703125" style="385" customWidth="1"/>
    <col min="3891" max="3891" width="10.140625" style="385" bestFit="1" customWidth="1"/>
    <col min="3892" max="3892" width="11.42578125" style="385" customWidth="1"/>
    <col min="3893" max="3893" width="8.7109375" style="385" customWidth="1"/>
    <col min="3894" max="3894" width="13" style="385" customWidth="1"/>
    <col min="3895" max="4109" width="9.140625" style="385"/>
    <col min="4110" max="4110" width="25.28515625" style="385" customWidth="1"/>
    <col min="4111" max="4113" width="11" style="385" customWidth="1"/>
    <col min="4114" max="4114" width="10.140625" style="385" bestFit="1" customWidth="1"/>
    <col min="4115" max="4116" width="10.140625" style="385" customWidth="1"/>
    <col min="4117" max="4119" width="11.7109375" style="385" customWidth="1"/>
    <col min="4120" max="4126" width="9.140625" style="385"/>
    <col min="4127" max="4127" width="10.140625" style="385" bestFit="1" customWidth="1"/>
    <col min="4128" max="4130" width="11.28515625" style="385" customWidth="1"/>
    <col min="4131" max="4133" width="12.28515625" style="385" customWidth="1"/>
    <col min="4134" max="4134" width="10.140625" style="385" bestFit="1" customWidth="1"/>
    <col min="4135" max="4136" width="10.140625" style="385" customWidth="1"/>
    <col min="4137" max="4137" width="10.5703125" style="385" customWidth="1"/>
    <col min="4138" max="4138" width="9" style="385" customWidth="1"/>
    <col min="4139" max="4139" width="7.7109375" style="385" customWidth="1"/>
    <col min="4140" max="4140" width="8.42578125" style="385" customWidth="1"/>
    <col min="4141" max="4141" width="13.7109375" style="385" customWidth="1"/>
    <col min="4142" max="4142" width="11.28515625" style="385" customWidth="1"/>
    <col min="4143" max="4143" width="12.28515625" style="385" customWidth="1"/>
    <col min="4144" max="4144" width="11.7109375" style="385" customWidth="1"/>
    <col min="4145" max="4145" width="11.28515625" style="385" customWidth="1"/>
    <col min="4146" max="4146" width="11.5703125" style="385" customWidth="1"/>
    <col min="4147" max="4147" width="10.140625" style="385" bestFit="1" customWidth="1"/>
    <col min="4148" max="4148" width="11.42578125" style="385" customWidth="1"/>
    <col min="4149" max="4149" width="8.7109375" style="385" customWidth="1"/>
    <col min="4150" max="4150" width="13" style="385" customWidth="1"/>
    <col min="4151" max="4365" width="9.140625" style="385"/>
    <col min="4366" max="4366" width="25.28515625" style="385" customWidth="1"/>
    <col min="4367" max="4369" width="11" style="385" customWidth="1"/>
    <col min="4370" max="4370" width="10.140625" style="385" bestFit="1" customWidth="1"/>
    <col min="4371" max="4372" width="10.140625" style="385" customWidth="1"/>
    <col min="4373" max="4375" width="11.7109375" style="385" customWidth="1"/>
    <col min="4376" max="4382" width="9.140625" style="385"/>
    <col min="4383" max="4383" width="10.140625" style="385" bestFit="1" customWidth="1"/>
    <col min="4384" max="4386" width="11.28515625" style="385" customWidth="1"/>
    <col min="4387" max="4389" width="12.28515625" style="385" customWidth="1"/>
    <col min="4390" max="4390" width="10.140625" style="385" bestFit="1" customWidth="1"/>
    <col min="4391" max="4392" width="10.140625" style="385" customWidth="1"/>
    <col min="4393" max="4393" width="10.5703125" style="385" customWidth="1"/>
    <col min="4394" max="4394" width="9" style="385" customWidth="1"/>
    <col min="4395" max="4395" width="7.7109375" style="385" customWidth="1"/>
    <col min="4396" max="4396" width="8.42578125" style="385" customWidth="1"/>
    <col min="4397" max="4397" width="13.7109375" style="385" customWidth="1"/>
    <col min="4398" max="4398" width="11.28515625" style="385" customWidth="1"/>
    <col min="4399" max="4399" width="12.28515625" style="385" customWidth="1"/>
    <col min="4400" max="4400" width="11.7109375" style="385" customWidth="1"/>
    <col min="4401" max="4401" width="11.28515625" style="385" customWidth="1"/>
    <col min="4402" max="4402" width="11.5703125" style="385" customWidth="1"/>
    <col min="4403" max="4403" width="10.140625" style="385" bestFit="1" customWidth="1"/>
    <col min="4404" max="4404" width="11.42578125" style="385" customWidth="1"/>
    <col min="4405" max="4405" width="8.7109375" style="385" customWidth="1"/>
    <col min="4406" max="4406" width="13" style="385" customWidth="1"/>
    <col min="4407" max="4621" width="9.140625" style="385"/>
    <col min="4622" max="4622" width="25.28515625" style="385" customWidth="1"/>
    <col min="4623" max="4625" width="11" style="385" customWidth="1"/>
    <col min="4626" max="4626" width="10.140625" style="385" bestFit="1" customWidth="1"/>
    <col min="4627" max="4628" width="10.140625" style="385" customWidth="1"/>
    <col min="4629" max="4631" width="11.7109375" style="385" customWidth="1"/>
    <col min="4632" max="4638" width="9.140625" style="385"/>
    <col min="4639" max="4639" width="10.140625" style="385" bestFit="1" customWidth="1"/>
    <col min="4640" max="4642" width="11.28515625" style="385" customWidth="1"/>
    <col min="4643" max="4645" width="12.28515625" style="385" customWidth="1"/>
    <col min="4646" max="4646" width="10.140625" style="385" bestFit="1" customWidth="1"/>
    <col min="4647" max="4648" width="10.140625" style="385" customWidth="1"/>
    <col min="4649" max="4649" width="10.5703125" style="385" customWidth="1"/>
    <col min="4650" max="4650" width="9" style="385" customWidth="1"/>
    <col min="4651" max="4651" width="7.7109375" style="385" customWidth="1"/>
    <col min="4652" max="4652" width="8.42578125" style="385" customWidth="1"/>
    <col min="4653" max="4653" width="13.7109375" style="385" customWidth="1"/>
    <col min="4654" max="4654" width="11.28515625" style="385" customWidth="1"/>
    <col min="4655" max="4655" width="12.28515625" style="385" customWidth="1"/>
    <col min="4656" max="4656" width="11.7109375" style="385" customWidth="1"/>
    <col min="4657" max="4657" width="11.28515625" style="385" customWidth="1"/>
    <col min="4658" max="4658" width="11.5703125" style="385" customWidth="1"/>
    <col min="4659" max="4659" width="10.140625" style="385" bestFit="1" customWidth="1"/>
    <col min="4660" max="4660" width="11.42578125" style="385" customWidth="1"/>
    <col min="4661" max="4661" width="8.7109375" style="385" customWidth="1"/>
    <col min="4662" max="4662" width="13" style="385" customWidth="1"/>
    <col min="4663" max="4877" width="9.140625" style="385"/>
    <col min="4878" max="4878" width="25.28515625" style="385" customWidth="1"/>
    <col min="4879" max="4881" width="11" style="385" customWidth="1"/>
    <col min="4882" max="4882" width="10.140625" style="385" bestFit="1" customWidth="1"/>
    <col min="4883" max="4884" width="10.140625" style="385" customWidth="1"/>
    <col min="4885" max="4887" width="11.7109375" style="385" customWidth="1"/>
    <col min="4888" max="4894" width="9.140625" style="385"/>
    <col min="4895" max="4895" width="10.140625" style="385" bestFit="1" customWidth="1"/>
    <col min="4896" max="4898" width="11.28515625" style="385" customWidth="1"/>
    <col min="4899" max="4901" width="12.28515625" style="385" customWidth="1"/>
    <col min="4902" max="4902" width="10.140625" style="385" bestFit="1" customWidth="1"/>
    <col min="4903" max="4904" width="10.140625" style="385" customWidth="1"/>
    <col min="4905" max="4905" width="10.5703125" style="385" customWidth="1"/>
    <col min="4906" max="4906" width="9" style="385" customWidth="1"/>
    <col min="4907" max="4907" width="7.7109375" style="385" customWidth="1"/>
    <col min="4908" max="4908" width="8.42578125" style="385" customWidth="1"/>
    <col min="4909" max="4909" width="13.7109375" style="385" customWidth="1"/>
    <col min="4910" max="4910" width="11.28515625" style="385" customWidth="1"/>
    <col min="4911" max="4911" width="12.28515625" style="385" customWidth="1"/>
    <col min="4912" max="4912" width="11.7109375" style="385" customWidth="1"/>
    <col min="4913" max="4913" width="11.28515625" style="385" customWidth="1"/>
    <col min="4914" max="4914" width="11.5703125" style="385" customWidth="1"/>
    <col min="4915" max="4915" width="10.140625" style="385" bestFit="1" customWidth="1"/>
    <col min="4916" max="4916" width="11.42578125" style="385" customWidth="1"/>
    <col min="4917" max="4917" width="8.7109375" style="385" customWidth="1"/>
    <col min="4918" max="4918" width="13" style="385" customWidth="1"/>
    <col min="4919" max="5133" width="9.140625" style="385"/>
    <col min="5134" max="5134" width="25.28515625" style="385" customWidth="1"/>
    <col min="5135" max="5137" width="11" style="385" customWidth="1"/>
    <col min="5138" max="5138" width="10.140625" style="385" bestFit="1" customWidth="1"/>
    <col min="5139" max="5140" width="10.140625" style="385" customWidth="1"/>
    <col min="5141" max="5143" width="11.7109375" style="385" customWidth="1"/>
    <col min="5144" max="5150" width="9.140625" style="385"/>
    <col min="5151" max="5151" width="10.140625" style="385" bestFit="1" customWidth="1"/>
    <col min="5152" max="5154" width="11.28515625" style="385" customWidth="1"/>
    <col min="5155" max="5157" width="12.28515625" style="385" customWidth="1"/>
    <col min="5158" max="5158" width="10.140625" style="385" bestFit="1" customWidth="1"/>
    <col min="5159" max="5160" width="10.140625" style="385" customWidth="1"/>
    <col min="5161" max="5161" width="10.5703125" style="385" customWidth="1"/>
    <col min="5162" max="5162" width="9" style="385" customWidth="1"/>
    <col min="5163" max="5163" width="7.7109375" style="385" customWidth="1"/>
    <col min="5164" max="5164" width="8.42578125" style="385" customWidth="1"/>
    <col min="5165" max="5165" width="13.7109375" style="385" customWidth="1"/>
    <col min="5166" max="5166" width="11.28515625" style="385" customWidth="1"/>
    <col min="5167" max="5167" width="12.28515625" style="385" customWidth="1"/>
    <col min="5168" max="5168" width="11.7109375" style="385" customWidth="1"/>
    <col min="5169" max="5169" width="11.28515625" style="385" customWidth="1"/>
    <col min="5170" max="5170" width="11.5703125" style="385" customWidth="1"/>
    <col min="5171" max="5171" width="10.140625" style="385" bestFit="1" customWidth="1"/>
    <col min="5172" max="5172" width="11.42578125" style="385" customWidth="1"/>
    <col min="5173" max="5173" width="8.7109375" style="385" customWidth="1"/>
    <col min="5174" max="5174" width="13" style="385" customWidth="1"/>
    <col min="5175" max="5389" width="9.140625" style="385"/>
    <col min="5390" max="5390" width="25.28515625" style="385" customWidth="1"/>
    <col min="5391" max="5393" width="11" style="385" customWidth="1"/>
    <col min="5394" max="5394" width="10.140625" style="385" bestFit="1" customWidth="1"/>
    <col min="5395" max="5396" width="10.140625" style="385" customWidth="1"/>
    <col min="5397" max="5399" width="11.7109375" style="385" customWidth="1"/>
    <col min="5400" max="5406" width="9.140625" style="385"/>
    <col min="5407" max="5407" width="10.140625" style="385" bestFit="1" customWidth="1"/>
    <col min="5408" max="5410" width="11.28515625" style="385" customWidth="1"/>
    <col min="5411" max="5413" width="12.28515625" style="385" customWidth="1"/>
    <col min="5414" max="5414" width="10.140625" style="385" bestFit="1" customWidth="1"/>
    <col min="5415" max="5416" width="10.140625" style="385" customWidth="1"/>
    <col min="5417" max="5417" width="10.5703125" style="385" customWidth="1"/>
    <col min="5418" max="5418" width="9" style="385" customWidth="1"/>
    <col min="5419" max="5419" width="7.7109375" style="385" customWidth="1"/>
    <col min="5420" max="5420" width="8.42578125" style="385" customWidth="1"/>
    <col min="5421" max="5421" width="13.7109375" style="385" customWidth="1"/>
    <col min="5422" max="5422" width="11.28515625" style="385" customWidth="1"/>
    <col min="5423" max="5423" width="12.28515625" style="385" customWidth="1"/>
    <col min="5424" max="5424" width="11.7109375" style="385" customWidth="1"/>
    <col min="5425" max="5425" width="11.28515625" style="385" customWidth="1"/>
    <col min="5426" max="5426" width="11.5703125" style="385" customWidth="1"/>
    <col min="5427" max="5427" width="10.140625" style="385" bestFit="1" customWidth="1"/>
    <col min="5428" max="5428" width="11.42578125" style="385" customWidth="1"/>
    <col min="5429" max="5429" width="8.7109375" style="385" customWidth="1"/>
    <col min="5430" max="5430" width="13" style="385" customWidth="1"/>
    <col min="5431" max="5645" width="9.140625" style="385"/>
    <col min="5646" max="5646" width="25.28515625" style="385" customWidth="1"/>
    <col min="5647" max="5649" width="11" style="385" customWidth="1"/>
    <col min="5650" max="5650" width="10.140625" style="385" bestFit="1" customWidth="1"/>
    <col min="5651" max="5652" width="10.140625" style="385" customWidth="1"/>
    <col min="5653" max="5655" width="11.7109375" style="385" customWidth="1"/>
    <col min="5656" max="5662" width="9.140625" style="385"/>
    <col min="5663" max="5663" width="10.140625" style="385" bestFit="1" customWidth="1"/>
    <col min="5664" max="5666" width="11.28515625" style="385" customWidth="1"/>
    <col min="5667" max="5669" width="12.28515625" style="385" customWidth="1"/>
    <col min="5670" max="5670" width="10.140625" style="385" bestFit="1" customWidth="1"/>
    <col min="5671" max="5672" width="10.140625" style="385" customWidth="1"/>
    <col min="5673" max="5673" width="10.5703125" style="385" customWidth="1"/>
    <col min="5674" max="5674" width="9" style="385" customWidth="1"/>
    <col min="5675" max="5675" width="7.7109375" style="385" customWidth="1"/>
    <col min="5676" max="5676" width="8.42578125" style="385" customWidth="1"/>
    <col min="5677" max="5677" width="13.7109375" style="385" customWidth="1"/>
    <col min="5678" max="5678" width="11.28515625" style="385" customWidth="1"/>
    <col min="5679" max="5679" width="12.28515625" style="385" customWidth="1"/>
    <col min="5680" max="5680" width="11.7109375" style="385" customWidth="1"/>
    <col min="5681" max="5681" width="11.28515625" style="385" customWidth="1"/>
    <col min="5682" max="5682" width="11.5703125" style="385" customWidth="1"/>
    <col min="5683" max="5683" width="10.140625" style="385" bestFit="1" customWidth="1"/>
    <col min="5684" max="5684" width="11.42578125" style="385" customWidth="1"/>
    <col min="5685" max="5685" width="8.7109375" style="385" customWidth="1"/>
    <col min="5686" max="5686" width="13" style="385" customWidth="1"/>
    <col min="5687" max="5901" width="9.140625" style="385"/>
    <col min="5902" max="5902" width="25.28515625" style="385" customWidth="1"/>
    <col min="5903" max="5905" width="11" style="385" customWidth="1"/>
    <col min="5906" max="5906" width="10.140625" style="385" bestFit="1" customWidth="1"/>
    <col min="5907" max="5908" width="10.140625" style="385" customWidth="1"/>
    <col min="5909" max="5911" width="11.7109375" style="385" customWidth="1"/>
    <col min="5912" max="5918" width="9.140625" style="385"/>
    <col min="5919" max="5919" width="10.140625" style="385" bestFit="1" customWidth="1"/>
    <col min="5920" max="5922" width="11.28515625" style="385" customWidth="1"/>
    <col min="5923" max="5925" width="12.28515625" style="385" customWidth="1"/>
    <col min="5926" max="5926" width="10.140625" style="385" bestFit="1" customWidth="1"/>
    <col min="5927" max="5928" width="10.140625" style="385" customWidth="1"/>
    <col min="5929" max="5929" width="10.5703125" style="385" customWidth="1"/>
    <col min="5930" max="5930" width="9" style="385" customWidth="1"/>
    <col min="5931" max="5931" width="7.7109375" style="385" customWidth="1"/>
    <col min="5932" max="5932" width="8.42578125" style="385" customWidth="1"/>
    <col min="5933" max="5933" width="13.7109375" style="385" customWidth="1"/>
    <col min="5934" max="5934" width="11.28515625" style="385" customWidth="1"/>
    <col min="5935" max="5935" width="12.28515625" style="385" customWidth="1"/>
    <col min="5936" max="5936" width="11.7109375" style="385" customWidth="1"/>
    <col min="5937" max="5937" width="11.28515625" style="385" customWidth="1"/>
    <col min="5938" max="5938" width="11.5703125" style="385" customWidth="1"/>
    <col min="5939" max="5939" width="10.140625" style="385" bestFit="1" customWidth="1"/>
    <col min="5940" max="5940" width="11.42578125" style="385" customWidth="1"/>
    <col min="5941" max="5941" width="8.7109375" style="385" customWidth="1"/>
    <col min="5942" max="5942" width="13" style="385" customWidth="1"/>
    <col min="5943" max="6157" width="9.140625" style="385"/>
    <col min="6158" max="6158" width="25.28515625" style="385" customWidth="1"/>
    <col min="6159" max="6161" width="11" style="385" customWidth="1"/>
    <col min="6162" max="6162" width="10.140625" style="385" bestFit="1" customWidth="1"/>
    <col min="6163" max="6164" width="10.140625" style="385" customWidth="1"/>
    <col min="6165" max="6167" width="11.7109375" style="385" customWidth="1"/>
    <col min="6168" max="6174" width="9.140625" style="385"/>
    <col min="6175" max="6175" width="10.140625" style="385" bestFit="1" customWidth="1"/>
    <col min="6176" max="6178" width="11.28515625" style="385" customWidth="1"/>
    <col min="6179" max="6181" width="12.28515625" style="385" customWidth="1"/>
    <col min="6182" max="6182" width="10.140625" style="385" bestFit="1" customWidth="1"/>
    <col min="6183" max="6184" width="10.140625" style="385" customWidth="1"/>
    <col min="6185" max="6185" width="10.5703125" style="385" customWidth="1"/>
    <col min="6186" max="6186" width="9" style="385" customWidth="1"/>
    <col min="6187" max="6187" width="7.7109375" style="385" customWidth="1"/>
    <col min="6188" max="6188" width="8.42578125" style="385" customWidth="1"/>
    <col min="6189" max="6189" width="13.7109375" style="385" customWidth="1"/>
    <col min="6190" max="6190" width="11.28515625" style="385" customWidth="1"/>
    <col min="6191" max="6191" width="12.28515625" style="385" customWidth="1"/>
    <col min="6192" max="6192" width="11.7109375" style="385" customWidth="1"/>
    <col min="6193" max="6193" width="11.28515625" style="385" customWidth="1"/>
    <col min="6194" max="6194" width="11.5703125" style="385" customWidth="1"/>
    <col min="6195" max="6195" width="10.140625" style="385" bestFit="1" customWidth="1"/>
    <col min="6196" max="6196" width="11.42578125" style="385" customWidth="1"/>
    <col min="6197" max="6197" width="8.7109375" style="385" customWidth="1"/>
    <col min="6198" max="6198" width="13" style="385" customWidth="1"/>
    <col min="6199" max="6413" width="9.140625" style="385"/>
    <col min="6414" max="6414" width="25.28515625" style="385" customWidth="1"/>
    <col min="6415" max="6417" width="11" style="385" customWidth="1"/>
    <col min="6418" max="6418" width="10.140625" style="385" bestFit="1" customWidth="1"/>
    <col min="6419" max="6420" width="10.140625" style="385" customWidth="1"/>
    <col min="6421" max="6423" width="11.7109375" style="385" customWidth="1"/>
    <col min="6424" max="6430" width="9.140625" style="385"/>
    <col min="6431" max="6431" width="10.140625" style="385" bestFit="1" customWidth="1"/>
    <col min="6432" max="6434" width="11.28515625" style="385" customWidth="1"/>
    <col min="6435" max="6437" width="12.28515625" style="385" customWidth="1"/>
    <col min="6438" max="6438" width="10.140625" style="385" bestFit="1" customWidth="1"/>
    <col min="6439" max="6440" width="10.140625" style="385" customWidth="1"/>
    <col min="6441" max="6441" width="10.5703125" style="385" customWidth="1"/>
    <col min="6442" max="6442" width="9" style="385" customWidth="1"/>
    <col min="6443" max="6443" width="7.7109375" style="385" customWidth="1"/>
    <col min="6444" max="6444" width="8.42578125" style="385" customWidth="1"/>
    <col min="6445" max="6445" width="13.7109375" style="385" customWidth="1"/>
    <col min="6446" max="6446" width="11.28515625" style="385" customWidth="1"/>
    <col min="6447" max="6447" width="12.28515625" style="385" customWidth="1"/>
    <col min="6448" max="6448" width="11.7109375" style="385" customWidth="1"/>
    <col min="6449" max="6449" width="11.28515625" style="385" customWidth="1"/>
    <col min="6450" max="6450" width="11.5703125" style="385" customWidth="1"/>
    <col min="6451" max="6451" width="10.140625" style="385" bestFit="1" customWidth="1"/>
    <col min="6452" max="6452" width="11.42578125" style="385" customWidth="1"/>
    <col min="6453" max="6453" width="8.7109375" style="385" customWidth="1"/>
    <col min="6454" max="6454" width="13" style="385" customWidth="1"/>
    <col min="6455" max="6669" width="9.140625" style="385"/>
    <col min="6670" max="6670" width="25.28515625" style="385" customWidth="1"/>
    <col min="6671" max="6673" width="11" style="385" customWidth="1"/>
    <col min="6674" max="6674" width="10.140625" style="385" bestFit="1" customWidth="1"/>
    <col min="6675" max="6676" width="10.140625" style="385" customWidth="1"/>
    <col min="6677" max="6679" width="11.7109375" style="385" customWidth="1"/>
    <col min="6680" max="6686" width="9.140625" style="385"/>
    <col min="6687" max="6687" width="10.140625" style="385" bestFit="1" customWidth="1"/>
    <col min="6688" max="6690" width="11.28515625" style="385" customWidth="1"/>
    <col min="6691" max="6693" width="12.28515625" style="385" customWidth="1"/>
    <col min="6694" max="6694" width="10.140625" style="385" bestFit="1" customWidth="1"/>
    <col min="6695" max="6696" width="10.140625" style="385" customWidth="1"/>
    <col min="6697" max="6697" width="10.5703125" style="385" customWidth="1"/>
    <col min="6698" max="6698" width="9" style="385" customWidth="1"/>
    <col min="6699" max="6699" width="7.7109375" style="385" customWidth="1"/>
    <col min="6700" max="6700" width="8.42578125" style="385" customWidth="1"/>
    <col min="6701" max="6701" width="13.7109375" style="385" customWidth="1"/>
    <col min="6702" max="6702" width="11.28515625" style="385" customWidth="1"/>
    <col min="6703" max="6703" width="12.28515625" style="385" customWidth="1"/>
    <col min="6704" max="6704" width="11.7109375" style="385" customWidth="1"/>
    <col min="6705" max="6705" width="11.28515625" style="385" customWidth="1"/>
    <col min="6706" max="6706" width="11.5703125" style="385" customWidth="1"/>
    <col min="6707" max="6707" width="10.140625" style="385" bestFit="1" customWidth="1"/>
    <col min="6708" max="6708" width="11.42578125" style="385" customWidth="1"/>
    <col min="6709" max="6709" width="8.7109375" style="385" customWidth="1"/>
    <col min="6710" max="6710" width="13" style="385" customWidth="1"/>
    <col min="6711" max="6925" width="9.140625" style="385"/>
    <col min="6926" max="6926" width="25.28515625" style="385" customWidth="1"/>
    <col min="6927" max="6929" width="11" style="385" customWidth="1"/>
    <col min="6930" max="6930" width="10.140625" style="385" bestFit="1" customWidth="1"/>
    <col min="6931" max="6932" width="10.140625" style="385" customWidth="1"/>
    <col min="6933" max="6935" width="11.7109375" style="385" customWidth="1"/>
    <col min="6936" max="6942" width="9.140625" style="385"/>
    <col min="6943" max="6943" width="10.140625" style="385" bestFit="1" customWidth="1"/>
    <col min="6944" max="6946" width="11.28515625" style="385" customWidth="1"/>
    <col min="6947" max="6949" width="12.28515625" style="385" customWidth="1"/>
    <col min="6950" max="6950" width="10.140625" style="385" bestFit="1" customWidth="1"/>
    <col min="6951" max="6952" width="10.140625" style="385" customWidth="1"/>
    <col min="6953" max="6953" width="10.5703125" style="385" customWidth="1"/>
    <col min="6954" max="6954" width="9" style="385" customWidth="1"/>
    <col min="6955" max="6955" width="7.7109375" style="385" customWidth="1"/>
    <col min="6956" max="6956" width="8.42578125" style="385" customWidth="1"/>
    <col min="6957" max="6957" width="13.7109375" style="385" customWidth="1"/>
    <col min="6958" max="6958" width="11.28515625" style="385" customWidth="1"/>
    <col min="6959" max="6959" width="12.28515625" style="385" customWidth="1"/>
    <col min="6960" max="6960" width="11.7109375" style="385" customWidth="1"/>
    <col min="6961" max="6961" width="11.28515625" style="385" customWidth="1"/>
    <col min="6962" max="6962" width="11.5703125" style="385" customWidth="1"/>
    <col min="6963" max="6963" width="10.140625" style="385" bestFit="1" customWidth="1"/>
    <col min="6964" max="6964" width="11.42578125" style="385" customWidth="1"/>
    <col min="6965" max="6965" width="8.7109375" style="385" customWidth="1"/>
    <col min="6966" max="6966" width="13" style="385" customWidth="1"/>
    <col min="6967" max="7181" width="9.140625" style="385"/>
    <col min="7182" max="7182" width="25.28515625" style="385" customWidth="1"/>
    <col min="7183" max="7185" width="11" style="385" customWidth="1"/>
    <col min="7186" max="7186" width="10.140625" style="385" bestFit="1" customWidth="1"/>
    <col min="7187" max="7188" width="10.140625" style="385" customWidth="1"/>
    <col min="7189" max="7191" width="11.7109375" style="385" customWidth="1"/>
    <col min="7192" max="7198" width="9.140625" style="385"/>
    <col min="7199" max="7199" width="10.140625" style="385" bestFit="1" customWidth="1"/>
    <col min="7200" max="7202" width="11.28515625" style="385" customWidth="1"/>
    <col min="7203" max="7205" width="12.28515625" style="385" customWidth="1"/>
    <col min="7206" max="7206" width="10.140625" style="385" bestFit="1" customWidth="1"/>
    <col min="7207" max="7208" width="10.140625" style="385" customWidth="1"/>
    <col min="7209" max="7209" width="10.5703125" style="385" customWidth="1"/>
    <col min="7210" max="7210" width="9" style="385" customWidth="1"/>
    <col min="7211" max="7211" width="7.7109375" style="385" customWidth="1"/>
    <col min="7212" max="7212" width="8.42578125" style="385" customWidth="1"/>
    <col min="7213" max="7213" width="13.7109375" style="385" customWidth="1"/>
    <col min="7214" max="7214" width="11.28515625" style="385" customWidth="1"/>
    <col min="7215" max="7215" width="12.28515625" style="385" customWidth="1"/>
    <col min="7216" max="7216" width="11.7109375" style="385" customWidth="1"/>
    <col min="7217" max="7217" width="11.28515625" style="385" customWidth="1"/>
    <col min="7218" max="7218" width="11.5703125" style="385" customWidth="1"/>
    <col min="7219" max="7219" width="10.140625" style="385" bestFit="1" customWidth="1"/>
    <col min="7220" max="7220" width="11.42578125" style="385" customWidth="1"/>
    <col min="7221" max="7221" width="8.7109375" style="385" customWidth="1"/>
    <col min="7222" max="7222" width="13" style="385" customWidth="1"/>
    <col min="7223" max="7437" width="9.140625" style="385"/>
    <col min="7438" max="7438" width="25.28515625" style="385" customWidth="1"/>
    <col min="7439" max="7441" width="11" style="385" customWidth="1"/>
    <col min="7442" max="7442" width="10.140625" style="385" bestFit="1" customWidth="1"/>
    <col min="7443" max="7444" width="10.140625" style="385" customWidth="1"/>
    <col min="7445" max="7447" width="11.7109375" style="385" customWidth="1"/>
    <col min="7448" max="7454" width="9.140625" style="385"/>
    <col min="7455" max="7455" width="10.140625" style="385" bestFit="1" customWidth="1"/>
    <col min="7456" max="7458" width="11.28515625" style="385" customWidth="1"/>
    <col min="7459" max="7461" width="12.28515625" style="385" customWidth="1"/>
    <col min="7462" max="7462" width="10.140625" style="385" bestFit="1" customWidth="1"/>
    <col min="7463" max="7464" width="10.140625" style="385" customWidth="1"/>
    <col min="7465" max="7465" width="10.5703125" style="385" customWidth="1"/>
    <col min="7466" max="7466" width="9" style="385" customWidth="1"/>
    <col min="7467" max="7467" width="7.7109375" style="385" customWidth="1"/>
    <col min="7468" max="7468" width="8.42578125" style="385" customWidth="1"/>
    <col min="7469" max="7469" width="13.7109375" style="385" customWidth="1"/>
    <col min="7470" max="7470" width="11.28515625" style="385" customWidth="1"/>
    <col min="7471" max="7471" width="12.28515625" style="385" customWidth="1"/>
    <col min="7472" max="7472" width="11.7109375" style="385" customWidth="1"/>
    <col min="7473" max="7473" width="11.28515625" style="385" customWidth="1"/>
    <col min="7474" max="7474" width="11.5703125" style="385" customWidth="1"/>
    <col min="7475" max="7475" width="10.140625" style="385" bestFit="1" customWidth="1"/>
    <col min="7476" max="7476" width="11.42578125" style="385" customWidth="1"/>
    <col min="7477" max="7477" width="8.7109375" style="385" customWidth="1"/>
    <col min="7478" max="7478" width="13" style="385" customWidth="1"/>
    <col min="7479" max="7693" width="9.140625" style="385"/>
    <col min="7694" max="7694" width="25.28515625" style="385" customWidth="1"/>
    <col min="7695" max="7697" width="11" style="385" customWidth="1"/>
    <col min="7698" max="7698" width="10.140625" style="385" bestFit="1" customWidth="1"/>
    <col min="7699" max="7700" width="10.140625" style="385" customWidth="1"/>
    <col min="7701" max="7703" width="11.7109375" style="385" customWidth="1"/>
    <col min="7704" max="7710" width="9.140625" style="385"/>
    <col min="7711" max="7711" width="10.140625" style="385" bestFit="1" customWidth="1"/>
    <col min="7712" max="7714" width="11.28515625" style="385" customWidth="1"/>
    <col min="7715" max="7717" width="12.28515625" style="385" customWidth="1"/>
    <col min="7718" max="7718" width="10.140625" style="385" bestFit="1" customWidth="1"/>
    <col min="7719" max="7720" width="10.140625" style="385" customWidth="1"/>
    <col min="7721" max="7721" width="10.5703125" style="385" customWidth="1"/>
    <col min="7722" max="7722" width="9" style="385" customWidth="1"/>
    <col min="7723" max="7723" width="7.7109375" style="385" customWidth="1"/>
    <col min="7724" max="7724" width="8.42578125" style="385" customWidth="1"/>
    <col min="7725" max="7725" width="13.7109375" style="385" customWidth="1"/>
    <col min="7726" max="7726" width="11.28515625" style="385" customWidth="1"/>
    <col min="7727" max="7727" width="12.28515625" style="385" customWidth="1"/>
    <col min="7728" max="7728" width="11.7109375" style="385" customWidth="1"/>
    <col min="7729" max="7729" width="11.28515625" style="385" customWidth="1"/>
    <col min="7730" max="7730" width="11.5703125" style="385" customWidth="1"/>
    <col min="7731" max="7731" width="10.140625" style="385" bestFit="1" customWidth="1"/>
    <col min="7732" max="7732" width="11.42578125" style="385" customWidth="1"/>
    <col min="7733" max="7733" width="8.7109375" style="385" customWidth="1"/>
    <col min="7734" max="7734" width="13" style="385" customWidth="1"/>
    <col min="7735" max="7949" width="9.140625" style="385"/>
    <col min="7950" max="7950" width="25.28515625" style="385" customWidth="1"/>
    <col min="7951" max="7953" width="11" style="385" customWidth="1"/>
    <col min="7954" max="7954" width="10.140625" style="385" bestFit="1" customWidth="1"/>
    <col min="7955" max="7956" width="10.140625" style="385" customWidth="1"/>
    <col min="7957" max="7959" width="11.7109375" style="385" customWidth="1"/>
    <col min="7960" max="7966" width="9.140625" style="385"/>
    <col min="7967" max="7967" width="10.140625" style="385" bestFit="1" customWidth="1"/>
    <col min="7968" max="7970" width="11.28515625" style="385" customWidth="1"/>
    <col min="7971" max="7973" width="12.28515625" style="385" customWidth="1"/>
    <col min="7974" max="7974" width="10.140625" style="385" bestFit="1" customWidth="1"/>
    <col min="7975" max="7976" width="10.140625" style="385" customWidth="1"/>
    <col min="7977" max="7977" width="10.5703125" style="385" customWidth="1"/>
    <col min="7978" max="7978" width="9" style="385" customWidth="1"/>
    <col min="7979" max="7979" width="7.7109375" style="385" customWidth="1"/>
    <col min="7980" max="7980" width="8.42578125" style="385" customWidth="1"/>
    <col min="7981" max="7981" width="13.7109375" style="385" customWidth="1"/>
    <col min="7982" max="7982" width="11.28515625" style="385" customWidth="1"/>
    <col min="7983" max="7983" width="12.28515625" style="385" customWidth="1"/>
    <col min="7984" max="7984" width="11.7109375" style="385" customWidth="1"/>
    <col min="7985" max="7985" width="11.28515625" style="385" customWidth="1"/>
    <col min="7986" max="7986" width="11.5703125" style="385" customWidth="1"/>
    <col min="7987" max="7987" width="10.140625" style="385" bestFit="1" customWidth="1"/>
    <col min="7988" max="7988" width="11.42578125" style="385" customWidth="1"/>
    <col min="7989" max="7989" width="8.7109375" style="385" customWidth="1"/>
    <col min="7990" max="7990" width="13" style="385" customWidth="1"/>
    <col min="7991" max="8205" width="9.140625" style="385"/>
    <col min="8206" max="8206" width="25.28515625" style="385" customWidth="1"/>
    <col min="8207" max="8209" width="11" style="385" customWidth="1"/>
    <col min="8210" max="8210" width="10.140625" style="385" bestFit="1" customWidth="1"/>
    <col min="8211" max="8212" width="10.140625" style="385" customWidth="1"/>
    <col min="8213" max="8215" width="11.7109375" style="385" customWidth="1"/>
    <col min="8216" max="8222" width="9.140625" style="385"/>
    <col min="8223" max="8223" width="10.140625" style="385" bestFit="1" customWidth="1"/>
    <col min="8224" max="8226" width="11.28515625" style="385" customWidth="1"/>
    <col min="8227" max="8229" width="12.28515625" style="385" customWidth="1"/>
    <col min="8230" max="8230" width="10.140625" style="385" bestFit="1" customWidth="1"/>
    <col min="8231" max="8232" width="10.140625" style="385" customWidth="1"/>
    <col min="8233" max="8233" width="10.5703125" style="385" customWidth="1"/>
    <col min="8234" max="8234" width="9" style="385" customWidth="1"/>
    <col min="8235" max="8235" width="7.7109375" style="385" customWidth="1"/>
    <col min="8236" max="8236" width="8.42578125" style="385" customWidth="1"/>
    <col min="8237" max="8237" width="13.7109375" style="385" customWidth="1"/>
    <col min="8238" max="8238" width="11.28515625" style="385" customWidth="1"/>
    <col min="8239" max="8239" width="12.28515625" style="385" customWidth="1"/>
    <col min="8240" max="8240" width="11.7109375" style="385" customWidth="1"/>
    <col min="8241" max="8241" width="11.28515625" style="385" customWidth="1"/>
    <col min="8242" max="8242" width="11.5703125" style="385" customWidth="1"/>
    <col min="8243" max="8243" width="10.140625" style="385" bestFit="1" customWidth="1"/>
    <col min="8244" max="8244" width="11.42578125" style="385" customWidth="1"/>
    <col min="8245" max="8245" width="8.7109375" style="385" customWidth="1"/>
    <col min="8246" max="8246" width="13" style="385" customWidth="1"/>
    <col min="8247" max="8461" width="9.140625" style="385"/>
    <col min="8462" max="8462" width="25.28515625" style="385" customWidth="1"/>
    <col min="8463" max="8465" width="11" style="385" customWidth="1"/>
    <col min="8466" max="8466" width="10.140625" style="385" bestFit="1" customWidth="1"/>
    <col min="8467" max="8468" width="10.140625" style="385" customWidth="1"/>
    <col min="8469" max="8471" width="11.7109375" style="385" customWidth="1"/>
    <col min="8472" max="8478" width="9.140625" style="385"/>
    <col min="8479" max="8479" width="10.140625" style="385" bestFit="1" customWidth="1"/>
    <col min="8480" max="8482" width="11.28515625" style="385" customWidth="1"/>
    <col min="8483" max="8485" width="12.28515625" style="385" customWidth="1"/>
    <col min="8486" max="8486" width="10.140625" style="385" bestFit="1" customWidth="1"/>
    <col min="8487" max="8488" width="10.140625" style="385" customWidth="1"/>
    <col min="8489" max="8489" width="10.5703125" style="385" customWidth="1"/>
    <col min="8490" max="8490" width="9" style="385" customWidth="1"/>
    <col min="8491" max="8491" width="7.7109375" style="385" customWidth="1"/>
    <col min="8492" max="8492" width="8.42578125" style="385" customWidth="1"/>
    <col min="8493" max="8493" width="13.7109375" style="385" customWidth="1"/>
    <col min="8494" max="8494" width="11.28515625" style="385" customWidth="1"/>
    <col min="8495" max="8495" width="12.28515625" style="385" customWidth="1"/>
    <col min="8496" max="8496" width="11.7109375" style="385" customWidth="1"/>
    <col min="8497" max="8497" width="11.28515625" style="385" customWidth="1"/>
    <col min="8498" max="8498" width="11.5703125" style="385" customWidth="1"/>
    <col min="8499" max="8499" width="10.140625" style="385" bestFit="1" customWidth="1"/>
    <col min="8500" max="8500" width="11.42578125" style="385" customWidth="1"/>
    <col min="8501" max="8501" width="8.7109375" style="385" customWidth="1"/>
    <col min="8502" max="8502" width="13" style="385" customWidth="1"/>
    <col min="8503" max="8717" width="9.140625" style="385"/>
    <col min="8718" max="8718" width="25.28515625" style="385" customWidth="1"/>
    <col min="8719" max="8721" width="11" style="385" customWidth="1"/>
    <col min="8722" max="8722" width="10.140625" style="385" bestFit="1" customWidth="1"/>
    <col min="8723" max="8724" width="10.140625" style="385" customWidth="1"/>
    <col min="8725" max="8727" width="11.7109375" style="385" customWidth="1"/>
    <col min="8728" max="8734" width="9.140625" style="385"/>
    <col min="8735" max="8735" width="10.140625" style="385" bestFit="1" customWidth="1"/>
    <col min="8736" max="8738" width="11.28515625" style="385" customWidth="1"/>
    <col min="8739" max="8741" width="12.28515625" style="385" customWidth="1"/>
    <col min="8742" max="8742" width="10.140625" style="385" bestFit="1" customWidth="1"/>
    <col min="8743" max="8744" width="10.140625" style="385" customWidth="1"/>
    <col min="8745" max="8745" width="10.5703125" style="385" customWidth="1"/>
    <col min="8746" max="8746" width="9" style="385" customWidth="1"/>
    <col min="8747" max="8747" width="7.7109375" style="385" customWidth="1"/>
    <col min="8748" max="8748" width="8.42578125" style="385" customWidth="1"/>
    <col min="8749" max="8749" width="13.7109375" style="385" customWidth="1"/>
    <col min="8750" max="8750" width="11.28515625" style="385" customWidth="1"/>
    <col min="8751" max="8751" width="12.28515625" style="385" customWidth="1"/>
    <col min="8752" max="8752" width="11.7109375" style="385" customWidth="1"/>
    <col min="8753" max="8753" width="11.28515625" style="385" customWidth="1"/>
    <col min="8754" max="8754" width="11.5703125" style="385" customWidth="1"/>
    <col min="8755" max="8755" width="10.140625" style="385" bestFit="1" customWidth="1"/>
    <col min="8756" max="8756" width="11.42578125" style="385" customWidth="1"/>
    <col min="8757" max="8757" width="8.7109375" style="385" customWidth="1"/>
    <col min="8758" max="8758" width="13" style="385" customWidth="1"/>
    <col min="8759" max="8973" width="9.140625" style="385"/>
    <col min="8974" max="8974" width="25.28515625" style="385" customWidth="1"/>
    <col min="8975" max="8977" width="11" style="385" customWidth="1"/>
    <col min="8978" max="8978" width="10.140625" style="385" bestFit="1" customWidth="1"/>
    <col min="8979" max="8980" width="10.140625" style="385" customWidth="1"/>
    <col min="8981" max="8983" width="11.7109375" style="385" customWidth="1"/>
    <col min="8984" max="8990" width="9.140625" style="385"/>
    <col min="8991" max="8991" width="10.140625" style="385" bestFit="1" customWidth="1"/>
    <col min="8992" max="8994" width="11.28515625" style="385" customWidth="1"/>
    <col min="8995" max="8997" width="12.28515625" style="385" customWidth="1"/>
    <col min="8998" max="8998" width="10.140625" style="385" bestFit="1" customWidth="1"/>
    <col min="8999" max="9000" width="10.140625" style="385" customWidth="1"/>
    <col min="9001" max="9001" width="10.5703125" style="385" customWidth="1"/>
    <col min="9002" max="9002" width="9" style="385" customWidth="1"/>
    <col min="9003" max="9003" width="7.7109375" style="385" customWidth="1"/>
    <col min="9004" max="9004" width="8.42578125" style="385" customWidth="1"/>
    <col min="9005" max="9005" width="13.7109375" style="385" customWidth="1"/>
    <col min="9006" max="9006" width="11.28515625" style="385" customWidth="1"/>
    <col min="9007" max="9007" width="12.28515625" style="385" customWidth="1"/>
    <col min="9008" max="9008" width="11.7109375" style="385" customWidth="1"/>
    <col min="9009" max="9009" width="11.28515625" style="385" customWidth="1"/>
    <col min="9010" max="9010" width="11.5703125" style="385" customWidth="1"/>
    <col min="9011" max="9011" width="10.140625" style="385" bestFit="1" customWidth="1"/>
    <col min="9012" max="9012" width="11.42578125" style="385" customWidth="1"/>
    <col min="9013" max="9013" width="8.7109375" style="385" customWidth="1"/>
    <col min="9014" max="9014" width="13" style="385" customWidth="1"/>
    <col min="9015" max="9229" width="9.140625" style="385"/>
    <col min="9230" max="9230" width="25.28515625" style="385" customWidth="1"/>
    <col min="9231" max="9233" width="11" style="385" customWidth="1"/>
    <col min="9234" max="9234" width="10.140625" style="385" bestFit="1" customWidth="1"/>
    <col min="9235" max="9236" width="10.140625" style="385" customWidth="1"/>
    <col min="9237" max="9239" width="11.7109375" style="385" customWidth="1"/>
    <col min="9240" max="9246" width="9.140625" style="385"/>
    <col min="9247" max="9247" width="10.140625" style="385" bestFit="1" customWidth="1"/>
    <col min="9248" max="9250" width="11.28515625" style="385" customWidth="1"/>
    <col min="9251" max="9253" width="12.28515625" style="385" customWidth="1"/>
    <col min="9254" max="9254" width="10.140625" style="385" bestFit="1" customWidth="1"/>
    <col min="9255" max="9256" width="10.140625" style="385" customWidth="1"/>
    <col min="9257" max="9257" width="10.5703125" style="385" customWidth="1"/>
    <col min="9258" max="9258" width="9" style="385" customWidth="1"/>
    <col min="9259" max="9259" width="7.7109375" style="385" customWidth="1"/>
    <col min="9260" max="9260" width="8.42578125" style="385" customWidth="1"/>
    <col min="9261" max="9261" width="13.7109375" style="385" customWidth="1"/>
    <col min="9262" max="9262" width="11.28515625" style="385" customWidth="1"/>
    <col min="9263" max="9263" width="12.28515625" style="385" customWidth="1"/>
    <col min="9264" max="9264" width="11.7109375" style="385" customWidth="1"/>
    <col min="9265" max="9265" width="11.28515625" style="385" customWidth="1"/>
    <col min="9266" max="9266" width="11.5703125" style="385" customWidth="1"/>
    <col min="9267" max="9267" width="10.140625" style="385" bestFit="1" customWidth="1"/>
    <col min="9268" max="9268" width="11.42578125" style="385" customWidth="1"/>
    <col min="9269" max="9269" width="8.7109375" style="385" customWidth="1"/>
    <col min="9270" max="9270" width="13" style="385" customWidth="1"/>
    <col min="9271" max="9485" width="9.140625" style="385"/>
    <col min="9486" max="9486" width="25.28515625" style="385" customWidth="1"/>
    <col min="9487" max="9489" width="11" style="385" customWidth="1"/>
    <col min="9490" max="9490" width="10.140625" style="385" bestFit="1" customWidth="1"/>
    <col min="9491" max="9492" width="10.140625" style="385" customWidth="1"/>
    <col min="9493" max="9495" width="11.7109375" style="385" customWidth="1"/>
    <col min="9496" max="9502" width="9.140625" style="385"/>
    <col min="9503" max="9503" width="10.140625" style="385" bestFit="1" customWidth="1"/>
    <col min="9504" max="9506" width="11.28515625" style="385" customWidth="1"/>
    <col min="9507" max="9509" width="12.28515625" style="385" customWidth="1"/>
    <col min="9510" max="9510" width="10.140625" style="385" bestFit="1" customWidth="1"/>
    <col min="9511" max="9512" width="10.140625" style="385" customWidth="1"/>
    <col min="9513" max="9513" width="10.5703125" style="385" customWidth="1"/>
    <col min="9514" max="9514" width="9" style="385" customWidth="1"/>
    <col min="9515" max="9515" width="7.7109375" style="385" customWidth="1"/>
    <col min="9516" max="9516" width="8.42578125" style="385" customWidth="1"/>
    <col min="9517" max="9517" width="13.7109375" style="385" customWidth="1"/>
    <col min="9518" max="9518" width="11.28515625" style="385" customWidth="1"/>
    <col min="9519" max="9519" width="12.28515625" style="385" customWidth="1"/>
    <col min="9520" max="9520" width="11.7109375" style="385" customWidth="1"/>
    <col min="9521" max="9521" width="11.28515625" style="385" customWidth="1"/>
    <col min="9522" max="9522" width="11.5703125" style="385" customWidth="1"/>
    <col min="9523" max="9523" width="10.140625" style="385" bestFit="1" customWidth="1"/>
    <col min="9524" max="9524" width="11.42578125" style="385" customWidth="1"/>
    <col min="9525" max="9525" width="8.7109375" style="385" customWidth="1"/>
    <col min="9526" max="9526" width="13" style="385" customWidth="1"/>
    <col min="9527" max="9741" width="9.140625" style="385"/>
    <col min="9742" max="9742" width="25.28515625" style="385" customWidth="1"/>
    <col min="9743" max="9745" width="11" style="385" customWidth="1"/>
    <col min="9746" max="9746" width="10.140625" style="385" bestFit="1" customWidth="1"/>
    <col min="9747" max="9748" width="10.140625" style="385" customWidth="1"/>
    <col min="9749" max="9751" width="11.7109375" style="385" customWidth="1"/>
    <col min="9752" max="9758" width="9.140625" style="385"/>
    <col min="9759" max="9759" width="10.140625" style="385" bestFit="1" customWidth="1"/>
    <col min="9760" max="9762" width="11.28515625" style="385" customWidth="1"/>
    <col min="9763" max="9765" width="12.28515625" style="385" customWidth="1"/>
    <col min="9766" max="9766" width="10.140625" style="385" bestFit="1" customWidth="1"/>
    <col min="9767" max="9768" width="10.140625" style="385" customWidth="1"/>
    <col min="9769" max="9769" width="10.5703125" style="385" customWidth="1"/>
    <col min="9770" max="9770" width="9" style="385" customWidth="1"/>
    <col min="9771" max="9771" width="7.7109375" style="385" customWidth="1"/>
    <col min="9772" max="9772" width="8.42578125" style="385" customWidth="1"/>
    <col min="9773" max="9773" width="13.7109375" style="385" customWidth="1"/>
    <col min="9774" max="9774" width="11.28515625" style="385" customWidth="1"/>
    <col min="9775" max="9775" width="12.28515625" style="385" customWidth="1"/>
    <col min="9776" max="9776" width="11.7109375" style="385" customWidth="1"/>
    <col min="9777" max="9777" width="11.28515625" style="385" customWidth="1"/>
    <col min="9778" max="9778" width="11.5703125" style="385" customWidth="1"/>
    <col min="9779" max="9779" width="10.140625" style="385" bestFit="1" customWidth="1"/>
    <col min="9780" max="9780" width="11.42578125" style="385" customWidth="1"/>
    <col min="9781" max="9781" width="8.7109375" style="385" customWidth="1"/>
    <col min="9782" max="9782" width="13" style="385" customWidth="1"/>
    <col min="9783" max="9997" width="9.140625" style="385"/>
    <col min="9998" max="9998" width="25.28515625" style="385" customWidth="1"/>
    <col min="9999" max="10001" width="11" style="385" customWidth="1"/>
    <col min="10002" max="10002" width="10.140625" style="385" bestFit="1" customWidth="1"/>
    <col min="10003" max="10004" width="10.140625" style="385" customWidth="1"/>
    <col min="10005" max="10007" width="11.7109375" style="385" customWidth="1"/>
    <col min="10008" max="10014" width="9.140625" style="385"/>
    <col min="10015" max="10015" width="10.140625" style="385" bestFit="1" customWidth="1"/>
    <col min="10016" max="10018" width="11.28515625" style="385" customWidth="1"/>
    <col min="10019" max="10021" width="12.28515625" style="385" customWidth="1"/>
    <col min="10022" max="10022" width="10.140625" style="385" bestFit="1" customWidth="1"/>
    <col min="10023" max="10024" width="10.140625" style="385" customWidth="1"/>
    <col min="10025" max="10025" width="10.5703125" style="385" customWidth="1"/>
    <col min="10026" max="10026" width="9" style="385" customWidth="1"/>
    <col min="10027" max="10027" width="7.7109375" style="385" customWidth="1"/>
    <col min="10028" max="10028" width="8.42578125" style="385" customWidth="1"/>
    <col min="10029" max="10029" width="13.7109375" style="385" customWidth="1"/>
    <col min="10030" max="10030" width="11.28515625" style="385" customWidth="1"/>
    <col min="10031" max="10031" width="12.28515625" style="385" customWidth="1"/>
    <col min="10032" max="10032" width="11.7109375" style="385" customWidth="1"/>
    <col min="10033" max="10033" width="11.28515625" style="385" customWidth="1"/>
    <col min="10034" max="10034" width="11.5703125" style="385" customWidth="1"/>
    <col min="10035" max="10035" width="10.140625" style="385" bestFit="1" customWidth="1"/>
    <col min="10036" max="10036" width="11.42578125" style="385" customWidth="1"/>
    <col min="10037" max="10037" width="8.7109375" style="385" customWidth="1"/>
    <col min="10038" max="10038" width="13" style="385" customWidth="1"/>
    <col min="10039" max="10253" width="9.140625" style="385"/>
    <col min="10254" max="10254" width="25.28515625" style="385" customWidth="1"/>
    <col min="10255" max="10257" width="11" style="385" customWidth="1"/>
    <col min="10258" max="10258" width="10.140625" style="385" bestFit="1" customWidth="1"/>
    <col min="10259" max="10260" width="10.140625" style="385" customWidth="1"/>
    <col min="10261" max="10263" width="11.7109375" style="385" customWidth="1"/>
    <col min="10264" max="10270" width="9.140625" style="385"/>
    <col min="10271" max="10271" width="10.140625" style="385" bestFit="1" customWidth="1"/>
    <col min="10272" max="10274" width="11.28515625" style="385" customWidth="1"/>
    <col min="10275" max="10277" width="12.28515625" style="385" customWidth="1"/>
    <col min="10278" max="10278" width="10.140625" style="385" bestFit="1" customWidth="1"/>
    <col min="10279" max="10280" width="10.140625" style="385" customWidth="1"/>
    <col min="10281" max="10281" width="10.5703125" style="385" customWidth="1"/>
    <col min="10282" max="10282" width="9" style="385" customWidth="1"/>
    <col min="10283" max="10283" width="7.7109375" style="385" customWidth="1"/>
    <col min="10284" max="10284" width="8.42578125" style="385" customWidth="1"/>
    <col min="10285" max="10285" width="13.7109375" style="385" customWidth="1"/>
    <col min="10286" max="10286" width="11.28515625" style="385" customWidth="1"/>
    <col min="10287" max="10287" width="12.28515625" style="385" customWidth="1"/>
    <col min="10288" max="10288" width="11.7109375" style="385" customWidth="1"/>
    <col min="10289" max="10289" width="11.28515625" style="385" customWidth="1"/>
    <col min="10290" max="10290" width="11.5703125" style="385" customWidth="1"/>
    <col min="10291" max="10291" width="10.140625" style="385" bestFit="1" customWidth="1"/>
    <col min="10292" max="10292" width="11.42578125" style="385" customWidth="1"/>
    <col min="10293" max="10293" width="8.7109375" style="385" customWidth="1"/>
    <col min="10294" max="10294" width="13" style="385" customWidth="1"/>
    <col min="10295" max="10509" width="9.140625" style="385"/>
    <col min="10510" max="10510" width="25.28515625" style="385" customWidth="1"/>
    <col min="10511" max="10513" width="11" style="385" customWidth="1"/>
    <col min="10514" max="10514" width="10.140625" style="385" bestFit="1" customWidth="1"/>
    <col min="10515" max="10516" width="10.140625" style="385" customWidth="1"/>
    <col min="10517" max="10519" width="11.7109375" style="385" customWidth="1"/>
    <col min="10520" max="10526" width="9.140625" style="385"/>
    <col min="10527" max="10527" width="10.140625" style="385" bestFit="1" customWidth="1"/>
    <col min="10528" max="10530" width="11.28515625" style="385" customWidth="1"/>
    <col min="10531" max="10533" width="12.28515625" style="385" customWidth="1"/>
    <col min="10534" max="10534" width="10.140625" style="385" bestFit="1" customWidth="1"/>
    <col min="10535" max="10536" width="10.140625" style="385" customWidth="1"/>
    <col min="10537" max="10537" width="10.5703125" style="385" customWidth="1"/>
    <col min="10538" max="10538" width="9" style="385" customWidth="1"/>
    <col min="10539" max="10539" width="7.7109375" style="385" customWidth="1"/>
    <col min="10540" max="10540" width="8.42578125" style="385" customWidth="1"/>
    <col min="10541" max="10541" width="13.7109375" style="385" customWidth="1"/>
    <col min="10542" max="10542" width="11.28515625" style="385" customWidth="1"/>
    <col min="10543" max="10543" width="12.28515625" style="385" customWidth="1"/>
    <col min="10544" max="10544" width="11.7109375" style="385" customWidth="1"/>
    <col min="10545" max="10545" width="11.28515625" style="385" customWidth="1"/>
    <col min="10546" max="10546" width="11.5703125" style="385" customWidth="1"/>
    <col min="10547" max="10547" width="10.140625" style="385" bestFit="1" customWidth="1"/>
    <col min="10548" max="10548" width="11.42578125" style="385" customWidth="1"/>
    <col min="10549" max="10549" width="8.7109375" style="385" customWidth="1"/>
    <col min="10550" max="10550" width="13" style="385" customWidth="1"/>
    <col min="10551" max="10765" width="9.140625" style="385"/>
    <col min="10766" max="10766" width="25.28515625" style="385" customWidth="1"/>
    <col min="10767" max="10769" width="11" style="385" customWidth="1"/>
    <col min="10770" max="10770" width="10.140625" style="385" bestFit="1" customWidth="1"/>
    <col min="10771" max="10772" width="10.140625" style="385" customWidth="1"/>
    <col min="10773" max="10775" width="11.7109375" style="385" customWidth="1"/>
    <col min="10776" max="10782" width="9.140625" style="385"/>
    <col min="10783" max="10783" width="10.140625" style="385" bestFit="1" customWidth="1"/>
    <col min="10784" max="10786" width="11.28515625" style="385" customWidth="1"/>
    <col min="10787" max="10789" width="12.28515625" style="385" customWidth="1"/>
    <col min="10790" max="10790" width="10.140625" style="385" bestFit="1" customWidth="1"/>
    <col min="10791" max="10792" width="10.140625" style="385" customWidth="1"/>
    <col min="10793" max="10793" width="10.5703125" style="385" customWidth="1"/>
    <col min="10794" max="10794" width="9" style="385" customWidth="1"/>
    <col min="10795" max="10795" width="7.7109375" style="385" customWidth="1"/>
    <col min="10796" max="10796" width="8.42578125" style="385" customWidth="1"/>
    <col min="10797" max="10797" width="13.7109375" style="385" customWidth="1"/>
    <col min="10798" max="10798" width="11.28515625" style="385" customWidth="1"/>
    <col min="10799" max="10799" width="12.28515625" style="385" customWidth="1"/>
    <col min="10800" max="10800" width="11.7109375" style="385" customWidth="1"/>
    <col min="10801" max="10801" width="11.28515625" style="385" customWidth="1"/>
    <col min="10802" max="10802" width="11.5703125" style="385" customWidth="1"/>
    <col min="10803" max="10803" width="10.140625" style="385" bestFit="1" customWidth="1"/>
    <col min="10804" max="10804" width="11.42578125" style="385" customWidth="1"/>
    <col min="10805" max="10805" width="8.7109375" style="385" customWidth="1"/>
    <col min="10806" max="10806" width="13" style="385" customWidth="1"/>
    <col min="10807" max="11021" width="9.140625" style="385"/>
    <col min="11022" max="11022" width="25.28515625" style="385" customWidth="1"/>
    <col min="11023" max="11025" width="11" style="385" customWidth="1"/>
    <col min="11026" max="11026" width="10.140625" style="385" bestFit="1" customWidth="1"/>
    <col min="11027" max="11028" width="10.140625" style="385" customWidth="1"/>
    <col min="11029" max="11031" width="11.7109375" style="385" customWidth="1"/>
    <col min="11032" max="11038" width="9.140625" style="385"/>
    <col min="11039" max="11039" width="10.140625" style="385" bestFit="1" customWidth="1"/>
    <col min="11040" max="11042" width="11.28515625" style="385" customWidth="1"/>
    <col min="11043" max="11045" width="12.28515625" style="385" customWidth="1"/>
    <col min="11046" max="11046" width="10.140625" style="385" bestFit="1" customWidth="1"/>
    <col min="11047" max="11048" width="10.140625" style="385" customWidth="1"/>
    <col min="11049" max="11049" width="10.5703125" style="385" customWidth="1"/>
    <col min="11050" max="11050" width="9" style="385" customWidth="1"/>
    <col min="11051" max="11051" width="7.7109375" style="385" customWidth="1"/>
    <col min="11052" max="11052" width="8.42578125" style="385" customWidth="1"/>
    <col min="11053" max="11053" width="13.7109375" style="385" customWidth="1"/>
    <col min="11054" max="11054" width="11.28515625" style="385" customWidth="1"/>
    <col min="11055" max="11055" width="12.28515625" style="385" customWidth="1"/>
    <col min="11056" max="11056" width="11.7109375" style="385" customWidth="1"/>
    <col min="11057" max="11057" width="11.28515625" style="385" customWidth="1"/>
    <col min="11058" max="11058" width="11.5703125" style="385" customWidth="1"/>
    <col min="11059" max="11059" width="10.140625" style="385" bestFit="1" customWidth="1"/>
    <col min="11060" max="11060" width="11.42578125" style="385" customWidth="1"/>
    <col min="11061" max="11061" width="8.7109375" style="385" customWidth="1"/>
    <col min="11062" max="11062" width="13" style="385" customWidth="1"/>
    <col min="11063" max="11277" width="9.140625" style="385"/>
    <col min="11278" max="11278" width="25.28515625" style="385" customWidth="1"/>
    <col min="11279" max="11281" width="11" style="385" customWidth="1"/>
    <col min="11282" max="11282" width="10.140625" style="385" bestFit="1" customWidth="1"/>
    <col min="11283" max="11284" width="10.140625" style="385" customWidth="1"/>
    <col min="11285" max="11287" width="11.7109375" style="385" customWidth="1"/>
    <col min="11288" max="11294" width="9.140625" style="385"/>
    <col min="11295" max="11295" width="10.140625" style="385" bestFit="1" customWidth="1"/>
    <col min="11296" max="11298" width="11.28515625" style="385" customWidth="1"/>
    <col min="11299" max="11301" width="12.28515625" style="385" customWidth="1"/>
    <col min="11302" max="11302" width="10.140625" style="385" bestFit="1" customWidth="1"/>
    <col min="11303" max="11304" width="10.140625" style="385" customWidth="1"/>
    <col min="11305" max="11305" width="10.5703125" style="385" customWidth="1"/>
    <col min="11306" max="11306" width="9" style="385" customWidth="1"/>
    <col min="11307" max="11307" width="7.7109375" style="385" customWidth="1"/>
    <col min="11308" max="11308" width="8.42578125" style="385" customWidth="1"/>
    <col min="11309" max="11309" width="13.7109375" style="385" customWidth="1"/>
    <col min="11310" max="11310" width="11.28515625" style="385" customWidth="1"/>
    <col min="11311" max="11311" width="12.28515625" style="385" customWidth="1"/>
    <col min="11312" max="11312" width="11.7109375" style="385" customWidth="1"/>
    <col min="11313" max="11313" width="11.28515625" style="385" customWidth="1"/>
    <col min="11314" max="11314" width="11.5703125" style="385" customWidth="1"/>
    <col min="11315" max="11315" width="10.140625" style="385" bestFit="1" customWidth="1"/>
    <col min="11316" max="11316" width="11.42578125" style="385" customWidth="1"/>
    <col min="11317" max="11317" width="8.7109375" style="385" customWidth="1"/>
    <col min="11318" max="11318" width="13" style="385" customWidth="1"/>
    <col min="11319" max="11533" width="9.140625" style="385"/>
    <col min="11534" max="11534" width="25.28515625" style="385" customWidth="1"/>
    <col min="11535" max="11537" width="11" style="385" customWidth="1"/>
    <col min="11538" max="11538" width="10.140625" style="385" bestFit="1" customWidth="1"/>
    <col min="11539" max="11540" width="10.140625" style="385" customWidth="1"/>
    <col min="11541" max="11543" width="11.7109375" style="385" customWidth="1"/>
    <col min="11544" max="11550" width="9.140625" style="385"/>
    <col min="11551" max="11551" width="10.140625" style="385" bestFit="1" customWidth="1"/>
    <col min="11552" max="11554" width="11.28515625" style="385" customWidth="1"/>
    <col min="11555" max="11557" width="12.28515625" style="385" customWidth="1"/>
    <col min="11558" max="11558" width="10.140625" style="385" bestFit="1" customWidth="1"/>
    <col min="11559" max="11560" width="10.140625" style="385" customWidth="1"/>
    <col min="11561" max="11561" width="10.5703125" style="385" customWidth="1"/>
    <col min="11562" max="11562" width="9" style="385" customWidth="1"/>
    <col min="11563" max="11563" width="7.7109375" style="385" customWidth="1"/>
    <col min="11564" max="11564" width="8.42578125" style="385" customWidth="1"/>
    <col min="11565" max="11565" width="13.7109375" style="385" customWidth="1"/>
    <col min="11566" max="11566" width="11.28515625" style="385" customWidth="1"/>
    <col min="11567" max="11567" width="12.28515625" style="385" customWidth="1"/>
    <col min="11568" max="11568" width="11.7109375" style="385" customWidth="1"/>
    <col min="11569" max="11569" width="11.28515625" style="385" customWidth="1"/>
    <col min="11570" max="11570" width="11.5703125" style="385" customWidth="1"/>
    <col min="11571" max="11571" width="10.140625" style="385" bestFit="1" customWidth="1"/>
    <col min="11572" max="11572" width="11.42578125" style="385" customWidth="1"/>
    <col min="11573" max="11573" width="8.7109375" style="385" customWidth="1"/>
    <col min="11574" max="11574" width="13" style="385" customWidth="1"/>
    <col min="11575" max="11789" width="9.140625" style="385"/>
    <col min="11790" max="11790" width="25.28515625" style="385" customWidth="1"/>
    <col min="11791" max="11793" width="11" style="385" customWidth="1"/>
    <col min="11794" max="11794" width="10.140625" style="385" bestFit="1" customWidth="1"/>
    <col min="11795" max="11796" width="10.140625" style="385" customWidth="1"/>
    <col min="11797" max="11799" width="11.7109375" style="385" customWidth="1"/>
    <col min="11800" max="11806" width="9.140625" style="385"/>
    <col min="11807" max="11807" width="10.140625" style="385" bestFit="1" customWidth="1"/>
    <col min="11808" max="11810" width="11.28515625" style="385" customWidth="1"/>
    <col min="11811" max="11813" width="12.28515625" style="385" customWidth="1"/>
    <col min="11814" max="11814" width="10.140625" style="385" bestFit="1" customWidth="1"/>
    <col min="11815" max="11816" width="10.140625" style="385" customWidth="1"/>
    <col min="11817" max="11817" width="10.5703125" style="385" customWidth="1"/>
    <col min="11818" max="11818" width="9" style="385" customWidth="1"/>
    <col min="11819" max="11819" width="7.7109375" style="385" customWidth="1"/>
    <col min="11820" max="11820" width="8.42578125" style="385" customWidth="1"/>
    <col min="11821" max="11821" width="13.7109375" style="385" customWidth="1"/>
    <col min="11822" max="11822" width="11.28515625" style="385" customWidth="1"/>
    <col min="11823" max="11823" width="12.28515625" style="385" customWidth="1"/>
    <col min="11824" max="11824" width="11.7109375" style="385" customWidth="1"/>
    <col min="11825" max="11825" width="11.28515625" style="385" customWidth="1"/>
    <col min="11826" max="11826" width="11.5703125" style="385" customWidth="1"/>
    <col min="11827" max="11827" width="10.140625" style="385" bestFit="1" customWidth="1"/>
    <col min="11828" max="11828" width="11.42578125" style="385" customWidth="1"/>
    <col min="11829" max="11829" width="8.7109375" style="385" customWidth="1"/>
    <col min="11830" max="11830" width="13" style="385" customWidth="1"/>
    <col min="11831" max="12045" width="9.140625" style="385"/>
    <col min="12046" max="12046" width="25.28515625" style="385" customWidth="1"/>
    <col min="12047" max="12049" width="11" style="385" customWidth="1"/>
    <col min="12050" max="12050" width="10.140625" style="385" bestFit="1" customWidth="1"/>
    <col min="12051" max="12052" width="10.140625" style="385" customWidth="1"/>
    <col min="12053" max="12055" width="11.7109375" style="385" customWidth="1"/>
    <col min="12056" max="12062" width="9.140625" style="385"/>
    <col min="12063" max="12063" width="10.140625" style="385" bestFit="1" customWidth="1"/>
    <col min="12064" max="12066" width="11.28515625" style="385" customWidth="1"/>
    <col min="12067" max="12069" width="12.28515625" style="385" customWidth="1"/>
    <col min="12070" max="12070" width="10.140625" style="385" bestFit="1" customWidth="1"/>
    <col min="12071" max="12072" width="10.140625" style="385" customWidth="1"/>
    <col min="12073" max="12073" width="10.5703125" style="385" customWidth="1"/>
    <col min="12074" max="12074" width="9" style="385" customWidth="1"/>
    <col min="12075" max="12075" width="7.7109375" style="385" customWidth="1"/>
    <col min="12076" max="12076" width="8.42578125" style="385" customWidth="1"/>
    <col min="12077" max="12077" width="13.7109375" style="385" customWidth="1"/>
    <col min="12078" max="12078" width="11.28515625" style="385" customWidth="1"/>
    <col min="12079" max="12079" width="12.28515625" style="385" customWidth="1"/>
    <col min="12080" max="12080" width="11.7109375" style="385" customWidth="1"/>
    <col min="12081" max="12081" width="11.28515625" style="385" customWidth="1"/>
    <col min="12082" max="12082" width="11.5703125" style="385" customWidth="1"/>
    <col min="12083" max="12083" width="10.140625" style="385" bestFit="1" customWidth="1"/>
    <col min="12084" max="12084" width="11.42578125" style="385" customWidth="1"/>
    <col min="12085" max="12085" width="8.7109375" style="385" customWidth="1"/>
    <col min="12086" max="12086" width="13" style="385" customWidth="1"/>
    <col min="12087" max="12301" width="9.140625" style="385"/>
    <col min="12302" max="12302" width="25.28515625" style="385" customWidth="1"/>
    <col min="12303" max="12305" width="11" style="385" customWidth="1"/>
    <col min="12306" max="12306" width="10.140625" style="385" bestFit="1" customWidth="1"/>
    <col min="12307" max="12308" width="10.140625" style="385" customWidth="1"/>
    <col min="12309" max="12311" width="11.7109375" style="385" customWidth="1"/>
    <col min="12312" max="12318" width="9.140625" style="385"/>
    <col min="12319" max="12319" width="10.140625" style="385" bestFit="1" customWidth="1"/>
    <col min="12320" max="12322" width="11.28515625" style="385" customWidth="1"/>
    <col min="12323" max="12325" width="12.28515625" style="385" customWidth="1"/>
    <col min="12326" max="12326" width="10.140625" style="385" bestFit="1" customWidth="1"/>
    <col min="12327" max="12328" width="10.140625" style="385" customWidth="1"/>
    <col min="12329" max="12329" width="10.5703125" style="385" customWidth="1"/>
    <col min="12330" max="12330" width="9" style="385" customWidth="1"/>
    <col min="12331" max="12331" width="7.7109375" style="385" customWidth="1"/>
    <col min="12332" max="12332" width="8.42578125" style="385" customWidth="1"/>
    <col min="12333" max="12333" width="13.7109375" style="385" customWidth="1"/>
    <col min="12334" max="12334" width="11.28515625" style="385" customWidth="1"/>
    <col min="12335" max="12335" width="12.28515625" style="385" customWidth="1"/>
    <col min="12336" max="12336" width="11.7109375" style="385" customWidth="1"/>
    <col min="12337" max="12337" width="11.28515625" style="385" customWidth="1"/>
    <col min="12338" max="12338" width="11.5703125" style="385" customWidth="1"/>
    <col min="12339" max="12339" width="10.140625" style="385" bestFit="1" customWidth="1"/>
    <col min="12340" max="12340" width="11.42578125" style="385" customWidth="1"/>
    <col min="12341" max="12341" width="8.7109375" style="385" customWidth="1"/>
    <col min="12342" max="12342" width="13" style="385" customWidth="1"/>
    <col min="12343" max="12557" width="9.140625" style="385"/>
    <col min="12558" max="12558" width="25.28515625" style="385" customWidth="1"/>
    <col min="12559" max="12561" width="11" style="385" customWidth="1"/>
    <col min="12562" max="12562" width="10.140625" style="385" bestFit="1" customWidth="1"/>
    <col min="12563" max="12564" width="10.140625" style="385" customWidth="1"/>
    <col min="12565" max="12567" width="11.7109375" style="385" customWidth="1"/>
    <col min="12568" max="12574" width="9.140625" style="385"/>
    <col min="12575" max="12575" width="10.140625" style="385" bestFit="1" customWidth="1"/>
    <col min="12576" max="12578" width="11.28515625" style="385" customWidth="1"/>
    <col min="12579" max="12581" width="12.28515625" style="385" customWidth="1"/>
    <col min="12582" max="12582" width="10.140625" style="385" bestFit="1" customWidth="1"/>
    <col min="12583" max="12584" width="10.140625" style="385" customWidth="1"/>
    <col min="12585" max="12585" width="10.5703125" style="385" customWidth="1"/>
    <col min="12586" max="12586" width="9" style="385" customWidth="1"/>
    <col min="12587" max="12587" width="7.7109375" style="385" customWidth="1"/>
    <col min="12588" max="12588" width="8.42578125" style="385" customWidth="1"/>
    <col min="12589" max="12589" width="13.7109375" style="385" customWidth="1"/>
    <col min="12590" max="12590" width="11.28515625" style="385" customWidth="1"/>
    <col min="12591" max="12591" width="12.28515625" style="385" customWidth="1"/>
    <col min="12592" max="12592" width="11.7109375" style="385" customWidth="1"/>
    <col min="12593" max="12593" width="11.28515625" style="385" customWidth="1"/>
    <col min="12594" max="12594" width="11.5703125" style="385" customWidth="1"/>
    <col min="12595" max="12595" width="10.140625" style="385" bestFit="1" customWidth="1"/>
    <col min="12596" max="12596" width="11.42578125" style="385" customWidth="1"/>
    <col min="12597" max="12597" width="8.7109375" style="385" customWidth="1"/>
    <col min="12598" max="12598" width="13" style="385" customWidth="1"/>
    <col min="12599" max="12813" width="9.140625" style="385"/>
    <col min="12814" max="12814" width="25.28515625" style="385" customWidth="1"/>
    <col min="12815" max="12817" width="11" style="385" customWidth="1"/>
    <col min="12818" max="12818" width="10.140625" style="385" bestFit="1" customWidth="1"/>
    <col min="12819" max="12820" width="10.140625" style="385" customWidth="1"/>
    <col min="12821" max="12823" width="11.7109375" style="385" customWidth="1"/>
    <col min="12824" max="12830" width="9.140625" style="385"/>
    <col min="12831" max="12831" width="10.140625" style="385" bestFit="1" customWidth="1"/>
    <col min="12832" max="12834" width="11.28515625" style="385" customWidth="1"/>
    <col min="12835" max="12837" width="12.28515625" style="385" customWidth="1"/>
    <col min="12838" max="12838" width="10.140625" style="385" bestFit="1" customWidth="1"/>
    <col min="12839" max="12840" width="10.140625" style="385" customWidth="1"/>
    <col min="12841" max="12841" width="10.5703125" style="385" customWidth="1"/>
    <col min="12842" max="12842" width="9" style="385" customWidth="1"/>
    <col min="12843" max="12843" width="7.7109375" style="385" customWidth="1"/>
    <col min="12844" max="12844" width="8.42578125" style="385" customWidth="1"/>
    <col min="12845" max="12845" width="13.7109375" style="385" customWidth="1"/>
    <col min="12846" max="12846" width="11.28515625" style="385" customWidth="1"/>
    <col min="12847" max="12847" width="12.28515625" style="385" customWidth="1"/>
    <col min="12848" max="12848" width="11.7109375" style="385" customWidth="1"/>
    <col min="12849" max="12849" width="11.28515625" style="385" customWidth="1"/>
    <col min="12850" max="12850" width="11.5703125" style="385" customWidth="1"/>
    <col min="12851" max="12851" width="10.140625" style="385" bestFit="1" customWidth="1"/>
    <col min="12852" max="12852" width="11.42578125" style="385" customWidth="1"/>
    <col min="12853" max="12853" width="8.7109375" style="385" customWidth="1"/>
    <col min="12854" max="12854" width="13" style="385" customWidth="1"/>
    <col min="12855" max="13069" width="9.140625" style="385"/>
    <col min="13070" max="13070" width="25.28515625" style="385" customWidth="1"/>
    <col min="13071" max="13073" width="11" style="385" customWidth="1"/>
    <col min="13074" max="13074" width="10.140625" style="385" bestFit="1" customWidth="1"/>
    <col min="13075" max="13076" width="10.140625" style="385" customWidth="1"/>
    <col min="13077" max="13079" width="11.7109375" style="385" customWidth="1"/>
    <col min="13080" max="13086" width="9.140625" style="385"/>
    <col min="13087" max="13087" width="10.140625" style="385" bestFit="1" customWidth="1"/>
    <col min="13088" max="13090" width="11.28515625" style="385" customWidth="1"/>
    <col min="13091" max="13093" width="12.28515625" style="385" customWidth="1"/>
    <col min="13094" max="13094" width="10.140625" style="385" bestFit="1" customWidth="1"/>
    <col min="13095" max="13096" width="10.140625" style="385" customWidth="1"/>
    <col min="13097" max="13097" width="10.5703125" style="385" customWidth="1"/>
    <col min="13098" max="13098" width="9" style="385" customWidth="1"/>
    <col min="13099" max="13099" width="7.7109375" style="385" customWidth="1"/>
    <col min="13100" max="13100" width="8.42578125" style="385" customWidth="1"/>
    <col min="13101" max="13101" width="13.7109375" style="385" customWidth="1"/>
    <col min="13102" max="13102" width="11.28515625" style="385" customWidth="1"/>
    <col min="13103" max="13103" width="12.28515625" style="385" customWidth="1"/>
    <col min="13104" max="13104" width="11.7109375" style="385" customWidth="1"/>
    <col min="13105" max="13105" width="11.28515625" style="385" customWidth="1"/>
    <col min="13106" max="13106" width="11.5703125" style="385" customWidth="1"/>
    <col min="13107" max="13107" width="10.140625" style="385" bestFit="1" customWidth="1"/>
    <col min="13108" max="13108" width="11.42578125" style="385" customWidth="1"/>
    <col min="13109" max="13109" width="8.7109375" style="385" customWidth="1"/>
    <col min="13110" max="13110" width="13" style="385" customWidth="1"/>
    <col min="13111" max="13325" width="9.140625" style="385"/>
    <col min="13326" max="13326" width="25.28515625" style="385" customWidth="1"/>
    <col min="13327" max="13329" width="11" style="385" customWidth="1"/>
    <col min="13330" max="13330" width="10.140625" style="385" bestFit="1" customWidth="1"/>
    <col min="13331" max="13332" width="10.140625" style="385" customWidth="1"/>
    <col min="13333" max="13335" width="11.7109375" style="385" customWidth="1"/>
    <col min="13336" max="13342" width="9.140625" style="385"/>
    <col min="13343" max="13343" width="10.140625" style="385" bestFit="1" customWidth="1"/>
    <col min="13344" max="13346" width="11.28515625" style="385" customWidth="1"/>
    <col min="13347" max="13349" width="12.28515625" style="385" customWidth="1"/>
    <col min="13350" max="13350" width="10.140625" style="385" bestFit="1" customWidth="1"/>
    <col min="13351" max="13352" width="10.140625" style="385" customWidth="1"/>
    <col min="13353" max="13353" width="10.5703125" style="385" customWidth="1"/>
    <col min="13354" max="13354" width="9" style="385" customWidth="1"/>
    <col min="13355" max="13355" width="7.7109375" style="385" customWidth="1"/>
    <col min="13356" max="13356" width="8.42578125" style="385" customWidth="1"/>
    <col min="13357" max="13357" width="13.7109375" style="385" customWidth="1"/>
    <col min="13358" max="13358" width="11.28515625" style="385" customWidth="1"/>
    <col min="13359" max="13359" width="12.28515625" style="385" customWidth="1"/>
    <col min="13360" max="13360" width="11.7109375" style="385" customWidth="1"/>
    <col min="13361" max="13361" width="11.28515625" style="385" customWidth="1"/>
    <col min="13362" max="13362" width="11.5703125" style="385" customWidth="1"/>
    <col min="13363" max="13363" width="10.140625" style="385" bestFit="1" customWidth="1"/>
    <col min="13364" max="13364" width="11.42578125" style="385" customWidth="1"/>
    <col min="13365" max="13365" width="8.7109375" style="385" customWidth="1"/>
    <col min="13366" max="13366" width="13" style="385" customWidth="1"/>
    <col min="13367" max="13581" width="9.140625" style="385"/>
    <col min="13582" max="13582" width="25.28515625" style="385" customWidth="1"/>
    <col min="13583" max="13585" width="11" style="385" customWidth="1"/>
    <col min="13586" max="13586" width="10.140625" style="385" bestFit="1" customWidth="1"/>
    <col min="13587" max="13588" width="10.140625" style="385" customWidth="1"/>
    <col min="13589" max="13591" width="11.7109375" style="385" customWidth="1"/>
    <col min="13592" max="13598" width="9.140625" style="385"/>
    <col min="13599" max="13599" width="10.140625" style="385" bestFit="1" customWidth="1"/>
    <col min="13600" max="13602" width="11.28515625" style="385" customWidth="1"/>
    <col min="13603" max="13605" width="12.28515625" style="385" customWidth="1"/>
    <col min="13606" max="13606" width="10.140625" style="385" bestFit="1" customWidth="1"/>
    <col min="13607" max="13608" width="10.140625" style="385" customWidth="1"/>
    <col min="13609" max="13609" width="10.5703125" style="385" customWidth="1"/>
    <col min="13610" max="13610" width="9" style="385" customWidth="1"/>
    <col min="13611" max="13611" width="7.7109375" style="385" customWidth="1"/>
    <col min="13612" max="13612" width="8.42578125" style="385" customWidth="1"/>
    <col min="13613" max="13613" width="13.7109375" style="385" customWidth="1"/>
    <col min="13614" max="13614" width="11.28515625" style="385" customWidth="1"/>
    <col min="13615" max="13615" width="12.28515625" style="385" customWidth="1"/>
    <col min="13616" max="13616" width="11.7109375" style="385" customWidth="1"/>
    <col min="13617" max="13617" width="11.28515625" style="385" customWidth="1"/>
    <col min="13618" max="13618" width="11.5703125" style="385" customWidth="1"/>
    <col min="13619" max="13619" width="10.140625" style="385" bestFit="1" customWidth="1"/>
    <col min="13620" max="13620" width="11.42578125" style="385" customWidth="1"/>
    <col min="13621" max="13621" width="8.7109375" style="385" customWidth="1"/>
    <col min="13622" max="13622" width="13" style="385" customWidth="1"/>
    <col min="13623" max="13837" width="9.140625" style="385"/>
    <col min="13838" max="13838" width="25.28515625" style="385" customWidth="1"/>
    <col min="13839" max="13841" width="11" style="385" customWidth="1"/>
    <col min="13842" max="13842" width="10.140625" style="385" bestFit="1" customWidth="1"/>
    <col min="13843" max="13844" width="10.140625" style="385" customWidth="1"/>
    <col min="13845" max="13847" width="11.7109375" style="385" customWidth="1"/>
    <col min="13848" max="13854" width="9.140625" style="385"/>
    <col min="13855" max="13855" width="10.140625" style="385" bestFit="1" customWidth="1"/>
    <col min="13856" max="13858" width="11.28515625" style="385" customWidth="1"/>
    <col min="13859" max="13861" width="12.28515625" style="385" customWidth="1"/>
    <col min="13862" max="13862" width="10.140625" style="385" bestFit="1" customWidth="1"/>
    <col min="13863" max="13864" width="10.140625" style="385" customWidth="1"/>
    <col min="13865" max="13865" width="10.5703125" style="385" customWidth="1"/>
    <col min="13866" max="13866" width="9" style="385" customWidth="1"/>
    <col min="13867" max="13867" width="7.7109375" style="385" customWidth="1"/>
    <col min="13868" max="13868" width="8.42578125" style="385" customWidth="1"/>
    <col min="13869" max="13869" width="13.7109375" style="385" customWidth="1"/>
    <col min="13870" max="13870" width="11.28515625" style="385" customWidth="1"/>
    <col min="13871" max="13871" width="12.28515625" style="385" customWidth="1"/>
    <col min="13872" max="13872" width="11.7109375" style="385" customWidth="1"/>
    <col min="13873" max="13873" width="11.28515625" style="385" customWidth="1"/>
    <col min="13874" max="13874" width="11.5703125" style="385" customWidth="1"/>
    <col min="13875" max="13875" width="10.140625" style="385" bestFit="1" customWidth="1"/>
    <col min="13876" max="13876" width="11.42578125" style="385" customWidth="1"/>
    <col min="13877" max="13877" width="8.7109375" style="385" customWidth="1"/>
    <col min="13878" max="13878" width="13" style="385" customWidth="1"/>
    <col min="13879" max="14093" width="9.140625" style="385"/>
    <col min="14094" max="14094" width="25.28515625" style="385" customWidth="1"/>
    <col min="14095" max="14097" width="11" style="385" customWidth="1"/>
    <col min="14098" max="14098" width="10.140625" style="385" bestFit="1" customWidth="1"/>
    <col min="14099" max="14100" width="10.140625" style="385" customWidth="1"/>
    <col min="14101" max="14103" width="11.7109375" style="385" customWidth="1"/>
    <col min="14104" max="14110" width="9.140625" style="385"/>
    <col min="14111" max="14111" width="10.140625" style="385" bestFit="1" customWidth="1"/>
    <col min="14112" max="14114" width="11.28515625" style="385" customWidth="1"/>
    <col min="14115" max="14117" width="12.28515625" style="385" customWidth="1"/>
    <col min="14118" max="14118" width="10.140625" style="385" bestFit="1" customWidth="1"/>
    <col min="14119" max="14120" width="10.140625" style="385" customWidth="1"/>
    <col min="14121" max="14121" width="10.5703125" style="385" customWidth="1"/>
    <col min="14122" max="14122" width="9" style="385" customWidth="1"/>
    <col min="14123" max="14123" width="7.7109375" style="385" customWidth="1"/>
    <col min="14124" max="14124" width="8.42578125" style="385" customWidth="1"/>
    <col min="14125" max="14125" width="13.7109375" style="385" customWidth="1"/>
    <col min="14126" max="14126" width="11.28515625" style="385" customWidth="1"/>
    <col min="14127" max="14127" width="12.28515625" style="385" customWidth="1"/>
    <col min="14128" max="14128" width="11.7109375" style="385" customWidth="1"/>
    <col min="14129" max="14129" width="11.28515625" style="385" customWidth="1"/>
    <col min="14130" max="14130" width="11.5703125" style="385" customWidth="1"/>
    <col min="14131" max="14131" width="10.140625" style="385" bestFit="1" customWidth="1"/>
    <col min="14132" max="14132" width="11.42578125" style="385" customWidth="1"/>
    <col min="14133" max="14133" width="8.7109375" style="385" customWidth="1"/>
    <col min="14134" max="14134" width="13" style="385" customWidth="1"/>
    <col min="14135" max="14349" width="9.140625" style="385"/>
    <col min="14350" max="14350" width="25.28515625" style="385" customWidth="1"/>
    <col min="14351" max="14353" width="11" style="385" customWidth="1"/>
    <col min="14354" max="14354" width="10.140625" style="385" bestFit="1" customWidth="1"/>
    <col min="14355" max="14356" width="10.140625" style="385" customWidth="1"/>
    <col min="14357" max="14359" width="11.7109375" style="385" customWidth="1"/>
    <col min="14360" max="14366" width="9.140625" style="385"/>
    <col min="14367" max="14367" width="10.140625" style="385" bestFit="1" customWidth="1"/>
    <col min="14368" max="14370" width="11.28515625" style="385" customWidth="1"/>
    <col min="14371" max="14373" width="12.28515625" style="385" customWidth="1"/>
    <col min="14374" max="14374" width="10.140625" style="385" bestFit="1" customWidth="1"/>
    <col min="14375" max="14376" width="10.140625" style="385" customWidth="1"/>
    <col min="14377" max="14377" width="10.5703125" style="385" customWidth="1"/>
    <col min="14378" max="14378" width="9" style="385" customWidth="1"/>
    <col min="14379" max="14379" width="7.7109375" style="385" customWidth="1"/>
    <col min="14380" max="14380" width="8.42578125" style="385" customWidth="1"/>
    <col min="14381" max="14381" width="13.7109375" style="385" customWidth="1"/>
    <col min="14382" max="14382" width="11.28515625" style="385" customWidth="1"/>
    <col min="14383" max="14383" width="12.28515625" style="385" customWidth="1"/>
    <col min="14384" max="14384" width="11.7109375" style="385" customWidth="1"/>
    <col min="14385" max="14385" width="11.28515625" style="385" customWidth="1"/>
    <col min="14386" max="14386" width="11.5703125" style="385" customWidth="1"/>
    <col min="14387" max="14387" width="10.140625" style="385" bestFit="1" customWidth="1"/>
    <col min="14388" max="14388" width="11.42578125" style="385" customWidth="1"/>
    <col min="14389" max="14389" width="8.7109375" style="385" customWidth="1"/>
    <col min="14390" max="14390" width="13" style="385" customWidth="1"/>
    <col min="14391" max="14605" width="9.140625" style="385"/>
    <col min="14606" max="14606" width="25.28515625" style="385" customWidth="1"/>
    <col min="14607" max="14609" width="11" style="385" customWidth="1"/>
    <col min="14610" max="14610" width="10.140625" style="385" bestFit="1" customWidth="1"/>
    <col min="14611" max="14612" width="10.140625" style="385" customWidth="1"/>
    <col min="14613" max="14615" width="11.7109375" style="385" customWidth="1"/>
    <col min="14616" max="14622" width="9.140625" style="385"/>
    <col min="14623" max="14623" width="10.140625" style="385" bestFit="1" customWidth="1"/>
    <col min="14624" max="14626" width="11.28515625" style="385" customWidth="1"/>
    <col min="14627" max="14629" width="12.28515625" style="385" customWidth="1"/>
    <col min="14630" max="14630" width="10.140625" style="385" bestFit="1" customWidth="1"/>
    <col min="14631" max="14632" width="10.140625" style="385" customWidth="1"/>
    <col min="14633" max="14633" width="10.5703125" style="385" customWidth="1"/>
    <col min="14634" max="14634" width="9" style="385" customWidth="1"/>
    <col min="14635" max="14635" width="7.7109375" style="385" customWidth="1"/>
    <col min="14636" max="14636" width="8.42578125" style="385" customWidth="1"/>
    <col min="14637" max="14637" width="13.7109375" style="385" customWidth="1"/>
    <col min="14638" max="14638" width="11.28515625" style="385" customWidth="1"/>
    <col min="14639" max="14639" width="12.28515625" style="385" customWidth="1"/>
    <col min="14640" max="14640" width="11.7109375" style="385" customWidth="1"/>
    <col min="14641" max="14641" width="11.28515625" style="385" customWidth="1"/>
    <col min="14642" max="14642" width="11.5703125" style="385" customWidth="1"/>
    <col min="14643" max="14643" width="10.140625" style="385" bestFit="1" customWidth="1"/>
    <col min="14644" max="14644" width="11.42578125" style="385" customWidth="1"/>
    <col min="14645" max="14645" width="8.7109375" style="385" customWidth="1"/>
    <col min="14646" max="14646" width="13" style="385" customWidth="1"/>
    <col min="14647" max="14861" width="9.140625" style="385"/>
    <col min="14862" max="14862" width="25.28515625" style="385" customWidth="1"/>
    <col min="14863" max="14865" width="11" style="385" customWidth="1"/>
    <col min="14866" max="14866" width="10.140625" style="385" bestFit="1" customWidth="1"/>
    <col min="14867" max="14868" width="10.140625" style="385" customWidth="1"/>
    <col min="14869" max="14871" width="11.7109375" style="385" customWidth="1"/>
    <col min="14872" max="14878" width="9.140625" style="385"/>
    <col min="14879" max="14879" width="10.140625" style="385" bestFit="1" customWidth="1"/>
    <col min="14880" max="14882" width="11.28515625" style="385" customWidth="1"/>
    <col min="14883" max="14885" width="12.28515625" style="385" customWidth="1"/>
    <col min="14886" max="14886" width="10.140625" style="385" bestFit="1" customWidth="1"/>
    <col min="14887" max="14888" width="10.140625" style="385" customWidth="1"/>
    <col min="14889" max="14889" width="10.5703125" style="385" customWidth="1"/>
    <col min="14890" max="14890" width="9" style="385" customWidth="1"/>
    <col min="14891" max="14891" width="7.7109375" style="385" customWidth="1"/>
    <col min="14892" max="14892" width="8.42578125" style="385" customWidth="1"/>
    <col min="14893" max="14893" width="13.7109375" style="385" customWidth="1"/>
    <col min="14894" max="14894" width="11.28515625" style="385" customWidth="1"/>
    <col min="14895" max="14895" width="12.28515625" style="385" customWidth="1"/>
    <col min="14896" max="14896" width="11.7109375" style="385" customWidth="1"/>
    <col min="14897" max="14897" width="11.28515625" style="385" customWidth="1"/>
    <col min="14898" max="14898" width="11.5703125" style="385" customWidth="1"/>
    <col min="14899" max="14899" width="10.140625" style="385" bestFit="1" customWidth="1"/>
    <col min="14900" max="14900" width="11.42578125" style="385" customWidth="1"/>
    <col min="14901" max="14901" width="8.7109375" style="385" customWidth="1"/>
    <col min="14902" max="14902" width="13" style="385" customWidth="1"/>
    <col min="14903" max="15117" width="9.140625" style="385"/>
    <col min="15118" max="15118" width="25.28515625" style="385" customWidth="1"/>
    <col min="15119" max="15121" width="11" style="385" customWidth="1"/>
    <col min="15122" max="15122" width="10.140625" style="385" bestFit="1" customWidth="1"/>
    <col min="15123" max="15124" width="10.140625" style="385" customWidth="1"/>
    <col min="15125" max="15127" width="11.7109375" style="385" customWidth="1"/>
    <col min="15128" max="15134" width="9.140625" style="385"/>
    <col min="15135" max="15135" width="10.140625" style="385" bestFit="1" customWidth="1"/>
    <col min="15136" max="15138" width="11.28515625" style="385" customWidth="1"/>
    <col min="15139" max="15141" width="12.28515625" style="385" customWidth="1"/>
    <col min="15142" max="15142" width="10.140625" style="385" bestFit="1" customWidth="1"/>
    <col min="15143" max="15144" width="10.140625" style="385" customWidth="1"/>
    <col min="15145" max="15145" width="10.5703125" style="385" customWidth="1"/>
    <col min="15146" max="15146" width="9" style="385" customWidth="1"/>
    <col min="15147" max="15147" width="7.7109375" style="385" customWidth="1"/>
    <col min="15148" max="15148" width="8.42578125" style="385" customWidth="1"/>
    <col min="15149" max="15149" width="13.7109375" style="385" customWidth="1"/>
    <col min="15150" max="15150" width="11.28515625" style="385" customWidth="1"/>
    <col min="15151" max="15151" width="12.28515625" style="385" customWidth="1"/>
    <col min="15152" max="15152" width="11.7109375" style="385" customWidth="1"/>
    <col min="15153" max="15153" width="11.28515625" style="385" customWidth="1"/>
    <col min="15154" max="15154" width="11.5703125" style="385" customWidth="1"/>
    <col min="15155" max="15155" width="10.140625" style="385" bestFit="1" customWidth="1"/>
    <col min="15156" max="15156" width="11.42578125" style="385" customWidth="1"/>
    <col min="15157" max="15157" width="8.7109375" style="385" customWidth="1"/>
    <col min="15158" max="15158" width="13" style="385" customWidth="1"/>
    <col min="15159" max="15373" width="9.140625" style="385"/>
    <col min="15374" max="15374" width="25.28515625" style="385" customWidth="1"/>
    <col min="15375" max="15377" width="11" style="385" customWidth="1"/>
    <col min="15378" max="15378" width="10.140625" style="385" bestFit="1" customWidth="1"/>
    <col min="15379" max="15380" width="10.140625" style="385" customWidth="1"/>
    <col min="15381" max="15383" width="11.7109375" style="385" customWidth="1"/>
    <col min="15384" max="15390" width="9.140625" style="385"/>
    <col min="15391" max="15391" width="10.140625" style="385" bestFit="1" customWidth="1"/>
    <col min="15392" max="15394" width="11.28515625" style="385" customWidth="1"/>
    <col min="15395" max="15397" width="12.28515625" style="385" customWidth="1"/>
    <col min="15398" max="15398" width="10.140625" style="385" bestFit="1" customWidth="1"/>
    <col min="15399" max="15400" width="10.140625" style="385" customWidth="1"/>
    <col min="15401" max="15401" width="10.5703125" style="385" customWidth="1"/>
    <col min="15402" max="15402" width="9" style="385" customWidth="1"/>
    <col min="15403" max="15403" width="7.7109375" style="385" customWidth="1"/>
    <col min="15404" max="15404" width="8.42578125" style="385" customWidth="1"/>
    <col min="15405" max="15405" width="13.7109375" style="385" customWidth="1"/>
    <col min="15406" max="15406" width="11.28515625" style="385" customWidth="1"/>
    <col min="15407" max="15407" width="12.28515625" style="385" customWidth="1"/>
    <col min="15408" max="15408" width="11.7109375" style="385" customWidth="1"/>
    <col min="15409" max="15409" width="11.28515625" style="385" customWidth="1"/>
    <col min="15410" max="15410" width="11.5703125" style="385" customWidth="1"/>
    <col min="15411" max="15411" width="10.140625" style="385" bestFit="1" customWidth="1"/>
    <col min="15412" max="15412" width="11.42578125" style="385" customWidth="1"/>
    <col min="15413" max="15413" width="8.7109375" style="385" customWidth="1"/>
    <col min="15414" max="15414" width="13" style="385" customWidth="1"/>
    <col min="15415" max="15629" width="9.140625" style="385"/>
    <col min="15630" max="15630" width="25.28515625" style="385" customWidth="1"/>
    <col min="15631" max="15633" width="11" style="385" customWidth="1"/>
    <col min="15634" max="15634" width="10.140625" style="385" bestFit="1" customWidth="1"/>
    <col min="15635" max="15636" width="10.140625" style="385" customWidth="1"/>
    <col min="15637" max="15639" width="11.7109375" style="385" customWidth="1"/>
    <col min="15640" max="15646" width="9.140625" style="385"/>
    <col min="15647" max="15647" width="10.140625" style="385" bestFit="1" customWidth="1"/>
    <col min="15648" max="15650" width="11.28515625" style="385" customWidth="1"/>
    <col min="15651" max="15653" width="12.28515625" style="385" customWidth="1"/>
    <col min="15654" max="15654" width="10.140625" style="385" bestFit="1" customWidth="1"/>
    <col min="15655" max="15656" width="10.140625" style="385" customWidth="1"/>
    <col min="15657" max="15657" width="10.5703125" style="385" customWidth="1"/>
    <col min="15658" max="15658" width="9" style="385" customWidth="1"/>
    <col min="15659" max="15659" width="7.7109375" style="385" customWidth="1"/>
    <col min="15660" max="15660" width="8.42578125" style="385" customWidth="1"/>
    <col min="15661" max="15661" width="13.7109375" style="385" customWidth="1"/>
    <col min="15662" max="15662" width="11.28515625" style="385" customWidth="1"/>
    <col min="15663" max="15663" width="12.28515625" style="385" customWidth="1"/>
    <col min="15664" max="15664" width="11.7109375" style="385" customWidth="1"/>
    <col min="15665" max="15665" width="11.28515625" style="385" customWidth="1"/>
    <col min="15666" max="15666" width="11.5703125" style="385" customWidth="1"/>
    <col min="15667" max="15667" width="10.140625" style="385" bestFit="1" customWidth="1"/>
    <col min="15668" max="15668" width="11.42578125" style="385" customWidth="1"/>
    <col min="15669" max="15669" width="8.7109375" style="385" customWidth="1"/>
    <col min="15670" max="15670" width="13" style="385" customWidth="1"/>
    <col min="15671" max="15885" width="9.140625" style="385"/>
    <col min="15886" max="15886" width="25.28515625" style="385" customWidth="1"/>
    <col min="15887" max="15889" width="11" style="385" customWidth="1"/>
    <col min="15890" max="15890" width="10.140625" style="385" bestFit="1" customWidth="1"/>
    <col min="15891" max="15892" width="10.140625" style="385" customWidth="1"/>
    <col min="15893" max="15895" width="11.7109375" style="385" customWidth="1"/>
    <col min="15896" max="15902" width="9.140625" style="385"/>
    <col min="15903" max="15903" width="10.140625" style="385" bestFit="1" customWidth="1"/>
    <col min="15904" max="15906" width="11.28515625" style="385" customWidth="1"/>
    <col min="15907" max="15909" width="12.28515625" style="385" customWidth="1"/>
    <col min="15910" max="15910" width="10.140625" style="385" bestFit="1" customWidth="1"/>
    <col min="15911" max="15912" width="10.140625" style="385" customWidth="1"/>
    <col min="15913" max="15913" width="10.5703125" style="385" customWidth="1"/>
    <col min="15914" max="15914" width="9" style="385" customWidth="1"/>
    <col min="15915" max="15915" width="7.7109375" style="385" customWidth="1"/>
    <col min="15916" max="15916" width="8.42578125" style="385" customWidth="1"/>
    <col min="15917" max="15917" width="13.7109375" style="385" customWidth="1"/>
    <col min="15918" max="15918" width="11.28515625" style="385" customWidth="1"/>
    <col min="15919" max="15919" width="12.28515625" style="385" customWidth="1"/>
    <col min="15920" max="15920" width="11.7109375" style="385" customWidth="1"/>
    <col min="15921" max="15921" width="11.28515625" style="385" customWidth="1"/>
    <col min="15922" max="15922" width="11.5703125" style="385" customWidth="1"/>
    <col min="15923" max="15923" width="10.140625" style="385" bestFit="1" customWidth="1"/>
    <col min="15924" max="15924" width="11.42578125" style="385" customWidth="1"/>
    <col min="15925" max="15925" width="8.7109375" style="385" customWidth="1"/>
    <col min="15926" max="15926" width="13" style="385" customWidth="1"/>
    <col min="15927" max="16141" width="9.140625" style="385"/>
    <col min="16142" max="16142" width="25.28515625" style="385" customWidth="1"/>
    <col min="16143" max="16145" width="11" style="385" customWidth="1"/>
    <col min="16146" max="16146" width="10.140625" style="385" bestFit="1" customWidth="1"/>
    <col min="16147" max="16148" width="10.140625" style="385" customWidth="1"/>
    <col min="16149" max="16151" width="11.7109375" style="385" customWidth="1"/>
    <col min="16152" max="16158" width="9.140625" style="385"/>
    <col min="16159" max="16159" width="10.140625" style="385" bestFit="1" customWidth="1"/>
    <col min="16160" max="16162" width="11.28515625" style="385" customWidth="1"/>
    <col min="16163" max="16165" width="12.28515625" style="385" customWidth="1"/>
    <col min="16166" max="16166" width="10.140625" style="385" bestFit="1" customWidth="1"/>
    <col min="16167" max="16168" width="10.140625" style="385" customWidth="1"/>
    <col min="16169" max="16169" width="10.5703125" style="385" customWidth="1"/>
    <col min="16170" max="16170" width="9" style="385" customWidth="1"/>
    <col min="16171" max="16171" width="7.7109375" style="385" customWidth="1"/>
    <col min="16172" max="16172" width="8.42578125" style="385" customWidth="1"/>
    <col min="16173" max="16173" width="13.7109375" style="385" customWidth="1"/>
    <col min="16174" max="16174" width="11.28515625" style="385" customWidth="1"/>
    <col min="16175" max="16175" width="12.28515625" style="385" customWidth="1"/>
    <col min="16176" max="16176" width="11.7109375" style="385" customWidth="1"/>
    <col min="16177" max="16177" width="11.28515625" style="385" customWidth="1"/>
    <col min="16178" max="16178" width="11.5703125" style="385" customWidth="1"/>
    <col min="16179" max="16179" width="10.140625" style="385" bestFit="1" customWidth="1"/>
    <col min="16180" max="16180" width="11.42578125" style="385" customWidth="1"/>
    <col min="16181" max="16181" width="8.7109375" style="385" customWidth="1"/>
    <col min="16182" max="16182" width="13" style="385" customWidth="1"/>
    <col min="16183" max="16384" width="9.140625" style="385"/>
  </cols>
  <sheetData>
    <row r="1" spans="1:55" s="275" customFormat="1" ht="12.75" customHeight="1" x14ac:dyDescent="0.2">
      <c r="A1" s="816" t="s">
        <v>973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383"/>
      <c r="P1" s="383"/>
      <c r="Q1" s="383"/>
      <c r="Y1" s="266"/>
      <c r="Z1" s="266"/>
      <c r="AA1" s="266"/>
      <c r="AB1" s="266"/>
      <c r="AQ1" s="266"/>
      <c r="AR1" s="266"/>
      <c r="AS1" s="266"/>
      <c r="AT1" s="266"/>
      <c r="AU1" s="266"/>
      <c r="AV1" s="266"/>
      <c r="AW1" s="266"/>
      <c r="AX1" s="266"/>
      <c r="BA1" s="817"/>
      <c r="BB1" s="817"/>
    </row>
    <row r="2" spans="1:55" s="275" customFormat="1" x14ac:dyDescent="0.2">
      <c r="A2" s="384"/>
      <c r="Y2" s="266"/>
      <c r="Z2" s="266"/>
      <c r="AA2" s="266"/>
      <c r="AB2" s="266"/>
      <c r="AQ2" s="266"/>
      <c r="AR2" s="266"/>
      <c r="AS2" s="266"/>
      <c r="AT2" s="266"/>
      <c r="AU2" s="266"/>
      <c r="AV2" s="266"/>
      <c r="AW2" s="266"/>
      <c r="AX2" s="266"/>
      <c r="BB2" s="266"/>
    </row>
    <row r="3" spans="1:55" s="275" customFormat="1" x14ac:dyDescent="0.2">
      <c r="A3" s="384"/>
      <c r="J3" s="818" t="s">
        <v>838</v>
      </c>
      <c r="K3" s="818"/>
      <c r="L3" s="818"/>
      <c r="M3" s="818"/>
      <c r="N3" s="818"/>
      <c r="O3" s="818"/>
      <c r="P3" s="818"/>
      <c r="Q3" s="818"/>
      <c r="R3" s="818"/>
      <c r="S3" s="818"/>
      <c r="T3" s="818"/>
      <c r="U3" s="818"/>
      <c r="V3" s="818"/>
      <c r="W3" s="818"/>
      <c r="X3" s="818"/>
      <c r="Y3" s="818"/>
      <c r="Z3" s="818"/>
      <c r="AA3" s="818"/>
      <c r="AB3" s="818"/>
      <c r="AC3" s="818"/>
      <c r="AD3" s="818"/>
      <c r="AE3" s="818"/>
      <c r="AF3" s="818"/>
      <c r="AG3" s="818"/>
      <c r="AH3" s="818"/>
      <c r="AI3" s="818"/>
      <c r="AJ3" s="818"/>
      <c r="AK3" s="818"/>
      <c r="AL3" s="818"/>
      <c r="AM3" s="818"/>
      <c r="AN3" s="818"/>
      <c r="AO3" s="818"/>
      <c r="AP3" s="818"/>
      <c r="AQ3" s="818"/>
      <c r="AR3" s="818"/>
      <c r="AS3" s="818"/>
      <c r="AT3" s="818"/>
      <c r="AU3" s="818"/>
      <c r="AV3" s="818"/>
      <c r="AW3" s="818"/>
      <c r="AX3" s="818"/>
      <c r="AY3" s="818"/>
      <c r="AZ3" s="818"/>
      <c r="BA3" s="818"/>
      <c r="BB3" s="818"/>
    </row>
    <row r="4" spans="1:55" ht="14.25" customHeight="1" x14ac:dyDescent="0.2">
      <c r="BB4" s="387" t="s">
        <v>146</v>
      </c>
    </row>
    <row r="5" spans="1:55" s="391" customFormat="1" ht="75.75" customHeight="1" x14ac:dyDescent="0.2">
      <c r="A5" s="388" t="s">
        <v>147</v>
      </c>
      <c r="B5" s="389" t="s">
        <v>689</v>
      </c>
      <c r="C5" s="389" t="s">
        <v>949</v>
      </c>
      <c r="D5" s="389" t="s">
        <v>690</v>
      </c>
      <c r="E5" s="389" t="s">
        <v>691</v>
      </c>
      <c r="F5" s="389" t="s">
        <v>692</v>
      </c>
      <c r="G5" s="389" t="s">
        <v>950</v>
      </c>
      <c r="H5" s="389" t="s">
        <v>200</v>
      </c>
      <c r="I5" s="389" t="s">
        <v>693</v>
      </c>
      <c r="J5" s="389" t="s">
        <v>951</v>
      </c>
      <c r="K5" s="389" t="s">
        <v>952</v>
      </c>
      <c r="L5" s="389" t="s">
        <v>195</v>
      </c>
      <c r="M5" s="389" t="s">
        <v>201</v>
      </c>
      <c r="N5" s="389" t="s">
        <v>187</v>
      </c>
      <c r="O5" s="389" t="s">
        <v>953</v>
      </c>
      <c r="P5" s="389" t="s">
        <v>196</v>
      </c>
      <c r="Q5" s="389" t="s">
        <v>202</v>
      </c>
      <c r="R5" s="389" t="s">
        <v>188</v>
      </c>
      <c r="S5" s="389" t="s">
        <v>954</v>
      </c>
      <c r="T5" s="389" t="s">
        <v>197</v>
      </c>
      <c r="U5" s="389" t="s">
        <v>694</v>
      </c>
      <c r="V5" s="389" t="s">
        <v>148</v>
      </c>
      <c r="W5" s="389" t="s">
        <v>935</v>
      </c>
      <c r="X5" s="389" t="s">
        <v>695</v>
      </c>
      <c r="Y5" s="390" t="s">
        <v>189</v>
      </c>
      <c r="Z5" s="390" t="s">
        <v>958</v>
      </c>
      <c r="AA5" s="390" t="s">
        <v>696</v>
      </c>
      <c r="AB5" s="390" t="s">
        <v>697</v>
      </c>
      <c r="AC5" s="389" t="s">
        <v>190</v>
      </c>
      <c r="AD5" s="389" t="s">
        <v>955</v>
      </c>
      <c r="AE5" s="389" t="s">
        <v>198</v>
      </c>
      <c r="AF5" s="389" t="s">
        <v>698</v>
      </c>
      <c r="AG5" s="389" t="s">
        <v>191</v>
      </c>
      <c r="AH5" s="389" t="s">
        <v>956</v>
      </c>
      <c r="AI5" s="389" t="s">
        <v>203</v>
      </c>
      <c r="AJ5" s="389" t="s">
        <v>699</v>
      </c>
      <c r="AK5" s="389" t="s">
        <v>192</v>
      </c>
      <c r="AL5" s="389" t="s">
        <v>959</v>
      </c>
      <c r="AM5" s="389" t="s">
        <v>957</v>
      </c>
      <c r="AN5" s="389" t="s">
        <v>199</v>
      </c>
      <c r="AO5" s="389" t="s">
        <v>700</v>
      </c>
      <c r="AP5" s="389" t="s">
        <v>148</v>
      </c>
      <c r="AQ5" s="390" t="s">
        <v>193</v>
      </c>
      <c r="AR5" s="390" t="s">
        <v>960</v>
      </c>
      <c r="AS5" s="390" t="s">
        <v>701</v>
      </c>
      <c r="AT5" s="390" t="s">
        <v>702</v>
      </c>
      <c r="AU5" s="390" t="s">
        <v>194</v>
      </c>
      <c r="AV5" s="390" t="s">
        <v>961</v>
      </c>
      <c r="AW5" s="390" t="s">
        <v>703</v>
      </c>
      <c r="AX5" s="390" t="s">
        <v>704</v>
      </c>
      <c r="AY5" s="389" t="s">
        <v>205</v>
      </c>
      <c r="AZ5" s="389" t="s">
        <v>206</v>
      </c>
      <c r="BA5" s="389" t="s">
        <v>207</v>
      </c>
      <c r="BB5" s="390" t="s">
        <v>208</v>
      </c>
    </row>
    <row r="6" spans="1:55" s="18" customFormat="1" ht="36" customHeight="1" x14ac:dyDescent="0.2">
      <c r="A6" s="639" t="s">
        <v>149</v>
      </c>
      <c r="B6" s="640">
        <v>12456000</v>
      </c>
      <c r="C6" s="640">
        <v>1536000</v>
      </c>
      <c r="D6" s="640">
        <f>B6+C6</f>
        <v>13992000</v>
      </c>
      <c r="E6" s="640">
        <v>13486376</v>
      </c>
      <c r="F6" s="640">
        <v>2871000</v>
      </c>
      <c r="G6" s="640">
        <v>321000</v>
      </c>
      <c r="H6" s="640">
        <f>F6+G6</f>
        <v>3192000</v>
      </c>
      <c r="I6" s="640">
        <v>2876165</v>
      </c>
      <c r="J6" s="640">
        <v>7794000</v>
      </c>
      <c r="K6" s="640">
        <v>-3588164</v>
      </c>
      <c r="L6" s="640">
        <f>J6+K6</f>
        <v>4205836</v>
      </c>
      <c r="M6" s="640">
        <v>4129690</v>
      </c>
      <c r="N6" s="640"/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>
        <f>B6+F6+J6+N6+R6+V6</f>
        <v>23121000</v>
      </c>
      <c r="Z6" s="640">
        <f>C6+G6+K6+O6+S6+W6</f>
        <v>-1731164</v>
      </c>
      <c r="AA6" s="640">
        <f>D6+H6+L6+P6+T6+X6</f>
        <v>21389836</v>
      </c>
      <c r="AB6" s="640">
        <f t="shared" ref="AB6:AB22" si="0">E6+I6+M6+Q6+U6</f>
        <v>20492231</v>
      </c>
      <c r="AC6" s="640">
        <v>381000</v>
      </c>
      <c r="AD6" s="640">
        <v>0</v>
      </c>
      <c r="AE6" s="640">
        <v>381000</v>
      </c>
      <c r="AF6" s="640">
        <v>346995</v>
      </c>
      <c r="AG6" s="640"/>
      <c r="AH6" s="640"/>
      <c r="AI6" s="640"/>
      <c r="AJ6" s="640"/>
      <c r="AK6" s="640"/>
      <c r="AL6" s="640"/>
      <c r="AM6" s="640"/>
      <c r="AN6" s="640"/>
      <c r="AO6" s="640"/>
      <c r="AP6" s="640"/>
      <c r="AQ6" s="640">
        <f t="shared" ref="AQ6:AQ14" si="1">AC6+AG6+AK6+AP6</f>
        <v>381000</v>
      </c>
      <c r="AR6" s="640"/>
      <c r="AS6" s="640">
        <f t="shared" ref="AS6:AS14" si="2">AE6+AI6+AN6</f>
        <v>381000</v>
      </c>
      <c r="AT6" s="640">
        <f t="shared" ref="AT6:AT14" si="3">AF6</f>
        <v>346995</v>
      </c>
      <c r="AU6" s="640">
        <f>Y6+AQ6</f>
        <v>23502000</v>
      </c>
      <c r="AV6" s="640">
        <f>Z6+AR6</f>
        <v>-1731164</v>
      </c>
      <c r="AW6" s="640">
        <f>AA6+AS6</f>
        <v>21770836</v>
      </c>
      <c r="AX6" s="640">
        <f>AB6+AT6</f>
        <v>20839226</v>
      </c>
      <c r="AY6" s="640"/>
      <c r="AZ6" s="640">
        <v>20839226</v>
      </c>
      <c r="BA6" s="640"/>
      <c r="BB6" s="640">
        <f>SUM(AY6:BA6)</f>
        <v>20839226</v>
      </c>
    </row>
    <row r="7" spans="1:55" s="394" customFormat="1" ht="58.5" customHeight="1" x14ac:dyDescent="0.2">
      <c r="A7" s="392" t="s">
        <v>150</v>
      </c>
      <c r="B7" s="380"/>
      <c r="C7" s="378">
        <v>0</v>
      </c>
      <c r="D7" s="378">
        <f t="shared" ref="D7:D57" si="4">B7+C7</f>
        <v>0</v>
      </c>
      <c r="E7" s="380"/>
      <c r="F7" s="380"/>
      <c r="G7" s="378">
        <v>0</v>
      </c>
      <c r="H7" s="378">
        <f t="shared" ref="H7:H57" si="5">F7+G7</f>
        <v>0</v>
      </c>
      <c r="I7" s="380"/>
      <c r="J7" s="380">
        <v>8690000</v>
      </c>
      <c r="K7" s="378">
        <v>1910000</v>
      </c>
      <c r="L7" s="378">
        <f t="shared" ref="L7:L57" si="6">J7+K7</f>
        <v>10600000</v>
      </c>
      <c r="M7" s="380">
        <v>10557118</v>
      </c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78">
        <f t="shared" ref="Y7:Y14" si="7">B7+F7+J7+N7+R7+V7</f>
        <v>8690000</v>
      </c>
      <c r="Z7" s="378">
        <f t="shared" ref="Z7:Z9" si="8">C7+G7+K7+O7+S7+W7</f>
        <v>1910000</v>
      </c>
      <c r="AA7" s="378">
        <f>D7+H7+L7+P7+T7+X7</f>
        <v>10600000</v>
      </c>
      <c r="AB7" s="378">
        <f t="shared" si="0"/>
        <v>10557118</v>
      </c>
      <c r="AC7" s="380">
        <v>28712000</v>
      </c>
      <c r="AD7" s="378">
        <v>-939000</v>
      </c>
      <c r="AE7" s="380">
        <f>AC7+AD7</f>
        <v>27773000</v>
      </c>
      <c r="AF7" s="380">
        <v>27772004</v>
      </c>
      <c r="AG7" s="380">
        <v>59850000</v>
      </c>
      <c r="AH7" s="378"/>
      <c r="AI7" s="380">
        <f>AG7+AH7</f>
        <v>59850000</v>
      </c>
      <c r="AJ7" s="380">
        <v>59849443</v>
      </c>
      <c r="AK7" s="380"/>
      <c r="AL7" s="380"/>
      <c r="AM7" s="380"/>
      <c r="AN7" s="380"/>
      <c r="AO7" s="380"/>
      <c r="AP7" s="380"/>
      <c r="AQ7" s="378">
        <f t="shared" si="1"/>
        <v>88562000</v>
      </c>
      <c r="AR7" s="378">
        <f>AS7-AQ7</f>
        <v>-939000</v>
      </c>
      <c r="AS7" s="378">
        <f t="shared" si="2"/>
        <v>87623000</v>
      </c>
      <c r="AT7" s="378">
        <f>AF7+AJ7+AO7</f>
        <v>87621447</v>
      </c>
      <c r="AU7" s="378">
        <f t="shared" ref="AU7:AU14" si="9">Y7+AQ7</f>
        <v>97252000</v>
      </c>
      <c r="AV7" s="378">
        <f t="shared" ref="AV7:AV57" si="10">AW7-AU7</f>
        <v>971000</v>
      </c>
      <c r="AW7" s="378">
        <f t="shared" ref="AW7:AX14" si="11">AA7+AS7</f>
        <v>98223000</v>
      </c>
      <c r="AX7" s="378">
        <f t="shared" si="11"/>
        <v>98178565</v>
      </c>
      <c r="AY7" s="380"/>
      <c r="AZ7" s="380">
        <v>98178565</v>
      </c>
      <c r="BA7" s="380">
        <v>0</v>
      </c>
      <c r="BB7" s="378">
        <f t="shared" ref="BB7:BB25" si="12">SUM(AY7:BA7)</f>
        <v>98178565</v>
      </c>
      <c r="BC7" s="393"/>
    </row>
    <row r="8" spans="1:55" s="394" customFormat="1" ht="15.75" customHeight="1" x14ac:dyDescent="0.2">
      <c r="A8" s="392" t="s">
        <v>151</v>
      </c>
      <c r="B8" s="380"/>
      <c r="C8" s="378">
        <v>0</v>
      </c>
      <c r="D8" s="378">
        <f t="shared" si="4"/>
        <v>0</v>
      </c>
      <c r="E8" s="380"/>
      <c r="F8" s="380"/>
      <c r="G8" s="378">
        <v>0</v>
      </c>
      <c r="H8" s="378">
        <f t="shared" si="5"/>
        <v>0</v>
      </c>
      <c r="I8" s="380"/>
      <c r="J8" s="380">
        <v>4572000</v>
      </c>
      <c r="K8" s="378">
        <v>0</v>
      </c>
      <c r="L8" s="378">
        <f t="shared" si="6"/>
        <v>4572000</v>
      </c>
      <c r="M8" s="380">
        <v>4156905</v>
      </c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78">
        <f t="shared" si="7"/>
        <v>4572000</v>
      </c>
      <c r="Z8" s="378">
        <f t="shared" si="8"/>
        <v>0</v>
      </c>
      <c r="AA8" s="378">
        <f t="shared" ref="AA8:AA42" si="13">D8+H8+L8+P8+T8+X8</f>
        <v>4572000</v>
      </c>
      <c r="AB8" s="378">
        <f t="shared" si="0"/>
        <v>4156905</v>
      </c>
      <c r="AC8" s="380"/>
      <c r="AD8" s="378">
        <v>0</v>
      </c>
      <c r="AE8" s="380">
        <f t="shared" ref="AE8:AE57" si="14">AC8+AD8</f>
        <v>0</v>
      </c>
      <c r="AF8" s="380"/>
      <c r="AG8" s="380"/>
      <c r="AH8" s="378"/>
      <c r="AI8" s="380">
        <f t="shared" ref="AI8:AI57" si="15">AG8+AH8</f>
        <v>0</v>
      </c>
      <c r="AJ8" s="380"/>
      <c r="AK8" s="380"/>
      <c r="AL8" s="380"/>
      <c r="AM8" s="380"/>
      <c r="AN8" s="380"/>
      <c r="AO8" s="380"/>
      <c r="AP8" s="380"/>
      <c r="AQ8" s="378">
        <f t="shared" si="1"/>
        <v>0</v>
      </c>
      <c r="AR8" s="378"/>
      <c r="AS8" s="378">
        <f t="shared" si="2"/>
        <v>0</v>
      </c>
      <c r="AT8" s="378">
        <f>AF8+AJ8+AO8</f>
        <v>0</v>
      </c>
      <c r="AU8" s="378">
        <f t="shared" si="9"/>
        <v>4572000</v>
      </c>
      <c r="AV8" s="378">
        <f t="shared" si="10"/>
        <v>0</v>
      </c>
      <c r="AW8" s="378">
        <f t="shared" si="11"/>
        <v>4572000</v>
      </c>
      <c r="AX8" s="378">
        <f t="shared" si="11"/>
        <v>4156905</v>
      </c>
      <c r="AY8" s="380"/>
      <c r="AZ8" s="380">
        <v>4156905</v>
      </c>
      <c r="BA8" s="380">
        <v>0</v>
      </c>
      <c r="BB8" s="378">
        <f t="shared" si="12"/>
        <v>4156905</v>
      </c>
      <c r="BC8" s="393"/>
    </row>
    <row r="9" spans="1:55" s="394" customFormat="1" ht="40.5" customHeight="1" x14ac:dyDescent="0.2">
      <c r="A9" s="392" t="s">
        <v>705</v>
      </c>
      <c r="B9" s="380">
        <v>5824000</v>
      </c>
      <c r="C9" s="378">
        <v>200000</v>
      </c>
      <c r="D9" s="378">
        <f>B9+C9</f>
        <v>6024000</v>
      </c>
      <c r="E9" s="380">
        <v>6023703</v>
      </c>
      <c r="F9" s="380">
        <v>1213000</v>
      </c>
      <c r="G9" s="378">
        <v>0</v>
      </c>
      <c r="H9" s="378">
        <f>F9+G9</f>
        <v>1213000</v>
      </c>
      <c r="I9" s="380">
        <v>1146103</v>
      </c>
      <c r="J9" s="380">
        <v>677000</v>
      </c>
      <c r="K9" s="378">
        <v>500000</v>
      </c>
      <c r="L9" s="378">
        <f t="shared" si="6"/>
        <v>1177000</v>
      </c>
      <c r="M9" s="380">
        <v>1008098</v>
      </c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78">
        <f t="shared" si="7"/>
        <v>7714000</v>
      </c>
      <c r="Z9" s="378">
        <f t="shared" si="8"/>
        <v>700000</v>
      </c>
      <c r="AA9" s="378">
        <f t="shared" si="13"/>
        <v>8414000</v>
      </c>
      <c r="AB9" s="378">
        <f t="shared" si="0"/>
        <v>8177904</v>
      </c>
      <c r="AC9" s="380"/>
      <c r="AD9" s="378">
        <v>31000</v>
      </c>
      <c r="AE9" s="380">
        <f t="shared" si="14"/>
        <v>31000</v>
      </c>
      <c r="AF9" s="380">
        <v>30990</v>
      </c>
      <c r="AG9" s="380"/>
      <c r="AH9" s="378"/>
      <c r="AI9" s="380">
        <f t="shared" si="15"/>
        <v>0</v>
      </c>
      <c r="AJ9" s="380"/>
      <c r="AK9" s="380"/>
      <c r="AL9" s="380"/>
      <c r="AM9" s="380"/>
      <c r="AN9" s="380"/>
      <c r="AO9" s="380"/>
      <c r="AP9" s="380"/>
      <c r="AQ9" s="378">
        <f t="shared" si="1"/>
        <v>0</v>
      </c>
      <c r="AR9" s="378">
        <f>AS9-AQ9</f>
        <v>31000</v>
      </c>
      <c r="AS9" s="378">
        <f t="shared" si="2"/>
        <v>31000</v>
      </c>
      <c r="AT9" s="378">
        <f t="shared" si="3"/>
        <v>30990</v>
      </c>
      <c r="AU9" s="378">
        <f t="shared" si="9"/>
        <v>7714000</v>
      </c>
      <c r="AV9" s="378">
        <f t="shared" si="10"/>
        <v>731000</v>
      </c>
      <c r="AW9" s="378">
        <f t="shared" si="11"/>
        <v>8445000</v>
      </c>
      <c r="AX9" s="378">
        <f t="shared" si="11"/>
        <v>8208894</v>
      </c>
      <c r="AY9" s="380"/>
      <c r="AZ9" s="380">
        <v>8208894</v>
      </c>
      <c r="BA9" s="380"/>
      <c r="BB9" s="378">
        <f t="shared" si="12"/>
        <v>8208894</v>
      </c>
      <c r="BC9" s="393"/>
    </row>
    <row r="10" spans="1:55" s="394" customFormat="1" ht="40.5" customHeight="1" x14ac:dyDescent="0.2">
      <c r="A10" s="392" t="s">
        <v>153</v>
      </c>
      <c r="B10" s="380"/>
      <c r="C10" s="378">
        <v>0</v>
      </c>
      <c r="D10" s="378">
        <f t="shared" si="4"/>
        <v>0</v>
      </c>
      <c r="E10" s="380"/>
      <c r="F10" s="380"/>
      <c r="G10" s="378">
        <v>0</v>
      </c>
      <c r="H10" s="378">
        <f t="shared" si="5"/>
        <v>0</v>
      </c>
      <c r="I10" s="380"/>
      <c r="J10" s="380">
        <v>180000</v>
      </c>
      <c r="K10" s="378">
        <v>296000</v>
      </c>
      <c r="L10" s="378">
        <f t="shared" si="6"/>
        <v>476000</v>
      </c>
      <c r="M10" s="380">
        <v>475326</v>
      </c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78">
        <f t="shared" si="7"/>
        <v>180000</v>
      </c>
      <c r="Z10" s="378">
        <f>C10+G10+K10+O10+S10+W10</f>
        <v>296000</v>
      </c>
      <c r="AA10" s="378">
        <f t="shared" si="13"/>
        <v>476000</v>
      </c>
      <c r="AB10" s="378">
        <f t="shared" si="0"/>
        <v>475326</v>
      </c>
      <c r="AC10" s="380"/>
      <c r="AD10" s="378">
        <v>53000</v>
      </c>
      <c r="AE10" s="380">
        <f t="shared" si="14"/>
        <v>53000</v>
      </c>
      <c r="AF10" s="380">
        <v>52868</v>
      </c>
      <c r="AG10" s="380"/>
      <c r="AH10" s="378"/>
      <c r="AI10" s="380">
        <f t="shared" si="15"/>
        <v>0</v>
      </c>
      <c r="AJ10" s="380"/>
      <c r="AK10" s="380"/>
      <c r="AL10" s="380"/>
      <c r="AM10" s="380"/>
      <c r="AN10" s="380"/>
      <c r="AO10" s="380"/>
      <c r="AP10" s="380"/>
      <c r="AQ10" s="378">
        <f t="shared" si="1"/>
        <v>0</v>
      </c>
      <c r="AR10" s="378">
        <f>AS10-AQ10</f>
        <v>53000</v>
      </c>
      <c r="AS10" s="378">
        <f t="shared" si="2"/>
        <v>53000</v>
      </c>
      <c r="AT10" s="378">
        <f t="shared" si="3"/>
        <v>52868</v>
      </c>
      <c r="AU10" s="378">
        <f t="shared" si="9"/>
        <v>180000</v>
      </c>
      <c r="AV10" s="378">
        <f t="shared" si="10"/>
        <v>349000</v>
      </c>
      <c r="AW10" s="378">
        <f t="shared" si="11"/>
        <v>529000</v>
      </c>
      <c r="AX10" s="378">
        <f t="shared" si="11"/>
        <v>528194</v>
      </c>
      <c r="AY10" s="380"/>
      <c r="AZ10" s="380">
        <v>528194</v>
      </c>
      <c r="BA10" s="380"/>
      <c r="BB10" s="378">
        <f t="shared" si="12"/>
        <v>528194</v>
      </c>
      <c r="BC10" s="393"/>
    </row>
    <row r="11" spans="1:55" s="394" customFormat="1" ht="40.5" customHeight="1" x14ac:dyDescent="0.2">
      <c r="A11" s="392" t="s">
        <v>154</v>
      </c>
      <c r="B11" s="380"/>
      <c r="C11" s="378">
        <v>0</v>
      </c>
      <c r="D11" s="378">
        <f t="shared" si="4"/>
        <v>0</v>
      </c>
      <c r="E11" s="380"/>
      <c r="F11" s="380"/>
      <c r="G11" s="378">
        <v>0</v>
      </c>
      <c r="H11" s="378">
        <f t="shared" si="5"/>
        <v>0</v>
      </c>
      <c r="I11" s="380"/>
      <c r="J11" s="380"/>
      <c r="K11" s="378">
        <v>20000</v>
      </c>
      <c r="L11" s="378">
        <f t="shared" si="6"/>
        <v>20000</v>
      </c>
      <c r="M11" s="380">
        <v>16768</v>
      </c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78">
        <f t="shared" si="7"/>
        <v>0</v>
      </c>
      <c r="Z11" s="378">
        <f>C11+G11+K11+O11+S11+W11</f>
        <v>20000</v>
      </c>
      <c r="AA11" s="378">
        <f t="shared" si="13"/>
        <v>20000</v>
      </c>
      <c r="AB11" s="378">
        <f t="shared" si="0"/>
        <v>16768</v>
      </c>
      <c r="AC11" s="380"/>
      <c r="AD11" s="378">
        <v>0</v>
      </c>
      <c r="AE11" s="380">
        <f t="shared" si="14"/>
        <v>0</v>
      </c>
      <c r="AF11" s="380"/>
      <c r="AG11" s="380"/>
      <c r="AH11" s="378"/>
      <c r="AI11" s="380">
        <f t="shared" si="15"/>
        <v>0</v>
      </c>
      <c r="AJ11" s="380"/>
      <c r="AK11" s="380"/>
      <c r="AL11" s="380"/>
      <c r="AM11" s="380"/>
      <c r="AN11" s="380"/>
      <c r="AO11" s="380"/>
      <c r="AP11" s="380"/>
      <c r="AQ11" s="378">
        <f t="shared" si="1"/>
        <v>0</v>
      </c>
      <c r="AR11" s="378"/>
      <c r="AS11" s="378">
        <f t="shared" si="2"/>
        <v>0</v>
      </c>
      <c r="AT11" s="378">
        <f t="shared" si="3"/>
        <v>0</v>
      </c>
      <c r="AU11" s="378">
        <f t="shared" si="9"/>
        <v>0</v>
      </c>
      <c r="AV11" s="378">
        <f t="shared" si="10"/>
        <v>20000</v>
      </c>
      <c r="AW11" s="378">
        <f t="shared" si="11"/>
        <v>20000</v>
      </c>
      <c r="AX11" s="378">
        <f t="shared" si="11"/>
        <v>16768</v>
      </c>
      <c r="AY11" s="380"/>
      <c r="AZ11" s="380"/>
      <c r="BA11" s="380">
        <v>16768</v>
      </c>
      <c r="BB11" s="378">
        <f t="shared" si="12"/>
        <v>16768</v>
      </c>
      <c r="BC11" s="393"/>
    </row>
    <row r="12" spans="1:55" s="394" customFormat="1" ht="54" customHeight="1" x14ac:dyDescent="0.2">
      <c r="A12" s="392" t="s">
        <v>155</v>
      </c>
      <c r="B12" s="380"/>
      <c r="C12" s="378">
        <v>0</v>
      </c>
      <c r="D12" s="378">
        <f t="shared" si="4"/>
        <v>0</v>
      </c>
      <c r="E12" s="380"/>
      <c r="F12" s="380"/>
      <c r="G12" s="378">
        <v>0</v>
      </c>
      <c r="H12" s="378">
        <f t="shared" si="5"/>
        <v>0</v>
      </c>
      <c r="I12" s="380"/>
      <c r="J12" s="380">
        <v>1145000</v>
      </c>
      <c r="K12" s="378">
        <v>-200000</v>
      </c>
      <c r="L12" s="378">
        <f t="shared" si="6"/>
        <v>945000</v>
      </c>
      <c r="M12" s="380">
        <v>782384</v>
      </c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78">
        <f t="shared" si="7"/>
        <v>1145000</v>
      </c>
      <c r="Z12" s="378">
        <f>C12+G12+K12+O12+S12+W12</f>
        <v>-200000</v>
      </c>
      <c r="AA12" s="378">
        <f t="shared" si="13"/>
        <v>945000</v>
      </c>
      <c r="AB12" s="378">
        <f t="shared" si="0"/>
        <v>782384</v>
      </c>
      <c r="AC12" s="380">
        <v>150000</v>
      </c>
      <c r="AD12" s="378">
        <v>-7000</v>
      </c>
      <c r="AE12" s="380">
        <f t="shared" si="14"/>
        <v>143000</v>
      </c>
      <c r="AF12" s="380">
        <v>113965</v>
      </c>
      <c r="AG12" s="380"/>
      <c r="AH12" s="378"/>
      <c r="AI12" s="380">
        <f t="shared" si="15"/>
        <v>0</v>
      </c>
      <c r="AJ12" s="380"/>
      <c r="AK12" s="380"/>
      <c r="AL12" s="380"/>
      <c r="AM12" s="380"/>
      <c r="AN12" s="380"/>
      <c r="AO12" s="380"/>
      <c r="AP12" s="380"/>
      <c r="AQ12" s="378">
        <f t="shared" si="1"/>
        <v>150000</v>
      </c>
      <c r="AR12" s="378">
        <f>AS12-AQ12</f>
        <v>-7000</v>
      </c>
      <c r="AS12" s="378">
        <f t="shared" si="2"/>
        <v>143000</v>
      </c>
      <c r="AT12" s="378">
        <f t="shared" si="3"/>
        <v>113965</v>
      </c>
      <c r="AU12" s="378">
        <f t="shared" si="9"/>
        <v>1295000</v>
      </c>
      <c r="AV12" s="378">
        <f t="shared" si="10"/>
        <v>-207000</v>
      </c>
      <c r="AW12" s="378">
        <f t="shared" si="11"/>
        <v>1088000</v>
      </c>
      <c r="AX12" s="378">
        <f t="shared" si="11"/>
        <v>896349</v>
      </c>
      <c r="AY12" s="380"/>
      <c r="AZ12" s="380"/>
      <c r="BA12" s="380">
        <v>896349</v>
      </c>
      <c r="BB12" s="378">
        <f t="shared" si="12"/>
        <v>896349</v>
      </c>
      <c r="BC12" s="393"/>
    </row>
    <row r="13" spans="1:55" s="394" customFormat="1" ht="40.5" customHeight="1" x14ac:dyDescent="0.2">
      <c r="A13" s="392" t="s">
        <v>156</v>
      </c>
      <c r="B13" s="380"/>
      <c r="C13" s="378">
        <v>0</v>
      </c>
      <c r="D13" s="378">
        <f t="shared" si="4"/>
        <v>0</v>
      </c>
      <c r="E13" s="380"/>
      <c r="F13" s="380"/>
      <c r="G13" s="378">
        <v>0</v>
      </c>
      <c r="H13" s="378">
        <f t="shared" si="5"/>
        <v>0</v>
      </c>
      <c r="I13" s="380"/>
      <c r="J13" s="380">
        <v>300000</v>
      </c>
      <c r="K13" s="378">
        <v>0</v>
      </c>
      <c r="L13" s="378">
        <f t="shared" si="6"/>
        <v>300000</v>
      </c>
      <c r="M13" s="380">
        <v>57215</v>
      </c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78">
        <f t="shared" si="7"/>
        <v>300000</v>
      </c>
      <c r="Z13" s="378">
        <f>C13+G13+K13+O13+S13+W13</f>
        <v>0</v>
      </c>
      <c r="AA13" s="378">
        <f t="shared" si="13"/>
        <v>300000</v>
      </c>
      <c r="AB13" s="378">
        <f t="shared" si="0"/>
        <v>57215</v>
      </c>
      <c r="AC13" s="380"/>
      <c r="AD13" s="378">
        <v>0</v>
      </c>
      <c r="AE13" s="380">
        <f t="shared" si="14"/>
        <v>0</v>
      </c>
      <c r="AF13" s="380"/>
      <c r="AG13" s="380"/>
      <c r="AH13" s="378"/>
      <c r="AI13" s="380">
        <f t="shared" si="15"/>
        <v>0</v>
      </c>
      <c r="AJ13" s="380"/>
      <c r="AK13" s="380"/>
      <c r="AL13" s="380"/>
      <c r="AM13" s="380"/>
      <c r="AN13" s="380"/>
      <c r="AO13" s="380"/>
      <c r="AP13" s="380"/>
      <c r="AQ13" s="378">
        <f t="shared" si="1"/>
        <v>0</v>
      </c>
      <c r="AR13" s="378"/>
      <c r="AS13" s="378">
        <f t="shared" si="2"/>
        <v>0</v>
      </c>
      <c r="AT13" s="378">
        <f t="shared" si="3"/>
        <v>0</v>
      </c>
      <c r="AU13" s="378">
        <f t="shared" si="9"/>
        <v>300000</v>
      </c>
      <c r="AV13" s="378">
        <f t="shared" si="10"/>
        <v>0</v>
      </c>
      <c r="AW13" s="378">
        <f t="shared" si="11"/>
        <v>300000</v>
      </c>
      <c r="AX13" s="378">
        <f t="shared" si="11"/>
        <v>57215</v>
      </c>
      <c r="AY13" s="380"/>
      <c r="AZ13" s="380"/>
      <c r="BA13" s="380">
        <v>57215</v>
      </c>
      <c r="BB13" s="378">
        <f t="shared" si="12"/>
        <v>57215</v>
      </c>
      <c r="BC13" s="393"/>
    </row>
    <row r="14" spans="1:55" s="394" customFormat="1" ht="36" customHeight="1" x14ac:dyDescent="0.2">
      <c r="A14" s="395" t="s">
        <v>157</v>
      </c>
      <c r="B14" s="380">
        <v>459000</v>
      </c>
      <c r="C14" s="378">
        <v>1034686</v>
      </c>
      <c r="D14" s="378">
        <f t="shared" si="4"/>
        <v>1493686</v>
      </c>
      <c r="E14" s="380">
        <v>1488019</v>
      </c>
      <c r="F14" s="380">
        <v>94000</v>
      </c>
      <c r="G14" s="378">
        <v>180314</v>
      </c>
      <c r="H14" s="378">
        <f t="shared" si="5"/>
        <v>274314</v>
      </c>
      <c r="I14" s="380">
        <v>262582</v>
      </c>
      <c r="J14" s="380">
        <v>9908851</v>
      </c>
      <c r="K14" s="378">
        <v>6006540</v>
      </c>
      <c r="L14" s="378">
        <f t="shared" si="6"/>
        <v>15915391</v>
      </c>
      <c r="M14" s="380">
        <v>15869368</v>
      </c>
      <c r="N14" s="380"/>
      <c r="O14" s="380"/>
      <c r="P14" s="380"/>
      <c r="Q14" s="380"/>
      <c r="R14" s="380">
        <v>100000</v>
      </c>
      <c r="S14" s="380"/>
      <c r="T14" s="380">
        <v>100000</v>
      </c>
      <c r="U14" s="380"/>
      <c r="V14" s="380"/>
      <c r="W14" s="380"/>
      <c r="X14" s="380"/>
      <c r="Y14" s="378">
        <f t="shared" si="7"/>
        <v>10561851</v>
      </c>
      <c r="Z14" s="378">
        <f>C14+G14+K14+O14+S14+W14</f>
        <v>7221540</v>
      </c>
      <c r="AA14" s="378">
        <f t="shared" si="13"/>
        <v>17783391</v>
      </c>
      <c r="AB14" s="378">
        <f t="shared" si="0"/>
        <v>17619969</v>
      </c>
      <c r="AC14" s="380">
        <v>2941000</v>
      </c>
      <c r="AD14" s="378">
        <v>4432000</v>
      </c>
      <c r="AE14" s="380">
        <f t="shared" si="14"/>
        <v>7373000</v>
      </c>
      <c r="AF14" s="380">
        <v>7372970</v>
      </c>
      <c r="AG14" s="380"/>
      <c r="AH14" s="378"/>
      <c r="AI14" s="380">
        <f t="shared" si="15"/>
        <v>0</v>
      </c>
      <c r="AJ14" s="380"/>
      <c r="AK14" s="380"/>
      <c r="AL14" s="380"/>
      <c r="AM14" s="380"/>
      <c r="AN14" s="380"/>
      <c r="AO14" s="380"/>
      <c r="AP14" s="380"/>
      <c r="AQ14" s="378">
        <f t="shared" si="1"/>
        <v>2941000</v>
      </c>
      <c r="AR14" s="378">
        <f>AS14-AQ14</f>
        <v>4432000</v>
      </c>
      <c r="AS14" s="378">
        <f t="shared" si="2"/>
        <v>7373000</v>
      </c>
      <c r="AT14" s="378">
        <f t="shared" si="3"/>
        <v>7372970</v>
      </c>
      <c r="AU14" s="378">
        <f t="shared" si="9"/>
        <v>13502851</v>
      </c>
      <c r="AV14" s="378">
        <f t="shared" si="10"/>
        <v>11653540</v>
      </c>
      <c r="AW14" s="378">
        <f t="shared" si="11"/>
        <v>25156391</v>
      </c>
      <c r="AX14" s="378">
        <f t="shared" si="11"/>
        <v>24992939</v>
      </c>
      <c r="AY14" s="380"/>
      <c r="AZ14" s="380">
        <v>24113604</v>
      </c>
      <c r="BA14" s="380">
        <v>879335</v>
      </c>
      <c r="BB14" s="378">
        <f t="shared" si="12"/>
        <v>24992939</v>
      </c>
      <c r="BC14" s="393"/>
    </row>
    <row r="15" spans="1:55" s="21" customFormat="1" ht="44.25" customHeight="1" x14ac:dyDescent="0.2">
      <c r="A15" s="639" t="s">
        <v>158</v>
      </c>
      <c r="B15" s="641">
        <f t="shared" ref="B15:BB15" si="16">SUM(B7:B14)</f>
        <v>6283000</v>
      </c>
      <c r="C15" s="641">
        <f t="shared" si="16"/>
        <v>1234686</v>
      </c>
      <c r="D15" s="641">
        <f t="shared" si="16"/>
        <v>7517686</v>
      </c>
      <c r="E15" s="641">
        <f t="shared" si="16"/>
        <v>7511722</v>
      </c>
      <c r="F15" s="641">
        <f t="shared" si="16"/>
        <v>1307000</v>
      </c>
      <c r="G15" s="641">
        <f t="shared" si="16"/>
        <v>180314</v>
      </c>
      <c r="H15" s="641">
        <f t="shared" si="16"/>
        <v>1487314</v>
      </c>
      <c r="I15" s="641">
        <f t="shared" si="16"/>
        <v>1408685</v>
      </c>
      <c r="J15" s="641">
        <f t="shared" si="16"/>
        <v>25472851</v>
      </c>
      <c r="K15" s="641">
        <f t="shared" si="16"/>
        <v>8532540</v>
      </c>
      <c r="L15" s="641">
        <f t="shared" si="16"/>
        <v>34005391</v>
      </c>
      <c r="M15" s="641">
        <f t="shared" si="16"/>
        <v>32923182</v>
      </c>
      <c r="N15" s="641">
        <f t="shared" si="16"/>
        <v>0</v>
      </c>
      <c r="O15" s="641">
        <f t="shared" si="16"/>
        <v>0</v>
      </c>
      <c r="P15" s="641">
        <f t="shared" si="16"/>
        <v>0</v>
      </c>
      <c r="Q15" s="641">
        <f t="shared" si="16"/>
        <v>0</v>
      </c>
      <c r="R15" s="641">
        <f t="shared" si="16"/>
        <v>100000</v>
      </c>
      <c r="S15" s="641">
        <f t="shared" si="16"/>
        <v>0</v>
      </c>
      <c r="T15" s="641">
        <f t="shared" si="16"/>
        <v>100000</v>
      </c>
      <c r="U15" s="641">
        <f t="shared" si="16"/>
        <v>0</v>
      </c>
      <c r="V15" s="641">
        <f t="shared" si="16"/>
        <v>0</v>
      </c>
      <c r="W15" s="641">
        <f t="shared" si="16"/>
        <v>0</v>
      </c>
      <c r="X15" s="641">
        <f t="shared" si="16"/>
        <v>0</v>
      </c>
      <c r="Y15" s="641">
        <f t="shared" si="16"/>
        <v>33162851</v>
      </c>
      <c r="Z15" s="641">
        <f t="shared" si="16"/>
        <v>9947540</v>
      </c>
      <c r="AA15" s="641">
        <f t="shared" si="16"/>
        <v>43110391</v>
      </c>
      <c r="AB15" s="641">
        <f t="shared" si="16"/>
        <v>41843589</v>
      </c>
      <c r="AC15" s="641">
        <f t="shared" si="16"/>
        <v>31803000</v>
      </c>
      <c r="AD15" s="641">
        <f t="shared" si="16"/>
        <v>3570000</v>
      </c>
      <c r="AE15" s="641">
        <f t="shared" si="16"/>
        <v>35373000</v>
      </c>
      <c r="AF15" s="641">
        <f t="shared" si="16"/>
        <v>35342797</v>
      </c>
      <c r="AG15" s="641">
        <f t="shared" si="16"/>
        <v>59850000</v>
      </c>
      <c r="AH15" s="641">
        <f t="shared" si="16"/>
        <v>0</v>
      </c>
      <c r="AI15" s="641">
        <f t="shared" si="16"/>
        <v>59850000</v>
      </c>
      <c r="AJ15" s="641">
        <f t="shared" si="16"/>
        <v>59849443</v>
      </c>
      <c r="AK15" s="641">
        <f t="shared" si="16"/>
        <v>0</v>
      </c>
      <c r="AL15" s="641">
        <f t="shared" si="16"/>
        <v>0</v>
      </c>
      <c r="AM15" s="641">
        <f t="shared" si="16"/>
        <v>0</v>
      </c>
      <c r="AN15" s="641">
        <f t="shared" si="16"/>
        <v>0</v>
      </c>
      <c r="AO15" s="641">
        <f t="shared" si="16"/>
        <v>0</v>
      </c>
      <c r="AP15" s="641">
        <f t="shared" si="16"/>
        <v>0</v>
      </c>
      <c r="AQ15" s="641">
        <f>SUM(AQ7:AQ14)</f>
        <v>91653000</v>
      </c>
      <c r="AR15" s="641">
        <f t="shared" si="16"/>
        <v>3570000</v>
      </c>
      <c r="AS15" s="641">
        <f t="shared" si="16"/>
        <v>95223000</v>
      </c>
      <c r="AT15" s="641">
        <f t="shared" si="16"/>
        <v>95192240</v>
      </c>
      <c r="AU15" s="641">
        <f t="shared" si="16"/>
        <v>124815851</v>
      </c>
      <c r="AV15" s="641">
        <f t="shared" si="16"/>
        <v>13517540</v>
      </c>
      <c r="AW15" s="641">
        <f t="shared" si="16"/>
        <v>138333391</v>
      </c>
      <c r="AX15" s="641">
        <f t="shared" si="16"/>
        <v>137035829</v>
      </c>
      <c r="AY15" s="641">
        <f t="shared" si="16"/>
        <v>0</v>
      </c>
      <c r="AZ15" s="641">
        <f t="shared" si="16"/>
        <v>135186162</v>
      </c>
      <c r="BA15" s="641">
        <f t="shared" si="16"/>
        <v>1849667</v>
      </c>
      <c r="BB15" s="641">
        <f t="shared" si="16"/>
        <v>137035829</v>
      </c>
      <c r="BC15" s="20"/>
    </row>
    <row r="16" spans="1:55" s="394" customFormat="1" ht="41.25" customHeight="1" x14ac:dyDescent="0.2">
      <c r="A16" s="395" t="s">
        <v>159</v>
      </c>
      <c r="B16" s="380">
        <v>5459000</v>
      </c>
      <c r="C16" s="378">
        <v>0</v>
      </c>
      <c r="D16" s="378">
        <f t="shared" si="4"/>
        <v>5459000</v>
      </c>
      <c r="E16" s="380">
        <v>5099960</v>
      </c>
      <c r="F16" s="380">
        <v>1086000</v>
      </c>
      <c r="G16" s="378">
        <v>51000</v>
      </c>
      <c r="H16" s="378">
        <f t="shared" si="5"/>
        <v>1137000</v>
      </c>
      <c r="I16" s="380">
        <v>1136237</v>
      </c>
      <c r="J16" s="380">
        <v>862000</v>
      </c>
      <c r="K16" s="378">
        <v>0</v>
      </c>
      <c r="L16" s="378">
        <f t="shared" si="6"/>
        <v>862000</v>
      </c>
      <c r="M16" s="380">
        <v>691131</v>
      </c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78">
        <f>B16+F16+J16+N16+R16+V16</f>
        <v>7407000</v>
      </c>
      <c r="Z16" s="378">
        <f t="shared" ref="Z16:Z46" si="17">C16+G16+K16+O16+S16+W16</f>
        <v>51000</v>
      </c>
      <c r="AA16" s="378">
        <f t="shared" si="13"/>
        <v>7458000</v>
      </c>
      <c r="AB16" s="378">
        <f t="shared" si="0"/>
        <v>6927328</v>
      </c>
      <c r="AC16" s="380"/>
      <c r="AD16" s="378">
        <v>0</v>
      </c>
      <c r="AE16" s="380">
        <f t="shared" si="14"/>
        <v>0</v>
      </c>
      <c r="AF16" s="380"/>
      <c r="AG16" s="380"/>
      <c r="AH16" s="378"/>
      <c r="AI16" s="380">
        <f t="shared" si="15"/>
        <v>0</v>
      </c>
      <c r="AJ16" s="380"/>
      <c r="AK16" s="380"/>
      <c r="AL16" s="380"/>
      <c r="AM16" s="380"/>
      <c r="AN16" s="380"/>
      <c r="AO16" s="380"/>
      <c r="AP16" s="380"/>
      <c r="AQ16" s="378">
        <f>AC16+AG16+AK16+AP16</f>
        <v>0</v>
      </c>
      <c r="AR16" s="378"/>
      <c r="AS16" s="378">
        <f>AE16+AI16+AN16</f>
        <v>0</v>
      </c>
      <c r="AT16" s="378">
        <f>AF16</f>
        <v>0</v>
      </c>
      <c r="AU16" s="378">
        <f>Y16+AQ16</f>
        <v>7407000</v>
      </c>
      <c r="AV16" s="378">
        <f t="shared" si="10"/>
        <v>51000</v>
      </c>
      <c r="AW16" s="378">
        <f t="shared" ref="AW16:AX19" si="18">AA16+AS16</f>
        <v>7458000</v>
      </c>
      <c r="AX16" s="378">
        <f t="shared" si="18"/>
        <v>6927328</v>
      </c>
      <c r="AY16" s="380"/>
      <c r="AZ16" s="380">
        <v>6927328</v>
      </c>
      <c r="BA16" s="380"/>
      <c r="BB16" s="378">
        <f t="shared" si="12"/>
        <v>6927328</v>
      </c>
      <c r="BC16" s="393"/>
    </row>
    <row r="17" spans="1:55" s="394" customFormat="1" ht="27.75" customHeight="1" x14ac:dyDescent="0.2">
      <c r="A17" s="395" t="s">
        <v>160</v>
      </c>
      <c r="B17" s="380"/>
      <c r="C17" s="378">
        <v>0</v>
      </c>
      <c r="D17" s="378">
        <f t="shared" si="4"/>
        <v>0</v>
      </c>
      <c r="E17" s="380"/>
      <c r="F17" s="380"/>
      <c r="G17" s="378">
        <v>0</v>
      </c>
      <c r="H17" s="378">
        <f t="shared" si="5"/>
        <v>0</v>
      </c>
      <c r="I17" s="380"/>
      <c r="J17" s="380">
        <v>247200</v>
      </c>
      <c r="K17" s="378">
        <v>0</v>
      </c>
      <c r="L17" s="378">
        <f t="shared" si="6"/>
        <v>247200</v>
      </c>
      <c r="M17" s="380">
        <v>247200</v>
      </c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78">
        <f>B17+F17+J17+N17+R17+V17</f>
        <v>247200</v>
      </c>
      <c r="Z17" s="378">
        <f t="shared" si="17"/>
        <v>0</v>
      </c>
      <c r="AA17" s="378">
        <f t="shared" si="13"/>
        <v>247200</v>
      </c>
      <c r="AB17" s="378">
        <f t="shared" si="0"/>
        <v>247200</v>
      </c>
      <c r="AC17" s="380"/>
      <c r="AD17" s="378">
        <v>0</v>
      </c>
      <c r="AE17" s="380">
        <f t="shared" si="14"/>
        <v>0</v>
      </c>
      <c r="AF17" s="380"/>
      <c r="AG17" s="380"/>
      <c r="AH17" s="378"/>
      <c r="AI17" s="380">
        <f t="shared" si="15"/>
        <v>0</v>
      </c>
      <c r="AJ17" s="380"/>
      <c r="AK17" s="380"/>
      <c r="AL17" s="380"/>
      <c r="AM17" s="380"/>
      <c r="AN17" s="380"/>
      <c r="AO17" s="380"/>
      <c r="AP17" s="380"/>
      <c r="AQ17" s="378">
        <f>AC17+AG17+AK17+AP17</f>
        <v>0</v>
      </c>
      <c r="AR17" s="378"/>
      <c r="AS17" s="378">
        <f>AE17+AI17+AN17</f>
        <v>0</v>
      </c>
      <c r="AT17" s="378">
        <f>AF17</f>
        <v>0</v>
      </c>
      <c r="AU17" s="378">
        <f>Y17+AQ17</f>
        <v>247200</v>
      </c>
      <c r="AV17" s="378">
        <f t="shared" si="10"/>
        <v>0</v>
      </c>
      <c r="AW17" s="378">
        <f t="shared" si="18"/>
        <v>247200</v>
      </c>
      <c r="AX17" s="378">
        <f t="shared" si="18"/>
        <v>247200</v>
      </c>
      <c r="AY17" s="380"/>
      <c r="AZ17" s="380">
        <v>247200</v>
      </c>
      <c r="BA17" s="380"/>
      <c r="BB17" s="378">
        <f t="shared" si="12"/>
        <v>247200</v>
      </c>
      <c r="BC17" s="393"/>
    </row>
    <row r="18" spans="1:55" s="394" customFormat="1" ht="27.75" customHeight="1" x14ac:dyDescent="0.2">
      <c r="A18" s="395" t="s">
        <v>161</v>
      </c>
      <c r="B18" s="380"/>
      <c r="C18" s="378">
        <v>0</v>
      </c>
      <c r="D18" s="378">
        <f t="shared" si="4"/>
        <v>0</v>
      </c>
      <c r="E18" s="380"/>
      <c r="F18" s="380"/>
      <c r="G18" s="378">
        <v>0</v>
      </c>
      <c r="H18" s="378">
        <f t="shared" si="5"/>
        <v>0</v>
      </c>
      <c r="I18" s="380"/>
      <c r="J18" s="380">
        <v>3228000</v>
      </c>
      <c r="K18" s="378">
        <v>0</v>
      </c>
      <c r="L18" s="378">
        <f t="shared" si="6"/>
        <v>3228000</v>
      </c>
      <c r="M18" s="380">
        <v>3187366</v>
      </c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78">
        <f>B18+F18+J18+N18+R18+V18</f>
        <v>3228000</v>
      </c>
      <c r="Z18" s="378">
        <f t="shared" si="17"/>
        <v>0</v>
      </c>
      <c r="AA18" s="378">
        <f t="shared" si="13"/>
        <v>3228000</v>
      </c>
      <c r="AB18" s="378">
        <f t="shared" si="0"/>
        <v>3187366</v>
      </c>
      <c r="AC18" s="380"/>
      <c r="AD18" s="378">
        <v>0</v>
      </c>
      <c r="AE18" s="380">
        <f t="shared" si="14"/>
        <v>0</v>
      </c>
      <c r="AF18" s="380"/>
      <c r="AG18" s="380"/>
      <c r="AH18" s="378"/>
      <c r="AI18" s="380">
        <f t="shared" si="15"/>
        <v>0</v>
      </c>
      <c r="AJ18" s="380"/>
      <c r="AK18" s="380"/>
      <c r="AL18" s="380"/>
      <c r="AM18" s="380"/>
      <c r="AN18" s="380"/>
      <c r="AO18" s="380"/>
      <c r="AP18" s="380"/>
      <c r="AQ18" s="378">
        <f>AC18+AG18+AK18+AP18</f>
        <v>0</v>
      </c>
      <c r="AR18" s="378"/>
      <c r="AS18" s="378">
        <f>AE18+AI18+AN18</f>
        <v>0</v>
      </c>
      <c r="AT18" s="378">
        <f>AF18</f>
        <v>0</v>
      </c>
      <c r="AU18" s="378">
        <f>Y18+AQ18</f>
        <v>3228000</v>
      </c>
      <c r="AV18" s="378">
        <f t="shared" si="10"/>
        <v>0</v>
      </c>
      <c r="AW18" s="378">
        <f t="shared" si="18"/>
        <v>3228000</v>
      </c>
      <c r="AX18" s="378">
        <f t="shared" si="18"/>
        <v>3187366</v>
      </c>
      <c r="AY18" s="380"/>
      <c r="AZ18" s="380">
        <v>3187366</v>
      </c>
      <c r="BA18" s="380"/>
      <c r="BB18" s="378">
        <f t="shared" si="12"/>
        <v>3187366</v>
      </c>
      <c r="BC18" s="393"/>
    </row>
    <row r="19" spans="1:55" s="394" customFormat="1" ht="27.75" customHeight="1" x14ac:dyDescent="0.2">
      <c r="A19" s="395" t="s">
        <v>162</v>
      </c>
      <c r="B19" s="380"/>
      <c r="C19" s="378">
        <v>0</v>
      </c>
      <c r="D19" s="378">
        <f t="shared" si="4"/>
        <v>0</v>
      </c>
      <c r="E19" s="380"/>
      <c r="F19" s="380"/>
      <c r="G19" s="378">
        <v>0</v>
      </c>
      <c r="H19" s="378">
        <f t="shared" si="5"/>
        <v>0</v>
      </c>
      <c r="I19" s="380"/>
      <c r="J19" s="380">
        <v>604000</v>
      </c>
      <c r="K19" s="378">
        <v>0</v>
      </c>
      <c r="L19" s="378">
        <f t="shared" si="6"/>
        <v>604000</v>
      </c>
      <c r="M19" s="380">
        <v>508447</v>
      </c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78">
        <f>B19+F19+J19+N19+R19+V19</f>
        <v>604000</v>
      </c>
      <c r="Z19" s="378">
        <f t="shared" si="17"/>
        <v>0</v>
      </c>
      <c r="AA19" s="378">
        <f t="shared" si="13"/>
        <v>604000</v>
      </c>
      <c r="AB19" s="378">
        <f t="shared" si="0"/>
        <v>508447</v>
      </c>
      <c r="AC19" s="380"/>
      <c r="AD19" s="378">
        <v>0</v>
      </c>
      <c r="AE19" s="380">
        <f t="shared" si="14"/>
        <v>0</v>
      </c>
      <c r="AF19" s="380"/>
      <c r="AG19" s="380"/>
      <c r="AH19" s="378"/>
      <c r="AI19" s="380">
        <f t="shared" si="15"/>
        <v>0</v>
      </c>
      <c r="AJ19" s="380"/>
      <c r="AK19" s="380"/>
      <c r="AL19" s="380"/>
      <c r="AM19" s="380"/>
      <c r="AN19" s="380"/>
      <c r="AO19" s="380"/>
      <c r="AP19" s="380"/>
      <c r="AQ19" s="378">
        <f>AC19+AG19+AK19+AP19</f>
        <v>0</v>
      </c>
      <c r="AR19" s="378"/>
      <c r="AS19" s="378">
        <f>AE19+AI19+AN19</f>
        <v>0</v>
      </c>
      <c r="AT19" s="378">
        <f>AF19</f>
        <v>0</v>
      </c>
      <c r="AU19" s="378">
        <f>Y19+AQ19</f>
        <v>604000</v>
      </c>
      <c r="AV19" s="378">
        <f t="shared" si="10"/>
        <v>0</v>
      </c>
      <c r="AW19" s="378">
        <f t="shared" si="18"/>
        <v>604000</v>
      </c>
      <c r="AX19" s="378">
        <f t="shared" si="18"/>
        <v>508447</v>
      </c>
      <c r="AY19" s="380"/>
      <c r="AZ19" s="380">
        <v>508447</v>
      </c>
      <c r="BA19" s="380"/>
      <c r="BB19" s="378">
        <f t="shared" si="12"/>
        <v>508447</v>
      </c>
      <c r="BC19" s="393"/>
    </row>
    <row r="20" spans="1:55" s="377" customFormat="1" ht="35.25" customHeight="1" x14ac:dyDescent="0.2">
      <c r="A20" s="642" t="s">
        <v>163</v>
      </c>
      <c r="B20" s="643">
        <f t="shared" ref="B20:BB20" si="19">SUM(B16:B19)</f>
        <v>5459000</v>
      </c>
      <c r="C20" s="643">
        <f t="shared" si="19"/>
        <v>0</v>
      </c>
      <c r="D20" s="643">
        <f t="shared" si="19"/>
        <v>5459000</v>
      </c>
      <c r="E20" s="643">
        <f t="shared" si="19"/>
        <v>5099960</v>
      </c>
      <c r="F20" s="643">
        <f t="shared" si="19"/>
        <v>1086000</v>
      </c>
      <c r="G20" s="643">
        <f t="shared" si="19"/>
        <v>51000</v>
      </c>
      <c r="H20" s="643">
        <f t="shared" si="19"/>
        <v>1137000</v>
      </c>
      <c r="I20" s="643">
        <f t="shared" si="19"/>
        <v>1136237</v>
      </c>
      <c r="J20" s="643">
        <f t="shared" si="19"/>
        <v>4941200</v>
      </c>
      <c r="K20" s="643">
        <f t="shared" si="19"/>
        <v>0</v>
      </c>
      <c r="L20" s="643">
        <f t="shared" si="19"/>
        <v>4941200</v>
      </c>
      <c r="M20" s="643">
        <f t="shared" si="19"/>
        <v>4634144</v>
      </c>
      <c r="N20" s="643">
        <f t="shared" si="19"/>
        <v>0</v>
      </c>
      <c r="O20" s="643">
        <f t="shared" si="19"/>
        <v>0</v>
      </c>
      <c r="P20" s="643">
        <f t="shared" si="19"/>
        <v>0</v>
      </c>
      <c r="Q20" s="643">
        <f t="shared" si="19"/>
        <v>0</v>
      </c>
      <c r="R20" s="643">
        <f t="shared" si="19"/>
        <v>0</v>
      </c>
      <c r="S20" s="643">
        <f t="shared" si="19"/>
        <v>0</v>
      </c>
      <c r="T20" s="643">
        <f t="shared" si="19"/>
        <v>0</v>
      </c>
      <c r="U20" s="643">
        <f t="shared" si="19"/>
        <v>0</v>
      </c>
      <c r="V20" s="643">
        <f t="shared" si="19"/>
        <v>0</v>
      </c>
      <c r="W20" s="643">
        <f t="shared" si="19"/>
        <v>0</v>
      </c>
      <c r="X20" s="643">
        <f t="shared" si="19"/>
        <v>0</v>
      </c>
      <c r="Y20" s="643">
        <f t="shared" si="19"/>
        <v>11486200</v>
      </c>
      <c r="Z20" s="643">
        <f t="shared" si="19"/>
        <v>51000</v>
      </c>
      <c r="AA20" s="643">
        <f t="shared" si="19"/>
        <v>11537200</v>
      </c>
      <c r="AB20" s="643">
        <f t="shared" si="19"/>
        <v>10870341</v>
      </c>
      <c r="AC20" s="643">
        <f t="shared" si="19"/>
        <v>0</v>
      </c>
      <c r="AD20" s="644">
        <v>0</v>
      </c>
      <c r="AE20" s="643">
        <f t="shared" si="14"/>
        <v>0</v>
      </c>
      <c r="AF20" s="643">
        <f t="shared" si="19"/>
        <v>0</v>
      </c>
      <c r="AG20" s="643">
        <f t="shared" si="19"/>
        <v>0</v>
      </c>
      <c r="AH20" s="644"/>
      <c r="AI20" s="643">
        <f t="shared" si="15"/>
        <v>0</v>
      </c>
      <c r="AJ20" s="643">
        <f t="shared" si="19"/>
        <v>0</v>
      </c>
      <c r="AK20" s="643">
        <f t="shared" si="19"/>
        <v>0</v>
      </c>
      <c r="AL20" s="643"/>
      <c r="AM20" s="643">
        <f t="shared" si="19"/>
        <v>0</v>
      </c>
      <c r="AN20" s="643">
        <f t="shared" si="19"/>
        <v>0</v>
      </c>
      <c r="AO20" s="643">
        <f t="shared" si="19"/>
        <v>0</v>
      </c>
      <c r="AP20" s="643">
        <f t="shared" si="19"/>
        <v>0</v>
      </c>
      <c r="AQ20" s="643">
        <f t="shared" si="19"/>
        <v>0</v>
      </c>
      <c r="AR20" s="643">
        <f t="shared" si="19"/>
        <v>0</v>
      </c>
      <c r="AS20" s="643">
        <f t="shared" si="19"/>
        <v>0</v>
      </c>
      <c r="AT20" s="643">
        <f t="shared" si="19"/>
        <v>0</v>
      </c>
      <c r="AU20" s="643">
        <f t="shared" si="19"/>
        <v>11486200</v>
      </c>
      <c r="AV20" s="644">
        <f t="shared" si="10"/>
        <v>51000</v>
      </c>
      <c r="AW20" s="643">
        <f t="shared" si="19"/>
        <v>11537200</v>
      </c>
      <c r="AX20" s="643">
        <f t="shared" si="19"/>
        <v>10870341</v>
      </c>
      <c r="AY20" s="643">
        <f t="shared" si="19"/>
        <v>0</v>
      </c>
      <c r="AZ20" s="643">
        <f t="shared" si="19"/>
        <v>10870341</v>
      </c>
      <c r="BA20" s="643">
        <f t="shared" si="19"/>
        <v>0</v>
      </c>
      <c r="BB20" s="643">
        <f t="shared" si="19"/>
        <v>10870341</v>
      </c>
      <c r="BC20" s="376"/>
    </row>
    <row r="21" spans="1:55" s="394" customFormat="1" ht="27" customHeight="1" x14ac:dyDescent="0.2">
      <c r="A21" s="395" t="s">
        <v>164</v>
      </c>
      <c r="B21" s="380"/>
      <c r="C21" s="378">
        <v>0</v>
      </c>
      <c r="D21" s="378">
        <f t="shared" si="4"/>
        <v>0</v>
      </c>
      <c r="E21" s="380"/>
      <c r="F21" s="380"/>
      <c r="G21" s="378">
        <v>0</v>
      </c>
      <c r="H21" s="378">
        <f t="shared" si="5"/>
        <v>0</v>
      </c>
      <c r="I21" s="380"/>
      <c r="J21" s="380"/>
      <c r="K21" s="378">
        <v>1449000</v>
      </c>
      <c r="L21" s="378">
        <f t="shared" si="6"/>
        <v>1449000</v>
      </c>
      <c r="M21" s="380">
        <v>1447872</v>
      </c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78">
        <f t="shared" ref="Y21:Y42" si="20">B21+F21+J21+N21+R21+V21</f>
        <v>0</v>
      </c>
      <c r="Z21" s="378">
        <f t="shared" si="17"/>
        <v>1449000</v>
      </c>
      <c r="AA21" s="378">
        <f t="shared" si="13"/>
        <v>1449000</v>
      </c>
      <c r="AB21" s="378">
        <f t="shared" si="0"/>
        <v>1447872</v>
      </c>
      <c r="AC21" s="380"/>
      <c r="AD21" s="378">
        <v>0</v>
      </c>
      <c r="AE21" s="380">
        <f t="shared" si="14"/>
        <v>0</v>
      </c>
      <c r="AF21" s="380"/>
      <c r="AG21" s="380"/>
      <c r="AH21" s="378"/>
      <c r="AI21" s="380">
        <f t="shared" si="15"/>
        <v>0</v>
      </c>
      <c r="AJ21" s="380"/>
      <c r="AK21" s="380"/>
      <c r="AL21" s="380"/>
      <c r="AM21" s="380"/>
      <c r="AN21" s="380"/>
      <c r="AO21" s="380"/>
      <c r="AP21" s="380"/>
      <c r="AQ21" s="378">
        <f t="shared" ref="AQ21:AQ42" si="21">AC21+AG21+AK21+AP21</f>
        <v>0</v>
      </c>
      <c r="AR21" s="378"/>
      <c r="AS21" s="378">
        <f>AE21+AI21+AN21</f>
        <v>0</v>
      </c>
      <c r="AT21" s="378">
        <f t="shared" ref="AT21:AT42" si="22">AF21</f>
        <v>0</v>
      </c>
      <c r="AU21" s="378">
        <f>Y21+AQ21</f>
        <v>0</v>
      </c>
      <c r="AV21" s="378">
        <f t="shared" si="10"/>
        <v>1449000</v>
      </c>
      <c r="AW21" s="378">
        <f t="shared" ref="AW21:AW46" si="23">AA21+AS21</f>
        <v>1449000</v>
      </c>
      <c r="AX21" s="378">
        <f t="shared" ref="AX21:AX46" si="24">AB21+AT21</f>
        <v>1447872</v>
      </c>
      <c r="AY21" s="380"/>
      <c r="AZ21" s="380">
        <v>1447872</v>
      </c>
      <c r="BA21" s="380"/>
      <c r="BB21" s="378">
        <f t="shared" si="12"/>
        <v>1447872</v>
      </c>
      <c r="BC21" s="393"/>
    </row>
    <row r="22" spans="1:55" s="394" customFormat="1" ht="56.25" customHeight="1" x14ac:dyDescent="0.2">
      <c r="A22" s="395" t="s">
        <v>165</v>
      </c>
      <c r="B22" s="380"/>
      <c r="C22" s="378">
        <v>0</v>
      </c>
      <c r="D22" s="378">
        <f t="shared" si="4"/>
        <v>0</v>
      </c>
      <c r="E22" s="380"/>
      <c r="F22" s="380"/>
      <c r="G22" s="378">
        <v>0</v>
      </c>
      <c r="H22" s="378">
        <f t="shared" si="5"/>
        <v>0</v>
      </c>
      <c r="I22" s="380"/>
      <c r="J22" s="380"/>
      <c r="K22" s="378">
        <v>0</v>
      </c>
      <c r="L22" s="378">
        <f t="shared" si="6"/>
        <v>0</v>
      </c>
      <c r="M22" s="380"/>
      <c r="N22" s="380"/>
      <c r="O22" s="380"/>
      <c r="P22" s="380"/>
      <c r="Q22" s="380"/>
      <c r="R22" s="380">
        <v>5400000</v>
      </c>
      <c r="S22" s="380">
        <v>-576232</v>
      </c>
      <c r="T22" s="380">
        <v>4823768</v>
      </c>
      <c r="U22" s="380">
        <v>4798753</v>
      </c>
      <c r="V22" s="380"/>
      <c r="W22" s="380"/>
      <c r="X22" s="380"/>
      <c r="Y22" s="378">
        <f t="shared" si="20"/>
        <v>5400000</v>
      </c>
      <c r="Z22" s="378">
        <f t="shared" si="17"/>
        <v>-576232</v>
      </c>
      <c r="AA22" s="378">
        <f t="shared" si="13"/>
        <v>4823768</v>
      </c>
      <c r="AB22" s="378">
        <f t="shared" si="0"/>
        <v>4798753</v>
      </c>
      <c r="AC22" s="380"/>
      <c r="AD22" s="378">
        <v>0</v>
      </c>
      <c r="AE22" s="380">
        <f t="shared" si="14"/>
        <v>0</v>
      </c>
      <c r="AF22" s="380"/>
      <c r="AG22" s="380"/>
      <c r="AH22" s="378"/>
      <c r="AI22" s="380">
        <f t="shared" si="15"/>
        <v>0</v>
      </c>
      <c r="AJ22" s="380"/>
      <c r="AK22" s="380"/>
      <c r="AL22" s="380"/>
      <c r="AM22" s="380"/>
      <c r="AN22" s="380"/>
      <c r="AO22" s="380"/>
      <c r="AP22" s="380"/>
      <c r="AQ22" s="378">
        <f t="shared" si="21"/>
        <v>0</v>
      </c>
      <c r="AR22" s="378"/>
      <c r="AS22" s="378">
        <f>AE22+AI22+AN22</f>
        <v>0</v>
      </c>
      <c r="AT22" s="378">
        <f t="shared" si="22"/>
        <v>0</v>
      </c>
      <c r="AU22" s="378">
        <f>Y22+AQ22</f>
        <v>5400000</v>
      </c>
      <c r="AV22" s="378">
        <f t="shared" si="10"/>
        <v>-576232</v>
      </c>
      <c r="AW22" s="378">
        <f t="shared" si="23"/>
        <v>4823768</v>
      </c>
      <c r="AX22" s="378">
        <f t="shared" si="24"/>
        <v>4798753</v>
      </c>
      <c r="AY22" s="380"/>
      <c r="AZ22" s="380">
        <v>4798753</v>
      </c>
      <c r="BA22" s="380"/>
      <c r="BB22" s="378">
        <f t="shared" si="12"/>
        <v>4798753</v>
      </c>
      <c r="BC22" s="393"/>
    </row>
    <row r="23" spans="1:55" s="394" customFormat="1" ht="33" customHeight="1" x14ac:dyDescent="0.2">
      <c r="A23" s="395" t="s">
        <v>166</v>
      </c>
      <c r="B23" s="380"/>
      <c r="C23" s="378">
        <v>0</v>
      </c>
      <c r="D23" s="378">
        <f t="shared" si="4"/>
        <v>0</v>
      </c>
      <c r="E23" s="380"/>
      <c r="F23" s="380"/>
      <c r="G23" s="378">
        <v>0</v>
      </c>
      <c r="H23" s="378">
        <f t="shared" si="5"/>
        <v>0</v>
      </c>
      <c r="I23" s="380"/>
      <c r="J23" s="380"/>
      <c r="K23" s="378">
        <v>0</v>
      </c>
      <c r="L23" s="378">
        <f t="shared" si="6"/>
        <v>0</v>
      </c>
      <c r="M23" s="380"/>
      <c r="N23" s="380">
        <v>1200000</v>
      </c>
      <c r="O23" s="380">
        <v>600000</v>
      </c>
      <c r="P23" s="380">
        <f>N23+O23</f>
        <v>1800000</v>
      </c>
      <c r="Q23" s="380">
        <v>1800000</v>
      </c>
      <c r="R23" s="380"/>
      <c r="S23" s="380">
        <v>0</v>
      </c>
      <c r="T23" s="380"/>
      <c r="U23" s="380"/>
      <c r="V23" s="380"/>
      <c r="W23" s="380"/>
      <c r="X23" s="380"/>
      <c r="Y23" s="378">
        <f t="shared" si="20"/>
        <v>1200000</v>
      </c>
      <c r="Z23" s="378">
        <f t="shared" si="17"/>
        <v>600000</v>
      </c>
      <c r="AA23" s="378">
        <f t="shared" si="13"/>
        <v>1800000</v>
      </c>
      <c r="AB23" s="378">
        <v>1800000</v>
      </c>
      <c r="AC23" s="380"/>
      <c r="AD23" s="378">
        <v>0</v>
      </c>
      <c r="AE23" s="380">
        <f t="shared" si="14"/>
        <v>0</v>
      </c>
      <c r="AF23" s="380"/>
      <c r="AG23" s="380"/>
      <c r="AH23" s="378"/>
      <c r="AI23" s="380">
        <f t="shared" si="15"/>
        <v>0</v>
      </c>
      <c r="AJ23" s="380"/>
      <c r="AK23" s="380"/>
      <c r="AL23" s="380"/>
      <c r="AM23" s="380"/>
      <c r="AN23" s="380"/>
      <c r="AO23" s="380"/>
      <c r="AP23" s="380"/>
      <c r="AQ23" s="378">
        <f t="shared" si="21"/>
        <v>0</v>
      </c>
      <c r="AR23" s="378"/>
      <c r="AS23" s="378">
        <f>AE23+AI23</f>
        <v>0</v>
      </c>
      <c r="AT23" s="378">
        <f t="shared" si="22"/>
        <v>0</v>
      </c>
      <c r="AU23" s="378">
        <f>Y23+AQ23</f>
        <v>1200000</v>
      </c>
      <c r="AV23" s="378">
        <f t="shared" si="10"/>
        <v>600000</v>
      </c>
      <c r="AW23" s="378">
        <f t="shared" si="23"/>
        <v>1800000</v>
      </c>
      <c r="AX23" s="378">
        <f t="shared" si="24"/>
        <v>1800000</v>
      </c>
      <c r="AY23" s="380"/>
      <c r="AZ23" s="380">
        <v>1800000</v>
      </c>
      <c r="BA23" s="380"/>
      <c r="BB23" s="378">
        <f t="shared" si="12"/>
        <v>1800000</v>
      </c>
      <c r="BC23" s="393"/>
    </row>
    <row r="24" spans="1:55" s="394" customFormat="1" ht="37.5" customHeight="1" x14ac:dyDescent="0.2">
      <c r="A24" s="395" t="s">
        <v>167</v>
      </c>
      <c r="B24" s="380"/>
      <c r="C24" s="378">
        <v>0</v>
      </c>
      <c r="D24" s="378">
        <f t="shared" si="4"/>
        <v>0</v>
      </c>
      <c r="E24" s="380"/>
      <c r="F24" s="380"/>
      <c r="G24" s="378">
        <v>0</v>
      </c>
      <c r="H24" s="378">
        <f t="shared" si="5"/>
        <v>0</v>
      </c>
      <c r="I24" s="380"/>
      <c r="J24" s="380">
        <v>4264000</v>
      </c>
      <c r="K24" s="378">
        <v>5135760</v>
      </c>
      <c r="L24" s="378">
        <f t="shared" si="6"/>
        <v>9399760</v>
      </c>
      <c r="M24" s="380">
        <v>5356096</v>
      </c>
      <c r="N24" s="380">
        <v>4748000</v>
      </c>
      <c r="O24" s="380">
        <v>818500</v>
      </c>
      <c r="P24" s="380">
        <f t="shared" ref="P24:P57" si="25">N24+O24</f>
        <v>5566500</v>
      </c>
      <c r="Q24" s="380">
        <v>5565960</v>
      </c>
      <c r="R24" s="380">
        <v>620000</v>
      </c>
      <c r="S24" s="380">
        <v>0</v>
      </c>
      <c r="T24" s="380">
        <f>R24+S24</f>
        <v>620000</v>
      </c>
      <c r="U24" s="380">
        <v>587500</v>
      </c>
      <c r="V24" s="380"/>
      <c r="W24" s="380"/>
      <c r="X24" s="380"/>
      <c r="Y24" s="378">
        <f t="shared" si="20"/>
        <v>9632000</v>
      </c>
      <c r="Z24" s="378">
        <f t="shared" si="17"/>
        <v>5954260</v>
      </c>
      <c r="AA24" s="378">
        <f t="shared" si="13"/>
        <v>15586260</v>
      </c>
      <c r="AB24" s="378">
        <f>E24+I24+M24+Q24+U24</f>
        <v>11509556</v>
      </c>
      <c r="AC24" s="380"/>
      <c r="AD24" s="378">
        <v>0</v>
      </c>
      <c r="AE24" s="380">
        <f t="shared" si="14"/>
        <v>0</v>
      </c>
      <c r="AF24" s="380"/>
      <c r="AG24" s="380"/>
      <c r="AH24" s="378"/>
      <c r="AI24" s="380">
        <f t="shared" si="15"/>
        <v>0</v>
      </c>
      <c r="AJ24" s="380"/>
      <c r="AK24" s="380"/>
      <c r="AL24" s="380"/>
      <c r="AM24" s="380"/>
      <c r="AN24" s="380"/>
      <c r="AO24" s="380"/>
      <c r="AP24" s="380"/>
      <c r="AQ24" s="378">
        <f t="shared" si="21"/>
        <v>0</v>
      </c>
      <c r="AR24" s="378"/>
      <c r="AS24" s="378">
        <f t="shared" ref="AS24:AS38" si="26">AE24+AI24+AN24</f>
        <v>0</v>
      </c>
      <c r="AT24" s="378">
        <f t="shared" si="22"/>
        <v>0</v>
      </c>
      <c r="AU24" s="378">
        <f>Y24+AQ24</f>
        <v>9632000</v>
      </c>
      <c r="AV24" s="378">
        <f t="shared" si="10"/>
        <v>5954260</v>
      </c>
      <c r="AW24" s="378">
        <f t="shared" si="23"/>
        <v>15586260</v>
      </c>
      <c r="AX24" s="378">
        <f t="shared" si="24"/>
        <v>11509556</v>
      </c>
      <c r="AY24" s="380"/>
      <c r="AZ24" s="380">
        <v>11509556</v>
      </c>
      <c r="BA24" s="380"/>
      <c r="BB24" s="378">
        <f t="shared" si="12"/>
        <v>11509556</v>
      </c>
      <c r="BC24" s="393"/>
    </row>
    <row r="25" spans="1:55" s="394" customFormat="1" ht="36.75" customHeight="1" x14ac:dyDescent="0.2">
      <c r="A25" s="395" t="s">
        <v>168</v>
      </c>
      <c r="B25" s="380"/>
      <c r="C25" s="378">
        <v>0</v>
      </c>
      <c r="D25" s="378">
        <f t="shared" si="4"/>
        <v>0</v>
      </c>
      <c r="E25" s="380"/>
      <c r="F25" s="380"/>
      <c r="G25" s="378">
        <v>0</v>
      </c>
      <c r="H25" s="378">
        <f t="shared" si="5"/>
        <v>0</v>
      </c>
      <c r="I25" s="380"/>
      <c r="J25" s="380"/>
      <c r="K25" s="378">
        <v>0</v>
      </c>
      <c r="L25" s="378">
        <f t="shared" si="6"/>
        <v>0</v>
      </c>
      <c r="M25" s="380"/>
      <c r="N25" s="380"/>
      <c r="O25" s="380">
        <v>0</v>
      </c>
      <c r="P25" s="380">
        <f t="shared" si="25"/>
        <v>0</v>
      </c>
      <c r="Q25" s="380"/>
      <c r="R25" s="380">
        <v>636000</v>
      </c>
      <c r="S25" s="380">
        <v>-370000</v>
      </c>
      <c r="T25" s="380">
        <f t="shared" ref="T25:T57" si="27">R25+S25</f>
        <v>266000</v>
      </c>
      <c r="U25" s="380">
        <v>236002</v>
      </c>
      <c r="V25" s="380"/>
      <c r="W25" s="380"/>
      <c r="X25" s="380"/>
      <c r="Y25" s="378">
        <f t="shared" si="20"/>
        <v>636000</v>
      </c>
      <c r="Z25" s="378">
        <f t="shared" si="17"/>
        <v>-370000</v>
      </c>
      <c r="AA25" s="378">
        <f t="shared" si="13"/>
        <v>266000</v>
      </c>
      <c r="AB25" s="378">
        <f t="shared" ref="AB25:AB47" si="28">E25+I25+M25+Q25+U25</f>
        <v>236002</v>
      </c>
      <c r="AC25" s="380"/>
      <c r="AD25" s="378">
        <v>0</v>
      </c>
      <c r="AE25" s="380">
        <f t="shared" si="14"/>
        <v>0</v>
      </c>
      <c r="AF25" s="380"/>
      <c r="AG25" s="380"/>
      <c r="AH25" s="378"/>
      <c r="AI25" s="380">
        <f t="shared" si="15"/>
        <v>0</v>
      </c>
      <c r="AJ25" s="380"/>
      <c r="AK25" s="380"/>
      <c r="AL25" s="380"/>
      <c r="AM25" s="380"/>
      <c r="AN25" s="380"/>
      <c r="AO25" s="380"/>
      <c r="AP25" s="380"/>
      <c r="AQ25" s="378">
        <f t="shared" si="21"/>
        <v>0</v>
      </c>
      <c r="AR25" s="378"/>
      <c r="AS25" s="378">
        <f t="shared" si="26"/>
        <v>0</v>
      </c>
      <c r="AT25" s="378">
        <f t="shared" si="22"/>
        <v>0</v>
      </c>
      <c r="AU25" s="378">
        <f>Y25+AQ25</f>
        <v>636000</v>
      </c>
      <c r="AV25" s="378">
        <f t="shared" si="10"/>
        <v>-370000</v>
      </c>
      <c r="AW25" s="378">
        <f t="shared" si="23"/>
        <v>266000</v>
      </c>
      <c r="AX25" s="378">
        <f t="shared" si="24"/>
        <v>236002</v>
      </c>
      <c r="AY25" s="380"/>
      <c r="AZ25" s="380">
        <v>236002</v>
      </c>
      <c r="BA25" s="380"/>
      <c r="BB25" s="378">
        <f t="shared" si="12"/>
        <v>236002</v>
      </c>
      <c r="BC25" s="393"/>
    </row>
    <row r="26" spans="1:55" s="377" customFormat="1" ht="27.75" customHeight="1" x14ac:dyDescent="0.2">
      <c r="A26" s="642" t="s">
        <v>169</v>
      </c>
      <c r="B26" s="644">
        <f t="shared" ref="B26:Q26" si="29">SUM(B21:B24)</f>
        <v>0</v>
      </c>
      <c r="C26" s="644">
        <v>0</v>
      </c>
      <c r="D26" s="644">
        <f t="shared" si="4"/>
        <v>0</v>
      </c>
      <c r="E26" s="644">
        <f t="shared" si="29"/>
        <v>0</v>
      </c>
      <c r="F26" s="644">
        <f t="shared" si="29"/>
        <v>0</v>
      </c>
      <c r="G26" s="644">
        <v>0</v>
      </c>
      <c r="H26" s="644">
        <f t="shared" si="5"/>
        <v>0</v>
      </c>
      <c r="I26" s="644">
        <f t="shared" si="29"/>
        <v>0</v>
      </c>
      <c r="J26" s="644">
        <f t="shared" si="29"/>
        <v>4264000</v>
      </c>
      <c r="K26" s="644">
        <v>6584760</v>
      </c>
      <c r="L26" s="644">
        <f t="shared" si="6"/>
        <v>10848760</v>
      </c>
      <c r="M26" s="644">
        <f t="shared" si="29"/>
        <v>6803968</v>
      </c>
      <c r="N26" s="644">
        <f t="shared" si="29"/>
        <v>5948000</v>
      </c>
      <c r="O26" s="643">
        <v>1418500</v>
      </c>
      <c r="P26" s="643">
        <f t="shared" si="25"/>
        <v>7366500</v>
      </c>
      <c r="Q26" s="644">
        <f t="shared" si="29"/>
        <v>7365960</v>
      </c>
      <c r="R26" s="644">
        <f>SUM(R21:R25)</f>
        <v>6656000</v>
      </c>
      <c r="S26" s="643">
        <v>-946232</v>
      </c>
      <c r="T26" s="643">
        <f t="shared" si="27"/>
        <v>5709768</v>
      </c>
      <c r="U26" s="644">
        <f>SUM(U21:U25)</f>
        <v>5622255</v>
      </c>
      <c r="V26" s="644">
        <f>SUM(V21:V25)</f>
        <v>0</v>
      </c>
      <c r="W26" s="644"/>
      <c r="X26" s="644"/>
      <c r="Y26" s="644">
        <f t="shared" si="20"/>
        <v>16868000</v>
      </c>
      <c r="Z26" s="644">
        <f t="shared" si="17"/>
        <v>7057028</v>
      </c>
      <c r="AA26" s="644">
        <f t="shared" si="13"/>
        <v>23925028</v>
      </c>
      <c r="AB26" s="644">
        <f>E26+I26+M26+Q26+U26</f>
        <v>19792183</v>
      </c>
      <c r="AC26" s="644">
        <f t="shared" ref="AC26:AK26" si="30">SUM(AC21:AC24)</f>
        <v>0</v>
      </c>
      <c r="AD26" s="644">
        <v>0</v>
      </c>
      <c r="AE26" s="643">
        <f t="shared" si="14"/>
        <v>0</v>
      </c>
      <c r="AF26" s="644">
        <f t="shared" si="30"/>
        <v>0</v>
      </c>
      <c r="AG26" s="644">
        <f t="shared" si="30"/>
        <v>0</v>
      </c>
      <c r="AH26" s="644"/>
      <c r="AI26" s="643">
        <f t="shared" si="15"/>
        <v>0</v>
      </c>
      <c r="AJ26" s="644">
        <f t="shared" si="30"/>
        <v>0</v>
      </c>
      <c r="AK26" s="644">
        <f t="shared" si="30"/>
        <v>0</v>
      </c>
      <c r="AL26" s="644"/>
      <c r="AM26" s="644"/>
      <c r="AN26" s="644"/>
      <c r="AO26" s="644"/>
      <c r="AP26" s="644">
        <f>SUM(AP21:AP24)</f>
        <v>0</v>
      </c>
      <c r="AQ26" s="644">
        <f t="shared" si="21"/>
        <v>0</v>
      </c>
      <c r="AR26" s="644"/>
      <c r="AS26" s="644">
        <f t="shared" si="26"/>
        <v>0</v>
      </c>
      <c r="AT26" s="644">
        <f t="shared" si="22"/>
        <v>0</v>
      </c>
      <c r="AU26" s="644">
        <f>SUM(AU21:AU25)</f>
        <v>16868000</v>
      </c>
      <c r="AV26" s="644">
        <f t="shared" si="10"/>
        <v>7057028</v>
      </c>
      <c r="AW26" s="644">
        <f t="shared" si="23"/>
        <v>23925028</v>
      </c>
      <c r="AX26" s="644">
        <f t="shared" si="24"/>
        <v>19792183</v>
      </c>
      <c r="AY26" s="644">
        <f>SUM(AY21:AY25)</f>
        <v>0</v>
      </c>
      <c r="AZ26" s="644">
        <f>SUM(AZ21:AZ25)</f>
        <v>19792183</v>
      </c>
      <c r="BA26" s="644">
        <f>SUM(BA21:BA25)</f>
        <v>0</v>
      </c>
      <c r="BB26" s="644">
        <f>SUM(BB21:BB25)</f>
        <v>19792183</v>
      </c>
      <c r="BC26" s="376"/>
    </row>
    <row r="27" spans="1:55" s="394" customFormat="1" ht="37.5" customHeight="1" x14ac:dyDescent="0.2">
      <c r="A27" s="395" t="s">
        <v>170</v>
      </c>
      <c r="B27" s="380"/>
      <c r="C27" s="378">
        <v>0</v>
      </c>
      <c r="D27" s="378">
        <f t="shared" si="4"/>
        <v>0</v>
      </c>
      <c r="E27" s="380"/>
      <c r="F27" s="380"/>
      <c r="G27" s="378">
        <v>23000</v>
      </c>
      <c r="H27" s="378">
        <f t="shared" si="5"/>
        <v>23000</v>
      </c>
      <c r="I27" s="380">
        <v>22604</v>
      </c>
      <c r="J27" s="380">
        <v>2200000</v>
      </c>
      <c r="K27" s="378">
        <v>900000</v>
      </c>
      <c r="L27" s="378">
        <f t="shared" si="6"/>
        <v>3100000</v>
      </c>
      <c r="M27" s="380">
        <v>3028232</v>
      </c>
      <c r="N27" s="380"/>
      <c r="O27" s="380">
        <v>0</v>
      </c>
      <c r="P27" s="380">
        <f t="shared" si="25"/>
        <v>0</v>
      </c>
      <c r="Q27" s="380"/>
      <c r="R27" s="380"/>
      <c r="S27" s="380">
        <v>0</v>
      </c>
      <c r="T27" s="380">
        <f t="shared" si="27"/>
        <v>0</v>
      </c>
      <c r="U27" s="380"/>
      <c r="V27" s="380"/>
      <c r="W27" s="380"/>
      <c r="X27" s="380"/>
      <c r="Y27" s="378">
        <f t="shared" si="20"/>
        <v>2200000</v>
      </c>
      <c r="Z27" s="378">
        <f t="shared" si="17"/>
        <v>923000</v>
      </c>
      <c r="AA27" s="378">
        <f t="shared" si="13"/>
        <v>3123000</v>
      </c>
      <c r="AB27" s="378">
        <f t="shared" si="28"/>
        <v>3050836</v>
      </c>
      <c r="AC27" s="380">
        <v>150000</v>
      </c>
      <c r="AD27" s="378">
        <v>52000</v>
      </c>
      <c r="AE27" s="380">
        <f t="shared" si="14"/>
        <v>202000</v>
      </c>
      <c r="AF27" s="380">
        <v>201740</v>
      </c>
      <c r="AG27" s="380"/>
      <c r="AH27" s="378"/>
      <c r="AI27" s="380">
        <f t="shared" si="15"/>
        <v>0</v>
      </c>
      <c r="AJ27" s="380"/>
      <c r="AK27" s="380"/>
      <c r="AL27" s="380"/>
      <c r="AM27" s="380"/>
      <c r="AN27" s="380"/>
      <c r="AO27" s="380"/>
      <c r="AP27" s="380"/>
      <c r="AQ27" s="378">
        <f t="shared" si="21"/>
        <v>150000</v>
      </c>
      <c r="AR27" s="378">
        <f>AS27-AQ27</f>
        <v>52000</v>
      </c>
      <c r="AS27" s="378">
        <f t="shared" si="26"/>
        <v>202000</v>
      </c>
      <c r="AT27" s="378">
        <f t="shared" si="22"/>
        <v>201740</v>
      </c>
      <c r="AU27" s="378">
        <f>Y27+AQ27</f>
        <v>2350000</v>
      </c>
      <c r="AV27" s="378">
        <f t="shared" si="10"/>
        <v>975000</v>
      </c>
      <c r="AW27" s="378">
        <f t="shared" si="23"/>
        <v>3325000</v>
      </c>
      <c r="AX27" s="378">
        <f t="shared" si="24"/>
        <v>3252576</v>
      </c>
      <c r="AY27" s="380"/>
      <c r="AZ27" s="380">
        <v>3252576</v>
      </c>
      <c r="BA27" s="380"/>
      <c r="BB27" s="378">
        <f>SUM(AY27:BA27)</f>
        <v>3252576</v>
      </c>
      <c r="BC27" s="393"/>
    </row>
    <row r="28" spans="1:55" s="394" customFormat="1" ht="24" customHeight="1" x14ac:dyDescent="0.2">
      <c r="A28" s="395" t="s">
        <v>171</v>
      </c>
      <c r="B28" s="380"/>
      <c r="C28" s="378">
        <v>0</v>
      </c>
      <c r="D28" s="378">
        <f t="shared" si="4"/>
        <v>0</v>
      </c>
      <c r="E28" s="380"/>
      <c r="F28" s="380"/>
      <c r="G28" s="378">
        <v>0</v>
      </c>
      <c r="H28" s="378">
        <f t="shared" si="5"/>
        <v>0</v>
      </c>
      <c r="I28" s="380"/>
      <c r="J28" s="380">
        <v>1500000</v>
      </c>
      <c r="K28" s="378">
        <v>1600000</v>
      </c>
      <c r="L28" s="378">
        <f t="shared" si="6"/>
        <v>3100000</v>
      </c>
      <c r="M28" s="380">
        <v>3025927</v>
      </c>
      <c r="N28" s="380"/>
      <c r="O28" s="380">
        <v>0</v>
      </c>
      <c r="P28" s="380">
        <f t="shared" si="25"/>
        <v>0</v>
      </c>
      <c r="Q28" s="380"/>
      <c r="R28" s="380"/>
      <c r="S28" s="380">
        <v>0</v>
      </c>
      <c r="T28" s="380">
        <f t="shared" si="27"/>
        <v>0</v>
      </c>
      <c r="U28" s="380"/>
      <c r="V28" s="380"/>
      <c r="W28" s="380"/>
      <c r="X28" s="380"/>
      <c r="Y28" s="378">
        <f t="shared" si="20"/>
        <v>1500000</v>
      </c>
      <c r="Z28" s="378">
        <f t="shared" si="17"/>
        <v>1600000</v>
      </c>
      <c r="AA28" s="378">
        <f t="shared" si="13"/>
        <v>3100000</v>
      </c>
      <c r="AB28" s="378">
        <f t="shared" si="28"/>
        <v>3025927</v>
      </c>
      <c r="AC28" s="380"/>
      <c r="AD28" s="378">
        <v>0</v>
      </c>
      <c r="AE28" s="380">
        <f t="shared" si="14"/>
        <v>0</v>
      </c>
      <c r="AF28" s="380"/>
      <c r="AG28" s="380"/>
      <c r="AH28" s="378"/>
      <c r="AI28" s="380">
        <f t="shared" si="15"/>
        <v>0</v>
      </c>
      <c r="AJ28" s="380"/>
      <c r="AK28" s="380"/>
      <c r="AL28" s="380"/>
      <c r="AM28" s="380"/>
      <c r="AN28" s="380"/>
      <c r="AO28" s="380"/>
      <c r="AP28" s="380"/>
      <c r="AQ28" s="378">
        <f t="shared" si="21"/>
        <v>0</v>
      </c>
      <c r="AR28" s="378"/>
      <c r="AS28" s="378">
        <f t="shared" si="26"/>
        <v>0</v>
      </c>
      <c r="AT28" s="378">
        <f t="shared" si="22"/>
        <v>0</v>
      </c>
      <c r="AU28" s="378">
        <f>Y28+AQ28</f>
        <v>1500000</v>
      </c>
      <c r="AV28" s="378">
        <f t="shared" si="10"/>
        <v>1600000</v>
      </c>
      <c r="AW28" s="378">
        <f t="shared" si="23"/>
        <v>3100000</v>
      </c>
      <c r="AX28" s="378">
        <f t="shared" si="24"/>
        <v>3025927</v>
      </c>
      <c r="AY28" s="380"/>
      <c r="AZ28" s="380"/>
      <c r="BA28" s="380">
        <v>3025927</v>
      </c>
      <c r="BB28" s="378">
        <f>SUM(AY28:BA28)</f>
        <v>3025927</v>
      </c>
      <c r="BC28" s="393"/>
    </row>
    <row r="29" spans="1:55" s="394" customFormat="1" ht="21" customHeight="1" x14ac:dyDescent="0.2">
      <c r="A29" s="395" t="s">
        <v>172</v>
      </c>
      <c r="B29" s="380"/>
      <c r="C29" s="378">
        <v>0</v>
      </c>
      <c r="D29" s="378">
        <f t="shared" si="4"/>
        <v>0</v>
      </c>
      <c r="E29" s="380"/>
      <c r="F29" s="380"/>
      <c r="G29" s="378">
        <v>0</v>
      </c>
      <c r="H29" s="378">
        <f t="shared" si="5"/>
        <v>0</v>
      </c>
      <c r="I29" s="380"/>
      <c r="J29" s="380">
        <v>749000</v>
      </c>
      <c r="K29" s="378">
        <v>500000</v>
      </c>
      <c r="L29" s="378">
        <f t="shared" si="6"/>
        <v>1249000</v>
      </c>
      <c r="M29" s="380">
        <v>1231917</v>
      </c>
      <c r="N29" s="380"/>
      <c r="O29" s="380">
        <v>0</v>
      </c>
      <c r="P29" s="380">
        <f t="shared" si="25"/>
        <v>0</v>
      </c>
      <c r="Q29" s="380"/>
      <c r="R29" s="380"/>
      <c r="S29" s="380">
        <v>0</v>
      </c>
      <c r="T29" s="380">
        <f t="shared" si="27"/>
        <v>0</v>
      </c>
      <c r="U29" s="380"/>
      <c r="V29" s="380"/>
      <c r="W29" s="380"/>
      <c r="X29" s="380"/>
      <c r="Y29" s="378">
        <f t="shared" si="20"/>
        <v>749000</v>
      </c>
      <c r="Z29" s="378">
        <f t="shared" si="17"/>
        <v>500000</v>
      </c>
      <c r="AA29" s="378">
        <f t="shared" si="13"/>
        <v>1249000</v>
      </c>
      <c r="AB29" s="378">
        <f t="shared" si="28"/>
        <v>1231917</v>
      </c>
      <c r="AC29" s="380"/>
      <c r="AD29" s="378">
        <v>0</v>
      </c>
      <c r="AE29" s="380">
        <f t="shared" si="14"/>
        <v>0</v>
      </c>
      <c r="AF29" s="380"/>
      <c r="AG29" s="380"/>
      <c r="AH29" s="378"/>
      <c r="AI29" s="380">
        <f t="shared" si="15"/>
        <v>0</v>
      </c>
      <c r="AJ29" s="380"/>
      <c r="AK29" s="380"/>
      <c r="AL29" s="380"/>
      <c r="AM29" s="380"/>
      <c r="AN29" s="380"/>
      <c r="AO29" s="380"/>
      <c r="AP29" s="380"/>
      <c r="AQ29" s="378">
        <f t="shared" si="21"/>
        <v>0</v>
      </c>
      <c r="AR29" s="378"/>
      <c r="AS29" s="378">
        <f t="shared" si="26"/>
        <v>0</v>
      </c>
      <c r="AT29" s="378">
        <f t="shared" si="22"/>
        <v>0</v>
      </c>
      <c r="AU29" s="378">
        <f>Y29+AQ29</f>
        <v>749000</v>
      </c>
      <c r="AV29" s="378">
        <f t="shared" si="10"/>
        <v>500000</v>
      </c>
      <c r="AW29" s="378">
        <f t="shared" si="23"/>
        <v>1249000</v>
      </c>
      <c r="AX29" s="378">
        <f t="shared" si="24"/>
        <v>1231917</v>
      </c>
      <c r="AY29" s="380"/>
      <c r="AZ29" s="380">
        <v>1231917</v>
      </c>
      <c r="BA29" s="380"/>
      <c r="BB29" s="378">
        <f>SUM(AY29:BA29)</f>
        <v>1231917</v>
      </c>
      <c r="BC29" s="393"/>
    </row>
    <row r="30" spans="1:55" s="377" customFormat="1" ht="21" customHeight="1" x14ac:dyDescent="0.2">
      <c r="A30" s="642" t="s">
        <v>173</v>
      </c>
      <c r="B30" s="643">
        <f t="shared" ref="B30:V30" si="31">SUM(B27:B29)</f>
        <v>0</v>
      </c>
      <c r="C30" s="644">
        <v>0</v>
      </c>
      <c r="D30" s="644">
        <f t="shared" si="4"/>
        <v>0</v>
      </c>
      <c r="E30" s="643">
        <f t="shared" si="31"/>
        <v>0</v>
      </c>
      <c r="F30" s="643">
        <f t="shared" si="31"/>
        <v>0</v>
      </c>
      <c r="G30" s="644">
        <v>23000</v>
      </c>
      <c r="H30" s="644">
        <f t="shared" si="5"/>
        <v>23000</v>
      </c>
      <c r="I30" s="643">
        <f t="shared" si="31"/>
        <v>22604</v>
      </c>
      <c r="J30" s="643">
        <f t="shared" si="31"/>
        <v>4449000</v>
      </c>
      <c r="K30" s="644">
        <v>3000000</v>
      </c>
      <c r="L30" s="644">
        <f t="shared" si="6"/>
        <v>7449000</v>
      </c>
      <c r="M30" s="643">
        <f t="shared" si="31"/>
        <v>7286076</v>
      </c>
      <c r="N30" s="643">
        <f t="shared" si="31"/>
        <v>0</v>
      </c>
      <c r="O30" s="643">
        <v>0</v>
      </c>
      <c r="P30" s="643">
        <f t="shared" si="25"/>
        <v>0</v>
      </c>
      <c r="Q30" s="643">
        <f t="shared" si="31"/>
        <v>0</v>
      </c>
      <c r="R30" s="643">
        <f t="shared" si="31"/>
        <v>0</v>
      </c>
      <c r="S30" s="643">
        <v>0</v>
      </c>
      <c r="T30" s="643">
        <f t="shared" si="27"/>
        <v>0</v>
      </c>
      <c r="U30" s="643">
        <f t="shared" si="31"/>
        <v>0</v>
      </c>
      <c r="V30" s="643">
        <f t="shared" si="31"/>
        <v>0</v>
      </c>
      <c r="W30" s="643"/>
      <c r="X30" s="643"/>
      <c r="Y30" s="644">
        <f t="shared" si="20"/>
        <v>4449000</v>
      </c>
      <c r="Z30" s="644">
        <f t="shared" si="17"/>
        <v>3023000</v>
      </c>
      <c r="AA30" s="644">
        <f t="shared" si="13"/>
        <v>7472000</v>
      </c>
      <c r="AB30" s="644">
        <f t="shared" si="28"/>
        <v>7308680</v>
      </c>
      <c r="AC30" s="643">
        <f t="shared" ref="AC30:AO30" si="32">SUM(AC27:AC29)</f>
        <v>150000</v>
      </c>
      <c r="AD30" s="644">
        <v>52000</v>
      </c>
      <c r="AE30" s="643">
        <f t="shared" si="14"/>
        <v>202000</v>
      </c>
      <c r="AF30" s="643">
        <f t="shared" si="32"/>
        <v>201740</v>
      </c>
      <c r="AG30" s="643">
        <f t="shared" si="32"/>
        <v>0</v>
      </c>
      <c r="AH30" s="644"/>
      <c r="AI30" s="643">
        <f t="shared" si="15"/>
        <v>0</v>
      </c>
      <c r="AJ30" s="643">
        <f t="shared" si="32"/>
        <v>0</v>
      </c>
      <c r="AK30" s="643">
        <f t="shared" si="32"/>
        <v>0</v>
      </c>
      <c r="AL30" s="643"/>
      <c r="AM30" s="643"/>
      <c r="AN30" s="643">
        <f t="shared" si="32"/>
        <v>0</v>
      </c>
      <c r="AO30" s="643">
        <f t="shared" si="32"/>
        <v>0</v>
      </c>
      <c r="AP30" s="643">
        <f>SUM(AP27:AP29)</f>
        <v>0</v>
      </c>
      <c r="AQ30" s="644">
        <f t="shared" si="21"/>
        <v>150000</v>
      </c>
      <c r="AR30" s="644">
        <f>AS30-AQ30</f>
        <v>52000</v>
      </c>
      <c r="AS30" s="643">
        <f t="shared" si="26"/>
        <v>202000</v>
      </c>
      <c r="AT30" s="643">
        <f t="shared" si="22"/>
        <v>201740</v>
      </c>
      <c r="AU30" s="643">
        <f t="shared" ref="AU30:BB30" si="33">SUM(AU27:AU29)</f>
        <v>4599000</v>
      </c>
      <c r="AV30" s="644">
        <f t="shared" si="10"/>
        <v>3075000</v>
      </c>
      <c r="AW30" s="644">
        <f t="shared" si="23"/>
        <v>7674000</v>
      </c>
      <c r="AX30" s="644">
        <f t="shared" si="24"/>
        <v>7510420</v>
      </c>
      <c r="AY30" s="643">
        <f t="shared" si="33"/>
        <v>0</v>
      </c>
      <c r="AZ30" s="643">
        <f t="shared" si="33"/>
        <v>4484493</v>
      </c>
      <c r="BA30" s="643">
        <f t="shared" si="33"/>
        <v>3025927</v>
      </c>
      <c r="BB30" s="643">
        <f t="shared" si="33"/>
        <v>7510420</v>
      </c>
      <c r="BC30" s="376"/>
    </row>
    <row r="31" spans="1:55" s="377" customFormat="1" ht="24.75" customHeight="1" x14ac:dyDescent="0.2">
      <c r="A31" s="645" t="s">
        <v>174</v>
      </c>
      <c r="B31" s="643"/>
      <c r="C31" s="644">
        <v>0</v>
      </c>
      <c r="D31" s="644">
        <f t="shared" si="4"/>
        <v>0</v>
      </c>
      <c r="E31" s="643"/>
      <c r="F31" s="643"/>
      <c r="G31" s="644">
        <v>0</v>
      </c>
      <c r="H31" s="644">
        <f t="shared" si="5"/>
        <v>0</v>
      </c>
      <c r="I31" s="643"/>
      <c r="J31" s="643"/>
      <c r="K31" s="644">
        <v>0</v>
      </c>
      <c r="L31" s="644">
        <f t="shared" si="6"/>
        <v>0</v>
      </c>
      <c r="M31" s="643"/>
      <c r="N31" s="643"/>
      <c r="O31" s="643">
        <v>0</v>
      </c>
      <c r="P31" s="643">
        <f t="shared" si="25"/>
        <v>0</v>
      </c>
      <c r="Q31" s="643"/>
      <c r="R31" s="643">
        <v>1500000</v>
      </c>
      <c r="S31" s="643">
        <v>590000</v>
      </c>
      <c r="T31" s="643">
        <f t="shared" si="27"/>
        <v>2090000</v>
      </c>
      <c r="U31" s="643">
        <v>2090000</v>
      </c>
      <c r="V31" s="643"/>
      <c r="W31" s="643"/>
      <c r="X31" s="643"/>
      <c r="Y31" s="644">
        <f t="shared" si="20"/>
        <v>1500000</v>
      </c>
      <c r="Z31" s="644">
        <f t="shared" si="17"/>
        <v>590000</v>
      </c>
      <c r="AA31" s="644">
        <f t="shared" si="13"/>
        <v>2090000</v>
      </c>
      <c r="AB31" s="644">
        <f t="shared" si="28"/>
        <v>2090000</v>
      </c>
      <c r="AC31" s="643"/>
      <c r="AD31" s="644">
        <v>0</v>
      </c>
      <c r="AE31" s="643">
        <f t="shared" si="14"/>
        <v>0</v>
      </c>
      <c r="AF31" s="643"/>
      <c r="AG31" s="643"/>
      <c r="AH31" s="644"/>
      <c r="AI31" s="643">
        <f t="shared" si="15"/>
        <v>0</v>
      </c>
      <c r="AJ31" s="643"/>
      <c r="AK31" s="643"/>
      <c r="AL31" s="643"/>
      <c r="AM31" s="643"/>
      <c r="AN31" s="643"/>
      <c r="AO31" s="643"/>
      <c r="AP31" s="643"/>
      <c r="AQ31" s="644">
        <f t="shared" si="21"/>
        <v>0</v>
      </c>
      <c r="AR31" s="644"/>
      <c r="AS31" s="644">
        <f t="shared" si="26"/>
        <v>0</v>
      </c>
      <c r="AT31" s="644">
        <f t="shared" si="22"/>
        <v>0</v>
      </c>
      <c r="AU31" s="644">
        <f>Y31+AQ31</f>
        <v>1500000</v>
      </c>
      <c r="AV31" s="644">
        <f t="shared" si="10"/>
        <v>590000</v>
      </c>
      <c r="AW31" s="644">
        <f t="shared" si="23"/>
        <v>2090000</v>
      </c>
      <c r="AX31" s="644">
        <f t="shared" si="24"/>
        <v>2090000</v>
      </c>
      <c r="AY31" s="643"/>
      <c r="AZ31" s="643"/>
      <c r="BA31" s="643">
        <v>2090000</v>
      </c>
      <c r="BB31" s="644">
        <f>SUM(AY31:BA31)</f>
        <v>2090000</v>
      </c>
      <c r="BC31" s="376"/>
    </row>
    <row r="32" spans="1:55" s="377" customFormat="1" x14ac:dyDescent="0.2">
      <c r="A32" s="642" t="s">
        <v>175</v>
      </c>
      <c r="B32" s="643">
        <v>34237000</v>
      </c>
      <c r="C32" s="644">
        <v>7896000</v>
      </c>
      <c r="D32" s="644">
        <f t="shared" si="4"/>
        <v>42133000</v>
      </c>
      <c r="E32" s="643">
        <v>38383505</v>
      </c>
      <c r="F32" s="643">
        <v>3228000</v>
      </c>
      <c r="G32" s="644">
        <v>1084000</v>
      </c>
      <c r="H32" s="644">
        <f t="shared" si="5"/>
        <v>4312000</v>
      </c>
      <c r="I32" s="643">
        <v>4102169</v>
      </c>
      <c r="J32" s="643">
        <v>2946000</v>
      </c>
      <c r="K32" s="644">
        <v>3731000</v>
      </c>
      <c r="L32" s="644">
        <f t="shared" si="6"/>
        <v>6677000</v>
      </c>
      <c r="M32" s="643">
        <v>6672440</v>
      </c>
      <c r="N32" s="643"/>
      <c r="O32" s="643">
        <v>0</v>
      </c>
      <c r="P32" s="643">
        <f t="shared" si="25"/>
        <v>0</v>
      </c>
      <c r="Q32" s="643"/>
      <c r="R32" s="643"/>
      <c r="S32" s="643">
        <v>0</v>
      </c>
      <c r="T32" s="643">
        <f t="shared" si="27"/>
        <v>0</v>
      </c>
      <c r="U32" s="643"/>
      <c r="V32" s="643"/>
      <c r="W32" s="643"/>
      <c r="X32" s="643"/>
      <c r="Y32" s="644">
        <f t="shared" si="20"/>
        <v>40411000</v>
      </c>
      <c r="Z32" s="644">
        <f t="shared" si="17"/>
        <v>12711000</v>
      </c>
      <c r="AA32" s="644">
        <f t="shared" si="13"/>
        <v>53122000</v>
      </c>
      <c r="AB32" s="644">
        <f t="shared" si="28"/>
        <v>49158114</v>
      </c>
      <c r="AC32" s="643"/>
      <c r="AD32" s="644">
        <v>316000</v>
      </c>
      <c r="AE32" s="643">
        <f t="shared" si="14"/>
        <v>316000</v>
      </c>
      <c r="AF32" s="643">
        <v>310218</v>
      </c>
      <c r="AG32" s="643"/>
      <c r="AH32" s="644"/>
      <c r="AI32" s="643">
        <f t="shared" si="15"/>
        <v>0</v>
      </c>
      <c r="AJ32" s="643"/>
      <c r="AK32" s="643"/>
      <c r="AL32" s="643"/>
      <c r="AM32" s="643"/>
      <c r="AN32" s="643"/>
      <c r="AO32" s="643"/>
      <c r="AP32" s="643"/>
      <c r="AQ32" s="644">
        <f t="shared" si="21"/>
        <v>0</v>
      </c>
      <c r="AR32" s="644">
        <f>AS32-AQ32</f>
        <v>316000</v>
      </c>
      <c r="AS32" s="644">
        <f t="shared" si="26"/>
        <v>316000</v>
      </c>
      <c r="AT32" s="644">
        <f t="shared" si="22"/>
        <v>310218</v>
      </c>
      <c r="AU32" s="644">
        <f>Y32+AQ32</f>
        <v>40411000</v>
      </c>
      <c r="AV32" s="644">
        <f t="shared" si="10"/>
        <v>13027000</v>
      </c>
      <c r="AW32" s="644">
        <f t="shared" si="23"/>
        <v>53438000</v>
      </c>
      <c r="AX32" s="644">
        <f t="shared" si="24"/>
        <v>49468332</v>
      </c>
      <c r="AY32" s="643"/>
      <c r="AZ32" s="643">
        <v>49468332</v>
      </c>
      <c r="BA32" s="643"/>
      <c r="BB32" s="644">
        <f>SUM(AY32:BA32)</f>
        <v>49468332</v>
      </c>
      <c r="BC32" s="376"/>
    </row>
    <row r="33" spans="1:56" s="382" customFormat="1" ht="25.5" customHeight="1" x14ac:dyDescent="0.2">
      <c r="A33" s="645" t="s">
        <v>706</v>
      </c>
      <c r="B33" s="646"/>
      <c r="C33" s="647">
        <v>0</v>
      </c>
      <c r="D33" s="647">
        <f t="shared" si="4"/>
        <v>0</v>
      </c>
      <c r="E33" s="646"/>
      <c r="F33" s="646"/>
      <c r="G33" s="647">
        <v>0</v>
      </c>
      <c r="H33" s="647">
        <f t="shared" si="5"/>
        <v>0</v>
      </c>
      <c r="I33" s="646"/>
      <c r="J33" s="646"/>
      <c r="K33" s="647">
        <v>0</v>
      </c>
      <c r="L33" s="647">
        <f t="shared" si="6"/>
        <v>0</v>
      </c>
      <c r="M33" s="646"/>
      <c r="N33" s="646"/>
      <c r="O33" s="646">
        <v>0</v>
      </c>
      <c r="P33" s="646">
        <f t="shared" si="25"/>
        <v>0</v>
      </c>
      <c r="Q33" s="646"/>
      <c r="R33" s="646"/>
      <c r="S33" s="646">
        <v>346232</v>
      </c>
      <c r="T33" s="646">
        <f t="shared" si="27"/>
        <v>346232</v>
      </c>
      <c r="U33" s="646">
        <v>346232</v>
      </c>
      <c r="V33" s="646"/>
      <c r="W33" s="646"/>
      <c r="X33" s="646"/>
      <c r="Y33" s="647">
        <f t="shared" si="20"/>
        <v>0</v>
      </c>
      <c r="Z33" s="647">
        <f t="shared" si="17"/>
        <v>346232</v>
      </c>
      <c r="AA33" s="647">
        <f t="shared" si="13"/>
        <v>346232</v>
      </c>
      <c r="AB33" s="647">
        <f t="shared" si="28"/>
        <v>346232</v>
      </c>
      <c r="AC33" s="646"/>
      <c r="AD33" s="644">
        <v>0</v>
      </c>
      <c r="AE33" s="643">
        <f t="shared" si="14"/>
        <v>0</v>
      </c>
      <c r="AF33" s="646"/>
      <c r="AG33" s="646"/>
      <c r="AH33" s="644"/>
      <c r="AI33" s="643">
        <f t="shared" si="15"/>
        <v>0</v>
      </c>
      <c r="AJ33" s="646"/>
      <c r="AK33" s="646"/>
      <c r="AL33" s="646"/>
      <c r="AM33" s="646"/>
      <c r="AN33" s="646"/>
      <c r="AO33" s="646"/>
      <c r="AP33" s="646"/>
      <c r="AQ33" s="647">
        <f t="shared" si="21"/>
        <v>0</v>
      </c>
      <c r="AR33" s="647"/>
      <c r="AS33" s="647">
        <f t="shared" si="26"/>
        <v>0</v>
      </c>
      <c r="AT33" s="647">
        <f t="shared" si="22"/>
        <v>0</v>
      </c>
      <c r="AU33" s="647">
        <f>Y33+AQ33</f>
        <v>0</v>
      </c>
      <c r="AV33" s="644">
        <f t="shared" si="10"/>
        <v>346232</v>
      </c>
      <c r="AW33" s="647">
        <f t="shared" si="23"/>
        <v>346232</v>
      </c>
      <c r="AX33" s="647">
        <f t="shared" si="24"/>
        <v>346232</v>
      </c>
      <c r="AY33" s="646"/>
      <c r="AZ33" s="646">
        <v>346232</v>
      </c>
      <c r="BA33" s="646"/>
      <c r="BB33" s="647">
        <f>SUM(AY33:BA33)</f>
        <v>346232</v>
      </c>
      <c r="BC33" s="381"/>
    </row>
    <row r="34" spans="1:56" s="377" customFormat="1" x14ac:dyDescent="0.2">
      <c r="A34" s="396" t="s">
        <v>658</v>
      </c>
      <c r="B34" s="380">
        <v>1786474</v>
      </c>
      <c r="C34" s="378">
        <v>0</v>
      </c>
      <c r="D34" s="378">
        <f t="shared" si="4"/>
        <v>1786474</v>
      </c>
      <c r="E34" s="380">
        <v>1689457</v>
      </c>
      <c r="F34" s="380">
        <v>313526</v>
      </c>
      <c r="G34" s="378">
        <v>0</v>
      </c>
      <c r="H34" s="378">
        <f t="shared" si="5"/>
        <v>313526</v>
      </c>
      <c r="I34" s="380">
        <v>296499</v>
      </c>
      <c r="J34" s="380">
        <v>600000</v>
      </c>
      <c r="K34" s="378">
        <v>0</v>
      </c>
      <c r="L34" s="378">
        <f t="shared" si="6"/>
        <v>600000</v>
      </c>
      <c r="M34" s="380">
        <v>421975</v>
      </c>
      <c r="N34" s="380"/>
      <c r="O34" s="380">
        <v>0</v>
      </c>
      <c r="P34" s="380">
        <f t="shared" si="25"/>
        <v>0</v>
      </c>
      <c r="Q34" s="380"/>
      <c r="R34" s="380"/>
      <c r="S34" s="380">
        <v>0</v>
      </c>
      <c r="T34" s="380">
        <f t="shared" si="27"/>
        <v>0</v>
      </c>
      <c r="U34" s="380"/>
      <c r="V34" s="380"/>
      <c r="W34" s="380"/>
      <c r="X34" s="380"/>
      <c r="Y34" s="378">
        <f t="shared" si="20"/>
        <v>2700000</v>
      </c>
      <c r="Z34" s="378">
        <f t="shared" si="17"/>
        <v>0</v>
      </c>
      <c r="AA34" s="378">
        <f t="shared" si="13"/>
        <v>2700000</v>
      </c>
      <c r="AB34" s="378">
        <f t="shared" si="28"/>
        <v>2407931</v>
      </c>
      <c r="AC34" s="380"/>
      <c r="AD34" s="378">
        <v>0</v>
      </c>
      <c r="AE34" s="380">
        <f t="shared" si="14"/>
        <v>0</v>
      </c>
      <c r="AF34" s="380"/>
      <c r="AG34" s="380"/>
      <c r="AH34" s="378"/>
      <c r="AI34" s="380">
        <f t="shared" si="15"/>
        <v>0</v>
      </c>
      <c r="AJ34" s="380"/>
      <c r="AK34" s="380"/>
      <c r="AL34" s="380"/>
      <c r="AM34" s="380"/>
      <c r="AN34" s="380"/>
      <c r="AO34" s="380"/>
      <c r="AP34" s="380"/>
      <c r="AQ34" s="378">
        <f t="shared" si="21"/>
        <v>0</v>
      </c>
      <c r="AR34" s="378"/>
      <c r="AS34" s="378">
        <f t="shared" si="26"/>
        <v>0</v>
      </c>
      <c r="AT34" s="378">
        <f t="shared" si="22"/>
        <v>0</v>
      </c>
      <c r="AU34" s="378">
        <f>Y34+AQ34</f>
        <v>2700000</v>
      </c>
      <c r="AV34" s="378">
        <f t="shared" si="10"/>
        <v>0</v>
      </c>
      <c r="AW34" s="378">
        <f t="shared" si="23"/>
        <v>2700000</v>
      </c>
      <c r="AX34" s="378">
        <f t="shared" si="24"/>
        <v>2407931</v>
      </c>
      <c r="AY34" s="380"/>
      <c r="AZ34" s="380">
        <v>2407931</v>
      </c>
      <c r="BA34" s="380"/>
      <c r="BB34" s="378">
        <f>SUM(AY34:BA34)</f>
        <v>2407931</v>
      </c>
      <c r="BC34" s="376"/>
    </row>
    <row r="35" spans="1:56" s="377" customFormat="1" x14ac:dyDescent="0.2">
      <c r="A35" s="396" t="s">
        <v>657</v>
      </c>
      <c r="B35" s="380"/>
      <c r="C35" s="378">
        <v>0</v>
      </c>
      <c r="D35" s="378">
        <f t="shared" si="4"/>
        <v>0</v>
      </c>
      <c r="E35" s="380"/>
      <c r="F35" s="380"/>
      <c r="G35" s="378">
        <v>0</v>
      </c>
      <c r="H35" s="378">
        <f t="shared" si="5"/>
        <v>0</v>
      </c>
      <c r="I35" s="380"/>
      <c r="J35" s="380">
        <v>889000</v>
      </c>
      <c r="K35" s="378">
        <v>0</v>
      </c>
      <c r="L35" s="378">
        <f t="shared" si="6"/>
        <v>889000</v>
      </c>
      <c r="M35" s="380">
        <v>889000</v>
      </c>
      <c r="N35" s="380"/>
      <c r="O35" s="380">
        <v>0</v>
      </c>
      <c r="P35" s="380">
        <f t="shared" si="25"/>
        <v>0</v>
      </c>
      <c r="Q35" s="380"/>
      <c r="R35" s="380"/>
      <c r="S35" s="380">
        <v>0</v>
      </c>
      <c r="T35" s="380">
        <f t="shared" si="27"/>
        <v>0</v>
      </c>
      <c r="U35" s="380"/>
      <c r="V35" s="380"/>
      <c r="W35" s="380"/>
      <c r="X35" s="380"/>
      <c r="Y35" s="378">
        <f t="shared" si="20"/>
        <v>889000</v>
      </c>
      <c r="Z35" s="378">
        <f t="shared" si="17"/>
        <v>0</v>
      </c>
      <c r="AA35" s="378">
        <f t="shared" si="13"/>
        <v>889000</v>
      </c>
      <c r="AB35" s="378">
        <f t="shared" si="28"/>
        <v>889000</v>
      </c>
      <c r="AC35" s="380">
        <v>60907758</v>
      </c>
      <c r="AD35" s="378">
        <v>0</v>
      </c>
      <c r="AE35" s="380">
        <f t="shared" si="14"/>
        <v>60907758</v>
      </c>
      <c r="AF35" s="380">
        <v>2463800</v>
      </c>
      <c r="AG35" s="380"/>
      <c r="AH35" s="378"/>
      <c r="AI35" s="380">
        <f t="shared" si="15"/>
        <v>0</v>
      </c>
      <c r="AJ35" s="380"/>
      <c r="AK35" s="380"/>
      <c r="AL35" s="380"/>
      <c r="AM35" s="380"/>
      <c r="AN35" s="380"/>
      <c r="AO35" s="380"/>
      <c r="AP35" s="380"/>
      <c r="AQ35" s="378">
        <f t="shared" si="21"/>
        <v>60907758</v>
      </c>
      <c r="AR35" s="378">
        <f t="shared" ref="AR35:AR44" si="34">AS35-AQ35</f>
        <v>0</v>
      </c>
      <c r="AS35" s="378">
        <f t="shared" si="26"/>
        <v>60907758</v>
      </c>
      <c r="AT35" s="378">
        <f t="shared" si="22"/>
        <v>2463800</v>
      </c>
      <c r="AU35" s="378">
        <f>Y35+AQ35</f>
        <v>61796758</v>
      </c>
      <c r="AV35" s="378">
        <f t="shared" si="10"/>
        <v>0</v>
      </c>
      <c r="AW35" s="378">
        <f t="shared" si="23"/>
        <v>61796758</v>
      </c>
      <c r="AX35" s="378">
        <f t="shared" si="24"/>
        <v>3352800</v>
      </c>
      <c r="AY35" s="380"/>
      <c r="AZ35" s="380"/>
      <c r="BA35" s="380">
        <v>3352800</v>
      </c>
      <c r="BB35" s="378">
        <f t="shared" ref="BB35:BB46" si="35">SUM(AY35:BA35)</f>
        <v>3352800</v>
      </c>
      <c r="BC35" s="376"/>
    </row>
    <row r="36" spans="1:56" s="377" customFormat="1" x14ac:dyDescent="0.2">
      <c r="A36" s="396" t="s">
        <v>656</v>
      </c>
      <c r="B36" s="380">
        <v>3432000</v>
      </c>
      <c r="C36" s="378">
        <v>0</v>
      </c>
      <c r="D36" s="378">
        <f t="shared" si="4"/>
        <v>3432000</v>
      </c>
      <c r="E36" s="380">
        <v>3431999</v>
      </c>
      <c r="F36" s="380">
        <v>669240</v>
      </c>
      <c r="G36" s="378">
        <v>7150</v>
      </c>
      <c r="H36" s="378">
        <f t="shared" si="5"/>
        <v>676390</v>
      </c>
      <c r="I36" s="380">
        <v>676390</v>
      </c>
      <c r="J36" s="380">
        <v>6999215</v>
      </c>
      <c r="K36" s="378">
        <v>-7150</v>
      </c>
      <c r="L36" s="378">
        <f t="shared" si="6"/>
        <v>6992065</v>
      </c>
      <c r="M36" s="380">
        <v>127200</v>
      </c>
      <c r="N36" s="380"/>
      <c r="O36" s="380">
        <v>0</v>
      </c>
      <c r="P36" s="380">
        <f t="shared" si="25"/>
        <v>0</v>
      </c>
      <c r="Q36" s="380"/>
      <c r="R36" s="380"/>
      <c r="S36" s="380">
        <v>0</v>
      </c>
      <c r="T36" s="380">
        <f t="shared" si="27"/>
        <v>0</v>
      </c>
      <c r="U36" s="380"/>
      <c r="V36" s="380">
        <v>2541884</v>
      </c>
      <c r="W36" s="380">
        <v>0</v>
      </c>
      <c r="X36" s="380">
        <f>V36+W36</f>
        <v>2541884</v>
      </c>
      <c r="Y36" s="378">
        <f t="shared" si="20"/>
        <v>13642339</v>
      </c>
      <c r="Z36" s="378">
        <f t="shared" si="17"/>
        <v>0</v>
      </c>
      <c r="AA36" s="378">
        <f t="shared" si="13"/>
        <v>13642339</v>
      </c>
      <c r="AB36" s="378">
        <f t="shared" si="28"/>
        <v>4235589</v>
      </c>
      <c r="AC36" s="380">
        <v>37208282</v>
      </c>
      <c r="AD36" s="378">
        <v>0</v>
      </c>
      <c r="AE36" s="380">
        <f t="shared" si="14"/>
        <v>37208282</v>
      </c>
      <c r="AF36" s="380">
        <v>1117600</v>
      </c>
      <c r="AG36" s="380"/>
      <c r="AH36" s="378"/>
      <c r="AI36" s="380">
        <f t="shared" si="15"/>
        <v>0</v>
      </c>
      <c r="AJ36" s="380"/>
      <c r="AK36" s="380"/>
      <c r="AL36" s="380"/>
      <c r="AM36" s="380"/>
      <c r="AN36" s="380"/>
      <c r="AO36" s="380"/>
      <c r="AP36" s="380"/>
      <c r="AQ36" s="378">
        <f t="shared" si="21"/>
        <v>37208282</v>
      </c>
      <c r="AR36" s="378">
        <f t="shared" si="34"/>
        <v>0</v>
      </c>
      <c r="AS36" s="378">
        <f t="shared" si="26"/>
        <v>37208282</v>
      </c>
      <c r="AT36" s="378">
        <f t="shared" si="22"/>
        <v>1117600</v>
      </c>
      <c r="AU36" s="378">
        <f t="shared" ref="AU36:AU47" si="36">Y36+AQ36</f>
        <v>50850621</v>
      </c>
      <c r="AV36" s="378">
        <f t="shared" si="10"/>
        <v>0</v>
      </c>
      <c r="AW36" s="378">
        <f t="shared" si="23"/>
        <v>50850621</v>
      </c>
      <c r="AX36" s="378">
        <f t="shared" si="24"/>
        <v>5353189</v>
      </c>
      <c r="AY36" s="380"/>
      <c r="AZ36" s="380">
        <v>5353189</v>
      </c>
      <c r="BA36" s="380"/>
      <c r="BB36" s="378">
        <f t="shared" si="35"/>
        <v>5353189</v>
      </c>
      <c r="BC36" s="376"/>
    </row>
    <row r="37" spans="1:56" s="377" customFormat="1" x14ac:dyDescent="0.2">
      <c r="A37" s="396" t="s">
        <v>655</v>
      </c>
      <c r="B37" s="380">
        <v>1371000</v>
      </c>
      <c r="C37" s="378">
        <v>0</v>
      </c>
      <c r="D37" s="378">
        <f t="shared" si="4"/>
        <v>1371000</v>
      </c>
      <c r="E37" s="380">
        <v>751500</v>
      </c>
      <c r="F37" s="380">
        <v>267070</v>
      </c>
      <c r="G37" s="378">
        <v>0</v>
      </c>
      <c r="H37" s="378">
        <f t="shared" si="5"/>
        <v>267070</v>
      </c>
      <c r="I37" s="380">
        <v>139212</v>
      </c>
      <c r="J37" s="380">
        <v>1927600</v>
      </c>
      <c r="K37" s="378">
        <v>0</v>
      </c>
      <c r="L37" s="378">
        <f t="shared" si="6"/>
        <v>1927600</v>
      </c>
      <c r="M37" s="380"/>
      <c r="N37" s="380"/>
      <c r="O37" s="380">
        <v>0</v>
      </c>
      <c r="P37" s="380">
        <f t="shared" si="25"/>
        <v>0</v>
      </c>
      <c r="Q37" s="380"/>
      <c r="R37" s="380"/>
      <c r="S37" s="380">
        <v>0</v>
      </c>
      <c r="T37" s="380">
        <f t="shared" si="27"/>
        <v>0</v>
      </c>
      <c r="U37" s="380"/>
      <c r="V37" s="380"/>
      <c r="W37" s="380">
        <v>0</v>
      </c>
      <c r="X37" s="380">
        <f t="shared" ref="X37:X57" si="37">V37+W37</f>
        <v>0</v>
      </c>
      <c r="Y37" s="378">
        <f t="shared" si="20"/>
        <v>3565670</v>
      </c>
      <c r="Z37" s="378">
        <f t="shared" si="17"/>
        <v>0</v>
      </c>
      <c r="AA37" s="378">
        <f t="shared" si="13"/>
        <v>3565670</v>
      </c>
      <c r="AB37" s="378">
        <f t="shared" si="28"/>
        <v>890712</v>
      </c>
      <c r="AC37" s="380">
        <v>61137185</v>
      </c>
      <c r="AD37" s="378">
        <v>0</v>
      </c>
      <c r="AE37" s="380">
        <f t="shared" si="14"/>
        <v>61137185</v>
      </c>
      <c r="AF37" s="380"/>
      <c r="AG37" s="380"/>
      <c r="AH37" s="378"/>
      <c r="AI37" s="380">
        <f t="shared" si="15"/>
        <v>0</v>
      </c>
      <c r="AJ37" s="380"/>
      <c r="AK37" s="380"/>
      <c r="AL37" s="380"/>
      <c r="AM37" s="380"/>
      <c r="AN37" s="380"/>
      <c r="AO37" s="380"/>
      <c r="AP37" s="380"/>
      <c r="AQ37" s="378">
        <f t="shared" si="21"/>
        <v>61137185</v>
      </c>
      <c r="AR37" s="378">
        <f t="shared" si="34"/>
        <v>0</v>
      </c>
      <c r="AS37" s="378">
        <f t="shared" si="26"/>
        <v>61137185</v>
      </c>
      <c r="AT37" s="378">
        <f t="shared" si="22"/>
        <v>0</v>
      </c>
      <c r="AU37" s="378">
        <f t="shared" si="36"/>
        <v>64702855</v>
      </c>
      <c r="AV37" s="378">
        <f t="shared" si="10"/>
        <v>0</v>
      </c>
      <c r="AW37" s="378">
        <f t="shared" si="23"/>
        <v>64702855</v>
      </c>
      <c r="AX37" s="378">
        <f t="shared" si="24"/>
        <v>890712</v>
      </c>
      <c r="AY37" s="380"/>
      <c r="AZ37" s="380">
        <v>890712</v>
      </c>
      <c r="BA37" s="380"/>
      <c r="BB37" s="378">
        <f t="shared" si="35"/>
        <v>890712</v>
      </c>
      <c r="BC37" s="376"/>
    </row>
    <row r="38" spans="1:56" s="377" customFormat="1" x14ac:dyDescent="0.2">
      <c r="A38" s="396" t="s">
        <v>654</v>
      </c>
      <c r="B38" s="380">
        <v>3559364</v>
      </c>
      <c r="C38" s="378">
        <v>0</v>
      </c>
      <c r="D38" s="378">
        <f t="shared" si="4"/>
        <v>3559364</v>
      </c>
      <c r="E38" s="380">
        <v>1748026</v>
      </c>
      <c r="F38" s="380">
        <v>783061</v>
      </c>
      <c r="G38" s="378">
        <v>0</v>
      </c>
      <c r="H38" s="378">
        <f t="shared" si="5"/>
        <v>783061</v>
      </c>
      <c r="I38" s="380">
        <v>311379</v>
      </c>
      <c r="J38" s="380">
        <v>9652497</v>
      </c>
      <c r="K38" s="378">
        <v>0</v>
      </c>
      <c r="L38" s="378">
        <f t="shared" si="6"/>
        <v>9652497</v>
      </c>
      <c r="M38" s="380">
        <v>2758714</v>
      </c>
      <c r="N38" s="380"/>
      <c r="O38" s="380">
        <v>0</v>
      </c>
      <c r="P38" s="380">
        <f t="shared" si="25"/>
        <v>0</v>
      </c>
      <c r="Q38" s="380"/>
      <c r="R38" s="380"/>
      <c r="S38" s="380">
        <v>0</v>
      </c>
      <c r="T38" s="380">
        <f t="shared" si="27"/>
        <v>0</v>
      </c>
      <c r="U38" s="380"/>
      <c r="V38" s="380"/>
      <c r="W38" s="380">
        <v>0</v>
      </c>
      <c r="X38" s="380">
        <f t="shared" si="37"/>
        <v>0</v>
      </c>
      <c r="Y38" s="378">
        <f t="shared" si="20"/>
        <v>13994922</v>
      </c>
      <c r="Z38" s="378">
        <f t="shared" si="17"/>
        <v>0</v>
      </c>
      <c r="AA38" s="378">
        <f t="shared" si="13"/>
        <v>13994922</v>
      </c>
      <c r="AB38" s="378">
        <f t="shared" si="28"/>
        <v>4818119</v>
      </c>
      <c r="AC38" s="380">
        <v>2500000</v>
      </c>
      <c r="AD38" s="378">
        <v>0</v>
      </c>
      <c r="AE38" s="380">
        <f t="shared" si="14"/>
        <v>2500000</v>
      </c>
      <c r="AF38" s="380">
        <v>2500000</v>
      </c>
      <c r="AG38" s="380"/>
      <c r="AH38" s="378"/>
      <c r="AI38" s="380">
        <f t="shared" si="15"/>
        <v>0</v>
      </c>
      <c r="AJ38" s="380"/>
      <c r="AK38" s="380"/>
      <c r="AL38" s="380"/>
      <c r="AM38" s="380"/>
      <c r="AN38" s="380"/>
      <c r="AO38" s="380"/>
      <c r="AP38" s="380"/>
      <c r="AQ38" s="378">
        <f t="shared" si="21"/>
        <v>2500000</v>
      </c>
      <c r="AR38" s="378">
        <f t="shared" si="34"/>
        <v>0</v>
      </c>
      <c r="AS38" s="378">
        <f t="shared" si="26"/>
        <v>2500000</v>
      </c>
      <c r="AT38" s="378">
        <f t="shared" si="22"/>
        <v>2500000</v>
      </c>
      <c r="AU38" s="378">
        <f t="shared" si="36"/>
        <v>16494922</v>
      </c>
      <c r="AV38" s="378">
        <f t="shared" si="10"/>
        <v>0</v>
      </c>
      <c r="AW38" s="378">
        <f t="shared" si="23"/>
        <v>16494922</v>
      </c>
      <c r="AX38" s="378">
        <f t="shared" si="24"/>
        <v>7318119</v>
      </c>
      <c r="AY38" s="380"/>
      <c r="AZ38" s="380"/>
      <c r="BA38" s="380">
        <v>7318119</v>
      </c>
      <c r="BB38" s="378">
        <f t="shared" si="35"/>
        <v>7318119</v>
      </c>
      <c r="BC38" s="376"/>
    </row>
    <row r="39" spans="1:56" s="377" customFormat="1" x14ac:dyDescent="0.2">
      <c r="A39" s="396" t="s">
        <v>653</v>
      </c>
      <c r="B39" s="380">
        <v>2400000</v>
      </c>
      <c r="C39" s="378">
        <v>0</v>
      </c>
      <c r="D39" s="378">
        <f t="shared" si="4"/>
        <v>2400000</v>
      </c>
      <c r="E39" s="380">
        <v>1800000</v>
      </c>
      <c r="F39" s="380">
        <v>468000</v>
      </c>
      <c r="G39" s="378">
        <v>0</v>
      </c>
      <c r="H39" s="378">
        <f t="shared" si="5"/>
        <v>468000</v>
      </c>
      <c r="I39" s="380">
        <v>328185</v>
      </c>
      <c r="J39" s="380">
        <v>4006000</v>
      </c>
      <c r="K39" s="378">
        <v>994000</v>
      </c>
      <c r="L39" s="378">
        <f t="shared" si="6"/>
        <v>5000000</v>
      </c>
      <c r="M39" s="380">
        <v>5000000</v>
      </c>
      <c r="N39" s="380"/>
      <c r="O39" s="380">
        <v>0</v>
      </c>
      <c r="P39" s="380">
        <f t="shared" si="25"/>
        <v>0</v>
      </c>
      <c r="Q39" s="380"/>
      <c r="R39" s="380"/>
      <c r="S39" s="380">
        <v>0</v>
      </c>
      <c r="T39" s="380">
        <f t="shared" si="27"/>
        <v>0</v>
      </c>
      <c r="U39" s="380"/>
      <c r="V39" s="380">
        <v>3017280</v>
      </c>
      <c r="W39" s="380">
        <v>-994000</v>
      </c>
      <c r="X39" s="380">
        <f t="shared" si="37"/>
        <v>2023280</v>
      </c>
      <c r="Y39" s="378">
        <f t="shared" si="20"/>
        <v>9891280</v>
      </c>
      <c r="Z39" s="378">
        <f t="shared" si="17"/>
        <v>0</v>
      </c>
      <c r="AA39" s="378">
        <f t="shared" si="13"/>
        <v>9891280</v>
      </c>
      <c r="AB39" s="378">
        <f t="shared" si="28"/>
        <v>7128185</v>
      </c>
      <c r="AC39" s="380">
        <v>95684120</v>
      </c>
      <c r="AD39" s="378">
        <v>0</v>
      </c>
      <c r="AE39" s="380">
        <f t="shared" si="14"/>
        <v>95684120</v>
      </c>
      <c r="AF39" s="380"/>
      <c r="AG39" s="380"/>
      <c r="AH39" s="378"/>
      <c r="AI39" s="380">
        <f t="shared" si="15"/>
        <v>0</v>
      </c>
      <c r="AJ39" s="380"/>
      <c r="AK39" s="380"/>
      <c r="AL39" s="380"/>
      <c r="AM39" s="380"/>
      <c r="AN39" s="380"/>
      <c r="AO39" s="380"/>
      <c r="AP39" s="380"/>
      <c r="AQ39" s="378">
        <f t="shared" si="21"/>
        <v>95684120</v>
      </c>
      <c r="AR39" s="378">
        <f t="shared" si="34"/>
        <v>0</v>
      </c>
      <c r="AS39" s="378">
        <f>AE39</f>
        <v>95684120</v>
      </c>
      <c r="AT39" s="378">
        <f t="shared" si="22"/>
        <v>0</v>
      </c>
      <c r="AU39" s="378">
        <f t="shared" si="36"/>
        <v>105575400</v>
      </c>
      <c r="AV39" s="378">
        <f t="shared" si="10"/>
        <v>0</v>
      </c>
      <c r="AW39" s="378">
        <f t="shared" si="23"/>
        <v>105575400</v>
      </c>
      <c r="AX39" s="378">
        <f t="shared" si="24"/>
        <v>7128185</v>
      </c>
      <c r="AY39" s="380"/>
      <c r="AZ39" s="380"/>
      <c r="BA39" s="380">
        <v>7128185</v>
      </c>
      <c r="BB39" s="378">
        <f t="shared" si="35"/>
        <v>7128185</v>
      </c>
      <c r="BC39" s="376"/>
    </row>
    <row r="40" spans="1:56" s="377" customFormat="1" ht="13.5" customHeight="1" x14ac:dyDescent="0.2">
      <c r="A40" s="396" t="s">
        <v>707</v>
      </c>
      <c r="B40" s="380"/>
      <c r="C40" s="378">
        <v>0</v>
      </c>
      <c r="D40" s="378">
        <f t="shared" si="4"/>
        <v>0</v>
      </c>
      <c r="E40" s="380"/>
      <c r="F40" s="380"/>
      <c r="G40" s="378">
        <v>0</v>
      </c>
      <c r="H40" s="378">
        <f t="shared" si="5"/>
        <v>0</v>
      </c>
      <c r="I40" s="380"/>
      <c r="J40" s="380"/>
      <c r="K40" s="378">
        <v>0</v>
      </c>
      <c r="L40" s="378">
        <f t="shared" si="6"/>
        <v>0</v>
      </c>
      <c r="M40" s="380"/>
      <c r="N40" s="380"/>
      <c r="O40" s="380">
        <v>0</v>
      </c>
      <c r="P40" s="380">
        <f t="shared" si="25"/>
        <v>0</v>
      </c>
      <c r="Q40" s="380"/>
      <c r="R40" s="380"/>
      <c r="S40" s="380">
        <v>0</v>
      </c>
      <c r="T40" s="380">
        <f t="shared" si="27"/>
        <v>0</v>
      </c>
      <c r="U40" s="380"/>
      <c r="V40" s="380"/>
      <c r="W40" s="380">
        <v>0</v>
      </c>
      <c r="X40" s="380">
        <f t="shared" si="37"/>
        <v>0</v>
      </c>
      <c r="Y40" s="378">
        <f t="shared" si="20"/>
        <v>0</v>
      </c>
      <c r="Z40" s="378">
        <f t="shared" si="17"/>
        <v>0</v>
      </c>
      <c r="AA40" s="378">
        <f t="shared" si="13"/>
        <v>0</v>
      </c>
      <c r="AB40" s="378">
        <f t="shared" si="28"/>
        <v>0</v>
      </c>
      <c r="AC40" s="380">
        <v>181823679</v>
      </c>
      <c r="AD40" s="378">
        <v>0</v>
      </c>
      <c r="AE40" s="380">
        <f t="shared" si="14"/>
        <v>181823679</v>
      </c>
      <c r="AF40" s="380"/>
      <c r="AG40" s="380"/>
      <c r="AH40" s="378"/>
      <c r="AI40" s="380">
        <f t="shared" si="15"/>
        <v>0</v>
      </c>
      <c r="AJ40" s="380"/>
      <c r="AK40" s="380"/>
      <c r="AL40" s="380"/>
      <c r="AM40" s="380"/>
      <c r="AN40" s="380"/>
      <c r="AO40" s="380"/>
      <c r="AP40" s="380"/>
      <c r="AQ40" s="378">
        <f t="shared" si="21"/>
        <v>181823679</v>
      </c>
      <c r="AR40" s="378">
        <f t="shared" si="34"/>
        <v>0</v>
      </c>
      <c r="AS40" s="378">
        <f>AE40+AI40+AN40</f>
        <v>181823679</v>
      </c>
      <c r="AT40" s="378">
        <f t="shared" si="22"/>
        <v>0</v>
      </c>
      <c r="AU40" s="378">
        <f t="shared" si="36"/>
        <v>181823679</v>
      </c>
      <c r="AV40" s="378">
        <f t="shared" si="10"/>
        <v>0</v>
      </c>
      <c r="AW40" s="378">
        <f t="shared" si="23"/>
        <v>181823679</v>
      </c>
      <c r="AX40" s="378">
        <f t="shared" si="24"/>
        <v>0</v>
      </c>
      <c r="AY40" s="380"/>
      <c r="AZ40" s="380"/>
      <c r="BA40" s="380">
        <v>0</v>
      </c>
      <c r="BB40" s="378">
        <f t="shared" si="35"/>
        <v>0</v>
      </c>
      <c r="BC40" s="376"/>
    </row>
    <row r="41" spans="1:56" s="377" customFormat="1" x14ac:dyDescent="0.2">
      <c r="A41" s="396" t="s">
        <v>651</v>
      </c>
      <c r="B41" s="380">
        <v>11128033</v>
      </c>
      <c r="C41" s="378">
        <v>0</v>
      </c>
      <c r="D41" s="378">
        <f t="shared" si="4"/>
        <v>11128033</v>
      </c>
      <c r="E41" s="380">
        <v>8300000</v>
      </c>
      <c r="F41" s="380">
        <v>2169967</v>
      </c>
      <c r="G41" s="378">
        <v>0</v>
      </c>
      <c r="H41" s="378">
        <f t="shared" si="5"/>
        <v>2169967</v>
      </c>
      <c r="I41" s="380">
        <v>1551420</v>
      </c>
      <c r="J41" s="380">
        <v>13306014</v>
      </c>
      <c r="K41" s="378">
        <v>0</v>
      </c>
      <c r="L41" s="378">
        <f t="shared" si="6"/>
        <v>13306014</v>
      </c>
      <c r="M41" s="380">
        <v>431273</v>
      </c>
      <c r="N41" s="380"/>
      <c r="O41" s="380">
        <v>0</v>
      </c>
      <c r="P41" s="380">
        <f t="shared" si="25"/>
        <v>0</v>
      </c>
      <c r="Q41" s="380"/>
      <c r="R41" s="380"/>
      <c r="S41" s="380">
        <v>0</v>
      </c>
      <c r="T41" s="380">
        <f t="shared" si="27"/>
        <v>0</v>
      </c>
      <c r="U41" s="380"/>
      <c r="V41" s="380"/>
      <c r="W41" s="380">
        <v>0</v>
      </c>
      <c r="X41" s="380">
        <f t="shared" si="37"/>
        <v>0</v>
      </c>
      <c r="Y41" s="378">
        <f t="shared" si="20"/>
        <v>26604014</v>
      </c>
      <c r="Z41" s="378">
        <f t="shared" si="17"/>
        <v>0</v>
      </c>
      <c r="AA41" s="378">
        <f t="shared" si="13"/>
        <v>26604014</v>
      </c>
      <c r="AB41" s="378">
        <f t="shared" si="28"/>
        <v>10282693</v>
      </c>
      <c r="AC41" s="380">
        <v>1135000</v>
      </c>
      <c r="AD41" s="378">
        <v>0</v>
      </c>
      <c r="AE41" s="380">
        <f t="shared" si="14"/>
        <v>1135000</v>
      </c>
      <c r="AF41" s="380">
        <v>760046</v>
      </c>
      <c r="AG41" s="380"/>
      <c r="AH41" s="378"/>
      <c r="AI41" s="380">
        <f t="shared" si="15"/>
        <v>0</v>
      </c>
      <c r="AJ41" s="380"/>
      <c r="AK41" s="380"/>
      <c r="AL41" s="380"/>
      <c r="AM41" s="380"/>
      <c r="AN41" s="380"/>
      <c r="AO41" s="380"/>
      <c r="AP41" s="380"/>
      <c r="AQ41" s="378">
        <f t="shared" si="21"/>
        <v>1135000</v>
      </c>
      <c r="AR41" s="378">
        <f t="shared" si="34"/>
        <v>0</v>
      </c>
      <c r="AS41" s="378">
        <f t="shared" ref="AS41:AS46" si="38">AE41+AI41+AN41</f>
        <v>1135000</v>
      </c>
      <c r="AT41" s="378">
        <f t="shared" si="22"/>
        <v>760046</v>
      </c>
      <c r="AU41" s="378">
        <f t="shared" si="36"/>
        <v>27739014</v>
      </c>
      <c r="AV41" s="378">
        <f t="shared" si="10"/>
        <v>0</v>
      </c>
      <c r="AW41" s="378">
        <f t="shared" si="23"/>
        <v>27739014</v>
      </c>
      <c r="AX41" s="378">
        <f t="shared" si="24"/>
        <v>11042739</v>
      </c>
      <c r="AY41" s="380"/>
      <c r="AZ41" s="380"/>
      <c r="BA41" s="380">
        <v>11042739</v>
      </c>
      <c r="BB41" s="378">
        <f t="shared" si="35"/>
        <v>11042739</v>
      </c>
      <c r="BC41" s="376"/>
    </row>
    <row r="42" spans="1:56" s="377" customFormat="1" x14ac:dyDescent="0.2">
      <c r="A42" s="396" t="s">
        <v>650</v>
      </c>
      <c r="B42" s="380">
        <v>2731380</v>
      </c>
      <c r="C42" s="378">
        <v>0</v>
      </c>
      <c r="D42" s="378">
        <f t="shared" si="4"/>
        <v>2731380</v>
      </c>
      <c r="E42" s="380">
        <v>1803480</v>
      </c>
      <c r="F42" s="380">
        <v>532620</v>
      </c>
      <c r="G42" s="378">
        <v>0</v>
      </c>
      <c r="H42" s="378">
        <f t="shared" si="5"/>
        <v>532620</v>
      </c>
      <c r="I42" s="380">
        <v>346346</v>
      </c>
      <c r="J42" s="380">
        <v>2797114</v>
      </c>
      <c r="K42" s="378">
        <v>-851105</v>
      </c>
      <c r="L42" s="378">
        <f t="shared" si="6"/>
        <v>1946009</v>
      </c>
      <c r="M42" s="380">
        <v>48895</v>
      </c>
      <c r="N42" s="380"/>
      <c r="O42" s="380">
        <v>0</v>
      </c>
      <c r="P42" s="380">
        <f t="shared" si="25"/>
        <v>0</v>
      </c>
      <c r="Q42" s="380"/>
      <c r="R42" s="380"/>
      <c r="S42" s="380">
        <v>0</v>
      </c>
      <c r="T42" s="380">
        <f t="shared" si="27"/>
        <v>0</v>
      </c>
      <c r="U42" s="380"/>
      <c r="V42" s="380"/>
      <c r="W42" s="380">
        <v>0</v>
      </c>
      <c r="X42" s="380">
        <f t="shared" si="37"/>
        <v>0</v>
      </c>
      <c r="Y42" s="378">
        <f t="shared" si="20"/>
        <v>6061114</v>
      </c>
      <c r="Z42" s="378">
        <f t="shared" si="17"/>
        <v>-851105</v>
      </c>
      <c r="AA42" s="378">
        <f t="shared" si="13"/>
        <v>5210009</v>
      </c>
      <c r="AB42" s="378">
        <f t="shared" si="28"/>
        <v>2198721</v>
      </c>
      <c r="AC42" s="380">
        <v>1300000</v>
      </c>
      <c r="AD42" s="378">
        <v>851105</v>
      </c>
      <c r="AE42" s="380">
        <f t="shared" si="14"/>
        <v>2151105</v>
      </c>
      <c r="AF42" s="380">
        <v>2151105</v>
      </c>
      <c r="AG42" s="380"/>
      <c r="AH42" s="378"/>
      <c r="AI42" s="380">
        <f t="shared" si="15"/>
        <v>0</v>
      </c>
      <c r="AJ42" s="380"/>
      <c r="AK42" s="380"/>
      <c r="AL42" s="380"/>
      <c r="AM42" s="380"/>
      <c r="AN42" s="380"/>
      <c r="AO42" s="380"/>
      <c r="AP42" s="380"/>
      <c r="AQ42" s="378">
        <f t="shared" si="21"/>
        <v>1300000</v>
      </c>
      <c r="AR42" s="378">
        <f t="shared" si="34"/>
        <v>851105</v>
      </c>
      <c r="AS42" s="378">
        <f t="shared" si="38"/>
        <v>2151105</v>
      </c>
      <c r="AT42" s="378">
        <f t="shared" si="22"/>
        <v>2151105</v>
      </c>
      <c r="AU42" s="378">
        <f t="shared" si="36"/>
        <v>7361114</v>
      </c>
      <c r="AV42" s="378">
        <f t="shared" si="10"/>
        <v>0</v>
      </c>
      <c r="AW42" s="378">
        <f t="shared" si="23"/>
        <v>7361114</v>
      </c>
      <c r="AX42" s="378">
        <f t="shared" si="24"/>
        <v>4349826</v>
      </c>
      <c r="AY42" s="380"/>
      <c r="AZ42" s="380"/>
      <c r="BA42" s="380">
        <v>4349826</v>
      </c>
      <c r="BB42" s="378">
        <f t="shared" si="35"/>
        <v>4349826</v>
      </c>
      <c r="BC42" s="376"/>
    </row>
    <row r="43" spans="1:56" s="377" customFormat="1" x14ac:dyDescent="0.2">
      <c r="A43" s="397" t="s">
        <v>649</v>
      </c>
      <c r="B43" s="380"/>
      <c r="C43" s="378">
        <v>15733375</v>
      </c>
      <c r="D43" s="378">
        <f t="shared" si="4"/>
        <v>15733375</v>
      </c>
      <c r="E43" s="380">
        <v>14023925</v>
      </c>
      <c r="F43" s="380"/>
      <c r="G43" s="378">
        <v>3068008</v>
      </c>
      <c r="H43" s="378">
        <f t="shared" si="5"/>
        <v>3068008</v>
      </c>
      <c r="I43" s="380">
        <v>2734665</v>
      </c>
      <c r="J43" s="380"/>
      <c r="K43" s="378">
        <v>5546556</v>
      </c>
      <c r="L43" s="378">
        <f t="shared" si="6"/>
        <v>5546556</v>
      </c>
      <c r="M43" s="380">
        <v>2540000</v>
      </c>
      <c r="N43" s="380"/>
      <c r="O43" s="380">
        <v>0</v>
      </c>
      <c r="P43" s="380">
        <f t="shared" si="25"/>
        <v>0</v>
      </c>
      <c r="Q43" s="380"/>
      <c r="R43" s="380"/>
      <c r="S43" s="380">
        <v>0</v>
      </c>
      <c r="T43" s="380">
        <f t="shared" si="27"/>
        <v>0</v>
      </c>
      <c r="U43" s="380"/>
      <c r="V43" s="380"/>
      <c r="W43" s="380">
        <v>3760277</v>
      </c>
      <c r="X43" s="380">
        <f t="shared" si="37"/>
        <v>3760277</v>
      </c>
      <c r="Y43" s="378"/>
      <c r="Z43" s="378">
        <f t="shared" si="17"/>
        <v>28108216</v>
      </c>
      <c r="AA43" s="378">
        <f t="shared" ref="AA43:AA57" si="39">D43+H43+L43+P43+T43+X43</f>
        <v>28108216</v>
      </c>
      <c r="AB43" s="378">
        <f t="shared" si="28"/>
        <v>19298590</v>
      </c>
      <c r="AC43" s="380"/>
      <c r="AD43" s="378">
        <v>18986500</v>
      </c>
      <c r="AE43" s="380">
        <f t="shared" si="14"/>
        <v>18986500</v>
      </c>
      <c r="AF43" s="380">
        <v>16433380</v>
      </c>
      <c r="AG43" s="380"/>
      <c r="AH43" s="378"/>
      <c r="AI43" s="380">
        <f t="shared" si="15"/>
        <v>0</v>
      </c>
      <c r="AJ43" s="380"/>
      <c r="AK43" s="380"/>
      <c r="AL43" s="380"/>
      <c r="AM43" s="380"/>
      <c r="AN43" s="380"/>
      <c r="AO43" s="380"/>
      <c r="AP43" s="380"/>
      <c r="AQ43" s="378"/>
      <c r="AR43" s="378">
        <f t="shared" si="34"/>
        <v>18986500</v>
      </c>
      <c r="AS43" s="378">
        <f t="shared" si="38"/>
        <v>18986500</v>
      </c>
      <c r="AT43" s="378">
        <f>AF43+AJ43+AO43</f>
        <v>16433380</v>
      </c>
      <c r="AU43" s="378">
        <f t="shared" si="36"/>
        <v>0</v>
      </c>
      <c r="AV43" s="378">
        <f t="shared" si="10"/>
        <v>47094716</v>
      </c>
      <c r="AW43" s="378">
        <f t="shared" si="23"/>
        <v>47094716</v>
      </c>
      <c r="AX43" s="378">
        <f t="shared" si="24"/>
        <v>35731970</v>
      </c>
      <c r="AY43" s="380"/>
      <c r="AZ43" s="380"/>
      <c r="BA43" s="380">
        <v>35731970</v>
      </c>
      <c r="BB43" s="378">
        <f t="shared" si="35"/>
        <v>35731970</v>
      </c>
      <c r="BC43" s="376"/>
    </row>
    <row r="44" spans="1:56" s="377" customFormat="1" ht="15.75" customHeight="1" x14ac:dyDescent="0.2">
      <c r="A44" s="396" t="s">
        <v>708</v>
      </c>
      <c r="B44" s="380"/>
      <c r="C44" s="378">
        <v>0</v>
      </c>
      <c r="D44" s="378">
        <f t="shared" si="4"/>
        <v>0</v>
      </c>
      <c r="E44" s="380"/>
      <c r="F44" s="380"/>
      <c r="G44" s="378">
        <v>0</v>
      </c>
      <c r="H44" s="378">
        <f t="shared" si="5"/>
        <v>0</v>
      </c>
      <c r="I44" s="380"/>
      <c r="J44" s="380"/>
      <c r="K44" s="378">
        <v>0</v>
      </c>
      <c r="L44" s="378">
        <f t="shared" si="6"/>
        <v>0</v>
      </c>
      <c r="M44" s="380"/>
      <c r="N44" s="380"/>
      <c r="O44" s="380">
        <v>0</v>
      </c>
      <c r="P44" s="380">
        <f t="shared" si="25"/>
        <v>0</v>
      </c>
      <c r="Q44" s="380"/>
      <c r="R44" s="380"/>
      <c r="S44" s="380">
        <v>0</v>
      </c>
      <c r="T44" s="380">
        <f t="shared" si="27"/>
        <v>0</v>
      </c>
      <c r="U44" s="380"/>
      <c r="V44" s="380"/>
      <c r="W44" s="380">
        <v>0</v>
      </c>
      <c r="X44" s="380">
        <f t="shared" si="37"/>
        <v>0</v>
      </c>
      <c r="Y44" s="378"/>
      <c r="Z44" s="378">
        <f t="shared" si="17"/>
        <v>0</v>
      </c>
      <c r="AA44" s="378">
        <f t="shared" si="39"/>
        <v>0</v>
      </c>
      <c r="AB44" s="378">
        <f t="shared" si="28"/>
        <v>0</v>
      </c>
      <c r="AC44" s="380"/>
      <c r="AD44" s="378">
        <v>5683250</v>
      </c>
      <c r="AE44" s="380">
        <f t="shared" si="14"/>
        <v>5683250</v>
      </c>
      <c r="AF44" s="380">
        <v>1238250</v>
      </c>
      <c r="AG44" s="380"/>
      <c r="AH44" s="378"/>
      <c r="AI44" s="380">
        <f t="shared" si="15"/>
        <v>0</v>
      </c>
      <c r="AJ44" s="380"/>
      <c r="AK44" s="380"/>
      <c r="AL44" s="380"/>
      <c r="AM44" s="380"/>
      <c r="AN44" s="380"/>
      <c r="AO44" s="380"/>
      <c r="AP44" s="380"/>
      <c r="AQ44" s="378"/>
      <c r="AR44" s="378">
        <f t="shared" si="34"/>
        <v>5683250</v>
      </c>
      <c r="AS44" s="378">
        <f t="shared" si="38"/>
        <v>5683250</v>
      </c>
      <c r="AT44" s="378">
        <f t="shared" ref="AT44:AT46" si="40">AF44+AJ44+AO44</f>
        <v>1238250</v>
      </c>
      <c r="AU44" s="378">
        <f t="shared" si="36"/>
        <v>0</v>
      </c>
      <c r="AV44" s="378">
        <f t="shared" si="10"/>
        <v>5683250</v>
      </c>
      <c r="AW44" s="378">
        <f t="shared" si="23"/>
        <v>5683250</v>
      </c>
      <c r="AX44" s="378">
        <f t="shared" si="24"/>
        <v>1238250</v>
      </c>
      <c r="AY44" s="380"/>
      <c r="AZ44" s="380"/>
      <c r="BA44" s="380">
        <v>1238250</v>
      </c>
      <c r="BB44" s="378">
        <f t="shared" si="35"/>
        <v>1238250</v>
      </c>
      <c r="BC44" s="376"/>
    </row>
    <row r="45" spans="1:56" s="377" customFormat="1" ht="22.5" x14ac:dyDescent="0.2">
      <c r="A45" s="396" t="s">
        <v>647</v>
      </c>
      <c r="B45" s="380"/>
      <c r="C45" s="378">
        <v>256800</v>
      </c>
      <c r="D45" s="378">
        <f t="shared" si="4"/>
        <v>256800</v>
      </c>
      <c r="E45" s="380">
        <v>256800</v>
      </c>
      <c r="F45" s="380"/>
      <c r="G45" s="378">
        <v>50080</v>
      </c>
      <c r="H45" s="378">
        <f t="shared" si="5"/>
        <v>50080</v>
      </c>
      <c r="I45" s="380">
        <v>45069</v>
      </c>
      <c r="J45" s="380"/>
      <c r="K45" s="378">
        <v>4000000</v>
      </c>
      <c r="L45" s="378">
        <f t="shared" si="6"/>
        <v>4000000</v>
      </c>
      <c r="M45" s="380">
        <v>933736</v>
      </c>
      <c r="N45" s="380"/>
      <c r="O45" s="380">
        <v>0</v>
      </c>
      <c r="P45" s="380">
        <f t="shared" si="25"/>
        <v>0</v>
      </c>
      <c r="Q45" s="380"/>
      <c r="R45" s="380"/>
      <c r="S45" s="380">
        <v>0</v>
      </c>
      <c r="T45" s="380">
        <f t="shared" si="27"/>
        <v>0</v>
      </c>
      <c r="U45" s="380"/>
      <c r="V45" s="380"/>
      <c r="W45" s="380">
        <v>5458000</v>
      </c>
      <c r="X45" s="380">
        <f t="shared" si="37"/>
        <v>5458000</v>
      </c>
      <c r="Y45" s="378"/>
      <c r="Z45" s="378">
        <f t="shared" si="17"/>
        <v>9764880</v>
      </c>
      <c r="AA45" s="378">
        <f t="shared" si="39"/>
        <v>9764880</v>
      </c>
      <c r="AB45" s="378">
        <f t="shared" si="28"/>
        <v>1235605</v>
      </c>
      <c r="AC45" s="380"/>
      <c r="AD45" s="378">
        <v>0</v>
      </c>
      <c r="AE45" s="380">
        <f t="shared" si="14"/>
        <v>0</v>
      </c>
      <c r="AF45" s="380"/>
      <c r="AG45" s="380"/>
      <c r="AH45" s="378"/>
      <c r="AI45" s="380">
        <f t="shared" si="15"/>
        <v>0</v>
      </c>
      <c r="AJ45" s="380"/>
      <c r="AK45" s="380"/>
      <c r="AL45" s="380"/>
      <c r="AM45" s="380"/>
      <c r="AN45" s="380"/>
      <c r="AO45" s="380"/>
      <c r="AP45" s="380"/>
      <c r="AQ45" s="378"/>
      <c r="AR45" s="378"/>
      <c r="AS45" s="378">
        <f>AE45+AI45+AN45</f>
        <v>0</v>
      </c>
      <c r="AT45" s="378">
        <f t="shared" si="40"/>
        <v>0</v>
      </c>
      <c r="AU45" s="378">
        <f t="shared" si="36"/>
        <v>0</v>
      </c>
      <c r="AV45" s="378">
        <f t="shared" si="10"/>
        <v>9764880</v>
      </c>
      <c r="AW45" s="378">
        <f t="shared" si="23"/>
        <v>9764880</v>
      </c>
      <c r="AX45" s="378">
        <f t="shared" si="24"/>
        <v>1235605</v>
      </c>
      <c r="AY45" s="380"/>
      <c r="AZ45" s="380"/>
      <c r="BA45" s="380">
        <v>1235605</v>
      </c>
      <c r="BB45" s="378">
        <f t="shared" si="35"/>
        <v>1235605</v>
      </c>
      <c r="BC45" s="376"/>
    </row>
    <row r="46" spans="1:56" s="377" customFormat="1" ht="22.5" x14ac:dyDescent="0.2">
      <c r="A46" s="396" t="s">
        <v>709</v>
      </c>
      <c r="B46" s="380"/>
      <c r="C46" s="378">
        <v>0</v>
      </c>
      <c r="D46" s="378">
        <f t="shared" si="4"/>
        <v>0</v>
      </c>
      <c r="E46" s="380"/>
      <c r="F46" s="380"/>
      <c r="G46" s="378">
        <v>0</v>
      </c>
      <c r="H46" s="378">
        <f t="shared" si="5"/>
        <v>0</v>
      </c>
      <c r="I46" s="380"/>
      <c r="J46" s="380"/>
      <c r="K46" s="378">
        <v>62000</v>
      </c>
      <c r="L46" s="378">
        <f t="shared" si="6"/>
        <v>62000</v>
      </c>
      <c r="M46" s="380">
        <v>60960</v>
      </c>
      <c r="N46" s="380"/>
      <c r="O46" s="380">
        <v>0</v>
      </c>
      <c r="P46" s="380">
        <f t="shared" si="25"/>
        <v>0</v>
      </c>
      <c r="Q46" s="380"/>
      <c r="R46" s="380"/>
      <c r="S46" s="380">
        <v>0</v>
      </c>
      <c r="T46" s="380">
        <f t="shared" si="27"/>
        <v>0</v>
      </c>
      <c r="U46" s="380"/>
      <c r="V46" s="380"/>
      <c r="W46" s="380">
        <v>0</v>
      </c>
      <c r="X46" s="380">
        <f t="shared" si="37"/>
        <v>0</v>
      </c>
      <c r="Y46" s="378"/>
      <c r="Z46" s="378">
        <f t="shared" si="17"/>
        <v>62000</v>
      </c>
      <c r="AA46" s="378">
        <f t="shared" si="39"/>
        <v>62000</v>
      </c>
      <c r="AB46" s="378">
        <f t="shared" si="28"/>
        <v>60960</v>
      </c>
      <c r="AC46" s="380"/>
      <c r="AD46" s="378">
        <v>0</v>
      </c>
      <c r="AE46" s="380">
        <f t="shared" si="14"/>
        <v>0</v>
      </c>
      <c r="AF46" s="380"/>
      <c r="AG46" s="380"/>
      <c r="AH46" s="378"/>
      <c r="AI46" s="380">
        <f t="shared" si="15"/>
        <v>0</v>
      </c>
      <c r="AJ46" s="380"/>
      <c r="AK46" s="380"/>
      <c r="AL46" s="380"/>
      <c r="AM46" s="380"/>
      <c r="AN46" s="380"/>
      <c r="AO46" s="380"/>
      <c r="AP46" s="380"/>
      <c r="AQ46" s="378"/>
      <c r="AR46" s="378"/>
      <c r="AS46" s="378">
        <f t="shared" si="38"/>
        <v>0</v>
      </c>
      <c r="AT46" s="378">
        <f t="shared" si="40"/>
        <v>0</v>
      </c>
      <c r="AU46" s="378">
        <f t="shared" si="36"/>
        <v>0</v>
      </c>
      <c r="AV46" s="378">
        <f t="shared" si="10"/>
        <v>62000</v>
      </c>
      <c r="AW46" s="378">
        <f t="shared" si="23"/>
        <v>62000</v>
      </c>
      <c r="AX46" s="378">
        <f t="shared" si="24"/>
        <v>60960</v>
      </c>
      <c r="AY46" s="380"/>
      <c r="AZ46" s="380"/>
      <c r="BA46" s="380">
        <v>60960</v>
      </c>
      <c r="BB46" s="378">
        <f t="shared" si="35"/>
        <v>60960</v>
      </c>
      <c r="BC46" s="376"/>
    </row>
    <row r="47" spans="1:56" s="21" customFormat="1" ht="32.25" x14ac:dyDescent="0.2">
      <c r="A47" s="648" t="s">
        <v>710</v>
      </c>
      <c r="B47" s="641">
        <f t="shared" ref="B47:V47" si="41">SUM(B34:B46)</f>
        <v>26408251</v>
      </c>
      <c r="C47" s="640">
        <v>15990175</v>
      </c>
      <c r="D47" s="640">
        <f t="shared" si="4"/>
        <v>42398426</v>
      </c>
      <c r="E47" s="641">
        <f t="shared" si="41"/>
        <v>33805187</v>
      </c>
      <c r="F47" s="641">
        <f t="shared" si="41"/>
        <v>5203484</v>
      </c>
      <c r="G47" s="640">
        <v>3125238</v>
      </c>
      <c r="H47" s="640">
        <f t="shared" si="5"/>
        <v>8328722</v>
      </c>
      <c r="I47" s="641">
        <f t="shared" si="41"/>
        <v>6429165</v>
      </c>
      <c r="J47" s="641">
        <f t="shared" si="41"/>
        <v>40177440</v>
      </c>
      <c r="K47" s="640">
        <v>9744301</v>
      </c>
      <c r="L47" s="640">
        <f t="shared" si="6"/>
        <v>49921741</v>
      </c>
      <c r="M47" s="641">
        <f t="shared" si="41"/>
        <v>13211753</v>
      </c>
      <c r="N47" s="641">
        <f t="shared" si="41"/>
        <v>0</v>
      </c>
      <c r="O47" s="643">
        <v>0</v>
      </c>
      <c r="P47" s="643">
        <f t="shared" si="25"/>
        <v>0</v>
      </c>
      <c r="Q47" s="641">
        <f t="shared" si="41"/>
        <v>0</v>
      </c>
      <c r="R47" s="641">
        <f t="shared" si="41"/>
        <v>0</v>
      </c>
      <c r="S47" s="643">
        <v>0</v>
      </c>
      <c r="T47" s="643">
        <f t="shared" si="27"/>
        <v>0</v>
      </c>
      <c r="U47" s="641">
        <f t="shared" si="41"/>
        <v>0</v>
      </c>
      <c r="V47" s="641">
        <f t="shared" si="41"/>
        <v>5559164</v>
      </c>
      <c r="W47" s="643">
        <v>8224277</v>
      </c>
      <c r="X47" s="643">
        <f t="shared" si="37"/>
        <v>13783441</v>
      </c>
      <c r="Y47" s="640">
        <f t="shared" ref="Y47:Z57" si="42">B47+F47+J47+N47+R47+V47</f>
        <v>77348339</v>
      </c>
      <c r="Z47" s="640">
        <f t="shared" si="42"/>
        <v>37083991</v>
      </c>
      <c r="AA47" s="640">
        <f t="shared" si="39"/>
        <v>114432330</v>
      </c>
      <c r="AB47" s="640">
        <f t="shared" si="28"/>
        <v>53446105</v>
      </c>
      <c r="AC47" s="641">
        <f>SUM(AC34:AC46)</f>
        <v>441696024</v>
      </c>
      <c r="AD47" s="640">
        <v>25520855</v>
      </c>
      <c r="AE47" s="643">
        <f t="shared" si="14"/>
        <v>467216879</v>
      </c>
      <c r="AF47" s="641">
        <f>SUM(AF34:AF46)</f>
        <v>26664181</v>
      </c>
      <c r="AG47" s="641">
        <f t="shared" ref="AG47:BA47" si="43">SUM(AG34:AG42)</f>
        <v>0</v>
      </c>
      <c r="AH47" s="640"/>
      <c r="AI47" s="643">
        <f t="shared" si="15"/>
        <v>0</v>
      </c>
      <c r="AJ47" s="641">
        <f t="shared" si="43"/>
        <v>0</v>
      </c>
      <c r="AK47" s="641">
        <f t="shared" si="43"/>
        <v>0</v>
      </c>
      <c r="AL47" s="641"/>
      <c r="AM47" s="641"/>
      <c r="AN47" s="641">
        <f t="shared" si="43"/>
        <v>0</v>
      </c>
      <c r="AO47" s="641">
        <f t="shared" si="43"/>
        <v>0</v>
      </c>
      <c r="AP47" s="641">
        <f t="shared" si="43"/>
        <v>0</v>
      </c>
      <c r="AQ47" s="640">
        <f>AC47+AG47+AK47+AP47</f>
        <v>441696024</v>
      </c>
      <c r="AR47" s="640">
        <f>AS47-AQ47</f>
        <v>25520855</v>
      </c>
      <c r="AS47" s="640">
        <f>AE47+AI47+AN47+AP47</f>
        <v>467216879</v>
      </c>
      <c r="AT47" s="641">
        <f>SUM(AT34:AT46)</f>
        <v>26664181</v>
      </c>
      <c r="AU47" s="640">
        <f t="shared" si="36"/>
        <v>519044363</v>
      </c>
      <c r="AV47" s="640">
        <f t="shared" si="10"/>
        <v>62604846</v>
      </c>
      <c r="AW47" s="640">
        <f>AA47+AS47</f>
        <v>581649209</v>
      </c>
      <c r="AX47" s="640">
        <f>SUM(AX34:AX46)</f>
        <v>80110286</v>
      </c>
      <c r="AY47" s="641">
        <f t="shared" si="43"/>
        <v>0</v>
      </c>
      <c r="AZ47" s="641">
        <f>SUM(AZ34:AZ46)</f>
        <v>8651832</v>
      </c>
      <c r="BA47" s="641">
        <f t="shared" si="43"/>
        <v>33191669</v>
      </c>
      <c r="BB47" s="641">
        <f>SUM(BB34:BB46)</f>
        <v>80110286</v>
      </c>
      <c r="BC47" s="20"/>
      <c r="BD47" s="20"/>
    </row>
    <row r="48" spans="1:56" s="386" customFormat="1" ht="22.5" customHeight="1" x14ac:dyDescent="0.2">
      <c r="A48" s="639" t="s">
        <v>84</v>
      </c>
      <c r="B48" s="641">
        <f t="shared" ref="B48:BB48" si="44">B6+B15+B20+B26+B30+B31+B32+B33+B47</f>
        <v>84843251</v>
      </c>
      <c r="C48" s="641">
        <f t="shared" si="44"/>
        <v>26656861</v>
      </c>
      <c r="D48" s="641">
        <f t="shared" si="44"/>
        <v>111500112</v>
      </c>
      <c r="E48" s="641">
        <f t="shared" si="44"/>
        <v>98286750</v>
      </c>
      <c r="F48" s="641">
        <f t="shared" si="44"/>
        <v>13695484</v>
      </c>
      <c r="G48" s="641">
        <f t="shared" si="44"/>
        <v>4784552</v>
      </c>
      <c r="H48" s="641">
        <f t="shared" si="44"/>
        <v>18480036</v>
      </c>
      <c r="I48" s="641">
        <f t="shared" si="44"/>
        <v>15975025</v>
      </c>
      <c r="J48" s="641">
        <f t="shared" si="44"/>
        <v>90044491</v>
      </c>
      <c r="K48" s="641">
        <f t="shared" si="44"/>
        <v>28004437</v>
      </c>
      <c r="L48" s="641">
        <f t="shared" si="44"/>
        <v>118048928</v>
      </c>
      <c r="M48" s="641">
        <f t="shared" si="44"/>
        <v>75661253</v>
      </c>
      <c r="N48" s="641">
        <f t="shared" si="44"/>
        <v>5948000</v>
      </c>
      <c r="O48" s="641">
        <f t="shared" si="44"/>
        <v>1418500</v>
      </c>
      <c r="P48" s="641">
        <f t="shared" si="44"/>
        <v>7366500</v>
      </c>
      <c r="Q48" s="641">
        <f t="shared" si="44"/>
        <v>7365960</v>
      </c>
      <c r="R48" s="641">
        <f t="shared" si="44"/>
        <v>8256000</v>
      </c>
      <c r="S48" s="641">
        <f t="shared" si="44"/>
        <v>-10000</v>
      </c>
      <c r="T48" s="641">
        <f t="shared" si="44"/>
        <v>8246000</v>
      </c>
      <c r="U48" s="641">
        <f t="shared" si="44"/>
        <v>8058487</v>
      </c>
      <c r="V48" s="641">
        <f t="shared" si="44"/>
        <v>5559164</v>
      </c>
      <c r="W48" s="641">
        <f t="shared" si="44"/>
        <v>8224277</v>
      </c>
      <c r="X48" s="641">
        <f t="shared" si="44"/>
        <v>13783441</v>
      </c>
      <c r="Y48" s="641">
        <f t="shared" si="44"/>
        <v>208346390</v>
      </c>
      <c r="Z48" s="641">
        <f t="shared" si="44"/>
        <v>69078627</v>
      </c>
      <c r="AA48" s="641">
        <f t="shared" si="44"/>
        <v>277425017</v>
      </c>
      <c r="AB48" s="641">
        <f t="shared" si="44"/>
        <v>205347475</v>
      </c>
      <c r="AC48" s="641">
        <f t="shared" si="44"/>
        <v>474030024</v>
      </c>
      <c r="AD48" s="641">
        <f t="shared" si="44"/>
        <v>29458855</v>
      </c>
      <c r="AE48" s="641">
        <f t="shared" si="44"/>
        <v>503488879</v>
      </c>
      <c r="AF48" s="641">
        <f t="shared" si="44"/>
        <v>62865931</v>
      </c>
      <c r="AG48" s="641">
        <f t="shared" si="44"/>
        <v>59850000</v>
      </c>
      <c r="AH48" s="641">
        <f t="shared" si="44"/>
        <v>0</v>
      </c>
      <c r="AI48" s="641">
        <f t="shared" si="44"/>
        <v>59850000</v>
      </c>
      <c r="AJ48" s="641">
        <f t="shared" si="44"/>
        <v>59849443</v>
      </c>
      <c r="AK48" s="641">
        <f t="shared" si="44"/>
        <v>0</v>
      </c>
      <c r="AL48" s="641">
        <f t="shared" si="44"/>
        <v>0</v>
      </c>
      <c r="AM48" s="641">
        <f t="shared" si="44"/>
        <v>0</v>
      </c>
      <c r="AN48" s="641">
        <f t="shared" si="44"/>
        <v>0</v>
      </c>
      <c r="AO48" s="641">
        <f t="shared" si="44"/>
        <v>0</v>
      </c>
      <c r="AP48" s="641">
        <f t="shared" si="44"/>
        <v>0</v>
      </c>
      <c r="AQ48" s="641">
        <f t="shared" si="44"/>
        <v>533880024</v>
      </c>
      <c r="AR48" s="641">
        <f t="shared" si="44"/>
        <v>29458855</v>
      </c>
      <c r="AS48" s="641">
        <f t="shared" si="44"/>
        <v>563338879</v>
      </c>
      <c r="AT48" s="641">
        <f t="shared" si="44"/>
        <v>122715374</v>
      </c>
      <c r="AU48" s="641">
        <f t="shared" si="44"/>
        <v>742226414</v>
      </c>
      <c r="AV48" s="641">
        <f t="shared" si="44"/>
        <v>98537482</v>
      </c>
      <c r="AW48" s="641">
        <f t="shared" si="44"/>
        <v>840763896</v>
      </c>
      <c r="AX48" s="641">
        <f t="shared" si="44"/>
        <v>328062849</v>
      </c>
      <c r="AY48" s="641">
        <f t="shared" si="44"/>
        <v>0</v>
      </c>
      <c r="AZ48" s="641">
        <f t="shared" si="44"/>
        <v>249638801</v>
      </c>
      <c r="BA48" s="641">
        <f t="shared" si="44"/>
        <v>40157263</v>
      </c>
      <c r="BB48" s="641">
        <f t="shared" si="44"/>
        <v>328062849</v>
      </c>
      <c r="BC48" s="398"/>
    </row>
    <row r="49" spans="1:55" s="394" customFormat="1" x14ac:dyDescent="0.2">
      <c r="A49" s="395" t="s">
        <v>177</v>
      </c>
      <c r="B49" s="380">
        <v>23758000</v>
      </c>
      <c r="C49" s="378">
        <v>1124178</v>
      </c>
      <c r="D49" s="378">
        <f t="shared" si="4"/>
        <v>24882178</v>
      </c>
      <c r="E49" s="380">
        <v>24515726</v>
      </c>
      <c r="F49" s="380">
        <v>4970000</v>
      </c>
      <c r="G49" s="378">
        <v>260762</v>
      </c>
      <c r="H49" s="378">
        <f t="shared" si="5"/>
        <v>5230762</v>
      </c>
      <c r="I49" s="380">
        <v>5230164</v>
      </c>
      <c r="J49" s="380">
        <v>5630000</v>
      </c>
      <c r="K49" s="378">
        <v>-31000</v>
      </c>
      <c r="L49" s="378">
        <f t="shared" si="6"/>
        <v>5599000</v>
      </c>
      <c r="M49" s="380">
        <v>3596301</v>
      </c>
      <c r="N49" s="380"/>
      <c r="O49" s="380">
        <v>0</v>
      </c>
      <c r="P49" s="380">
        <f t="shared" si="25"/>
        <v>0</v>
      </c>
      <c r="Q49" s="380"/>
      <c r="R49" s="380"/>
      <c r="S49" s="380">
        <v>0</v>
      </c>
      <c r="T49" s="380">
        <f t="shared" si="27"/>
        <v>0</v>
      </c>
      <c r="U49" s="380"/>
      <c r="V49" s="380"/>
      <c r="W49" s="380">
        <v>0</v>
      </c>
      <c r="X49" s="380">
        <f t="shared" si="37"/>
        <v>0</v>
      </c>
      <c r="Y49" s="378">
        <f t="shared" si="42"/>
        <v>34358000</v>
      </c>
      <c r="Z49" s="378">
        <f t="shared" si="42"/>
        <v>1353940</v>
      </c>
      <c r="AA49" s="378">
        <f t="shared" si="39"/>
        <v>35711940</v>
      </c>
      <c r="AB49" s="378">
        <f t="shared" ref="AB49:AB57" si="45">E49+I49+M49+Q49+U49</f>
        <v>33342191</v>
      </c>
      <c r="AC49" s="380">
        <v>394000</v>
      </c>
      <c r="AD49" s="378">
        <v>0</v>
      </c>
      <c r="AE49" s="380">
        <f t="shared" si="14"/>
        <v>394000</v>
      </c>
      <c r="AF49" s="380">
        <v>320487</v>
      </c>
      <c r="AG49" s="380"/>
      <c r="AH49" s="378"/>
      <c r="AI49" s="380">
        <f t="shared" si="15"/>
        <v>0</v>
      </c>
      <c r="AJ49" s="380"/>
      <c r="AK49" s="380"/>
      <c r="AL49" s="380"/>
      <c r="AM49" s="380"/>
      <c r="AN49" s="380"/>
      <c r="AO49" s="380"/>
      <c r="AP49" s="380"/>
      <c r="AQ49" s="378">
        <f>AC49+AG49+AK49+AP49</f>
        <v>394000</v>
      </c>
      <c r="AR49" s="378">
        <f>AS49-AQ49</f>
        <v>0</v>
      </c>
      <c r="AS49" s="378">
        <f t="shared" ref="AS49:AT51" si="46">AE49</f>
        <v>394000</v>
      </c>
      <c r="AT49" s="378">
        <f t="shared" si="46"/>
        <v>320487</v>
      </c>
      <c r="AU49" s="378">
        <f>Y49+AQ49</f>
        <v>34752000</v>
      </c>
      <c r="AV49" s="378">
        <f t="shared" si="10"/>
        <v>1353940</v>
      </c>
      <c r="AW49" s="378">
        <f t="shared" ref="AW49:AX51" si="47">AA49+AS49</f>
        <v>36105940</v>
      </c>
      <c r="AX49" s="378">
        <f t="shared" si="47"/>
        <v>33662678</v>
      </c>
      <c r="AY49" s="380">
        <v>33662678</v>
      </c>
      <c r="AZ49" s="380"/>
      <c r="BA49" s="380"/>
      <c r="BB49" s="378">
        <f>SUM(AY49:BA49)</f>
        <v>33662678</v>
      </c>
      <c r="BC49" s="393"/>
    </row>
    <row r="50" spans="1:55" s="394" customFormat="1" x14ac:dyDescent="0.2">
      <c r="A50" s="395" t="s">
        <v>178</v>
      </c>
      <c r="B50" s="380">
        <v>943000</v>
      </c>
      <c r="C50" s="378">
        <v>-943000</v>
      </c>
      <c r="D50" s="378">
        <f t="shared" si="4"/>
        <v>0</v>
      </c>
      <c r="E50" s="380"/>
      <c r="F50" s="380">
        <v>194000</v>
      </c>
      <c r="G50" s="378">
        <v>-194000</v>
      </c>
      <c r="H50" s="378">
        <f t="shared" si="5"/>
        <v>0</v>
      </c>
      <c r="I50" s="380"/>
      <c r="J50" s="380"/>
      <c r="K50" s="378">
        <v>0</v>
      </c>
      <c r="L50" s="378">
        <f t="shared" si="6"/>
        <v>0</v>
      </c>
      <c r="M50" s="380"/>
      <c r="N50" s="380"/>
      <c r="O50" s="380">
        <v>0</v>
      </c>
      <c r="P50" s="380">
        <f t="shared" si="25"/>
        <v>0</v>
      </c>
      <c r="Q50" s="380"/>
      <c r="R50" s="380"/>
      <c r="S50" s="380">
        <v>0</v>
      </c>
      <c r="T50" s="380">
        <f t="shared" si="27"/>
        <v>0</v>
      </c>
      <c r="U50" s="380"/>
      <c r="V50" s="380"/>
      <c r="W50" s="380">
        <v>0</v>
      </c>
      <c r="X50" s="380">
        <f t="shared" si="37"/>
        <v>0</v>
      </c>
      <c r="Y50" s="378">
        <f t="shared" si="42"/>
        <v>1137000</v>
      </c>
      <c r="Z50" s="378">
        <f t="shared" si="42"/>
        <v>-1137000</v>
      </c>
      <c r="AA50" s="378">
        <f t="shared" si="39"/>
        <v>0</v>
      </c>
      <c r="AB50" s="378">
        <f t="shared" si="45"/>
        <v>0</v>
      </c>
      <c r="AC50" s="380"/>
      <c r="AD50" s="378">
        <v>0</v>
      </c>
      <c r="AE50" s="380">
        <f t="shared" si="14"/>
        <v>0</v>
      </c>
      <c r="AF50" s="380"/>
      <c r="AG50" s="380"/>
      <c r="AH50" s="378"/>
      <c r="AI50" s="380">
        <f t="shared" si="15"/>
        <v>0</v>
      </c>
      <c r="AJ50" s="380"/>
      <c r="AK50" s="380"/>
      <c r="AL50" s="380"/>
      <c r="AM50" s="380"/>
      <c r="AN50" s="380"/>
      <c r="AO50" s="380"/>
      <c r="AP50" s="380"/>
      <c r="AQ50" s="378">
        <f>AC50+AG50+AK50+AP50</f>
        <v>0</v>
      </c>
      <c r="AR50" s="378"/>
      <c r="AS50" s="378">
        <f t="shared" si="46"/>
        <v>0</v>
      </c>
      <c r="AT50" s="378">
        <f t="shared" si="46"/>
        <v>0</v>
      </c>
      <c r="AU50" s="378">
        <f>Y50+AQ50</f>
        <v>1137000</v>
      </c>
      <c r="AV50" s="378">
        <f t="shared" si="10"/>
        <v>-1137000</v>
      </c>
      <c r="AW50" s="378">
        <f t="shared" si="47"/>
        <v>0</v>
      </c>
      <c r="AX50" s="378">
        <f t="shared" si="47"/>
        <v>0</v>
      </c>
      <c r="AY50" s="380"/>
      <c r="AZ50" s="380">
        <v>0</v>
      </c>
      <c r="BA50" s="380"/>
      <c r="BB50" s="378">
        <f>SUM(AY50:BA50)</f>
        <v>0</v>
      </c>
      <c r="BC50" s="393"/>
    </row>
    <row r="51" spans="1:55" s="394" customFormat="1" ht="23.25" customHeight="1" x14ac:dyDescent="0.2">
      <c r="A51" s="396" t="s">
        <v>179</v>
      </c>
      <c r="B51" s="380"/>
      <c r="C51" s="378">
        <v>578566</v>
      </c>
      <c r="D51" s="378">
        <f t="shared" si="4"/>
        <v>578566</v>
      </c>
      <c r="E51" s="380">
        <v>578556</v>
      </c>
      <c r="F51" s="380"/>
      <c r="G51" s="378">
        <v>120051</v>
      </c>
      <c r="H51" s="378">
        <f t="shared" si="5"/>
        <v>120051</v>
      </c>
      <c r="I51" s="380">
        <v>120014</v>
      </c>
      <c r="J51" s="380"/>
      <c r="K51" s="378">
        <v>91788</v>
      </c>
      <c r="L51" s="378">
        <f t="shared" si="6"/>
        <v>91788</v>
      </c>
      <c r="M51" s="380">
        <v>90211</v>
      </c>
      <c r="N51" s="380"/>
      <c r="O51" s="380">
        <v>0</v>
      </c>
      <c r="P51" s="380">
        <f t="shared" si="25"/>
        <v>0</v>
      </c>
      <c r="Q51" s="380"/>
      <c r="R51" s="380"/>
      <c r="S51" s="380">
        <v>0</v>
      </c>
      <c r="T51" s="380">
        <f t="shared" si="27"/>
        <v>0</v>
      </c>
      <c r="U51" s="380"/>
      <c r="V51" s="380"/>
      <c r="W51" s="380">
        <v>0</v>
      </c>
      <c r="X51" s="380">
        <f t="shared" si="37"/>
        <v>0</v>
      </c>
      <c r="Y51" s="378">
        <f t="shared" si="42"/>
        <v>0</v>
      </c>
      <c r="Z51" s="378">
        <f t="shared" si="42"/>
        <v>790405</v>
      </c>
      <c r="AA51" s="378">
        <f t="shared" si="39"/>
        <v>790405</v>
      </c>
      <c r="AB51" s="378">
        <f t="shared" si="45"/>
        <v>788781</v>
      </c>
      <c r="AC51" s="380"/>
      <c r="AD51" s="378">
        <v>0</v>
      </c>
      <c r="AE51" s="380">
        <f t="shared" si="14"/>
        <v>0</v>
      </c>
      <c r="AF51" s="380"/>
      <c r="AG51" s="380"/>
      <c r="AH51" s="378"/>
      <c r="AI51" s="380">
        <f t="shared" si="15"/>
        <v>0</v>
      </c>
      <c r="AJ51" s="380"/>
      <c r="AK51" s="380"/>
      <c r="AL51" s="380"/>
      <c r="AM51" s="380"/>
      <c r="AN51" s="380"/>
      <c r="AO51" s="380"/>
      <c r="AP51" s="380"/>
      <c r="AQ51" s="378">
        <f>AC51+AG51+AK51+AP51</f>
        <v>0</v>
      </c>
      <c r="AR51" s="378"/>
      <c r="AS51" s="378">
        <f t="shared" si="46"/>
        <v>0</v>
      </c>
      <c r="AT51" s="378">
        <f t="shared" si="46"/>
        <v>0</v>
      </c>
      <c r="AU51" s="378">
        <f>Y51+AQ51</f>
        <v>0</v>
      </c>
      <c r="AV51" s="378">
        <f t="shared" si="10"/>
        <v>790405</v>
      </c>
      <c r="AW51" s="378">
        <f t="shared" si="47"/>
        <v>790405</v>
      </c>
      <c r="AX51" s="378">
        <f t="shared" si="47"/>
        <v>788781</v>
      </c>
      <c r="AY51" s="380"/>
      <c r="AZ51" s="380">
        <v>788781</v>
      </c>
      <c r="BA51" s="380"/>
      <c r="BB51" s="378">
        <f>SUM(AY51:BA51)</f>
        <v>788781</v>
      </c>
      <c r="BC51" s="393"/>
    </row>
    <row r="52" spans="1:55" s="386" customFormat="1" ht="29.25" customHeight="1" x14ac:dyDescent="0.2">
      <c r="A52" s="639" t="s">
        <v>180</v>
      </c>
      <c r="B52" s="641">
        <f>SUM(B49:B51)</f>
        <v>24701000</v>
      </c>
      <c r="C52" s="641">
        <f t="shared" ref="C52:BB52" si="48">SUM(C49:C51)</f>
        <v>759744</v>
      </c>
      <c r="D52" s="641">
        <f t="shared" si="48"/>
        <v>25460744</v>
      </c>
      <c r="E52" s="641">
        <f t="shared" si="48"/>
        <v>25094282</v>
      </c>
      <c r="F52" s="641">
        <f t="shared" si="48"/>
        <v>5164000</v>
      </c>
      <c r="G52" s="641">
        <f t="shared" si="48"/>
        <v>186813</v>
      </c>
      <c r="H52" s="641">
        <f t="shared" si="48"/>
        <v>5350813</v>
      </c>
      <c r="I52" s="641">
        <f t="shared" si="48"/>
        <v>5350178</v>
      </c>
      <c r="J52" s="641">
        <f t="shared" si="48"/>
        <v>5630000</v>
      </c>
      <c r="K52" s="641">
        <f t="shared" si="48"/>
        <v>60788</v>
      </c>
      <c r="L52" s="641">
        <f t="shared" si="48"/>
        <v>5690788</v>
      </c>
      <c r="M52" s="641">
        <f t="shared" si="48"/>
        <v>3686512</v>
      </c>
      <c r="N52" s="641">
        <f t="shared" si="48"/>
        <v>0</v>
      </c>
      <c r="O52" s="641">
        <f t="shared" si="48"/>
        <v>0</v>
      </c>
      <c r="P52" s="641">
        <f t="shared" si="48"/>
        <v>0</v>
      </c>
      <c r="Q52" s="641">
        <f t="shared" si="48"/>
        <v>0</v>
      </c>
      <c r="R52" s="641">
        <f t="shared" si="48"/>
        <v>0</v>
      </c>
      <c r="S52" s="641">
        <f t="shared" si="48"/>
        <v>0</v>
      </c>
      <c r="T52" s="641">
        <f t="shared" si="48"/>
        <v>0</v>
      </c>
      <c r="U52" s="641">
        <f t="shared" si="48"/>
        <v>0</v>
      </c>
      <c r="V52" s="641">
        <f t="shared" si="48"/>
        <v>0</v>
      </c>
      <c r="W52" s="641">
        <f t="shared" si="48"/>
        <v>0</v>
      </c>
      <c r="X52" s="641">
        <f t="shared" si="48"/>
        <v>0</v>
      </c>
      <c r="Y52" s="641">
        <f t="shared" si="48"/>
        <v>35495000</v>
      </c>
      <c r="Z52" s="641">
        <f t="shared" si="48"/>
        <v>1007345</v>
      </c>
      <c r="AA52" s="641">
        <f t="shared" si="48"/>
        <v>36502345</v>
      </c>
      <c r="AB52" s="641">
        <f t="shared" si="48"/>
        <v>34130972</v>
      </c>
      <c r="AC52" s="641">
        <f t="shared" si="48"/>
        <v>394000</v>
      </c>
      <c r="AD52" s="641">
        <f t="shared" si="48"/>
        <v>0</v>
      </c>
      <c r="AE52" s="641">
        <f t="shared" si="48"/>
        <v>394000</v>
      </c>
      <c r="AF52" s="641">
        <f t="shared" si="48"/>
        <v>320487</v>
      </c>
      <c r="AG52" s="641">
        <f t="shared" si="48"/>
        <v>0</v>
      </c>
      <c r="AH52" s="641">
        <f t="shared" si="48"/>
        <v>0</v>
      </c>
      <c r="AI52" s="641">
        <f t="shared" si="48"/>
        <v>0</v>
      </c>
      <c r="AJ52" s="641">
        <f t="shared" si="48"/>
        <v>0</v>
      </c>
      <c r="AK52" s="641">
        <f t="shared" si="48"/>
        <v>0</v>
      </c>
      <c r="AL52" s="641">
        <f t="shared" si="48"/>
        <v>0</v>
      </c>
      <c r="AM52" s="641">
        <f t="shared" si="48"/>
        <v>0</v>
      </c>
      <c r="AN52" s="641">
        <f t="shared" si="48"/>
        <v>0</v>
      </c>
      <c r="AO52" s="641">
        <f t="shared" si="48"/>
        <v>0</v>
      </c>
      <c r="AP52" s="641">
        <f t="shared" si="48"/>
        <v>0</v>
      </c>
      <c r="AQ52" s="641">
        <f t="shared" si="48"/>
        <v>394000</v>
      </c>
      <c r="AR52" s="641">
        <f t="shared" si="48"/>
        <v>0</v>
      </c>
      <c r="AS52" s="641">
        <f t="shared" si="48"/>
        <v>394000</v>
      </c>
      <c r="AT52" s="641">
        <f t="shared" si="48"/>
        <v>320487</v>
      </c>
      <c r="AU52" s="641">
        <f t="shared" si="48"/>
        <v>35889000</v>
      </c>
      <c r="AV52" s="641">
        <f t="shared" si="48"/>
        <v>1007345</v>
      </c>
      <c r="AW52" s="641">
        <f t="shared" si="48"/>
        <v>36896345</v>
      </c>
      <c r="AX52" s="641">
        <f t="shared" si="48"/>
        <v>34451459</v>
      </c>
      <c r="AY52" s="641">
        <f t="shared" si="48"/>
        <v>33662678</v>
      </c>
      <c r="AZ52" s="641">
        <f t="shared" si="48"/>
        <v>788781</v>
      </c>
      <c r="BA52" s="641">
        <f t="shared" si="48"/>
        <v>0</v>
      </c>
      <c r="BB52" s="641">
        <f t="shared" si="48"/>
        <v>34451459</v>
      </c>
      <c r="BC52" s="398"/>
    </row>
    <row r="53" spans="1:55" s="394" customFormat="1" x14ac:dyDescent="0.2">
      <c r="A53" s="395" t="s">
        <v>181</v>
      </c>
      <c r="B53" s="380">
        <v>46543000</v>
      </c>
      <c r="C53" s="378">
        <v>0</v>
      </c>
      <c r="D53" s="378">
        <f t="shared" si="4"/>
        <v>46543000</v>
      </c>
      <c r="E53" s="380">
        <v>45611355</v>
      </c>
      <c r="F53" s="380">
        <v>9499000</v>
      </c>
      <c r="G53" s="378">
        <v>0</v>
      </c>
      <c r="H53" s="378">
        <f t="shared" si="5"/>
        <v>9499000</v>
      </c>
      <c r="I53" s="380">
        <v>9401087</v>
      </c>
      <c r="J53" s="380">
        <v>5170000</v>
      </c>
      <c r="K53" s="378">
        <v>-550000</v>
      </c>
      <c r="L53" s="378">
        <f t="shared" si="6"/>
        <v>4620000</v>
      </c>
      <c r="M53" s="380">
        <v>3291394</v>
      </c>
      <c r="N53" s="380"/>
      <c r="O53" s="380">
        <v>0</v>
      </c>
      <c r="P53" s="380">
        <f t="shared" si="25"/>
        <v>0</v>
      </c>
      <c r="Q53" s="380"/>
      <c r="R53" s="380">
        <v>110000</v>
      </c>
      <c r="S53" s="380">
        <v>12500</v>
      </c>
      <c r="T53" s="380">
        <f t="shared" si="27"/>
        <v>122500</v>
      </c>
      <c r="U53" s="380">
        <v>122500</v>
      </c>
      <c r="V53" s="380"/>
      <c r="W53" s="380">
        <v>0</v>
      </c>
      <c r="X53" s="380">
        <f t="shared" si="37"/>
        <v>0</v>
      </c>
      <c r="Y53" s="378">
        <f t="shared" si="42"/>
        <v>61322000</v>
      </c>
      <c r="Z53" s="378">
        <f t="shared" si="42"/>
        <v>-537500</v>
      </c>
      <c r="AA53" s="378">
        <f t="shared" si="39"/>
        <v>60784500</v>
      </c>
      <c r="AB53" s="378">
        <f t="shared" si="45"/>
        <v>58426336</v>
      </c>
      <c r="AC53" s="380">
        <v>154000</v>
      </c>
      <c r="AD53" s="378">
        <v>-62500</v>
      </c>
      <c r="AE53" s="380">
        <f t="shared" si="14"/>
        <v>91500</v>
      </c>
      <c r="AF53" s="380">
        <v>65935</v>
      </c>
      <c r="AG53" s="380"/>
      <c r="AH53" s="378"/>
      <c r="AI53" s="380">
        <f t="shared" si="15"/>
        <v>0</v>
      </c>
      <c r="AJ53" s="380"/>
      <c r="AK53" s="380"/>
      <c r="AL53" s="380"/>
      <c r="AM53" s="380"/>
      <c r="AN53" s="380"/>
      <c r="AO53" s="380"/>
      <c r="AP53" s="380"/>
      <c r="AQ53" s="378">
        <f>AC53+AG53+AK53+AP53</f>
        <v>154000</v>
      </c>
      <c r="AR53" s="378"/>
      <c r="AS53" s="378">
        <f>AE53</f>
        <v>91500</v>
      </c>
      <c r="AT53" s="378">
        <f>AF53</f>
        <v>65935</v>
      </c>
      <c r="AU53" s="378">
        <f>Y53+AQ53</f>
        <v>61476000</v>
      </c>
      <c r="AV53" s="378">
        <f t="shared" si="10"/>
        <v>-600000</v>
      </c>
      <c r="AW53" s="378">
        <f>AA53+AS53</f>
        <v>60876000</v>
      </c>
      <c r="AX53" s="378">
        <f>AB53+AT53</f>
        <v>58492271</v>
      </c>
      <c r="AY53" s="380"/>
      <c r="AZ53" s="380">
        <v>58492271</v>
      </c>
      <c r="BA53" s="380"/>
      <c r="BB53" s="378">
        <f>SUM(AY53:BA53)</f>
        <v>58492271</v>
      </c>
      <c r="BC53" s="393"/>
    </row>
    <row r="54" spans="1:55" s="394" customFormat="1" x14ac:dyDescent="0.2">
      <c r="A54" s="395" t="s">
        <v>182</v>
      </c>
      <c r="B54" s="380">
        <v>12553000</v>
      </c>
      <c r="C54" s="378">
        <v>19787</v>
      </c>
      <c r="D54" s="378">
        <f t="shared" si="4"/>
        <v>12572787</v>
      </c>
      <c r="E54" s="380">
        <v>12417676</v>
      </c>
      <c r="F54" s="380">
        <v>2625000</v>
      </c>
      <c r="G54" s="378">
        <v>4119</v>
      </c>
      <c r="H54" s="378">
        <f t="shared" si="5"/>
        <v>2629119</v>
      </c>
      <c r="I54" s="380">
        <v>2153833</v>
      </c>
      <c r="J54" s="380">
        <v>28187000</v>
      </c>
      <c r="K54" s="378">
        <v>595852</v>
      </c>
      <c r="L54" s="378">
        <f t="shared" si="6"/>
        <v>28782852</v>
      </c>
      <c r="M54" s="380">
        <v>28651222</v>
      </c>
      <c r="N54" s="380"/>
      <c r="O54" s="380">
        <v>0</v>
      </c>
      <c r="P54" s="380">
        <f t="shared" si="25"/>
        <v>0</v>
      </c>
      <c r="Q54" s="380"/>
      <c r="R54" s="380"/>
      <c r="S54" s="380">
        <v>4148</v>
      </c>
      <c r="T54" s="380">
        <f t="shared" si="27"/>
        <v>4148</v>
      </c>
      <c r="U54" s="380">
        <v>4148</v>
      </c>
      <c r="V54" s="380"/>
      <c r="W54" s="380">
        <v>0</v>
      </c>
      <c r="X54" s="380">
        <f t="shared" si="37"/>
        <v>0</v>
      </c>
      <c r="Y54" s="378">
        <f t="shared" si="42"/>
        <v>43365000</v>
      </c>
      <c r="Z54" s="378">
        <f t="shared" si="42"/>
        <v>623906</v>
      </c>
      <c r="AA54" s="378">
        <f t="shared" si="39"/>
        <v>43988906</v>
      </c>
      <c r="AB54" s="378">
        <f t="shared" si="45"/>
        <v>43226879</v>
      </c>
      <c r="AC54" s="380">
        <v>218000</v>
      </c>
      <c r="AD54" s="378">
        <v>0</v>
      </c>
      <c r="AE54" s="380">
        <f t="shared" si="14"/>
        <v>218000</v>
      </c>
      <c r="AF54" s="380">
        <v>209859</v>
      </c>
      <c r="AG54" s="380"/>
      <c r="AH54" s="378"/>
      <c r="AI54" s="380">
        <f t="shared" si="15"/>
        <v>0</v>
      </c>
      <c r="AJ54" s="380"/>
      <c r="AK54" s="380"/>
      <c r="AL54" s="380"/>
      <c r="AM54" s="380"/>
      <c r="AN54" s="380"/>
      <c r="AO54" s="380"/>
      <c r="AP54" s="380"/>
      <c r="AQ54" s="378">
        <f>AC54+AG54+AK54+AP54</f>
        <v>218000</v>
      </c>
      <c r="AR54" s="378"/>
      <c r="AS54" s="378">
        <f>AE54</f>
        <v>218000</v>
      </c>
      <c r="AT54" s="378">
        <f>AF54</f>
        <v>209859</v>
      </c>
      <c r="AU54" s="378">
        <f>Y54+AQ54</f>
        <v>43583000</v>
      </c>
      <c r="AV54" s="378">
        <f t="shared" si="10"/>
        <v>623906</v>
      </c>
      <c r="AW54" s="378">
        <f>AA54+AS54</f>
        <v>44206906</v>
      </c>
      <c r="AX54" s="378">
        <f>AB54+AT54</f>
        <v>43436738</v>
      </c>
      <c r="AY54" s="380"/>
      <c r="AZ54" s="380">
        <v>39686953</v>
      </c>
      <c r="BA54" s="380">
        <v>3749785</v>
      </c>
      <c r="BB54" s="378">
        <f>SUM(AY54:BA54)</f>
        <v>43436738</v>
      </c>
      <c r="BC54" s="393"/>
    </row>
    <row r="55" spans="1:55" s="394" customFormat="1" x14ac:dyDescent="0.2">
      <c r="A55" s="395"/>
      <c r="B55" s="380"/>
      <c r="C55" s="378"/>
      <c r="D55" s="378"/>
      <c r="E55" s="380"/>
      <c r="F55" s="380"/>
      <c r="G55" s="378"/>
      <c r="H55" s="378"/>
      <c r="I55" s="380"/>
      <c r="J55" s="380"/>
      <c r="K55" s="378"/>
      <c r="L55" s="378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78"/>
      <c r="Z55" s="378"/>
      <c r="AA55" s="378"/>
      <c r="AB55" s="378"/>
      <c r="AC55" s="380"/>
      <c r="AD55" s="378"/>
      <c r="AE55" s="380"/>
      <c r="AF55" s="380"/>
      <c r="AG55" s="380"/>
      <c r="AH55" s="378"/>
      <c r="AI55" s="380"/>
      <c r="AJ55" s="380"/>
      <c r="AK55" s="380"/>
      <c r="AL55" s="380"/>
      <c r="AM55" s="380"/>
      <c r="AN55" s="380"/>
      <c r="AO55" s="380"/>
      <c r="AP55" s="380"/>
      <c r="AQ55" s="378"/>
      <c r="AR55" s="378"/>
      <c r="AS55" s="378"/>
      <c r="AT55" s="378"/>
      <c r="AU55" s="378"/>
      <c r="AV55" s="378"/>
      <c r="AW55" s="378"/>
      <c r="AX55" s="378"/>
      <c r="AY55" s="380"/>
      <c r="AZ55" s="380"/>
      <c r="BA55" s="380"/>
      <c r="BB55" s="378"/>
      <c r="BC55" s="393"/>
    </row>
    <row r="56" spans="1:55" s="386" customFormat="1" x14ac:dyDescent="0.2">
      <c r="A56" s="639" t="s">
        <v>183</v>
      </c>
      <c r="B56" s="641">
        <f>SUM(B53:B55)</f>
        <v>59096000</v>
      </c>
      <c r="C56" s="641">
        <f t="shared" ref="C56:BB56" si="49">SUM(C53:C55)</f>
        <v>19787</v>
      </c>
      <c r="D56" s="641">
        <f t="shared" si="49"/>
        <v>59115787</v>
      </c>
      <c r="E56" s="641">
        <f t="shared" si="49"/>
        <v>58029031</v>
      </c>
      <c r="F56" s="641">
        <f t="shared" si="49"/>
        <v>12124000</v>
      </c>
      <c r="G56" s="641">
        <f t="shared" si="49"/>
        <v>4119</v>
      </c>
      <c r="H56" s="641">
        <f t="shared" si="49"/>
        <v>12128119</v>
      </c>
      <c r="I56" s="641">
        <f t="shared" si="49"/>
        <v>11554920</v>
      </c>
      <c r="J56" s="641">
        <f t="shared" si="49"/>
        <v>33357000</v>
      </c>
      <c r="K56" s="641">
        <f t="shared" si="49"/>
        <v>45852</v>
      </c>
      <c r="L56" s="641">
        <f t="shared" si="49"/>
        <v>33402852</v>
      </c>
      <c r="M56" s="641">
        <f t="shared" si="49"/>
        <v>31942616</v>
      </c>
      <c r="N56" s="641">
        <f t="shared" si="49"/>
        <v>0</v>
      </c>
      <c r="O56" s="641">
        <f t="shared" si="49"/>
        <v>0</v>
      </c>
      <c r="P56" s="641">
        <f t="shared" si="49"/>
        <v>0</v>
      </c>
      <c r="Q56" s="641">
        <f t="shared" si="49"/>
        <v>0</v>
      </c>
      <c r="R56" s="641">
        <f t="shared" si="49"/>
        <v>110000</v>
      </c>
      <c r="S56" s="641">
        <f t="shared" si="49"/>
        <v>16648</v>
      </c>
      <c r="T56" s="641">
        <f t="shared" si="49"/>
        <v>126648</v>
      </c>
      <c r="U56" s="641">
        <f t="shared" si="49"/>
        <v>126648</v>
      </c>
      <c r="V56" s="641">
        <f t="shared" si="49"/>
        <v>0</v>
      </c>
      <c r="W56" s="641">
        <f t="shared" si="49"/>
        <v>0</v>
      </c>
      <c r="X56" s="641">
        <f t="shared" si="49"/>
        <v>0</v>
      </c>
      <c r="Y56" s="641">
        <f t="shared" si="49"/>
        <v>104687000</v>
      </c>
      <c r="Z56" s="641">
        <f t="shared" si="49"/>
        <v>86406</v>
      </c>
      <c r="AA56" s="641">
        <f t="shared" si="49"/>
        <v>104773406</v>
      </c>
      <c r="AB56" s="641">
        <f t="shared" si="49"/>
        <v>101653215</v>
      </c>
      <c r="AC56" s="641">
        <f t="shared" si="49"/>
        <v>372000</v>
      </c>
      <c r="AD56" s="641">
        <f t="shared" si="49"/>
        <v>-62500</v>
      </c>
      <c r="AE56" s="641">
        <f t="shared" si="49"/>
        <v>309500</v>
      </c>
      <c r="AF56" s="641">
        <f t="shared" si="49"/>
        <v>275794</v>
      </c>
      <c r="AG56" s="641">
        <f t="shared" si="49"/>
        <v>0</v>
      </c>
      <c r="AH56" s="641">
        <f t="shared" si="49"/>
        <v>0</v>
      </c>
      <c r="AI56" s="641">
        <f t="shared" si="49"/>
        <v>0</v>
      </c>
      <c r="AJ56" s="641">
        <f t="shared" si="49"/>
        <v>0</v>
      </c>
      <c r="AK56" s="641">
        <f t="shared" si="49"/>
        <v>0</v>
      </c>
      <c r="AL56" s="641">
        <f t="shared" si="49"/>
        <v>0</v>
      </c>
      <c r="AM56" s="641">
        <f t="shared" si="49"/>
        <v>0</v>
      </c>
      <c r="AN56" s="641">
        <f t="shared" si="49"/>
        <v>0</v>
      </c>
      <c r="AO56" s="641">
        <f t="shared" si="49"/>
        <v>0</v>
      </c>
      <c r="AP56" s="641">
        <f t="shared" si="49"/>
        <v>0</v>
      </c>
      <c r="AQ56" s="641">
        <f t="shared" si="49"/>
        <v>372000</v>
      </c>
      <c r="AR56" s="641">
        <f t="shared" si="49"/>
        <v>0</v>
      </c>
      <c r="AS56" s="641">
        <f t="shared" si="49"/>
        <v>309500</v>
      </c>
      <c r="AT56" s="641">
        <f t="shared" si="49"/>
        <v>275794</v>
      </c>
      <c r="AU56" s="641">
        <f t="shared" si="49"/>
        <v>105059000</v>
      </c>
      <c r="AV56" s="641">
        <f t="shared" si="49"/>
        <v>23906</v>
      </c>
      <c r="AW56" s="641">
        <f t="shared" si="49"/>
        <v>105082906</v>
      </c>
      <c r="AX56" s="641">
        <f t="shared" si="49"/>
        <v>101929009</v>
      </c>
      <c r="AY56" s="641">
        <f t="shared" si="49"/>
        <v>0</v>
      </c>
      <c r="AZ56" s="641">
        <f t="shared" si="49"/>
        <v>98179224</v>
      </c>
      <c r="BA56" s="641">
        <f t="shared" si="49"/>
        <v>3749785</v>
      </c>
      <c r="BB56" s="641">
        <f t="shared" si="49"/>
        <v>101929009</v>
      </c>
      <c r="BC56" s="398"/>
    </row>
    <row r="57" spans="1:55" s="394" customFormat="1" x14ac:dyDescent="0.2">
      <c r="A57" s="395" t="s">
        <v>184</v>
      </c>
      <c r="B57" s="380">
        <v>2033000</v>
      </c>
      <c r="C57" s="378">
        <v>0</v>
      </c>
      <c r="D57" s="378">
        <f t="shared" si="4"/>
        <v>2033000</v>
      </c>
      <c r="E57" s="380">
        <v>1952842</v>
      </c>
      <c r="F57" s="380">
        <v>414000</v>
      </c>
      <c r="G57" s="378">
        <v>0</v>
      </c>
      <c r="H57" s="378">
        <f t="shared" si="5"/>
        <v>414000</v>
      </c>
      <c r="I57" s="380">
        <v>384901</v>
      </c>
      <c r="J57" s="380">
        <v>200000</v>
      </c>
      <c r="K57" s="378">
        <v>-3000</v>
      </c>
      <c r="L57" s="378">
        <f t="shared" si="6"/>
        <v>197000</v>
      </c>
      <c r="M57" s="380">
        <v>63252</v>
      </c>
      <c r="N57" s="380"/>
      <c r="O57" s="380">
        <v>0</v>
      </c>
      <c r="P57" s="380">
        <f t="shared" si="25"/>
        <v>0</v>
      </c>
      <c r="Q57" s="380"/>
      <c r="R57" s="380"/>
      <c r="S57" s="380">
        <v>0</v>
      </c>
      <c r="T57" s="380">
        <f t="shared" si="27"/>
        <v>0</v>
      </c>
      <c r="U57" s="380">
        <v>66012</v>
      </c>
      <c r="V57" s="380"/>
      <c r="W57" s="380">
        <v>0</v>
      </c>
      <c r="X57" s="380">
        <f t="shared" si="37"/>
        <v>0</v>
      </c>
      <c r="Y57" s="378">
        <f t="shared" si="42"/>
        <v>2647000</v>
      </c>
      <c r="Z57" s="378"/>
      <c r="AA57" s="378">
        <f t="shared" si="39"/>
        <v>2644000</v>
      </c>
      <c r="AB57" s="378">
        <f t="shared" si="45"/>
        <v>2467007</v>
      </c>
      <c r="AC57" s="380">
        <v>250000</v>
      </c>
      <c r="AD57" s="378">
        <v>72780</v>
      </c>
      <c r="AE57" s="380">
        <f t="shared" si="14"/>
        <v>322780</v>
      </c>
      <c r="AF57" s="380">
        <v>322748</v>
      </c>
      <c r="AG57" s="380"/>
      <c r="AH57" s="378"/>
      <c r="AI57" s="380">
        <f t="shared" si="15"/>
        <v>0</v>
      </c>
      <c r="AJ57" s="380"/>
      <c r="AK57" s="380"/>
      <c r="AL57" s="380"/>
      <c r="AM57" s="380"/>
      <c r="AN57" s="380"/>
      <c r="AO57" s="380"/>
      <c r="AP57" s="380"/>
      <c r="AQ57" s="378">
        <f>AC57+AG57+AK57+AP57</f>
        <v>250000</v>
      </c>
      <c r="AR57" s="378"/>
      <c r="AS57" s="378">
        <f>AE57</f>
        <v>322780</v>
      </c>
      <c r="AT57" s="378">
        <f>AF57</f>
        <v>322748</v>
      </c>
      <c r="AU57" s="378">
        <f>Y57+AQ57</f>
        <v>2897000</v>
      </c>
      <c r="AV57" s="378">
        <f t="shared" si="10"/>
        <v>69780</v>
      </c>
      <c r="AW57" s="378">
        <f>AA57+AS57</f>
        <v>2966780</v>
      </c>
      <c r="AX57" s="378">
        <f>AB57+AT57</f>
        <v>2789755</v>
      </c>
      <c r="AY57" s="380"/>
      <c r="AZ57" s="380">
        <v>2789755</v>
      </c>
      <c r="BA57" s="380"/>
      <c r="BB57" s="378">
        <f>SUM(AY57:BA57)</f>
        <v>2789755</v>
      </c>
      <c r="BC57" s="393"/>
    </row>
    <row r="58" spans="1:55" s="386" customFormat="1" ht="18" customHeight="1" x14ac:dyDescent="0.2">
      <c r="A58" s="639" t="s">
        <v>185</v>
      </c>
      <c r="B58" s="641">
        <f t="shared" ref="B58:BB58" si="50">SUM(B57)</f>
        <v>2033000</v>
      </c>
      <c r="C58" s="641">
        <f t="shared" si="50"/>
        <v>0</v>
      </c>
      <c r="D58" s="641">
        <f t="shared" si="50"/>
        <v>2033000</v>
      </c>
      <c r="E58" s="641">
        <f t="shared" si="50"/>
        <v>1952842</v>
      </c>
      <c r="F58" s="641">
        <f t="shared" si="50"/>
        <v>414000</v>
      </c>
      <c r="G58" s="641">
        <f t="shared" si="50"/>
        <v>0</v>
      </c>
      <c r="H58" s="641">
        <f t="shared" si="50"/>
        <v>414000</v>
      </c>
      <c r="I58" s="641">
        <f t="shared" si="50"/>
        <v>384901</v>
      </c>
      <c r="J58" s="641">
        <f t="shared" si="50"/>
        <v>200000</v>
      </c>
      <c r="K58" s="641">
        <f t="shared" si="50"/>
        <v>-3000</v>
      </c>
      <c r="L58" s="641">
        <f t="shared" si="50"/>
        <v>197000</v>
      </c>
      <c r="M58" s="641">
        <f t="shared" si="50"/>
        <v>63252</v>
      </c>
      <c r="N58" s="641">
        <f t="shared" si="50"/>
        <v>0</v>
      </c>
      <c r="O58" s="641">
        <f t="shared" si="50"/>
        <v>0</v>
      </c>
      <c r="P58" s="641">
        <f t="shared" si="50"/>
        <v>0</v>
      </c>
      <c r="Q58" s="641">
        <f t="shared" si="50"/>
        <v>0</v>
      </c>
      <c r="R58" s="641">
        <f t="shared" si="50"/>
        <v>0</v>
      </c>
      <c r="S58" s="641">
        <f t="shared" si="50"/>
        <v>0</v>
      </c>
      <c r="T58" s="641">
        <f t="shared" si="50"/>
        <v>0</v>
      </c>
      <c r="U58" s="641">
        <f t="shared" si="50"/>
        <v>66012</v>
      </c>
      <c r="V58" s="641">
        <f t="shared" si="50"/>
        <v>0</v>
      </c>
      <c r="W58" s="641">
        <f t="shared" si="50"/>
        <v>0</v>
      </c>
      <c r="X58" s="641">
        <f t="shared" si="50"/>
        <v>0</v>
      </c>
      <c r="Y58" s="641">
        <f t="shared" si="50"/>
        <v>2647000</v>
      </c>
      <c r="Z58" s="641">
        <f t="shared" si="50"/>
        <v>0</v>
      </c>
      <c r="AA58" s="641">
        <f t="shared" si="50"/>
        <v>2644000</v>
      </c>
      <c r="AB58" s="641">
        <f t="shared" si="50"/>
        <v>2467007</v>
      </c>
      <c r="AC58" s="641">
        <f t="shared" si="50"/>
        <v>250000</v>
      </c>
      <c r="AD58" s="641">
        <f t="shared" si="50"/>
        <v>72780</v>
      </c>
      <c r="AE58" s="641">
        <f t="shared" si="50"/>
        <v>322780</v>
      </c>
      <c r="AF58" s="641">
        <f t="shared" si="50"/>
        <v>322748</v>
      </c>
      <c r="AG58" s="641">
        <f t="shared" si="50"/>
        <v>0</v>
      </c>
      <c r="AH58" s="641">
        <f t="shared" si="50"/>
        <v>0</v>
      </c>
      <c r="AI58" s="641">
        <f t="shared" si="50"/>
        <v>0</v>
      </c>
      <c r="AJ58" s="641">
        <f t="shared" si="50"/>
        <v>0</v>
      </c>
      <c r="AK58" s="641">
        <f t="shared" si="50"/>
        <v>0</v>
      </c>
      <c r="AL58" s="641">
        <f t="shared" si="50"/>
        <v>0</v>
      </c>
      <c r="AM58" s="641">
        <f t="shared" si="50"/>
        <v>0</v>
      </c>
      <c r="AN58" s="641">
        <f t="shared" si="50"/>
        <v>0</v>
      </c>
      <c r="AO58" s="641">
        <f t="shared" si="50"/>
        <v>0</v>
      </c>
      <c r="AP58" s="641">
        <f t="shared" si="50"/>
        <v>0</v>
      </c>
      <c r="AQ58" s="641">
        <f t="shared" si="50"/>
        <v>250000</v>
      </c>
      <c r="AR58" s="641">
        <f t="shared" si="50"/>
        <v>0</v>
      </c>
      <c r="AS58" s="641">
        <f t="shared" si="50"/>
        <v>322780</v>
      </c>
      <c r="AT58" s="641">
        <f t="shared" si="50"/>
        <v>322748</v>
      </c>
      <c r="AU58" s="641">
        <f t="shared" si="50"/>
        <v>2897000</v>
      </c>
      <c r="AV58" s="641">
        <f t="shared" si="50"/>
        <v>69780</v>
      </c>
      <c r="AW58" s="641">
        <f t="shared" si="50"/>
        <v>2966780</v>
      </c>
      <c r="AX58" s="641">
        <f t="shared" si="50"/>
        <v>2789755</v>
      </c>
      <c r="AY58" s="641">
        <f t="shared" si="50"/>
        <v>0</v>
      </c>
      <c r="AZ58" s="641">
        <f t="shared" si="50"/>
        <v>2789755</v>
      </c>
      <c r="BA58" s="641">
        <f t="shared" si="50"/>
        <v>0</v>
      </c>
      <c r="BB58" s="641">
        <f t="shared" si="50"/>
        <v>2789755</v>
      </c>
      <c r="BC58" s="398"/>
    </row>
    <row r="59" spans="1:55" s="394" customFormat="1" x14ac:dyDescent="0.2">
      <c r="A59" s="395"/>
      <c r="B59" s="380"/>
      <c r="C59" s="379"/>
      <c r="D59" s="379"/>
      <c r="E59" s="380"/>
      <c r="F59" s="380"/>
      <c r="G59" s="379"/>
      <c r="H59" s="379"/>
      <c r="I59" s="380"/>
      <c r="J59" s="380"/>
      <c r="K59" s="379"/>
      <c r="L59" s="379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79"/>
      <c r="Z59" s="379"/>
      <c r="AA59" s="379"/>
      <c r="AB59" s="379"/>
      <c r="AC59" s="380"/>
      <c r="AD59" s="379"/>
      <c r="AE59" s="380"/>
      <c r="AF59" s="380"/>
      <c r="AG59" s="380"/>
      <c r="AH59" s="379"/>
      <c r="AI59" s="380"/>
      <c r="AJ59" s="380"/>
      <c r="AK59" s="380"/>
      <c r="AL59" s="380"/>
      <c r="AM59" s="380"/>
      <c r="AN59" s="380"/>
      <c r="AO59" s="380"/>
      <c r="AP59" s="380"/>
      <c r="AQ59" s="379"/>
      <c r="AR59" s="379"/>
      <c r="AS59" s="379"/>
      <c r="AT59" s="379"/>
      <c r="AU59" s="379"/>
      <c r="AV59" s="379"/>
      <c r="AW59" s="379"/>
      <c r="AX59" s="379"/>
      <c r="AY59" s="380"/>
      <c r="AZ59" s="380"/>
      <c r="BA59" s="380"/>
      <c r="BB59" s="379"/>
      <c r="BC59" s="393"/>
    </row>
    <row r="60" spans="1:55" s="386" customFormat="1" ht="19.5" customHeight="1" x14ac:dyDescent="0.2">
      <c r="A60" s="639" t="s">
        <v>186</v>
      </c>
      <c r="B60" s="641">
        <f>B48+B52+B56+B58</f>
        <v>170673251</v>
      </c>
      <c r="C60" s="641">
        <f t="shared" ref="C60:BB60" si="51">C48+C52+C56+C58</f>
        <v>27436392</v>
      </c>
      <c r="D60" s="641">
        <f t="shared" si="51"/>
        <v>198109643</v>
      </c>
      <c r="E60" s="641">
        <f t="shared" si="51"/>
        <v>183362905</v>
      </c>
      <c r="F60" s="641">
        <f t="shared" si="51"/>
        <v>31397484</v>
      </c>
      <c r="G60" s="641">
        <f t="shared" si="51"/>
        <v>4975484</v>
      </c>
      <c r="H60" s="641">
        <f t="shared" si="51"/>
        <v>36372968</v>
      </c>
      <c r="I60" s="641">
        <f t="shared" si="51"/>
        <v>33265024</v>
      </c>
      <c r="J60" s="641">
        <f t="shared" si="51"/>
        <v>129231491</v>
      </c>
      <c r="K60" s="641">
        <f t="shared" si="51"/>
        <v>28108077</v>
      </c>
      <c r="L60" s="641">
        <f t="shared" si="51"/>
        <v>157339568</v>
      </c>
      <c r="M60" s="641">
        <f t="shared" si="51"/>
        <v>111353633</v>
      </c>
      <c r="N60" s="641">
        <f t="shared" si="51"/>
        <v>5948000</v>
      </c>
      <c r="O60" s="641">
        <f t="shared" si="51"/>
        <v>1418500</v>
      </c>
      <c r="P60" s="641">
        <f t="shared" si="51"/>
        <v>7366500</v>
      </c>
      <c r="Q60" s="641">
        <f t="shared" si="51"/>
        <v>7365960</v>
      </c>
      <c r="R60" s="641">
        <f t="shared" si="51"/>
        <v>8366000</v>
      </c>
      <c r="S60" s="641">
        <f t="shared" si="51"/>
        <v>6648</v>
      </c>
      <c r="T60" s="641">
        <f t="shared" si="51"/>
        <v>8372648</v>
      </c>
      <c r="U60" s="641">
        <f t="shared" si="51"/>
        <v>8251147</v>
      </c>
      <c r="V60" s="641">
        <f t="shared" si="51"/>
        <v>5559164</v>
      </c>
      <c r="W60" s="641">
        <f t="shared" si="51"/>
        <v>8224277</v>
      </c>
      <c r="X60" s="641">
        <f t="shared" si="51"/>
        <v>13783441</v>
      </c>
      <c r="Y60" s="641">
        <f t="shared" si="51"/>
        <v>351175390</v>
      </c>
      <c r="Z60" s="641">
        <f t="shared" si="51"/>
        <v>70172378</v>
      </c>
      <c r="AA60" s="641">
        <f t="shared" si="51"/>
        <v>421344768</v>
      </c>
      <c r="AB60" s="641">
        <f t="shared" si="51"/>
        <v>343598669</v>
      </c>
      <c r="AC60" s="641">
        <f t="shared" si="51"/>
        <v>475046024</v>
      </c>
      <c r="AD60" s="641">
        <f t="shared" si="51"/>
        <v>29469135</v>
      </c>
      <c r="AE60" s="641">
        <f t="shared" si="51"/>
        <v>504515159</v>
      </c>
      <c r="AF60" s="641">
        <f t="shared" si="51"/>
        <v>63784960</v>
      </c>
      <c r="AG60" s="641">
        <f t="shared" si="51"/>
        <v>59850000</v>
      </c>
      <c r="AH60" s="641">
        <f t="shared" si="51"/>
        <v>0</v>
      </c>
      <c r="AI60" s="641">
        <f t="shared" si="51"/>
        <v>59850000</v>
      </c>
      <c r="AJ60" s="641">
        <f t="shared" si="51"/>
        <v>59849443</v>
      </c>
      <c r="AK60" s="641">
        <f t="shared" si="51"/>
        <v>0</v>
      </c>
      <c r="AL60" s="641">
        <f t="shared" si="51"/>
        <v>0</v>
      </c>
      <c r="AM60" s="641">
        <f t="shared" si="51"/>
        <v>0</v>
      </c>
      <c r="AN60" s="641">
        <f t="shared" si="51"/>
        <v>0</v>
      </c>
      <c r="AO60" s="641">
        <f t="shared" si="51"/>
        <v>0</v>
      </c>
      <c r="AP60" s="641">
        <f t="shared" si="51"/>
        <v>0</v>
      </c>
      <c r="AQ60" s="641">
        <f t="shared" si="51"/>
        <v>534896024</v>
      </c>
      <c r="AR60" s="641">
        <f t="shared" si="51"/>
        <v>29458855</v>
      </c>
      <c r="AS60" s="641">
        <f t="shared" si="51"/>
        <v>564365159</v>
      </c>
      <c r="AT60" s="641">
        <f t="shared" si="51"/>
        <v>123634403</v>
      </c>
      <c r="AU60" s="641">
        <f t="shared" si="51"/>
        <v>886071414</v>
      </c>
      <c r="AV60" s="641">
        <f t="shared" si="51"/>
        <v>99638513</v>
      </c>
      <c r="AW60" s="641">
        <f t="shared" si="51"/>
        <v>985709927</v>
      </c>
      <c r="AX60" s="641">
        <f t="shared" si="51"/>
        <v>467233072</v>
      </c>
      <c r="AY60" s="641">
        <f t="shared" si="51"/>
        <v>33662678</v>
      </c>
      <c r="AZ60" s="641">
        <f t="shared" si="51"/>
        <v>351396561</v>
      </c>
      <c r="BA60" s="641">
        <f t="shared" si="51"/>
        <v>43907048</v>
      </c>
      <c r="BB60" s="641">
        <f t="shared" si="51"/>
        <v>467233072</v>
      </c>
      <c r="BC60" s="398"/>
    </row>
    <row r="61" spans="1:55" s="394" customFormat="1" x14ac:dyDescent="0.2">
      <c r="A61" s="384"/>
      <c r="B61" s="393"/>
      <c r="C61" s="393"/>
      <c r="D61" s="393"/>
      <c r="E61" s="393"/>
      <c r="F61" s="393"/>
      <c r="G61" s="393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  <c r="AA61" s="22"/>
      <c r="AB61" s="398"/>
      <c r="AC61" s="393"/>
      <c r="AD61" s="393"/>
      <c r="AE61" s="393"/>
      <c r="AF61" s="393"/>
      <c r="AG61" s="393"/>
      <c r="AH61" s="393"/>
      <c r="AI61" s="393"/>
      <c r="AJ61" s="393"/>
      <c r="AK61" s="393"/>
      <c r="AL61" s="393"/>
      <c r="AM61" s="393"/>
      <c r="AN61" s="393"/>
      <c r="AO61" s="393"/>
      <c r="AP61" s="393"/>
      <c r="AQ61" s="398"/>
      <c r="AR61" s="398"/>
      <c r="AS61" s="398"/>
      <c r="AT61" s="398"/>
      <c r="AU61" s="398"/>
      <c r="AV61" s="398"/>
      <c r="AW61" s="398"/>
      <c r="AX61" s="398"/>
      <c r="AY61" s="393"/>
      <c r="AZ61" s="393"/>
      <c r="BA61" s="393"/>
      <c r="BB61" s="398"/>
      <c r="BC61" s="393"/>
    </row>
    <row r="62" spans="1:55" x14ac:dyDescent="0.2">
      <c r="B62" s="399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22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8"/>
      <c r="BC62" s="399"/>
    </row>
    <row r="63" spans="1:55" s="402" customFormat="1" ht="12" customHeight="1" x14ac:dyDescent="0.2">
      <c r="A63" s="819"/>
      <c r="B63" s="819"/>
      <c r="C63" s="819"/>
      <c r="D63" s="819"/>
      <c r="E63" s="819"/>
      <c r="F63" s="819"/>
      <c r="G63" s="819"/>
      <c r="H63" s="819"/>
      <c r="I63" s="819"/>
      <c r="J63" s="819"/>
      <c r="K63" s="819"/>
      <c r="L63" s="819"/>
      <c r="M63" s="819"/>
      <c r="N63" s="819"/>
      <c r="O63" s="400"/>
      <c r="P63" s="400"/>
      <c r="Q63" s="400"/>
      <c r="R63" s="401"/>
      <c r="S63" s="401"/>
      <c r="T63" s="401"/>
      <c r="U63" s="401"/>
      <c r="V63" s="401"/>
      <c r="W63" s="401"/>
      <c r="X63" s="401"/>
      <c r="Y63" s="401"/>
      <c r="Z63" s="401"/>
      <c r="AA63" s="22"/>
      <c r="AB63" s="401"/>
      <c r="AC63" s="401"/>
      <c r="AD63" s="401"/>
      <c r="AE63" s="401"/>
      <c r="AF63" s="401"/>
      <c r="AG63" s="401"/>
      <c r="AH63" s="401"/>
      <c r="AI63" s="401"/>
      <c r="AJ63" s="401"/>
      <c r="AK63" s="401"/>
      <c r="AL63" s="401"/>
      <c r="AM63" s="401"/>
      <c r="AN63" s="401"/>
      <c r="AO63" s="401"/>
      <c r="AP63" s="401"/>
      <c r="AQ63" s="401"/>
      <c r="AR63" s="401"/>
      <c r="AS63" s="401"/>
      <c r="AT63" s="401"/>
      <c r="AU63" s="401"/>
      <c r="AV63" s="401"/>
      <c r="AW63" s="401"/>
      <c r="AX63" s="401"/>
      <c r="AY63" s="401"/>
      <c r="AZ63" s="401"/>
      <c r="BA63" s="401"/>
      <c r="BB63" s="401"/>
      <c r="BC63" s="401"/>
    </row>
    <row r="64" spans="1:55" x14ac:dyDescent="0.2">
      <c r="AU64" s="398"/>
      <c r="AV64" s="398"/>
      <c r="AW64" s="398"/>
      <c r="AX64" s="398"/>
    </row>
    <row r="68" spans="14:15" x14ac:dyDescent="0.2">
      <c r="N68" s="399"/>
      <c r="O68" s="399"/>
    </row>
  </sheetData>
  <sheetProtection selectLockedCells="1" selectUnlockedCells="1"/>
  <mergeCells count="4">
    <mergeCell ref="A1:N1"/>
    <mergeCell ref="BA1:BB1"/>
    <mergeCell ref="J3:BB3"/>
    <mergeCell ref="A63:N63"/>
  </mergeCells>
  <pageMargins left="0.82677165354330717" right="0.51181102362204722" top="0.51181102362204722" bottom="0.98425196850393704" header="0.31496062992125984" footer="0.51181102362204722"/>
  <pageSetup paperSize="8" scale="46" firstPageNumber="0" fitToWidth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2"/>
  <sheetViews>
    <sheetView workbookViewId="0"/>
  </sheetViews>
  <sheetFormatPr defaultRowHeight="12.75" x14ac:dyDescent="0.2"/>
  <cols>
    <col min="1" max="1" width="58" customWidth="1"/>
    <col min="2" max="3" width="14.140625" customWidth="1"/>
    <col min="4" max="5" width="10.85546875" bestFit="1" customWidth="1"/>
    <col min="258" max="258" width="58" customWidth="1"/>
    <col min="259" max="259" width="14.140625" customWidth="1"/>
    <col min="260" max="260" width="9.5703125" bestFit="1" customWidth="1"/>
    <col min="514" max="514" width="58" customWidth="1"/>
    <col min="515" max="515" width="14.140625" customWidth="1"/>
    <col min="516" max="516" width="9.5703125" bestFit="1" customWidth="1"/>
    <col min="770" max="770" width="58" customWidth="1"/>
    <col min="771" max="771" width="14.140625" customWidth="1"/>
    <col min="772" max="772" width="9.5703125" bestFit="1" customWidth="1"/>
    <col min="1026" max="1026" width="58" customWidth="1"/>
    <col min="1027" max="1027" width="14.140625" customWidth="1"/>
    <col min="1028" max="1028" width="9.5703125" bestFit="1" customWidth="1"/>
    <col min="1282" max="1282" width="58" customWidth="1"/>
    <col min="1283" max="1283" width="14.140625" customWidth="1"/>
    <col min="1284" max="1284" width="9.5703125" bestFit="1" customWidth="1"/>
    <col min="1538" max="1538" width="58" customWidth="1"/>
    <col min="1539" max="1539" width="14.140625" customWidth="1"/>
    <col min="1540" max="1540" width="9.5703125" bestFit="1" customWidth="1"/>
    <col min="1794" max="1794" width="58" customWidth="1"/>
    <col min="1795" max="1795" width="14.140625" customWidth="1"/>
    <col min="1796" max="1796" width="9.5703125" bestFit="1" customWidth="1"/>
    <col min="2050" max="2050" width="58" customWidth="1"/>
    <col min="2051" max="2051" width="14.140625" customWidth="1"/>
    <col min="2052" max="2052" width="9.5703125" bestFit="1" customWidth="1"/>
    <col min="2306" max="2306" width="58" customWidth="1"/>
    <col min="2307" max="2307" width="14.140625" customWidth="1"/>
    <col min="2308" max="2308" width="9.5703125" bestFit="1" customWidth="1"/>
    <col min="2562" max="2562" width="58" customWidth="1"/>
    <col min="2563" max="2563" width="14.140625" customWidth="1"/>
    <col min="2564" max="2564" width="9.5703125" bestFit="1" customWidth="1"/>
    <col min="2818" max="2818" width="58" customWidth="1"/>
    <col min="2819" max="2819" width="14.140625" customWidth="1"/>
    <col min="2820" max="2820" width="9.5703125" bestFit="1" customWidth="1"/>
    <col min="3074" max="3074" width="58" customWidth="1"/>
    <col min="3075" max="3075" width="14.140625" customWidth="1"/>
    <col min="3076" max="3076" width="9.5703125" bestFit="1" customWidth="1"/>
    <col min="3330" max="3330" width="58" customWidth="1"/>
    <col min="3331" max="3331" width="14.140625" customWidth="1"/>
    <col min="3332" max="3332" width="9.5703125" bestFit="1" customWidth="1"/>
    <col min="3586" max="3586" width="58" customWidth="1"/>
    <col min="3587" max="3587" width="14.140625" customWidth="1"/>
    <col min="3588" max="3588" width="9.5703125" bestFit="1" customWidth="1"/>
    <col min="3842" max="3842" width="58" customWidth="1"/>
    <col min="3843" max="3843" width="14.140625" customWidth="1"/>
    <col min="3844" max="3844" width="9.5703125" bestFit="1" customWidth="1"/>
    <col min="4098" max="4098" width="58" customWidth="1"/>
    <col min="4099" max="4099" width="14.140625" customWidth="1"/>
    <col min="4100" max="4100" width="9.5703125" bestFit="1" customWidth="1"/>
    <col min="4354" max="4354" width="58" customWidth="1"/>
    <col min="4355" max="4355" width="14.140625" customWidth="1"/>
    <col min="4356" max="4356" width="9.5703125" bestFit="1" customWidth="1"/>
    <col min="4610" max="4610" width="58" customWidth="1"/>
    <col min="4611" max="4611" width="14.140625" customWidth="1"/>
    <col min="4612" max="4612" width="9.5703125" bestFit="1" customWidth="1"/>
    <col min="4866" max="4866" width="58" customWidth="1"/>
    <col min="4867" max="4867" width="14.140625" customWidth="1"/>
    <col min="4868" max="4868" width="9.5703125" bestFit="1" customWidth="1"/>
    <col min="5122" max="5122" width="58" customWidth="1"/>
    <col min="5123" max="5123" width="14.140625" customWidth="1"/>
    <col min="5124" max="5124" width="9.5703125" bestFit="1" customWidth="1"/>
    <col min="5378" max="5378" width="58" customWidth="1"/>
    <col min="5379" max="5379" width="14.140625" customWidth="1"/>
    <col min="5380" max="5380" width="9.5703125" bestFit="1" customWidth="1"/>
    <col min="5634" max="5634" width="58" customWidth="1"/>
    <col min="5635" max="5635" width="14.140625" customWidth="1"/>
    <col min="5636" max="5636" width="9.5703125" bestFit="1" customWidth="1"/>
    <col min="5890" max="5890" width="58" customWidth="1"/>
    <col min="5891" max="5891" width="14.140625" customWidth="1"/>
    <col min="5892" max="5892" width="9.5703125" bestFit="1" customWidth="1"/>
    <col min="6146" max="6146" width="58" customWidth="1"/>
    <col min="6147" max="6147" width="14.140625" customWidth="1"/>
    <col min="6148" max="6148" width="9.5703125" bestFit="1" customWidth="1"/>
    <col min="6402" max="6402" width="58" customWidth="1"/>
    <col min="6403" max="6403" width="14.140625" customWidth="1"/>
    <col min="6404" max="6404" width="9.5703125" bestFit="1" customWidth="1"/>
    <col min="6658" max="6658" width="58" customWidth="1"/>
    <col min="6659" max="6659" width="14.140625" customWidth="1"/>
    <col min="6660" max="6660" width="9.5703125" bestFit="1" customWidth="1"/>
    <col min="6914" max="6914" width="58" customWidth="1"/>
    <col min="6915" max="6915" width="14.140625" customWidth="1"/>
    <col min="6916" max="6916" width="9.5703125" bestFit="1" customWidth="1"/>
    <col min="7170" max="7170" width="58" customWidth="1"/>
    <col min="7171" max="7171" width="14.140625" customWidth="1"/>
    <col min="7172" max="7172" width="9.5703125" bestFit="1" customWidth="1"/>
    <col min="7426" max="7426" width="58" customWidth="1"/>
    <col min="7427" max="7427" width="14.140625" customWidth="1"/>
    <col min="7428" max="7428" width="9.5703125" bestFit="1" customWidth="1"/>
    <col min="7682" max="7682" width="58" customWidth="1"/>
    <col min="7683" max="7683" width="14.140625" customWidth="1"/>
    <col min="7684" max="7684" width="9.5703125" bestFit="1" customWidth="1"/>
    <col min="7938" max="7938" width="58" customWidth="1"/>
    <col min="7939" max="7939" width="14.140625" customWidth="1"/>
    <col min="7940" max="7940" width="9.5703125" bestFit="1" customWidth="1"/>
    <col min="8194" max="8194" width="58" customWidth="1"/>
    <col min="8195" max="8195" width="14.140625" customWidth="1"/>
    <col min="8196" max="8196" width="9.5703125" bestFit="1" customWidth="1"/>
    <col min="8450" max="8450" width="58" customWidth="1"/>
    <col min="8451" max="8451" width="14.140625" customWidth="1"/>
    <col min="8452" max="8452" width="9.5703125" bestFit="1" customWidth="1"/>
    <col min="8706" max="8706" width="58" customWidth="1"/>
    <col min="8707" max="8707" width="14.140625" customWidth="1"/>
    <col min="8708" max="8708" width="9.5703125" bestFit="1" customWidth="1"/>
    <col min="8962" max="8962" width="58" customWidth="1"/>
    <col min="8963" max="8963" width="14.140625" customWidth="1"/>
    <col min="8964" max="8964" width="9.5703125" bestFit="1" customWidth="1"/>
    <col min="9218" max="9218" width="58" customWidth="1"/>
    <col min="9219" max="9219" width="14.140625" customWidth="1"/>
    <col min="9220" max="9220" width="9.5703125" bestFit="1" customWidth="1"/>
    <col min="9474" max="9474" width="58" customWidth="1"/>
    <col min="9475" max="9475" width="14.140625" customWidth="1"/>
    <col min="9476" max="9476" width="9.5703125" bestFit="1" customWidth="1"/>
    <col min="9730" max="9730" width="58" customWidth="1"/>
    <col min="9731" max="9731" width="14.140625" customWidth="1"/>
    <col min="9732" max="9732" width="9.5703125" bestFit="1" customWidth="1"/>
    <col min="9986" max="9986" width="58" customWidth="1"/>
    <col min="9987" max="9987" width="14.140625" customWidth="1"/>
    <col min="9988" max="9988" width="9.5703125" bestFit="1" customWidth="1"/>
    <col min="10242" max="10242" width="58" customWidth="1"/>
    <col min="10243" max="10243" width="14.140625" customWidth="1"/>
    <col min="10244" max="10244" width="9.5703125" bestFit="1" customWidth="1"/>
    <col min="10498" max="10498" width="58" customWidth="1"/>
    <col min="10499" max="10499" width="14.140625" customWidth="1"/>
    <col min="10500" max="10500" width="9.5703125" bestFit="1" customWidth="1"/>
    <col min="10754" max="10754" width="58" customWidth="1"/>
    <col min="10755" max="10755" width="14.140625" customWidth="1"/>
    <col min="10756" max="10756" width="9.5703125" bestFit="1" customWidth="1"/>
    <col min="11010" max="11010" width="58" customWidth="1"/>
    <col min="11011" max="11011" width="14.140625" customWidth="1"/>
    <col min="11012" max="11012" width="9.5703125" bestFit="1" customWidth="1"/>
    <col min="11266" max="11266" width="58" customWidth="1"/>
    <col min="11267" max="11267" width="14.140625" customWidth="1"/>
    <col min="11268" max="11268" width="9.5703125" bestFit="1" customWidth="1"/>
    <col min="11522" max="11522" width="58" customWidth="1"/>
    <col min="11523" max="11523" width="14.140625" customWidth="1"/>
    <col min="11524" max="11524" width="9.5703125" bestFit="1" customWidth="1"/>
    <col min="11778" max="11778" width="58" customWidth="1"/>
    <col min="11779" max="11779" width="14.140625" customWidth="1"/>
    <col min="11780" max="11780" width="9.5703125" bestFit="1" customWidth="1"/>
    <col min="12034" max="12034" width="58" customWidth="1"/>
    <col min="12035" max="12035" width="14.140625" customWidth="1"/>
    <col min="12036" max="12036" width="9.5703125" bestFit="1" customWidth="1"/>
    <col min="12290" max="12290" width="58" customWidth="1"/>
    <col min="12291" max="12291" width="14.140625" customWidth="1"/>
    <col min="12292" max="12292" width="9.5703125" bestFit="1" customWidth="1"/>
    <col min="12546" max="12546" width="58" customWidth="1"/>
    <col min="12547" max="12547" width="14.140625" customWidth="1"/>
    <col min="12548" max="12548" width="9.5703125" bestFit="1" customWidth="1"/>
    <col min="12802" max="12802" width="58" customWidth="1"/>
    <col min="12803" max="12803" width="14.140625" customWidth="1"/>
    <col min="12804" max="12804" width="9.5703125" bestFit="1" customWidth="1"/>
    <col min="13058" max="13058" width="58" customWidth="1"/>
    <col min="13059" max="13059" width="14.140625" customWidth="1"/>
    <col min="13060" max="13060" width="9.5703125" bestFit="1" customWidth="1"/>
    <col min="13314" max="13314" width="58" customWidth="1"/>
    <col min="13315" max="13315" width="14.140625" customWidth="1"/>
    <col min="13316" max="13316" width="9.5703125" bestFit="1" customWidth="1"/>
    <col min="13570" max="13570" width="58" customWidth="1"/>
    <col min="13571" max="13571" width="14.140625" customWidth="1"/>
    <col min="13572" max="13572" width="9.5703125" bestFit="1" customWidth="1"/>
    <col min="13826" max="13826" width="58" customWidth="1"/>
    <col min="13827" max="13827" width="14.140625" customWidth="1"/>
    <col min="13828" max="13828" width="9.5703125" bestFit="1" customWidth="1"/>
    <col min="14082" max="14082" width="58" customWidth="1"/>
    <col min="14083" max="14083" width="14.140625" customWidth="1"/>
    <col min="14084" max="14084" width="9.5703125" bestFit="1" customWidth="1"/>
    <col min="14338" max="14338" width="58" customWidth="1"/>
    <col min="14339" max="14339" width="14.140625" customWidth="1"/>
    <col min="14340" max="14340" width="9.5703125" bestFit="1" customWidth="1"/>
    <col min="14594" max="14594" width="58" customWidth="1"/>
    <col min="14595" max="14595" width="14.140625" customWidth="1"/>
    <col min="14596" max="14596" width="9.5703125" bestFit="1" customWidth="1"/>
    <col min="14850" max="14850" width="58" customWidth="1"/>
    <col min="14851" max="14851" width="14.140625" customWidth="1"/>
    <col min="14852" max="14852" width="9.5703125" bestFit="1" customWidth="1"/>
    <col min="15106" max="15106" width="58" customWidth="1"/>
    <col min="15107" max="15107" width="14.140625" customWidth="1"/>
    <col min="15108" max="15108" width="9.5703125" bestFit="1" customWidth="1"/>
    <col min="15362" max="15362" width="58" customWidth="1"/>
    <col min="15363" max="15363" width="14.140625" customWidth="1"/>
    <col min="15364" max="15364" width="9.5703125" bestFit="1" customWidth="1"/>
    <col min="15618" max="15618" width="58" customWidth="1"/>
    <col min="15619" max="15619" width="14.140625" customWidth="1"/>
    <col min="15620" max="15620" width="9.5703125" bestFit="1" customWidth="1"/>
    <col min="15874" max="15874" width="58" customWidth="1"/>
    <col min="15875" max="15875" width="14.140625" customWidth="1"/>
    <col min="15876" max="15876" width="9.5703125" bestFit="1" customWidth="1"/>
    <col min="16130" max="16130" width="58" customWidth="1"/>
    <col min="16131" max="16131" width="14.140625" customWidth="1"/>
    <col min="16132" max="16132" width="9.5703125" bestFit="1" customWidth="1"/>
  </cols>
  <sheetData>
    <row r="1" spans="1:6" s="291" customFormat="1" ht="15.75" x14ac:dyDescent="0.25">
      <c r="A1" s="291" t="s">
        <v>974</v>
      </c>
    </row>
    <row r="2" spans="1:6" s="291" customFormat="1" ht="12.75" customHeight="1" x14ac:dyDescent="0.25">
      <c r="A2" s="823"/>
      <c r="B2" s="823"/>
      <c r="C2" s="823"/>
      <c r="D2" s="823"/>
      <c r="E2" s="823"/>
      <c r="F2" s="823"/>
    </row>
    <row r="3" spans="1:6" s="291" customFormat="1" ht="21" customHeight="1" x14ac:dyDescent="0.25">
      <c r="A3" s="827" t="s">
        <v>843</v>
      </c>
      <c r="B3" s="827"/>
      <c r="C3" s="827"/>
      <c r="D3" s="827"/>
      <c r="E3" s="827"/>
    </row>
    <row r="4" spans="1:6" s="291" customFormat="1" ht="11.25" customHeight="1" x14ac:dyDescent="0.25">
      <c r="A4" s="827" t="s">
        <v>105</v>
      </c>
      <c r="B4" s="827"/>
      <c r="C4" s="827"/>
      <c r="D4" s="827"/>
      <c r="E4" s="827"/>
    </row>
    <row r="5" spans="1:6" s="6" customFormat="1" ht="15.75" x14ac:dyDescent="0.25">
      <c r="A5" s="828" t="s">
        <v>711</v>
      </c>
      <c r="B5" s="828"/>
      <c r="C5" s="828"/>
      <c r="D5" s="828"/>
      <c r="E5" s="828"/>
    </row>
    <row r="6" spans="1:6" s="155" customFormat="1" ht="15" customHeight="1" x14ac:dyDescent="0.2">
      <c r="A6" s="406" t="s">
        <v>106</v>
      </c>
      <c r="B6" s="824" t="s">
        <v>712</v>
      </c>
      <c r="C6" s="825"/>
      <c r="D6" s="826"/>
      <c r="E6" s="407"/>
    </row>
    <row r="7" spans="1:6" s="12" customFormat="1" ht="15" customHeight="1" x14ac:dyDescent="0.2">
      <c r="A7" s="410" t="s">
        <v>107</v>
      </c>
      <c r="B7" s="408" t="s">
        <v>133</v>
      </c>
      <c r="C7" s="409" t="s">
        <v>935</v>
      </c>
      <c r="D7" s="164" t="s">
        <v>134</v>
      </c>
      <c r="E7" s="164" t="s">
        <v>135</v>
      </c>
    </row>
    <row r="8" spans="1:6" ht="28.5" customHeight="1" x14ac:dyDescent="0.2">
      <c r="A8" s="142" t="s">
        <v>713</v>
      </c>
      <c r="B8" s="143">
        <v>27198000</v>
      </c>
      <c r="C8" s="404">
        <v>0</v>
      </c>
      <c r="D8" s="160">
        <f>B8+C8</f>
        <v>27198000</v>
      </c>
      <c r="E8" s="160">
        <v>27197354</v>
      </c>
    </row>
    <row r="9" spans="1:6" ht="28.5" customHeight="1" x14ac:dyDescent="0.2">
      <c r="A9" s="142" t="s">
        <v>714</v>
      </c>
      <c r="B9" s="143"/>
      <c r="C9" s="404">
        <v>575000</v>
      </c>
      <c r="D9" s="160">
        <f t="shared" ref="D9:D40" si="0">B9+C9</f>
        <v>575000</v>
      </c>
      <c r="E9" s="160">
        <v>574650</v>
      </c>
    </row>
    <row r="10" spans="1:6" ht="28.5" customHeight="1" x14ac:dyDescent="0.2">
      <c r="A10" s="142" t="s">
        <v>715</v>
      </c>
      <c r="B10" s="143"/>
      <c r="C10" s="404">
        <v>1800000</v>
      </c>
      <c r="D10" s="160">
        <f t="shared" si="0"/>
        <v>1800000</v>
      </c>
      <c r="E10" s="160">
        <v>1800000</v>
      </c>
    </row>
    <row r="11" spans="1:6" ht="15" customHeight="1" x14ac:dyDescent="0.2">
      <c r="A11" s="142" t="s">
        <v>716</v>
      </c>
      <c r="B11" s="143">
        <v>60907758</v>
      </c>
      <c r="C11" s="404">
        <v>0</v>
      </c>
      <c r="D11" s="160">
        <f t="shared" si="0"/>
        <v>60907758</v>
      </c>
      <c r="E11" s="160">
        <v>2463800</v>
      </c>
    </row>
    <row r="12" spans="1:6" ht="15" customHeight="1" x14ac:dyDescent="0.2">
      <c r="A12" s="142" t="s">
        <v>717</v>
      </c>
      <c r="B12" s="143"/>
      <c r="C12" s="404">
        <v>444500</v>
      </c>
      <c r="D12" s="160">
        <f t="shared" si="0"/>
        <v>444500</v>
      </c>
      <c r="E12" s="160">
        <v>444500</v>
      </c>
    </row>
    <row r="13" spans="1:6" ht="15" customHeight="1" x14ac:dyDescent="0.2">
      <c r="A13" s="8" t="s">
        <v>718</v>
      </c>
      <c r="B13" s="143">
        <v>37208282</v>
      </c>
      <c r="C13" s="404">
        <v>0</v>
      </c>
      <c r="D13" s="160">
        <f t="shared" si="0"/>
        <v>37208282</v>
      </c>
      <c r="E13" s="160">
        <v>1117600</v>
      </c>
    </row>
    <row r="14" spans="1:6" ht="15" customHeight="1" x14ac:dyDescent="0.2">
      <c r="A14" s="8" t="s">
        <v>719</v>
      </c>
      <c r="B14" s="143">
        <v>61137185</v>
      </c>
      <c r="C14" s="404">
        <v>0</v>
      </c>
      <c r="D14" s="160">
        <f t="shared" si="0"/>
        <v>61137185</v>
      </c>
      <c r="E14" s="160"/>
    </row>
    <row r="15" spans="1:6" ht="15" customHeight="1" x14ac:dyDescent="0.2">
      <c r="A15" s="144" t="s">
        <v>720</v>
      </c>
      <c r="B15" s="145">
        <v>95684120</v>
      </c>
      <c r="C15" s="404">
        <v>0</v>
      </c>
      <c r="D15" s="160">
        <f t="shared" si="0"/>
        <v>95684120</v>
      </c>
      <c r="E15" s="160"/>
    </row>
    <row r="16" spans="1:6" ht="15" customHeight="1" x14ac:dyDescent="0.2">
      <c r="A16" s="144" t="s">
        <v>721</v>
      </c>
      <c r="B16" s="143">
        <v>181823679</v>
      </c>
      <c r="C16" s="404">
        <v>0</v>
      </c>
      <c r="D16" s="160">
        <f t="shared" si="0"/>
        <v>181823679</v>
      </c>
      <c r="E16" s="160"/>
    </row>
    <row r="17" spans="1:5" ht="15" customHeight="1" x14ac:dyDescent="0.2">
      <c r="A17" s="8" t="s">
        <v>722</v>
      </c>
      <c r="B17" s="143">
        <v>4935000</v>
      </c>
      <c r="C17" s="404">
        <v>851105</v>
      </c>
      <c r="D17" s="160">
        <f t="shared" si="0"/>
        <v>5786105</v>
      </c>
      <c r="E17" s="160">
        <v>5411151</v>
      </c>
    </row>
    <row r="18" spans="1:5" ht="15" customHeight="1" x14ac:dyDescent="0.2">
      <c r="A18" s="8" t="s">
        <v>723</v>
      </c>
      <c r="B18" s="143">
        <v>1514000</v>
      </c>
      <c r="C18" s="404">
        <v>4169250</v>
      </c>
      <c r="D18" s="160">
        <f t="shared" si="0"/>
        <v>5683250</v>
      </c>
      <c r="E18" s="160">
        <v>1238250</v>
      </c>
    </row>
    <row r="19" spans="1:5" ht="15" customHeight="1" x14ac:dyDescent="0.2">
      <c r="A19" s="8" t="s">
        <v>724</v>
      </c>
      <c r="B19" s="143">
        <v>2780000</v>
      </c>
      <c r="C19" s="404">
        <v>0</v>
      </c>
      <c r="D19" s="160">
        <f t="shared" si="0"/>
        <v>2780000</v>
      </c>
      <c r="E19" s="160">
        <v>2780000</v>
      </c>
    </row>
    <row r="20" spans="1:5" ht="15" customHeight="1" x14ac:dyDescent="0.2">
      <c r="A20" s="8" t="s">
        <v>725</v>
      </c>
      <c r="B20" s="143">
        <v>150000</v>
      </c>
      <c r="C20" s="404">
        <v>-7000</v>
      </c>
      <c r="D20" s="160">
        <f t="shared" si="0"/>
        <v>143000</v>
      </c>
      <c r="E20" s="160">
        <v>113965</v>
      </c>
    </row>
    <row r="21" spans="1:5" ht="15" customHeight="1" x14ac:dyDescent="0.2">
      <c r="A21" s="8" t="s">
        <v>726</v>
      </c>
      <c r="B21" s="143">
        <v>150000</v>
      </c>
      <c r="C21" s="404">
        <v>52000</v>
      </c>
      <c r="D21" s="160">
        <f t="shared" si="0"/>
        <v>202000</v>
      </c>
      <c r="E21" s="160">
        <v>201740</v>
      </c>
    </row>
    <row r="22" spans="1:5" ht="15" customHeight="1" x14ac:dyDescent="0.2">
      <c r="A22" s="8" t="s">
        <v>727</v>
      </c>
      <c r="B22" s="143">
        <v>224000</v>
      </c>
      <c r="C22" s="404">
        <v>202500</v>
      </c>
      <c r="D22" s="160">
        <f t="shared" si="0"/>
        <v>426500</v>
      </c>
      <c r="E22" s="160">
        <v>394240</v>
      </c>
    </row>
    <row r="23" spans="1:5" ht="15" customHeight="1" x14ac:dyDescent="0.2">
      <c r="A23" s="8" t="s">
        <v>728</v>
      </c>
      <c r="B23" s="143">
        <v>318000</v>
      </c>
      <c r="C23" s="404">
        <v>0</v>
      </c>
      <c r="D23" s="160">
        <f t="shared" si="0"/>
        <v>318000</v>
      </c>
      <c r="E23" s="160">
        <v>316995</v>
      </c>
    </row>
    <row r="24" spans="1:5" ht="15" customHeight="1" x14ac:dyDescent="0.2">
      <c r="A24" s="8" t="s">
        <v>729</v>
      </c>
      <c r="B24" s="143"/>
      <c r="C24" s="404">
        <v>53000</v>
      </c>
      <c r="D24" s="160">
        <f t="shared" si="0"/>
        <v>53000</v>
      </c>
      <c r="E24" s="160">
        <v>52868</v>
      </c>
    </row>
    <row r="25" spans="1:5" ht="15" customHeight="1" x14ac:dyDescent="0.2">
      <c r="A25" s="8" t="s">
        <v>730</v>
      </c>
      <c r="B25" s="143"/>
      <c r="C25" s="404">
        <v>316000</v>
      </c>
      <c r="D25" s="160">
        <f t="shared" si="0"/>
        <v>316000</v>
      </c>
      <c r="E25" s="160">
        <v>310218</v>
      </c>
    </row>
    <row r="26" spans="1:5" ht="15" customHeight="1" x14ac:dyDescent="0.2">
      <c r="A26" s="8" t="s">
        <v>731</v>
      </c>
      <c r="B26" s="143"/>
      <c r="C26" s="404">
        <v>18986500</v>
      </c>
      <c r="D26" s="160">
        <f t="shared" si="0"/>
        <v>18986500</v>
      </c>
      <c r="E26" s="160">
        <v>16433380</v>
      </c>
    </row>
    <row r="27" spans="1:5" ht="15" customHeight="1" x14ac:dyDescent="0.2">
      <c r="A27" s="8" t="s">
        <v>732</v>
      </c>
      <c r="B27" s="143"/>
      <c r="C27" s="404">
        <v>1985000</v>
      </c>
      <c r="D27" s="160">
        <f t="shared" si="0"/>
        <v>1985000</v>
      </c>
      <c r="E27" s="160">
        <v>1984230</v>
      </c>
    </row>
    <row r="28" spans="1:5" ht="15" customHeight="1" x14ac:dyDescent="0.2">
      <c r="A28" s="8" t="s">
        <v>733</v>
      </c>
      <c r="B28" s="143"/>
      <c r="C28" s="404">
        <v>31000</v>
      </c>
      <c r="D28" s="160">
        <f t="shared" si="0"/>
        <v>31000</v>
      </c>
      <c r="E28" s="160">
        <v>30990</v>
      </c>
    </row>
    <row r="29" spans="1:5" ht="15" customHeight="1" x14ac:dyDescent="0.2">
      <c r="A29" s="9" t="s">
        <v>84</v>
      </c>
      <c r="B29" s="16">
        <f>SUM(B8:B28)</f>
        <v>474030024</v>
      </c>
      <c r="C29" s="16">
        <f t="shared" ref="C29:E29" si="1">SUM(C8:C28)</f>
        <v>29458855</v>
      </c>
      <c r="D29" s="16">
        <f t="shared" si="1"/>
        <v>503488879</v>
      </c>
      <c r="E29" s="16">
        <f t="shared" si="1"/>
        <v>62865931</v>
      </c>
    </row>
    <row r="30" spans="1:5" s="5" customFormat="1" ht="15" customHeight="1" x14ac:dyDescent="0.2">
      <c r="A30" s="9" t="s">
        <v>139</v>
      </c>
      <c r="B30" s="16"/>
      <c r="C30" s="404">
        <v>0</v>
      </c>
      <c r="D30" s="160">
        <f t="shared" si="0"/>
        <v>0</v>
      </c>
      <c r="E30" s="146"/>
    </row>
    <row r="31" spans="1:5" ht="15" customHeight="1" x14ac:dyDescent="0.2">
      <c r="A31" s="8" t="s">
        <v>594</v>
      </c>
      <c r="B31" s="143">
        <v>372000</v>
      </c>
      <c r="C31" s="404">
        <v>-62500</v>
      </c>
      <c r="D31" s="160">
        <f t="shared" si="0"/>
        <v>309500</v>
      </c>
      <c r="E31" s="160">
        <v>275794</v>
      </c>
    </row>
    <row r="32" spans="1:5" ht="15" customHeight="1" x14ac:dyDescent="0.2">
      <c r="A32" s="8"/>
      <c r="B32" s="143"/>
      <c r="C32" s="404">
        <v>0</v>
      </c>
      <c r="D32" s="160">
        <f t="shared" si="0"/>
        <v>0</v>
      </c>
      <c r="E32" s="160"/>
    </row>
    <row r="33" spans="1:5" ht="15" customHeight="1" x14ac:dyDescent="0.2">
      <c r="A33" s="9" t="s">
        <v>140</v>
      </c>
      <c r="B33" s="16">
        <f>SUM(B31:B32)</f>
        <v>372000</v>
      </c>
      <c r="C33" s="16">
        <f t="shared" ref="C33:E33" si="2">SUM(C31:C32)</f>
        <v>-62500</v>
      </c>
      <c r="D33" s="16">
        <f t="shared" si="2"/>
        <v>309500</v>
      </c>
      <c r="E33" s="16">
        <f t="shared" si="2"/>
        <v>275794</v>
      </c>
    </row>
    <row r="34" spans="1:5" ht="15" customHeight="1" x14ac:dyDescent="0.2">
      <c r="A34" s="9" t="s">
        <v>141</v>
      </c>
      <c r="B34" s="16"/>
      <c r="C34" s="404">
        <v>0</v>
      </c>
      <c r="D34" s="160">
        <f t="shared" si="0"/>
        <v>0</v>
      </c>
      <c r="E34" s="160"/>
    </row>
    <row r="35" spans="1:5" ht="15" customHeight="1" x14ac:dyDescent="0.2">
      <c r="A35" s="8" t="s">
        <v>734</v>
      </c>
      <c r="B35" s="16">
        <v>394000</v>
      </c>
      <c r="C35" s="404">
        <v>0</v>
      </c>
      <c r="D35" s="160">
        <f t="shared" si="0"/>
        <v>394000</v>
      </c>
      <c r="E35" s="160">
        <v>320487</v>
      </c>
    </row>
    <row r="36" spans="1:5" ht="15" customHeight="1" x14ac:dyDescent="0.2">
      <c r="A36" s="9" t="s">
        <v>141</v>
      </c>
      <c r="B36" s="16">
        <f>SUM(B35)</f>
        <v>394000</v>
      </c>
      <c r="C36" s="16">
        <f t="shared" ref="C36:E36" si="3">SUM(C35)</f>
        <v>0</v>
      </c>
      <c r="D36" s="16">
        <f t="shared" si="3"/>
        <v>394000</v>
      </c>
      <c r="E36" s="16">
        <f t="shared" si="3"/>
        <v>320487</v>
      </c>
    </row>
    <row r="37" spans="1:5" ht="15" customHeight="1" x14ac:dyDescent="0.2">
      <c r="A37" s="9"/>
      <c r="B37" s="16"/>
      <c r="C37" s="404">
        <v>0</v>
      </c>
      <c r="D37" s="160">
        <f t="shared" si="0"/>
        <v>0</v>
      </c>
      <c r="E37" s="160"/>
    </row>
    <row r="38" spans="1:5" s="5" customFormat="1" ht="15" customHeight="1" x14ac:dyDescent="0.2">
      <c r="A38" s="9" t="s">
        <v>44</v>
      </c>
      <c r="B38" s="16"/>
      <c r="C38" s="404">
        <v>0</v>
      </c>
      <c r="D38" s="160">
        <f t="shared" si="0"/>
        <v>0</v>
      </c>
      <c r="E38" s="146"/>
    </row>
    <row r="39" spans="1:5" ht="15" customHeight="1" x14ac:dyDescent="0.2">
      <c r="A39" s="8" t="s">
        <v>142</v>
      </c>
      <c r="B39" s="143">
        <v>250000</v>
      </c>
      <c r="C39" s="404">
        <v>72780</v>
      </c>
      <c r="D39" s="160">
        <f t="shared" si="0"/>
        <v>322780</v>
      </c>
      <c r="E39" s="160">
        <v>322748</v>
      </c>
    </row>
    <row r="40" spans="1:5" ht="15" customHeight="1" x14ac:dyDescent="0.2">
      <c r="A40" s="8"/>
      <c r="B40" s="143"/>
      <c r="C40" s="404">
        <v>0</v>
      </c>
      <c r="D40" s="160">
        <f t="shared" si="0"/>
        <v>0</v>
      </c>
      <c r="E40" s="160"/>
    </row>
    <row r="41" spans="1:5" ht="15" customHeight="1" x14ac:dyDescent="0.2">
      <c r="A41" s="9" t="s">
        <v>143</v>
      </c>
      <c r="B41" s="16">
        <f>SUM(B39:B40)</f>
        <v>250000</v>
      </c>
      <c r="C41" s="16">
        <f t="shared" ref="C41:E41" si="4">SUM(C39:C40)</f>
        <v>72780</v>
      </c>
      <c r="D41" s="16">
        <f t="shared" si="4"/>
        <v>322780</v>
      </c>
      <c r="E41" s="16">
        <f t="shared" si="4"/>
        <v>322748</v>
      </c>
    </row>
    <row r="42" spans="1:5" ht="20.25" customHeight="1" x14ac:dyDescent="0.2">
      <c r="A42" s="147" t="s">
        <v>108</v>
      </c>
      <c r="B42" s="148">
        <f>B29+B33+B41+B36</f>
        <v>475046024</v>
      </c>
      <c r="C42" s="148">
        <f t="shared" ref="C42:E42" si="5">C29+C33+C41+C36</f>
        <v>29469135</v>
      </c>
      <c r="D42" s="148">
        <f t="shared" si="5"/>
        <v>504515159</v>
      </c>
      <c r="E42" s="148">
        <f t="shared" si="5"/>
        <v>63784960</v>
      </c>
    </row>
    <row r="43" spans="1:5" ht="15" customHeight="1" x14ac:dyDescent="0.2">
      <c r="A43" s="10"/>
      <c r="B43" s="10"/>
      <c r="C43" s="10"/>
      <c r="D43" s="134"/>
      <c r="E43" s="134"/>
    </row>
    <row r="44" spans="1:5" x14ac:dyDescent="0.2">
      <c r="A44" s="720" t="s">
        <v>109</v>
      </c>
      <c r="B44" s="720"/>
      <c r="C44" s="154"/>
      <c r="D44" s="134"/>
      <c r="E44" s="134"/>
    </row>
    <row r="45" spans="1:5" x14ac:dyDescent="0.2">
      <c r="A45" s="829" t="s">
        <v>138</v>
      </c>
      <c r="B45" s="829"/>
      <c r="C45" s="829"/>
      <c r="D45" s="829"/>
      <c r="E45" s="829"/>
    </row>
    <row r="46" spans="1:5" x14ac:dyDescent="0.2">
      <c r="A46" s="411" t="s">
        <v>110</v>
      </c>
      <c r="B46" s="821" t="s">
        <v>735</v>
      </c>
      <c r="C46" s="821"/>
      <c r="D46" s="821"/>
      <c r="E46" s="822"/>
    </row>
    <row r="47" spans="1:5" x14ac:dyDescent="0.2">
      <c r="A47" s="13"/>
      <c r="B47" s="408" t="s">
        <v>133</v>
      </c>
      <c r="C47" s="409" t="s">
        <v>935</v>
      </c>
      <c r="D47" s="407" t="s">
        <v>134</v>
      </c>
      <c r="E47" s="407" t="s">
        <v>135</v>
      </c>
    </row>
    <row r="48" spans="1:5" x14ac:dyDescent="0.2">
      <c r="A48" s="141" t="s">
        <v>38</v>
      </c>
      <c r="B48" s="8"/>
      <c r="C48" s="403"/>
      <c r="D48" s="3"/>
      <c r="E48" s="3"/>
    </row>
    <row r="49" spans="1:5" x14ac:dyDescent="0.2">
      <c r="A49" s="142" t="s">
        <v>144</v>
      </c>
      <c r="B49" s="143">
        <v>59850000</v>
      </c>
      <c r="C49" s="404"/>
      <c r="D49" s="3">
        <v>59850000</v>
      </c>
      <c r="E49" s="3">
        <v>59849443</v>
      </c>
    </row>
    <row r="50" spans="1:5" x14ac:dyDescent="0.2">
      <c r="A50" s="142"/>
      <c r="B50" s="143"/>
      <c r="C50" s="404"/>
      <c r="D50" s="3"/>
      <c r="E50" s="3"/>
    </row>
    <row r="51" spans="1:5" s="5" customFormat="1" x14ac:dyDescent="0.2">
      <c r="A51" s="149" t="s">
        <v>145</v>
      </c>
      <c r="B51" s="16"/>
      <c r="C51" s="405"/>
      <c r="D51" s="4"/>
      <c r="E51" s="4"/>
    </row>
    <row r="52" spans="1:5" x14ac:dyDescent="0.2">
      <c r="A52" s="8"/>
      <c r="B52" s="143"/>
      <c r="C52" s="404"/>
      <c r="D52" s="3"/>
      <c r="E52" s="3"/>
    </row>
    <row r="53" spans="1:5" x14ac:dyDescent="0.2">
      <c r="A53" s="14" t="s">
        <v>111</v>
      </c>
      <c r="B53" s="150">
        <f>SUM(B49:B52)</f>
        <v>59850000</v>
      </c>
      <c r="C53" s="150">
        <f>SUM(C49:C52)</f>
        <v>0</v>
      </c>
      <c r="D53" s="151">
        <f>SUM(D49:D52)</f>
        <v>59850000</v>
      </c>
      <c r="E53" s="151">
        <f>SUM(E49:E52)</f>
        <v>59849443</v>
      </c>
    </row>
    <row r="54" spans="1:5" x14ac:dyDescent="0.2">
      <c r="A54" s="10"/>
      <c r="B54" s="10"/>
      <c r="C54" s="10"/>
      <c r="D54" s="134"/>
      <c r="E54" s="134"/>
    </row>
    <row r="55" spans="1:5" x14ac:dyDescent="0.2">
      <c r="A55" s="720" t="s">
        <v>112</v>
      </c>
      <c r="B55" s="720"/>
      <c r="C55" s="154"/>
      <c r="D55" s="134"/>
      <c r="E55" s="134"/>
    </row>
    <row r="56" spans="1:5" x14ac:dyDescent="0.2">
      <c r="A56" s="11"/>
      <c r="B56" s="12"/>
      <c r="C56" s="12"/>
      <c r="D56" s="134"/>
      <c r="E56" s="134"/>
    </row>
    <row r="57" spans="1:5" x14ac:dyDescent="0.2">
      <c r="A57" s="829" t="s">
        <v>736</v>
      </c>
      <c r="B57" s="829"/>
      <c r="C57" s="829"/>
      <c r="D57" s="829"/>
      <c r="E57" s="829"/>
    </row>
    <row r="58" spans="1:5" x14ac:dyDescent="0.2">
      <c r="A58" s="13"/>
      <c r="B58" s="820" t="s">
        <v>735</v>
      </c>
      <c r="C58" s="821"/>
      <c r="D58" s="821"/>
      <c r="E58" s="822"/>
    </row>
    <row r="59" spans="1:5" x14ac:dyDescent="0.2">
      <c r="A59" s="8"/>
      <c r="B59" s="408" t="s">
        <v>133</v>
      </c>
      <c r="C59" s="409" t="s">
        <v>935</v>
      </c>
      <c r="D59" s="407" t="s">
        <v>134</v>
      </c>
      <c r="E59" s="407" t="s">
        <v>135</v>
      </c>
    </row>
    <row r="60" spans="1:5" x14ac:dyDescent="0.2">
      <c r="A60" s="412" t="s">
        <v>113</v>
      </c>
      <c r="B60" s="413">
        <v>0</v>
      </c>
      <c r="C60" s="413"/>
      <c r="D60" s="290"/>
      <c r="E60" s="414"/>
    </row>
    <row r="61" spans="1:5" x14ac:dyDescent="0.2">
      <c r="A61" s="10"/>
      <c r="B61" s="403"/>
      <c r="C61" s="403"/>
      <c r="D61" s="290"/>
      <c r="E61" s="414"/>
    </row>
    <row r="62" spans="1:5" s="5" customFormat="1" x14ac:dyDescent="0.2">
      <c r="A62" s="9" t="s">
        <v>114</v>
      </c>
      <c r="B62" s="15">
        <f>B42+B53+B60</f>
        <v>534896024</v>
      </c>
      <c r="C62" s="15">
        <f t="shared" ref="C62:E62" si="6">C42+C53+C60</f>
        <v>29469135</v>
      </c>
      <c r="D62" s="15">
        <f t="shared" si="6"/>
        <v>564365159</v>
      </c>
      <c r="E62" s="405">
        <f t="shared" si="6"/>
        <v>123634403</v>
      </c>
    </row>
  </sheetData>
  <sheetProtection selectLockedCells="1" selectUnlockedCells="1"/>
  <mergeCells count="11">
    <mergeCell ref="B58:E58"/>
    <mergeCell ref="A55:B55"/>
    <mergeCell ref="A2:F2"/>
    <mergeCell ref="B6:D6"/>
    <mergeCell ref="A44:B44"/>
    <mergeCell ref="A3:E3"/>
    <mergeCell ref="A4:E4"/>
    <mergeCell ref="A5:E5"/>
    <mergeCell ref="B46:E46"/>
    <mergeCell ref="A45:E45"/>
    <mergeCell ref="A57:E57"/>
  </mergeCells>
  <printOptions horizontalCentered="1" verticalCentered="1"/>
  <pageMargins left="0.78749999999999998" right="0.78749999999999998" top="0.37986111111111109" bottom="0.50972222222222219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1"/>
  <sheetViews>
    <sheetView topLeftCell="A28" workbookViewId="0">
      <selection activeCell="E50" sqref="E50"/>
    </sheetView>
  </sheetViews>
  <sheetFormatPr defaultRowHeight="12.75" x14ac:dyDescent="0.2"/>
  <cols>
    <col min="1" max="1" width="3.7109375" customWidth="1"/>
    <col min="2" max="2" width="30.85546875" customWidth="1"/>
    <col min="3" max="3" width="11.5703125" customWidth="1"/>
    <col min="4" max="4" width="7.85546875" customWidth="1"/>
    <col min="5" max="5" width="12.42578125" customWidth="1"/>
    <col min="7" max="7" width="6" customWidth="1"/>
    <col min="10" max="10" width="6.5703125" customWidth="1"/>
    <col min="13" max="13" width="6.140625" customWidth="1"/>
    <col min="14" max="14" width="7.85546875" customWidth="1"/>
    <col min="15" max="15" width="11.7109375" customWidth="1"/>
    <col min="16" max="16" width="7.42578125" customWidth="1"/>
    <col min="17" max="17" width="12.28515625" customWidth="1"/>
    <col min="257" max="257" width="3.7109375" customWidth="1"/>
    <col min="258" max="258" width="30.85546875" customWidth="1"/>
    <col min="259" max="259" width="12.28515625" customWidth="1"/>
    <col min="260" max="260" width="7.7109375" customWidth="1"/>
    <col min="261" max="261" width="12.42578125" customWidth="1"/>
    <col min="263" max="263" width="6" customWidth="1"/>
    <col min="266" max="266" width="7" customWidth="1"/>
    <col min="269" max="269" width="6.5703125" customWidth="1"/>
    <col min="270" max="270" width="6.28515625" customWidth="1"/>
    <col min="271" max="271" width="11.7109375" customWidth="1"/>
    <col min="273" max="273" width="12.28515625" customWidth="1"/>
    <col min="513" max="513" width="3.7109375" customWidth="1"/>
    <col min="514" max="514" width="30.85546875" customWidth="1"/>
    <col min="515" max="515" width="12.28515625" customWidth="1"/>
    <col min="516" max="516" width="7.7109375" customWidth="1"/>
    <col min="517" max="517" width="12.42578125" customWidth="1"/>
    <col min="519" max="519" width="6" customWidth="1"/>
    <col min="522" max="522" width="7" customWidth="1"/>
    <col min="525" max="525" width="6.5703125" customWidth="1"/>
    <col min="526" max="526" width="6.28515625" customWidth="1"/>
    <col min="527" max="527" width="11.7109375" customWidth="1"/>
    <col min="529" max="529" width="12.28515625" customWidth="1"/>
    <col min="769" max="769" width="3.7109375" customWidth="1"/>
    <col min="770" max="770" width="30.85546875" customWidth="1"/>
    <col min="771" max="771" width="12.28515625" customWidth="1"/>
    <col min="772" max="772" width="7.7109375" customWidth="1"/>
    <col min="773" max="773" width="12.42578125" customWidth="1"/>
    <col min="775" max="775" width="6" customWidth="1"/>
    <col min="778" max="778" width="7" customWidth="1"/>
    <col min="781" max="781" width="6.5703125" customWidth="1"/>
    <col min="782" max="782" width="6.28515625" customWidth="1"/>
    <col min="783" max="783" width="11.7109375" customWidth="1"/>
    <col min="785" max="785" width="12.28515625" customWidth="1"/>
    <col min="1025" max="1025" width="3.7109375" customWidth="1"/>
    <col min="1026" max="1026" width="30.85546875" customWidth="1"/>
    <col min="1027" max="1027" width="12.28515625" customWidth="1"/>
    <col min="1028" max="1028" width="7.7109375" customWidth="1"/>
    <col min="1029" max="1029" width="12.42578125" customWidth="1"/>
    <col min="1031" max="1031" width="6" customWidth="1"/>
    <col min="1034" max="1034" width="7" customWidth="1"/>
    <col min="1037" max="1037" width="6.5703125" customWidth="1"/>
    <col min="1038" max="1038" width="6.28515625" customWidth="1"/>
    <col min="1039" max="1039" width="11.7109375" customWidth="1"/>
    <col min="1041" max="1041" width="12.28515625" customWidth="1"/>
    <col min="1281" max="1281" width="3.7109375" customWidth="1"/>
    <col min="1282" max="1282" width="30.85546875" customWidth="1"/>
    <col min="1283" max="1283" width="12.28515625" customWidth="1"/>
    <col min="1284" max="1284" width="7.7109375" customWidth="1"/>
    <col min="1285" max="1285" width="12.42578125" customWidth="1"/>
    <col min="1287" max="1287" width="6" customWidth="1"/>
    <col min="1290" max="1290" width="7" customWidth="1"/>
    <col min="1293" max="1293" width="6.5703125" customWidth="1"/>
    <col min="1294" max="1294" width="6.28515625" customWidth="1"/>
    <col min="1295" max="1295" width="11.7109375" customWidth="1"/>
    <col min="1297" max="1297" width="12.28515625" customWidth="1"/>
    <col min="1537" max="1537" width="3.7109375" customWidth="1"/>
    <col min="1538" max="1538" width="30.85546875" customWidth="1"/>
    <col min="1539" max="1539" width="12.28515625" customWidth="1"/>
    <col min="1540" max="1540" width="7.7109375" customWidth="1"/>
    <col min="1541" max="1541" width="12.42578125" customWidth="1"/>
    <col min="1543" max="1543" width="6" customWidth="1"/>
    <col min="1546" max="1546" width="7" customWidth="1"/>
    <col min="1549" max="1549" width="6.5703125" customWidth="1"/>
    <col min="1550" max="1550" width="6.28515625" customWidth="1"/>
    <col min="1551" max="1551" width="11.7109375" customWidth="1"/>
    <col min="1553" max="1553" width="12.28515625" customWidth="1"/>
    <col min="1793" max="1793" width="3.7109375" customWidth="1"/>
    <col min="1794" max="1794" width="30.85546875" customWidth="1"/>
    <col min="1795" max="1795" width="12.28515625" customWidth="1"/>
    <col min="1796" max="1796" width="7.7109375" customWidth="1"/>
    <col min="1797" max="1797" width="12.42578125" customWidth="1"/>
    <col min="1799" max="1799" width="6" customWidth="1"/>
    <col min="1802" max="1802" width="7" customWidth="1"/>
    <col min="1805" max="1805" width="6.5703125" customWidth="1"/>
    <col min="1806" max="1806" width="6.28515625" customWidth="1"/>
    <col min="1807" max="1807" width="11.7109375" customWidth="1"/>
    <col min="1809" max="1809" width="12.28515625" customWidth="1"/>
    <col min="2049" max="2049" width="3.7109375" customWidth="1"/>
    <col min="2050" max="2050" width="30.85546875" customWidth="1"/>
    <col min="2051" max="2051" width="12.28515625" customWidth="1"/>
    <col min="2052" max="2052" width="7.7109375" customWidth="1"/>
    <col min="2053" max="2053" width="12.42578125" customWidth="1"/>
    <col min="2055" max="2055" width="6" customWidth="1"/>
    <col min="2058" max="2058" width="7" customWidth="1"/>
    <col min="2061" max="2061" width="6.5703125" customWidth="1"/>
    <col min="2062" max="2062" width="6.28515625" customWidth="1"/>
    <col min="2063" max="2063" width="11.7109375" customWidth="1"/>
    <col min="2065" max="2065" width="12.28515625" customWidth="1"/>
    <col min="2305" max="2305" width="3.7109375" customWidth="1"/>
    <col min="2306" max="2306" width="30.85546875" customWidth="1"/>
    <col min="2307" max="2307" width="12.28515625" customWidth="1"/>
    <col min="2308" max="2308" width="7.7109375" customWidth="1"/>
    <col min="2309" max="2309" width="12.42578125" customWidth="1"/>
    <col min="2311" max="2311" width="6" customWidth="1"/>
    <col min="2314" max="2314" width="7" customWidth="1"/>
    <col min="2317" max="2317" width="6.5703125" customWidth="1"/>
    <col min="2318" max="2318" width="6.28515625" customWidth="1"/>
    <col min="2319" max="2319" width="11.7109375" customWidth="1"/>
    <col min="2321" max="2321" width="12.28515625" customWidth="1"/>
    <col min="2561" max="2561" width="3.7109375" customWidth="1"/>
    <col min="2562" max="2562" width="30.85546875" customWidth="1"/>
    <col min="2563" max="2563" width="12.28515625" customWidth="1"/>
    <col min="2564" max="2564" width="7.7109375" customWidth="1"/>
    <col min="2565" max="2565" width="12.42578125" customWidth="1"/>
    <col min="2567" max="2567" width="6" customWidth="1"/>
    <col min="2570" max="2570" width="7" customWidth="1"/>
    <col min="2573" max="2573" width="6.5703125" customWidth="1"/>
    <col min="2574" max="2574" width="6.28515625" customWidth="1"/>
    <col min="2575" max="2575" width="11.7109375" customWidth="1"/>
    <col min="2577" max="2577" width="12.28515625" customWidth="1"/>
    <col min="2817" max="2817" width="3.7109375" customWidth="1"/>
    <col min="2818" max="2818" width="30.85546875" customWidth="1"/>
    <col min="2819" max="2819" width="12.28515625" customWidth="1"/>
    <col min="2820" max="2820" width="7.7109375" customWidth="1"/>
    <col min="2821" max="2821" width="12.42578125" customWidth="1"/>
    <col min="2823" max="2823" width="6" customWidth="1"/>
    <col min="2826" max="2826" width="7" customWidth="1"/>
    <col min="2829" max="2829" width="6.5703125" customWidth="1"/>
    <col min="2830" max="2830" width="6.28515625" customWidth="1"/>
    <col min="2831" max="2831" width="11.7109375" customWidth="1"/>
    <col min="2833" max="2833" width="12.28515625" customWidth="1"/>
    <col min="3073" max="3073" width="3.7109375" customWidth="1"/>
    <col min="3074" max="3074" width="30.85546875" customWidth="1"/>
    <col min="3075" max="3075" width="12.28515625" customWidth="1"/>
    <col min="3076" max="3076" width="7.7109375" customWidth="1"/>
    <col min="3077" max="3077" width="12.42578125" customWidth="1"/>
    <col min="3079" max="3079" width="6" customWidth="1"/>
    <col min="3082" max="3082" width="7" customWidth="1"/>
    <col min="3085" max="3085" width="6.5703125" customWidth="1"/>
    <col min="3086" max="3086" width="6.28515625" customWidth="1"/>
    <col min="3087" max="3087" width="11.7109375" customWidth="1"/>
    <col min="3089" max="3089" width="12.28515625" customWidth="1"/>
    <col min="3329" max="3329" width="3.7109375" customWidth="1"/>
    <col min="3330" max="3330" width="30.85546875" customWidth="1"/>
    <col min="3331" max="3331" width="12.28515625" customWidth="1"/>
    <col min="3332" max="3332" width="7.7109375" customWidth="1"/>
    <col min="3333" max="3333" width="12.42578125" customWidth="1"/>
    <col min="3335" max="3335" width="6" customWidth="1"/>
    <col min="3338" max="3338" width="7" customWidth="1"/>
    <col min="3341" max="3341" width="6.5703125" customWidth="1"/>
    <col min="3342" max="3342" width="6.28515625" customWidth="1"/>
    <col min="3343" max="3343" width="11.7109375" customWidth="1"/>
    <col min="3345" max="3345" width="12.28515625" customWidth="1"/>
    <col min="3585" max="3585" width="3.7109375" customWidth="1"/>
    <col min="3586" max="3586" width="30.85546875" customWidth="1"/>
    <col min="3587" max="3587" width="12.28515625" customWidth="1"/>
    <col min="3588" max="3588" width="7.7109375" customWidth="1"/>
    <col min="3589" max="3589" width="12.42578125" customWidth="1"/>
    <col min="3591" max="3591" width="6" customWidth="1"/>
    <col min="3594" max="3594" width="7" customWidth="1"/>
    <col min="3597" max="3597" width="6.5703125" customWidth="1"/>
    <col min="3598" max="3598" width="6.28515625" customWidth="1"/>
    <col min="3599" max="3599" width="11.7109375" customWidth="1"/>
    <col min="3601" max="3601" width="12.28515625" customWidth="1"/>
    <col min="3841" max="3841" width="3.7109375" customWidth="1"/>
    <col min="3842" max="3842" width="30.85546875" customWidth="1"/>
    <col min="3843" max="3843" width="12.28515625" customWidth="1"/>
    <col min="3844" max="3844" width="7.7109375" customWidth="1"/>
    <col min="3845" max="3845" width="12.42578125" customWidth="1"/>
    <col min="3847" max="3847" width="6" customWidth="1"/>
    <col min="3850" max="3850" width="7" customWidth="1"/>
    <col min="3853" max="3853" width="6.5703125" customWidth="1"/>
    <col min="3854" max="3854" width="6.28515625" customWidth="1"/>
    <col min="3855" max="3855" width="11.7109375" customWidth="1"/>
    <col min="3857" max="3857" width="12.28515625" customWidth="1"/>
    <col min="4097" max="4097" width="3.7109375" customWidth="1"/>
    <col min="4098" max="4098" width="30.85546875" customWidth="1"/>
    <col min="4099" max="4099" width="12.28515625" customWidth="1"/>
    <col min="4100" max="4100" width="7.7109375" customWidth="1"/>
    <col min="4101" max="4101" width="12.42578125" customWidth="1"/>
    <col min="4103" max="4103" width="6" customWidth="1"/>
    <col min="4106" max="4106" width="7" customWidth="1"/>
    <col min="4109" max="4109" width="6.5703125" customWidth="1"/>
    <col min="4110" max="4110" width="6.28515625" customWidth="1"/>
    <col min="4111" max="4111" width="11.7109375" customWidth="1"/>
    <col min="4113" max="4113" width="12.28515625" customWidth="1"/>
    <col min="4353" max="4353" width="3.7109375" customWidth="1"/>
    <col min="4354" max="4354" width="30.85546875" customWidth="1"/>
    <col min="4355" max="4355" width="12.28515625" customWidth="1"/>
    <col min="4356" max="4356" width="7.7109375" customWidth="1"/>
    <col min="4357" max="4357" width="12.42578125" customWidth="1"/>
    <col min="4359" max="4359" width="6" customWidth="1"/>
    <col min="4362" max="4362" width="7" customWidth="1"/>
    <col min="4365" max="4365" width="6.5703125" customWidth="1"/>
    <col min="4366" max="4366" width="6.28515625" customWidth="1"/>
    <col min="4367" max="4367" width="11.7109375" customWidth="1"/>
    <col min="4369" max="4369" width="12.28515625" customWidth="1"/>
    <col min="4609" max="4609" width="3.7109375" customWidth="1"/>
    <col min="4610" max="4610" width="30.85546875" customWidth="1"/>
    <col min="4611" max="4611" width="12.28515625" customWidth="1"/>
    <col min="4612" max="4612" width="7.7109375" customWidth="1"/>
    <col min="4613" max="4613" width="12.42578125" customWidth="1"/>
    <col min="4615" max="4615" width="6" customWidth="1"/>
    <col min="4618" max="4618" width="7" customWidth="1"/>
    <col min="4621" max="4621" width="6.5703125" customWidth="1"/>
    <col min="4622" max="4622" width="6.28515625" customWidth="1"/>
    <col min="4623" max="4623" width="11.7109375" customWidth="1"/>
    <col min="4625" max="4625" width="12.28515625" customWidth="1"/>
    <col min="4865" max="4865" width="3.7109375" customWidth="1"/>
    <col min="4866" max="4866" width="30.85546875" customWidth="1"/>
    <col min="4867" max="4867" width="12.28515625" customWidth="1"/>
    <col min="4868" max="4868" width="7.7109375" customWidth="1"/>
    <col min="4869" max="4869" width="12.42578125" customWidth="1"/>
    <col min="4871" max="4871" width="6" customWidth="1"/>
    <col min="4874" max="4874" width="7" customWidth="1"/>
    <col min="4877" max="4877" width="6.5703125" customWidth="1"/>
    <col min="4878" max="4878" width="6.28515625" customWidth="1"/>
    <col min="4879" max="4879" width="11.7109375" customWidth="1"/>
    <col min="4881" max="4881" width="12.28515625" customWidth="1"/>
    <col min="5121" max="5121" width="3.7109375" customWidth="1"/>
    <col min="5122" max="5122" width="30.85546875" customWidth="1"/>
    <col min="5123" max="5123" width="12.28515625" customWidth="1"/>
    <col min="5124" max="5124" width="7.7109375" customWidth="1"/>
    <col min="5125" max="5125" width="12.42578125" customWidth="1"/>
    <col min="5127" max="5127" width="6" customWidth="1"/>
    <col min="5130" max="5130" width="7" customWidth="1"/>
    <col min="5133" max="5133" width="6.5703125" customWidth="1"/>
    <col min="5134" max="5134" width="6.28515625" customWidth="1"/>
    <col min="5135" max="5135" width="11.7109375" customWidth="1"/>
    <col min="5137" max="5137" width="12.28515625" customWidth="1"/>
    <col min="5377" max="5377" width="3.7109375" customWidth="1"/>
    <col min="5378" max="5378" width="30.85546875" customWidth="1"/>
    <col min="5379" max="5379" width="12.28515625" customWidth="1"/>
    <col min="5380" max="5380" width="7.7109375" customWidth="1"/>
    <col min="5381" max="5381" width="12.42578125" customWidth="1"/>
    <col min="5383" max="5383" width="6" customWidth="1"/>
    <col min="5386" max="5386" width="7" customWidth="1"/>
    <col min="5389" max="5389" width="6.5703125" customWidth="1"/>
    <col min="5390" max="5390" width="6.28515625" customWidth="1"/>
    <col min="5391" max="5391" width="11.7109375" customWidth="1"/>
    <col min="5393" max="5393" width="12.28515625" customWidth="1"/>
    <col min="5633" max="5633" width="3.7109375" customWidth="1"/>
    <col min="5634" max="5634" width="30.85546875" customWidth="1"/>
    <col min="5635" max="5635" width="12.28515625" customWidth="1"/>
    <col min="5636" max="5636" width="7.7109375" customWidth="1"/>
    <col min="5637" max="5637" width="12.42578125" customWidth="1"/>
    <col min="5639" max="5639" width="6" customWidth="1"/>
    <col min="5642" max="5642" width="7" customWidth="1"/>
    <col min="5645" max="5645" width="6.5703125" customWidth="1"/>
    <col min="5646" max="5646" width="6.28515625" customWidth="1"/>
    <col min="5647" max="5647" width="11.7109375" customWidth="1"/>
    <col min="5649" max="5649" width="12.28515625" customWidth="1"/>
    <col min="5889" max="5889" width="3.7109375" customWidth="1"/>
    <col min="5890" max="5890" width="30.85546875" customWidth="1"/>
    <col min="5891" max="5891" width="12.28515625" customWidth="1"/>
    <col min="5892" max="5892" width="7.7109375" customWidth="1"/>
    <col min="5893" max="5893" width="12.42578125" customWidth="1"/>
    <col min="5895" max="5895" width="6" customWidth="1"/>
    <col min="5898" max="5898" width="7" customWidth="1"/>
    <col min="5901" max="5901" width="6.5703125" customWidth="1"/>
    <col min="5902" max="5902" width="6.28515625" customWidth="1"/>
    <col min="5903" max="5903" width="11.7109375" customWidth="1"/>
    <col min="5905" max="5905" width="12.28515625" customWidth="1"/>
    <col min="6145" max="6145" width="3.7109375" customWidth="1"/>
    <col min="6146" max="6146" width="30.85546875" customWidth="1"/>
    <col min="6147" max="6147" width="12.28515625" customWidth="1"/>
    <col min="6148" max="6148" width="7.7109375" customWidth="1"/>
    <col min="6149" max="6149" width="12.42578125" customWidth="1"/>
    <col min="6151" max="6151" width="6" customWidth="1"/>
    <col min="6154" max="6154" width="7" customWidth="1"/>
    <col min="6157" max="6157" width="6.5703125" customWidth="1"/>
    <col min="6158" max="6158" width="6.28515625" customWidth="1"/>
    <col min="6159" max="6159" width="11.7109375" customWidth="1"/>
    <col min="6161" max="6161" width="12.28515625" customWidth="1"/>
    <col min="6401" max="6401" width="3.7109375" customWidth="1"/>
    <col min="6402" max="6402" width="30.85546875" customWidth="1"/>
    <col min="6403" max="6403" width="12.28515625" customWidth="1"/>
    <col min="6404" max="6404" width="7.7109375" customWidth="1"/>
    <col min="6405" max="6405" width="12.42578125" customWidth="1"/>
    <col min="6407" max="6407" width="6" customWidth="1"/>
    <col min="6410" max="6410" width="7" customWidth="1"/>
    <col min="6413" max="6413" width="6.5703125" customWidth="1"/>
    <col min="6414" max="6414" width="6.28515625" customWidth="1"/>
    <col min="6415" max="6415" width="11.7109375" customWidth="1"/>
    <col min="6417" max="6417" width="12.28515625" customWidth="1"/>
    <col min="6657" max="6657" width="3.7109375" customWidth="1"/>
    <col min="6658" max="6658" width="30.85546875" customWidth="1"/>
    <col min="6659" max="6659" width="12.28515625" customWidth="1"/>
    <col min="6660" max="6660" width="7.7109375" customWidth="1"/>
    <col min="6661" max="6661" width="12.42578125" customWidth="1"/>
    <col min="6663" max="6663" width="6" customWidth="1"/>
    <col min="6666" max="6666" width="7" customWidth="1"/>
    <col min="6669" max="6669" width="6.5703125" customWidth="1"/>
    <col min="6670" max="6670" width="6.28515625" customWidth="1"/>
    <col min="6671" max="6671" width="11.7109375" customWidth="1"/>
    <col min="6673" max="6673" width="12.28515625" customWidth="1"/>
    <col min="6913" max="6913" width="3.7109375" customWidth="1"/>
    <col min="6914" max="6914" width="30.85546875" customWidth="1"/>
    <col min="6915" max="6915" width="12.28515625" customWidth="1"/>
    <col min="6916" max="6916" width="7.7109375" customWidth="1"/>
    <col min="6917" max="6917" width="12.42578125" customWidth="1"/>
    <col min="6919" max="6919" width="6" customWidth="1"/>
    <col min="6922" max="6922" width="7" customWidth="1"/>
    <col min="6925" max="6925" width="6.5703125" customWidth="1"/>
    <col min="6926" max="6926" width="6.28515625" customWidth="1"/>
    <col min="6927" max="6927" width="11.7109375" customWidth="1"/>
    <col min="6929" max="6929" width="12.28515625" customWidth="1"/>
    <col min="7169" max="7169" width="3.7109375" customWidth="1"/>
    <col min="7170" max="7170" width="30.85546875" customWidth="1"/>
    <col min="7171" max="7171" width="12.28515625" customWidth="1"/>
    <col min="7172" max="7172" width="7.7109375" customWidth="1"/>
    <col min="7173" max="7173" width="12.42578125" customWidth="1"/>
    <col min="7175" max="7175" width="6" customWidth="1"/>
    <col min="7178" max="7178" width="7" customWidth="1"/>
    <col min="7181" max="7181" width="6.5703125" customWidth="1"/>
    <col min="7182" max="7182" width="6.28515625" customWidth="1"/>
    <col min="7183" max="7183" width="11.7109375" customWidth="1"/>
    <col min="7185" max="7185" width="12.28515625" customWidth="1"/>
    <col min="7425" max="7425" width="3.7109375" customWidth="1"/>
    <col min="7426" max="7426" width="30.85546875" customWidth="1"/>
    <col min="7427" max="7427" width="12.28515625" customWidth="1"/>
    <col min="7428" max="7428" width="7.7109375" customWidth="1"/>
    <col min="7429" max="7429" width="12.42578125" customWidth="1"/>
    <col min="7431" max="7431" width="6" customWidth="1"/>
    <col min="7434" max="7434" width="7" customWidth="1"/>
    <col min="7437" max="7437" width="6.5703125" customWidth="1"/>
    <col min="7438" max="7438" width="6.28515625" customWidth="1"/>
    <col min="7439" max="7439" width="11.7109375" customWidth="1"/>
    <col min="7441" max="7441" width="12.28515625" customWidth="1"/>
    <col min="7681" max="7681" width="3.7109375" customWidth="1"/>
    <col min="7682" max="7682" width="30.85546875" customWidth="1"/>
    <col min="7683" max="7683" width="12.28515625" customWidth="1"/>
    <col min="7684" max="7684" width="7.7109375" customWidth="1"/>
    <col min="7685" max="7685" width="12.42578125" customWidth="1"/>
    <col min="7687" max="7687" width="6" customWidth="1"/>
    <col min="7690" max="7690" width="7" customWidth="1"/>
    <col min="7693" max="7693" width="6.5703125" customWidth="1"/>
    <col min="7694" max="7694" width="6.28515625" customWidth="1"/>
    <col min="7695" max="7695" width="11.7109375" customWidth="1"/>
    <col min="7697" max="7697" width="12.28515625" customWidth="1"/>
    <col min="7937" max="7937" width="3.7109375" customWidth="1"/>
    <col min="7938" max="7938" width="30.85546875" customWidth="1"/>
    <col min="7939" max="7939" width="12.28515625" customWidth="1"/>
    <col min="7940" max="7940" width="7.7109375" customWidth="1"/>
    <col min="7941" max="7941" width="12.42578125" customWidth="1"/>
    <col min="7943" max="7943" width="6" customWidth="1"/>
    <col min="7946" max="7946" width="7" customWidth="1"/>
    <col min="7949" max="7949" width="6.5703125" customWidth="1"/>
    <col min="7950" max="7950" width="6.28515625" customWidth="1"/>
    <col min="7951" max="7951" width="11.7109375" customWidth="1"/>
    <col min="7953" max="7953" width="12.28515625" customWidth="1"/>
    <col min="8193" max="8193" width="3.7109375" customWidth="1"/>
    <col min="8194" max="8194" width="30.85546875" customWidth="1"/>
    <col min="8195" max="8195" width="12.28515625" customWidth="1"/>
    <col min="8196" max="8196" width="7.7109375" customWidth="1"/>
    <col min="8197" max="8197" width="12.42578125" customWidth="1"/>
    <col min="8199" max="8199" width="6" customWidth="1"/>
    <col min="8202" max="8202" width="7" customWidth="1"/>
    <col min="8205" max="8205" width="6.5703125" customWidth="1"/>
    <col min="8206" max="8206" width="6.28515625" customWidth="1"/>
    <col min="8207" max="8207" width="11.7109375" customWidth="1"/>
    <col min="8209" max="8209" width="12.28515625" customWidth="1"/>
    <col min="8449" max="8449" width="3.7109375" customWidth="1"/>
    <col min="8450" max="8450" width="30.85546875" customWidth="1"/>
    <col min="8451" max="8451" width="12.28515625" customWidth="1"/>
    <col min="8452" max="8452" width="7.7109375" customWidth="1"/>
    <col min="8453" max="8453" width="12.42578125" customWidth="1"/>
    <col min="8455" max="8455" width="6" customWidth="1"/>
    <col min="8458" max="8458" width="7" customWidth="1"/>
    <col min="8461" max="8461" width="6.5703125" customWidth="1"/>
    <col min="8462" max="8462" width="6.28515625" customWidth="1"/>
    <col min="8463" max="8463" width="11.7109375" customWidth="1"/>
    <col min="8465" max="8465" width="12.28515625" customWidth="1"/>
    <col min="8705" max="8705" width="3.7109375" customWidth="1"/>
    <col min="8706" max="8706" width="30.85546875" customWidth="1"/>
    <col min="8707" max="8707" width="12.28515625" customWidth="1"/>
    <col min="8708" max="8708" width="7.7109375" customWidth="1"/>
    <col min="8709" max="8709" width="12.42578125" customWidth="1"/>
    <col min="8711" max="8711" width="6" customWidth="1"/>
    <col min="8714" max="8714" width="7" customWidth="1"/>
    <col min="8717" max="8717" width="6.5703125" customWidth="1"/>
    <col min="8718" max="8718" width="6.28515625" customWidth="1"/>
    <col min="8719" max="8719" width="11.7109375" customWidth="1"/>
    <col min="8721" max="8721" width="12.28515625" customWidth="1"/>
    <col min="8961" max="8961" width="3.7109375" customWidth="1"/>
    <col min="8962" max="8962" width="30.85546875" customWidth="1"/>
    <col min="8963" max="8963" width="12.28515625" customWidth="1"/>
    <col min="8964" max="8964" width="7.7109375" customWidth="1"/>
    <col min="8965" max="8965" width="12.42578125" customWidth="1"/>
    <col min="8967" max="8967" width="6" customWidth="1"/>
    <col min="8970" max="8970" width="7" customWidth="1"/>
    <col min="8973" max="8973" width="6.5703125" customWidth="1"/>
    <col min="8974" max="8974" width="6.28515625" customWidth="1"/>
    <col min="8975" max="8975" width="11.7109375" customWidth="1"/>
    <col min="8977" max="8977" width="12.28515625" customWidth="1"/>
    <col min="9217" max="9217" width="3.7109375" customWidth="1"/>
    <col min="9218" max="9218" width="30.85546875" customWidth="1"/>
    <col min="9219" max="9219" width="12.28515625" customWidth="1"/>
    <col min="9220" max="9220" width="7.7109375" customWidth="1"/>
    <col min="9221" max="9221" width="12.42578125" customWidth="1"/>
    <col min="9223" max="9223" width="6" customWidth="1"/>
    <col min="9226" max="9226" width="7" customWidth="1"/>
    <col min="9229" max="9229" width="6.5703125" customWidth="1"/>
    <col min="9230" max="9230" width="6.28515625" customWidth="1"/>
    <col min="9231" max="9231" width="11.7109375" customWidth="1"/>
    <col min="9233" max="9233" width="12.28515625" customWidth="1"/>
    <col min="9473" max="9473" width="3.7109375" customWidth="1"/>
    <col min="9474" max="9474" width="30.85546875" customWidth="1"/>
    <col min="9475" max="9475" width="12.28515625" customWidth="1"/>
    <col min="9476" max="9476" width="7.7109375" customWidth="1"/>
    <col min="9477" max="9477" width="12.42578125" customWidth="1"/>
    <col min="9479" max="9479" width="6" customWidth="1"/>
    <col min="9482" max="9482" width="7" customWidth="1"/>
    <col min="9485" max="9485" width="6.5703125" customWidth="1"/>
    <col min="9486" max="9486" width="6.28515625" customWidth="1"/>
    <col min="9487" max="9487" width="11.7109375" customWidth="1"/>
    <col min="9489" max="9489" width="12.28515625" customWidth="1"/>
    <col min="9729" max="9729" width="3.7109375" customWidth="1"/>
    <col min="9730" max="9730" width="30.85546875" customWidth="1"/>
    <col min="9731" max="9731" width="12.28515625" customWidth="1"/>
    <col min="9732" max="9732" width="7.7109375" customWidth="1"/>
    <col min="9733" max="9733" width="12.42578125" customWidth="1"/>
    <col min="9735" max="9735" width="6" customWidth="1"/>
    <col min="9738" max="9738" width="7" customWidth="1"/>
    <col min="9741" max="9741" width="6.5703125" customWidth="1"/>
    <col min="9742" max="9742" width="6.28515625" customWidth="1"/>
    <col min="9743" max="9743" width="11.7109375" customWidth="1"/>
    <col min="9745" max="9745" width="12.28515625" customWidth="1"/>
    <col min="9985" max="9985" width="3.7109375" customWidth="1"/>
    <col min="9986" max="9986" width="30.85546875" customWidth="1"/>
    <col min="9987" max="9987" width="12.28515625" customWidth="1"/>
    <col min="9988" max="9988" width="7.7109375" customWidth="1"/>
    <col min="9989" max="9989" width="12.42578125" customWidth="1"/>
    <col min="9991" max="9991" width="6" customWidth="1"/>
    <col min="9994" max="9994" width="7" customWidth="1"/>
    <col min="9997" max="9997" width="6.5703125" customWidth="1"/>
    <col min="9998" max="9998" width="6.28515625" customWidth="1"/>
    <col min="9999" max="9999" width="11.7109375" customWidth="1"/>
    <col min="10001" max="10001" width="12.28515625" customWidth="1"/>
    <col min="10241" max="10241" width="3.7109375" customWidth="1"/>
    <col min="10242" max="10242" width="30.85546875" customWidth="1"/>
    <col min="10243" max="10243" width="12.28515625" customWidth="1"/>
    <col min="10244" max="10244" width="7.7109375" customWidth="1"/>
    <col min="10245" max="10245" width="12.42578125" customWidth="1"/>
    <col min="10247" max="10247" width="6" customWidth="1"/>
    <col min="10250" max="10250" width="7" customWidth="1"/>
    <col min="10253" max="10253" width="6.5703125" customWidth="1"/>
    <col min="10254" max="10254" width="6.28515625" customWidth="1"/>
    <col min="10255" max="10255" width="11.7109375" customWidth="1"/>
    <col min="10257" max="10257" width="12.28515625" customWidth="1"/>
    <col min="10497" max="10497" width="3.7109375" customWidth="1"/>
    <col min="10498" max="10498" width="30.85546875" customWidth="1"/>
    <col min="10499" max="10499" width="12.28515625" customWidth="1"/>
    <col min="10500" max="10500" width="7.7109375" customWidth="1"/>
    <col min="10501" max="10501" width="12.42578125" customWidth="1"/>
    <col min="10503" max="10503" width="6" customWidth="1"/>
    <col min="10506" max="10506" width="7" customWidth="1"/>
    <col min="10509" max="10509" width="6.5703125" customWidth="1"/>
    <col min="10510" max="10510" width="6.28515625" customWidth="1"/>
    <col min="10511" max="10511" width="11.7109375" customWidth="1"/>
    <col min="10513" max="10513" width="12.28515625" customWidth="1"/>
    <col min="10753" max="10753" width="3.7109375" customWidth="1"/>
    <col min="10754" max="10754" width="30.85546875" customWidth="1"/>
    <col min="10755" max="10755" width="12.28515625" customWidth="1"/>
    <col min="10756" max="10756" width="7.7109375" customWidth="1"/>
    <col min="10757" max="10757" width="12.42578125" customWidth="1"/>
    <col min="10759" max="10759" width="6" customWidth="1"/>
    <col min="10762" max="10762" width="7" customWidth="1"/>
    <col min="10765" max="10765" width="6.5703125" customWidth="1"/>
    <col min="10766" max="10766" width="6.28515625" customWidth="1"/>
    <col min="10767" max="10767" width="11.7109375" customWidth="1"/>
    <col min="10769" max="10769" width="12.28515625" customWidth="1"/>
    <col min="11009" max="11009" width="3.7109375" customWidth="1"/>
    <col min="11010" max="11010" width="30.85546875" customWidth="1"/>
    <col min="11011" max="11011" width="12.28515625" customWidth="1"/>
    <col min="11012" max="11012" width="7.7109375" customWidth="1"/>
    <col min="11013" max="11013" width="12.42578125" customWidth="1"/>
    <col min="11015" max="11015" width="6" customWidth="1"/>
    <col min="11018" max="11018" width="7" customWidth="1"/>
    <col min="11021" max="11021" width="6.5703125" customWidth="1"/>
    <col min="11022" max="11022" width="6.28515625" customWidth="1"/>
    <col min="11023" max="11023" width="11.7109375" customWidth="1"/>
    <col min="11025" max="11025" width="12.28515625" customWidth="1"/>
    <col min="11265" max="11265" width="3.7109375" customWidth="1"/>
    <col min="11266" max="11266" width="30.85546875" customWidth="1"/>
    <col min="11267" max="11267" width="12.28515625" customWidth="1"/>
    <col min="11268" max="11268" width="7.7109375" customWidth="1"/>
    <col min="11269" max="11269" width="12.42578125" customWidth="1"/>
    <col min="11271" max="11271" width="6" customWidth="1"/>
    <col min="11274" max="11274" width="7" customWidth="1"/>
    <col min="11277" max="11277" width="6.5703125" customWidth="1"/>
    <col min="11278" max="11278" width="6.28515625" customWidth="1"/>
    <col min="11279" max="11279" width="11.7109375" customWidth="1"/>
    <col min="11281" max="11281" width="12.28515625" customWidth="1"/>
    <col min="11521" max="11521" width="3.7109375" customWidth="1"/>
    <col min="11522" max="11522" width="30.85546875" customWidth="1"/>
    <col min="11523" max="11523" width="12.28515625" customWidth="1"/>
    <col min="11524" max="11524" width="7.7109375" customWidth="1"/>
    <col min="11525" max="11525" width="12.42578125" customWidth="1"/>
    <col min="11527" max="11527" width="6" customWidth="1"/>
    <col min="11530" max="11530" width="7" customWidth="1"/>
    <col min="11533" max="11533" width="6.5703125" customWidth="1"/>
    <col min="11534" max="11534" width="6.28515625" customWidth="1"/>
    <col min="11535" max="11535" width="11.7109375" customWidth="1"/>
    <col min="11537" max="11537" width="12.28515625" customWidth="1"/>
    <col min="11777" max="11777" width="3.7109375" customWidth="1"/>
    <col min="11778" max="11778" width="30.85546875" customWidth="1"/>
    <col min="11779" max="11779" width="12.28515625" customWidth="1"/>
    <col min="11780" max="11780" width="7.7109375" customWidth="1"/>
    <col min="11781" max="11781" width="12.42578125" customWidth="1"/>
    <col min="11783" max="11783" width="6" customWidth="1"/>
    <col min="11786" max="11786" width="7" customWidth="1"/>
    <col min="11789" max="11789" width="6.5703125" customWidth="1"/>
    <col min="11790" max="11790" width="6.28515625" customWidth="1"/>
    <col min="11791" max="11791" width="11.7109375" customWidth="1"/>
    <col min="11793" max="11793" width="12.28515625" customWidth="1"/>
    <col min="12033" max="12033" width="3.7109375" customWidth="1"/>
    <col min="12034" max="12034" width="30.85546875" customWidth="1"/>
    <col min="12035" max="12035" width="12.28515625" customWidth="1"/>
    <col min="12036" max="12036" width="7.7109375" customWidth="1"/>
    <col min="12037" max="12037" width="12.42578125" customWidth="1"/>
    <col min="12039" max="12039" width="6" customWidth="1"/>
    <col min="12042" max="12042" width="7" customWidth="1"/>
    <col min="12045" max="12045" width="6.5703125" customWidth="1"/>
    <col min="12046" max="12046" width="6.28515625" customWidth="1"/>
    <col min="12047" max="12047" width="11.7109375" customWidth="1"/>
    <col min="12049" max="12049" width="12.28515625" customWidth="1"/>
    <col min="12289" max="12289" width="3.7109375" customWidth="1"/>
    <col min="12290" max="12290" width="30.85546875" customWidth="1"/>
    <col min="12291" max="12291" width="12.28515625" customWidth="1"/>
    <col min="12292" max="12292" width="7.7109375" customWidth="1"/>
    <col min="12293" max="12293" width="12.42578125" customWidth="1"/>
    <col min="12295" max="12295" width="6" customWidth="1"/>
    <col min="12298" max="12298" width="7" customWidth="1"/>
    <col min="12301" max="12301" width="6.5703125" customWidth="1"/>
    <col min="12302" max="12302" width="6.28515625" customWidth="1"/>
    <col min="12303" max="12303" width="11.7109375" customWidth="1"/>
    <col min="12305" max="12305" width="12.28515625" customWidth="1"/>
    <col min="12545" max="12545" width="3.7109375" customWidth="1"/>
    <col min="12546" max="12546" width="30.85546875" customWidth="1"/>
    <col min="12547" max="12547" width="12.28515625" customWidth="1"/>
    <col min="12548" max="12548" width="7.7109375" customWidth="1"/>
    <col min="12549" max="12549" width="12.42578125" customWidth="1"/>
    <col min="12551" max="12551" width="6" customWidth="1"/>
    <col min="12554" max="12554" width="7" customWidth="1"/>
    <col min="12557" max="12557" width="6.5703125" customWidth="1"/>
    <col min="12558" max="12558" width="6.28515625" customWidth="1"/>
    <col min="12559" max="12559" width="11.7109375" customWidth="1"/>
    <col min="12561" max="12561" width="12.28515625" customWidth="1"/>
    <col min="12801" max="12801" width="3.7109375" customWidth="1"/>
    <col min="12802" max="12802" width="30.85546875" customWidth="1"/>
    <col min="12803" max="12803" width="12.28515625" customWidth="1"/>
    <col min="12804" max="12804" width="7.7109375" customWidth="1"/>
    <col min="12805" max="12805" width="12.42578125" customWidth="1"/>
    <col min="12807" max="12807" width="6" customWidth="1"/>
    <col min="12810" max="12810" width="7" customWidth="1"/>
    <col min="12813" max="12813" width="6.5703125" customWidth="1"/>
    <col min="12814" max="12814" width="6.28515625" customWidth="1"/>
    <col min="12815" max="12815" width="11.7109375" customWidth="1"/>
    <col min="12817" max="12817" width="12.28515625" customWidth="1"/>
    <col min="13057" max="13057" width="3.7109375" customWidth="1"/>
    <col min="13058" max="13058" width="30.85546875" customWidth="1"/>
    <col min="13059" max="13059" width="12.28515625" customWidth="1"/>
    <col min="13060" max="13060" width="7.7109375" customWidth="1"/>
    <col min="13061" max="13061" width="12.42578125" customWidth="1"/>
    <col min="13063" max="13063" width="6" customWidth="1"/>
    <col min="13066" max="13066" width="7" customWidth="1"/>
    <col min="13069" max="13069" width="6.5703125" customWidth="1"/>
    <col min="13070" max="13070" width="6.28515625" customWidth="1"/>
    <col min="13071" max="13071" width="11.7109375" customWidth="1"/>
    <col min="13073" max="13073" width="12.28515625" customWidth="1"/>
    <col min="13313" max="13313" width="3.7109375" customWidth="1"/>
    <col min="13314" max="13314" width="30.85546875" customWidth="1"/>
    <col min="13315" max="13315" width="12.28515625" customWidth="1"/>
    <col min="13316" max="13316" width="7.7109375" customWidth="1"/>
    <col min="13317" max="13317" width="12.42578125" customWidth="1"/>
    <col min="13319" max="13319" width="6" customWidth="1"/>
    <col min="13322" max="13322" width="7" customWidth="1"/>
    <col min="13325" max="13325" width="6.5703125" customWidth="1"/>
    <col min="13326" max="13326" width="6.28515625" customWidth="1"/>
    <col min="13327" max="13327" width="11.7109375" customWidth="1"/>
    <col min="13329" max="13329" width="12.28515625" customWidth="1"/>
    <col min="13569" max="13569" width="3.7109375" customWidth="1"/>
    <col min="13570" max="13570" width="30.85546875" customWidth="1"/>
    <col min="13571" max="13571" width="12.28515625" customWidth="1"/>
    <col min="13572" max="13572" width="7.7109375" customWidth="1"/>
    <col min="13573" max="13573" width="12.42578125" customWidth="1"/>
    <col min="13575" max="13575" width="6" customWidth="1"/>
    <col min="13578" max="13578" width="7" customWidth="1"/>
    <col min="13581" max="13581" width="6.5703125" customWidth="1"/>
    <col min="13582" max="13582" width="6.28515625" customWidth="1"/>
    <col min="13583" max="13583" width="11.7109375" customWidth="1"/>
    <col min="13585" max="13585" width="12.28515625" customWidth="1"/>
    <col min="13825" max="13825" width="3.7109375" customWidth="1"/>
    <col min="13826" max="13826" width="30.85546875" customWidth="1"/>
    <col min="13827" max="13827" width="12.28515625" customWidth="1"/>
    <col min="13828" max="13828" width="7.7109375" customWidth="1"/>
    <col min="13829" max="13829" width="12.42578125" customWidth="1"/>
    <col min="13831" max="13831" width="6" customWidth="1"/>
    <col min="13834" max="13834" width="7" customWidth="1"/>
    <col min="13837" max="13837" width="6.5703125" customWidth="1"/>
    <col min="13838" max="13838" width="6.28515625" customWidth="1"/>
    <col min="13839" max="13839" width="11.7109375" customWidth="1"/>
    <col min="13841" max="13841" width="12.28515625" customWidth="1"/>
    <col min="14081" max="14081" width="3.7109375" customWidth="1"/>
    <col min="14082" max="14082" width="30.85546875" customWidth="1"/>
    <col min="14083" max="14083" width="12.28515625" customWidth="1"/>
    <col min="14084" max="14084" width="7.7109375" customWidth="1"/>
    <col min="14085" max="14085" width="12.42578125" customWidth="1"/>
    <col min="14087" max="14087" width="6" customWidth="1"/>
    <col min="14090" max="14090" width="7" customWidth="1"/>
    <col min="14093" max="14093" width="6.5703125" customWidth="1"/>
    <col min="14094" max="14094" width="6.28515625" customWidth="1"/>
    <col min="14095" max="14095" width="11.7109375" customWidth="1"/>
    <col min="14097" max="14097" width="12.28515625" customWidth="1"/>
    <col min="14337" max="14337" width="3.7109375" customWidth="1"/>
    <col min="14338" max="14338" width="30.85546875" customWidth="1"/>
    <col min="14339" max="14339" width="12.28515625" customWidth="1"/>
    <col min="14340" max="14340" width="7.7109375" customWidth="1"/>
    <col min="14341" max="14341" width="12.42578125" customWidth="1"/>
    <col min="14343" max="14343" width="6" customWidth="1"/>
    <col min="14346" max="14346" width="7" customWidth="1"/>
    <col min="14349" max="14349" width="6.5703125" customWidth="1"/>
    <col min="14350" max="14350" width="6.28515625" customWidth="1"/>
    <col min="14351" max="14351" width="11.7109375" customWidth="1"/>
    <col min="14353" max="14353" width="12.28515625" customWidth="1"/>
    <col min="14593" max="14593" width="3.7109375" customWidth="1"/>
    <col min="14594" max="14594" width="30.85546875" customWidth="1"/>
    <col min="14595" max="14595" width="12.28515625" customWidth="1"/>
    <col min="14596" max="14596" width="7.7109375" customWidth="1"/>
    <col min="14597" max="14597" width="12.42578125" customWidth="1"/>
    <col min="14599" max="14599" width="6" customWidth="1"/>
    <col min="14602" max="14602" width="7" customWidth="1"/>
    <col min="14605" max="14605" width="6.5703125" customWidth="1"/>
    <col min="14606" max="14606" width="6.28515625" customWidth="1"/>
    <col min="14607" max="14607" width="11.7109375" customWidth="1"/>
    <col min="14609" max="14609" width="12.28515625" customWidth="1"/>
    <col min="14849" max="14849" width="3.7109375" customWidth="1"/>
    <col min="14850" max="14850" width="30.85546875" customWidth="1"/>
    <col min="14851" max="14851" width="12.28515625" customWidth="1"/>
    <col min="14852" max="14852" width="7.7109375" customWidth="1"/>
    <col min="14853" max="14853" width="12.42578125" customWidth="1"/>
    <col min="14855" max="14855" width="6" customWidth="1"/>
    <col min="14858" max="14858" width="7" customWidth="1"/>
    <col min="14861" max="14861" width="6.5703125" customWidth="1"/>
    <col min="14862" max="14862" width="6.28515625" customWidth="1"/>
    <col min="14863" max="14863" width="11.7109375" customWidth="1"/>
    <col min="14865" max="14865" width="12.28515625" customWidth="1"/>
    <col min="15105" max="15105" width="3.7109375" customWidth="1"/>
    <col min="15106" max="15106" width="30.85546875" customWidth="1"/>
    <col min="15107" max="15107" width="12.28515625" customWidth="1"/>
    <col min="15108" max="15108" width="7.7109375" customWidth="1"/>
    <col min="15109" max="15109" width="12.42578125" customWidth="1"/>
    <col min="15111" max="15111" width="6" customWidth="1"/>
    <col min="15114" max="15114" width="7" customWidth="1"/>
    <col min="15117" max="15117" width="6.5703125" customWidth="1"/>
    <col min="15118" max="15118" width="6.28515625" customWidth="1"/>
    <col min="15119" max="15119" width="11.7109375" customWidth="1"/>
    <col min="15121" max="15121" width="12.28515625" customWidth="1"/>
    <col min="15361" max="15361" width="3.7109375" customWidth="1"/>
    <col min="15362" max="15362" width="30.85546875" customWidth="1"/>
    <col min="15363" max="15363" width="12.28515625" customWidth="1"/>
    <col min="15364" max="15364" width="7.7109375" customWidth="1"/>
    <col min="15365" max="15365" width="12.42578125" customWidth="1"/>
    <col min="15367" max="15367" width="6" customWidth="1"/>
    <col min="15370" max="15370" width="7" customWidth="1"/>
    <col min="15373" max="15373" width="6.5703125" customWidth="1"/>
    <col min="15374" max="15374" width="6.28515625" customWidth="1"/>
    <col min="15375" max="15375" width="11.7109375" customWidth="1"/>
    <col min="15377" max="15377" width="12.28515625" customWidth="1"/>
    <col min="15617" max="15617" width="3.7109375" customWidth="1"/>
    <col min="15618" max="15618" width="30.85546875" customWidth="1"/>
    <col min="15619" max="15619" width="12.28515625" customWidth="1"/>
    <col min="15620" max="15620" width="7.7109375" customWidth="1"/>
    <col min="15621" max="15621" width="12.42578125" customWidth="1"/>
    <col min="15623" max="15623" width="6" customWidth="1"/>
    <col min="15626" max="15626" width="7" customWidth="1"/>
    <col min="15629" max="15629" width="6.5703125" customWidth="1"/>
    <col min="15630" max="15630" width="6.28515625" customWidth="1"/>
    <col min="15631" max="15631" width="11.7109375" customWidth="1"/>
    <col min="15633" max="15633" width="12.28515625" customWidth="1"/>
    <col min="15873" max="15873" width="3.7109375" customWidth="1"/>
    <col min="15874" max="15874" width="30.85546875" customWidth="1"/>
    <col min="15875" max="15875" width="12.28515625" customWidth="1"/>
    <col min="15876" max="15876" width="7.7109375" customWidth="1"/>
    <col min="15877" max="15877" width="12.42578125" customWidth="1"/>
    <col min="15879" max="15879" width="6" customWidth="1"/>
    <col min="15882" max="15882" width="7" customWidth="1"/>
    <col min="15885" max="15885" width="6.5703125" customWidth="1"/>
    <col min="15886" max="15886" width="6.28515625" customWidth="1"/>
    <col min="15887" max="15887" width="11.7109375" customWidth="1"/>
    <col min="15889" max="15889" width="12.28515625" customWidth="1"/>
    <col min="16129" max="16129" width="3.7109375" customWidth="1"/>
    <col min="16130" max="16130" width="30.85546875" customWidth="1"/>
    <col min="16131" max="16131" width="12.28515625" customWidth="1"/>
    <col min="16132" max="16132" width="7.7109375" customWidth="1"/>
    <col min="16133" max="16133" width="12.42578125" customWidth="1"/>
    <col min="16135" max="16135" width="6" customWidth="1"/>
    <col min="16138" max="16138" width="7" customWidth="1"/>
    <col min="16141" max="16141" width="6.5703125" customWidth="1"/>
    <col min="16142" max="16142" width="6.28515625" customWidth="1"/>
    <col min="16143" max="16143" width="11.7109375" customWidth="1"/>
    <col min="16145" max="16145" width="12.28515625" customWidth="1"/>
  </cols>
  <sheetData>
    <row r="1" spans="1:17" x14ac:dyDescent="0.2">
      <c r="A1" s="24" t="s">
        <v>975</v>
      </c>
      <c r="B1" s="25"/>
      <c r="C1" s="25"/>
      <c r="D1" s="25"/>
    </row>
    <row r="2" spans="1:17" x14ac:dyDescent="0.2">
      <c r="A2" s="24"/>
      <c r="B2" s="25"/>
      <c r="C2" s="25"/>
      <c r="D2" s="25"/>
      <c r="Q2" t="s">
        <v>211</v>
      </c>
    </row>
    <row r="3" spans="1:17" x14ac:dyDescent="0.2">
      <c r="A3" s="830" t="s">
        <v>737</v>
      </c>
      <c r="B3" s="831"/>
      <c r="C3" s="831"/>
      <c r="D3" s="831"/>
      <c r="E3" s="831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</row>
    <row r="4" spans="1:17" x14ac:dyDescent="0.2">
      <c r="C4" s="833" t="s">
        <v>38</v>
      </c>
      <c r="D4" s="833"/>
      <c r="E4" s="834"/>
      <c r="F4" s="835" t="s">
        <v>42</v>
      </c>
      <c r="G4" s="833"/>
      <c r="H4" s="836"/>
      <c r="I4" s="837" t="s">
        <v>145</v>
      </c>
      <c r="J4" s="833"/>
      <c r="K4" s="834"/>
      <c r="L4" s="835" t="s">
        <v>83</v>
      </c>
      <c r="M4" s="833"/>
      <c r="N4" s="836"/>
      <c r="O4" s="837" t="s">
        <v>212</v>
      </c>
      <c r="P4" s="833"/>
      <c r="Q4" s="833"/>
    </row>
    <row r="5" spans="1:17" ht="36" x14ac:dyDescent="0.2">
      <c r="A5" s="26" t="s">
        <v>213</v>
      </c>
      <c r="B5" s="26" t="s">
        <v>214</v>
      </c>
      <c r="C5" s="26" t="s">
        <v>215</v>
      </c>
      <c r="D5" s="26" t="s">
        <v>216</v>
      </c>
      <c r="E5" s="27" t="s">
        <v>217</v>
      </c>
      <c r="F5" s="28" t="s">
        <v>215</v>
      </c>
      <c r="G5" s="26" t="s">
        <v>216</v>
      </c>
      <c r="H5" s="29" t="s">
        <v>217</v>
      </c>
      <c r="I5" s="30" t="s">
        <v>215</v>
      </c>
      <c r="J5" s="26" t="s">
        <v>216</v>
      </c>
      <c r="K5" s="27" t="s">
        <v>217</v>
      </c>
      <c r="L5" s="28" t="s">
        <v>215</v>
      </c>
      <c r="M5" s="26" t="s">
        <v>216</v>
      </c>
      <c r="N5" s="29" t="s">
        <v>217</v>
      </c>
      <c r="O5" s="30" t="s">
        <v>215</v>
      </c>
      <c r="P5" s="26" t="s">
        <v>216</v>
      </c>
      <c r="Q5" s="26" t="s">
        <v>217</v>
      </c>
    </row>
    <row r="6" spans="1:17" ht="35.25" customHeight="1" x14ac:dyDescent="0.2">
      <c r="A6" s="31" t="s">
        <v>218</v>
      </c>
      <c r="B6" s="31" t="s">
        <v>219</v>
      </c>
      <c r="C6" s="33">
        <v>3222337</v>
      </c>
      <c r="D6" s="32"/>
      <c r="E6" s="33">
        <v>2850886</v>
      </c>
      <c r="F6" s="34">
        <v>7177</v>
      </c>
      <c r="G6" s="36"/>
      <c r="H6" s="35"/>
      <c r="I6" s="33"/>
      <c r="J6" s="32"/>
      <c r="K6" s="33"/>
      <c r="L6" s="34"/>
      <c r="M6" s="36"/>
      <c r="N6" s="35"/>
      <c r="O6" s="36">
        <f>C6+F6+I6+L6</f>
        <v>3229514</v>
      </c>
      <c r="P6" s="32"/>
      <c r="Q6" s="32">
        <f>E6+H6+K6+N6</f>
        <v>2850886</v>
      </c>
    </row>
    <row r="7" spans="1:17" ht="19.5" customHeight="1" x14ac:dyDescent="0.2">
      <c r="A7" s="31" t="s">
        <v>220</v>
      </c>
      <c r="B7" s="31" t="s">
        <v>221</v>
      </c>
      <c r="C7" s="33">
        <v>1649157313</v>
      </c>
      <c r="D7" s="32"/>
      <c r="E7" s="33">
        <v>1628213908</v>
      </c>
      <c r="F7" s="34">
        <v>8677052</v>
      </c>
      <c r="G7" s="36"/>
      <c r="H7" s="35">
        <v>8406720</v>
      </c>
      <c r="I7" s="33">
        <v>7586890</v>
      </c>
      <c r="J7" s="32"/>
      <c r="K7" s="33">
        <v>7044989</v>
      </c>
      <c r="L7" s="34"/>
      <c r="M7" s="36"/>
      <c r="N7" s="35"/>
      <c r="O7" s="36">
        <f t="shared" ref="O7:O38" si="0">C7+F7+I7+L7</f>
        <v>1665421255</v>
      </c>
      <c r="P7" s="32"/>
      <c r="Q7" s="32">
        <f t="shared" ref="Q7:Q38" si="1">E7+H7+K7+N7</f>
        <v>1643665617</v>
      </c>
    </row>
    <row r="8" spans="1:17" ht="26.25" customHeight="1" x14ac:dyDescent="0.2">
      <c r="A8" s="31" t="s">
        <v>222</v>
      </c>
      <c r="B8" s="31" t="s">
        <v>223</v>
      </c>
      <c r="C8" s="33">
        <v>1660000</v>
      </c>
      <c r="D8" s="32"/>
      <c r="E8" s="33">
        <v>1660000</v>
      </c>
      <c r="F8" s="34"/>
      <c r="G8" s="36"/>
      <c r="H8" s="35"/>
      <c r="I8" s="33"/>
      <c r="J8" s="32"/>
      <c r="K8" s="33"/>
      <c r="L8" s="34"/>
      <c r="M8" s="36"/>
      <c r="N8" s="35"/>
      <c r="O8" s="36">
        <f t="shared" si="0"/>
        <v>1660000</v>
      </c>
      <c r="P8" s="32"/>
      <c r="Q8" s="32">
        <f t="shared" si="1"/>
        <v>1660000</v>
      </c>
    </row>
    <row r="9" spans="1:17" ht="40.5" customHeight="1" x14ac:dyDescent="0.2">
      <c r="A9" s="31" t="s">
        <v>224</v>
      </c>
      <c r="B9" s="31" t="s">
        <v>225</v>
      </c>
      <c r="C9" s="33"/>
      <c r="D9" s="32"/>
      <c r="E9" s="33"/>
      <c r="F9" s="34"/>
      <c r="G9" s="36"/>
      <c r="H9" s="35"/>
      <c r="I9" s="33"/>
      <c r="J9" s="32"/>
      <c r="K9" s="33"/>
      <c r="L9" s="34"/>
      <c r="M9" s="36"/>
      <c r="N9" s="35"/>
      <c r="O9" s="36">
        <f t="shared" si="0"/>
        <v>0</v>
      </c>
      <c r="P9" s="32"/>
      <c r="Q9" s="32">
        <f t="shared" si="1"/>
        <v>0</v>
      </c>
    </row>
    <row r="10" spans="1:17" s="5" customFormat="1" ht="37.5" customHeight="1" x14ac:dyDescent="0.2">
      <c r="A10" s="37" t="s">
        <v>226</v>
      </c>
      <c r="B10" s="37" t="s">
        <v>227</v>
      </c>
      <c r="C10" s="39">
        <f t="shared" ref="C10" si="2">SUM(C6:C9)</f>
        <v>1654039650</v>
      </c>
      <c r="D10" s="38">
        <f t="shared" ref="D10:P10" si="3">SUM(D6:D9)</f>
        <v>0</v>
      </c>
      <c r="E10" s="39">
        <f t="shared" si="3"/>
        <v>1632724794</v>
      </c>
      <c r="F10" s="40">
        <f t="shared" ref="F10" si="4">SUM(F6:F9)</f>
        <v>8684229</v>
      </c>
      <c r="G10" s="42">
        <f t="shared" si="3"/>
        <v>0</v>
      </c>
      <c r="H10" s="41">
        <f t="shared" si="3"/>
        <v>8406720</v>
      </c>
      <c r="I10" s="39">
        <f t="shared" ref="I10" si="5">SUM(I6:I9)</f>
        <v>7586890</v>
      </c>
      <c r="J10" s="38">
        <f t="shared" si="3"/>
        <v>0</v>
      </c>
      <c r="K10" s="39">
        <f t="shared" si="3"/>
        <v>7044989</v>
      </c>
      <c r="L10" s="40">
        <f t="shared" ref="L10" si="6">SUM(L6:L9)</f>
        <v>0</v>
      </c>
      <c r="M10" s="42">
        <f t="shared" si="3"/>
        <v>0</v>
      </c>
      <c r="N10" s="41">
        <f t="shared" si="3"/>
        <v>0</v>
      </c>
      <c r="O10" s="36">
        <f t="shared" si="0"/>
        <v>1670310769</v>
      </c>
      <c r="P10" s="38">
        <f t="shared" si="3"/>
        <v>0</v>
      </c>
      <c r="Q10" s="32">
        <f t="shared" si="1"/>
        <v>1648176503</v>
      </c>
    </row>
    <row r="11" spans="1:17" ht="21" customHeight="1" x14ac:dyDescent="0.2">
      <c r="A11" s="31" t="s">
        <v>228</v>
      </c>
      <c r="B11" s="31" t="s">
        <v>229</v>
      </c>
      <c r="C11" s="33">
        <v>2942254</v>
      </c>
      <c r="D11" s="32"/>
      <c r="E11" s="33">
        <v>2436908</v>
      </c>
      <c r="F11" s="34"/>
      <c r="G11" s="36"/>
      <c r="H11" s="35"/>
      <c r="I11" s="33">
        <v>541427</v>
      </c>
      <c r="J11" s="32"/>
      <c r="K11" s="33">
        <v>650890</v>
      </c>
      <c r="L11" s="34"/>
      <c r="M11" s="36"/>
      <c r="N11" s="35"/>
      <c r="O11" s="36">
        <f t="shared" si="0"/>
        <v>3483681</v>
      </c>
      <c r="P11" s="32"/>
      <c r="Q11" s="32">
        <f t="shared" si="1"/>
        <v>3087798</v>
      </c>
    </row>
    <row r="12" spans="1:17" ht="15" customHeight="1" x14ac:dyDescent="0.2">
      <c r="A12" s="31" t="s">
        <v>230</v>
      </c>
      <c r="B12" s="31" t="s">
        <v>231</v>
      </c>
      <c r="C12" s="33"/>
      <c r="D12" s="32"/>
      <c r="E12" s="33"/>
      <c r="F12" s="34"/>
      <c r="G12" s="36"/>
      <c r="H12" s="35"/>
      <c r="I12" s="33"/>
      <c r="J12" s="32"/>
      <c r="K12" s="33"/>
      <c r="L12" s="34"/>
      <c r="M12" s="36"/>
      <c r="N12" s="35"/>
      <c r="O12" s="36">
        <f t="shared" si="0"/>
        <v>0</v>
      </c>
      <c r="P12" s="32"/>
      <c r="Q12" s="32">
        <f t="shared" si="1"/>
        <v>0</v>
      </c>
    </row>
    <row r="13" spans="1:17" s="5" customFormat="1" ht="28.5" customHeight="1" x14ac:dyDescent="0.2">
      <c r="A13" s="37" t="s">
        <v>232</v>
      </c>
      <c r="B13" s="37" t="s">
        <v>233</v>
      </c>
      <c r="C13" s="39">
        <f t="shared" ref="C13" si="7">SUM(C11:C12)</f>
        <v>2942254</v>
      </c>
      <c r="D13" s="38">
        <f t="shared" ref="D13:P13" si="8">SUM(D11:D12)</f>
        <v>0</v>
      </c>
      <c r="E13" s="39">
        <f t="shared" si="8"/>
        <v>2436908</v>
      </c>
      <c r="F13" s="40">
        <f t="shared" ref="F13" si="9">SUM(F11:F12)</f>
        <v>0</v>
      </c>
      <c r="G13" s="42">
        <f t="shared" si="8"/>
        <v>0</v>
      </c>
      <c r="H13" s="41">
        <f t="shared" si="8"/>
        <v>0</v>
      </c>
      <c r="I13" s="39">
        <f t="shared" ref="I13" si="10">SUM(I11:I12)</f>
        <v>541427</v>
      </c>
      <c r="J13" s="38">
        <f t="shared" si="8"/>
        <v>0</v>
      </c>
      <c r="K13" s="39">
        <f t="shared" si="8"/>
        <v>650890</v>
      </c>
      <c r="L13" s="40">
        <f t="shared" ref="L13" si="11">SUM(L11:L12)</f>
        <v>0</v>
      </c>
      <c r="M13" s="42">
        <f t="shared" si="8"/>
        <v>0</v>
      </c>
      <c r="N13" s="41">
        <f t="shared" si="8"/>
        <v>0</v>
      </c>
      <c r="O13" s="36">
        <f t="shared" si="0"/>
        <v>3483681</v>
      </c>
      <c r="P13" s="38">
        <f t="shared" si="8"/>
        <v>0</v>
      </c>
      <c r="Q13" s="32">
        <f t="shared" si="1"/>
        <v>3087798</v>
      </c>
    </row>
    <row r="14" spans="1:17" ht="28.5" customHeight="1" x14ac:dyDescent="0.2">
      <c r="A14" s="31" t="s">
        <v>234</v>
      </c>
      <c r="B14" s="31" t="s">
        <v>235</v>
      </c>
      <c r="C14" s="33">
        <v>124101</v>
      </c>
      <c r="D14" s="32"/>
      <c r="E14" s="33">
        <v>124112</v>
      </c>
      <c r="F14" s="34"/>
      <c r="G14" s="36"/>
      <c r="H14" s="35"/>
      <c r="I14" s="33"/>
      <c r="J14" s="32"/>
      <c r="K14" s="33"/>
      <c r="L14" s="34"/>
      <c r="M14" s="36"/>
      <c r="N14" s="35"/>
      <c r="O14" s="36">
        <f t="shared" si="0"/>
        <v>124101</v>
      </c>
      <c r="P14" s="32"/>
      <c r="Q14" s="32">
        <f t="shared" si="1"/>
        <v>124112</v>
      </c>
    </row>
    <row r="15" spans="1:17" ht="33.75" customHeight="1" x14ac:dyDescent="0.2">
      <c r="A15" s="31" t="s">
        <v>236</v>
      </c>
      <c r="B15" s="31" t="s">
        <v>237</v>
      </c>
      <c r="C15" s="33">
        <v>843811</v>
      </c>
      <c r="D15" s="32"/>
      <c r="E15" s="33">
        <v>839008</v>
      </c>
      <c r="F15" s="34">
        <v>61465</v>
      </c>
      <c r="G15" s="36"/>
      <c r="H15" s="35">
        <v>46265</v>
      </c>
      <c r="I15" s="33">
        <v>744095</v>
      </c>
      <c r="J15" s="32"/>
      <c r="K15" s="33">
        <v>132180</v>
      </c>
      <c r="L15" s="34">
        <v>11595</v>
      </c>
      <c r="M15" s="36"/>
      <c r="N15" s="35">
        <v>17430</v>
      </c>
      <c r="O15" s="36">
        <f t="shared" si="0"/>
        <v>1660966</v>
      </c>
      <c r="P15" s="32"/>
      <c r="Q15" s="32">
        <f t="shared" si="1"/>
        <v>1034883</v>
      </c>
    </row>
    <row r="16" spans="1:17" ht="18.75" customHeight="1" x14ac:dyDescent="0.2">
      <c r="A16" s="31" t="s">
        <v>238</v>
      </c>
      <c r="B16" s="31" t="s">
        <v>239</v>
      </c>
      <c r="C16" s="33">
        <v>233951746</v>
      </c>
      <c r="D16" s="32"/>
      <c r="E16" s="33">
        <v>687764572</v>
      </c>
      <c r="F16" s="34">
        <v>847653</v>
      </c>
      <c r="G16" s="36"/>
      <c r="H16" s="35">
        <v>1696141</v>
      </c>
      <c r="I16" s="33">
        <v>683311</v>
      </c>
      <c r="J16" s="32"/>
      <c r="K16" s="33">
        <v>3471592</v>
      </c>
      <c r="L16" s="34">
        <v>43469</v>
      </c>
      <c r="M16" s="36"/>
      <c r="N16" s="35">
        <v>48582</v>
      </c>
      <c r="O16" s="36">
        <f t="shared" si="0"/>
        <v>235526179</v>
      </c>
      <c r="P16" s="32"/>
      <c r="Q16" s="32">
        <f t="shared" si="1"/>
        <v>692980887</v>
      </c>
    </row>
    <row r="17" spans="1:17" ht="22.5" customHeight="1" x14ac:dyDescent="0.2">
      <c r="A17" s="31" t="s">
        <v>240</v>
      </c>
      <c r="B17" s="31" t="s">
        <v>241</v>
      </c>
      <c r="C17" s="33"/>
      <c r="D17" s="32"/>
      <c r="E17" s="33"/>
      <c r="F17" s="34"/>
      <c r="G17" s="36"/>
      <c r="H17" s="35"/>
      <c r="I17" s="33"/>
      <c r="J17" s="32"/>
      <c r="K17" s="33"/>
      <c r="L17" s="34"/>
      <c r="M17" s="36"/>
      <c r="N17" s="35"/>
      <c r="O17" s="36"/>
      <c r="P17" s="32"/>
      <c r="Q17" s="32"/>
    </row>
    <row r="18" spans="1:17" s="5" customFormat="1" ht="21" customHeight="1" x14ac:dyDescent="0.2">
      <c r="A18" s="37" t="s">
        <v>242</v>
      </c>
      <c r="B18" s="37" t="s">
        <v>243</v>
      </c>
      <c r="C18" s="39">
        <f t="shared" ref="C18" si="12">SUM(C14:C17)</f>
        <v>234919658</v>
      </c>
      <c r="D18" s="38">
        <f t="shared" ref="D18:P18" si="13">SUM(D14:D17)</f>
        <v>0</v>
      </c>
      <c r="E18" s="39">
        <f t="shared" si="13"/>
        <v>688727692</v>
      </c>
      <c r="F18" s="40">
        <f t="shared" ref="F18" si="14">SUM(F14:F17)</f>
        <v>909118</v>
      </c>
      <c r="G18" s="42">
        <f t="shared" si="13"/>
        <v>0</v>
      </c>
      <c r="H18" s="41">
        <f t="shared" si="13"/>
        <v>1742406</v>
      </c>
      <c r="I18" s="39">
        <f t="shared" ref="I18" si="15">SUM(I14:I17)</f>
        <v>1427406</v>
      </c>
      <c r="J18" s="38">
        <f t="shared" si="13"/>
        <v>0</v>
      </c>
      <c r="K18" s="39">
        <f t="shared" si="13"/>
        <v>3603772</v>
      </c>
      <c r="L18" s="40">
        <f t="shared" ref="L18" si="16">SUM(L14:L17)</f>
        <v>55064</v>
      </c>
      <c r="M18" s="42">
        <f t="shared" si="13"/>
        <v>0</v>
      </c>
      <c r="N18" s="41">
        <f t="shared" si="13"/>
        <v>66012</v>
      </c>
      <c r="O18" s="36">
        <f t="shared" si="0"/>
        <v>237311246</v>
      </c>
      <c r="P18" s="38">
        <f t="shared" si="13"/>
        <v>0</v>
      </c>
      <c r="Q18" s="32">
        <f t="shared" si="1"/>
        <v>694139882</v>
      </c>
    </row>
    <row r="19" spans="1:17" ht="25.5" customHeight="1" x14ac:dyDescent="0.2">
      <c r="A19" s="31" t="s">
        <v>244</v>
      </c>
      <c r="B19" s="31" t="s">
        <v>245</v>
      </c>
      <c r="C19" s="33">
        <v>3118940</v>
      </c>
      <c r="D19" s="32"/>
      <c r="E19" s="33">
        <v>4360949</v>
      </c>
      <c r="F19" s="34">
        <v>410725</v>
      </c>
      <c r="G19" s="36"/>
      <c r="H19" s="35">
        <v>6599</v>
      </c>
      <c r="I19" s="33">
        <v>138776</v>
      </c>
      <c r="J19" s="32"/>
      <c r="K19" s="33">
        <v>46126</v>
      </c>
      <c r="L19" s="34"/>
      <c r="M19" s="36"/>
      <c r="N19" s="35"/>
      <c r="O19" s="36">
        <f t="shared" si="0"/>
        <v>3668441</v>
      </c>
      <c r="P19" s="32"/>
      <c r="Q19" s="32">
        <f t="shared" si="1"/>
        <v>4413674</v>
      </c>
    </row>
    <row r="20" spans="1:17" ht="24" x14ac:dyDescent="0.2">
      <c r="A20" s="31" t="s">
        <v>246</v>
      </c>
      <c r="B20" s="31" t="s">
        <v>247</v>
      </c>
      <c r="C20" s="33">
        <v>12049987</v>
      </c>
      <c r="D20" s="32"/>
      <c r="E20" s="33">
        <v>18725154</v>
      </c>
      <c r="F20" s="34">
        <v>22990</v>
      </c>
      <c r="G20" s="36"/>
      <c r="H20" s="35"/>
      <c r="I20" s="33">
        <v>942013</v>
      </c>
      <c r="J20" s="32"/>
      <c r="K20" s="33">
        <v>1047481</v>
      </c>
      <c r="L20" s="34"/>
      <c r="M20" s="36"/>
      <c r="N20" s="35"/>
      <c r="O20" s="36">
        <f t="shared" si="0"/>
        <v>13014990</v>
      </c>
      <c r="P20" s="32"/>
      <c r="Q20" s="32">
        <f t="shared" si="1"/>
        <v>19772635</v>
      </c>
    </row>
    <row r="21" spans="1:17" ht="23.25" customHeight="1" x14ac:dyDescent="0.2">
      <c r="A21" s="31" t="s">
        <v>248</v>
      </c>
      <c r="B21" s="31" t="s">
        <v>249</v>
      </c>
      <c r="C21" s="33">
        <v>3681605</v>
      </c>
      <c r="D21" s="32"/>
      <c r="E21" s="33">
        <v>3654625</v>
      </c>
      <c r="F21" s="34"/>
      <c r="G21" s="36"/>
      <c r="H21" s="35"/>
      <c r="I21" s="33"/>
      <c r="J21" s="32"/>
      <c r="K21" s="33"/>
      <c r="L21" s="34"/>
      <c r="M21" s="36"/>
      <c r="N21" s="35"/>
      <c r="O21" s="36">
        <f t="shared" si="0"/>
        <v>3681605</v>
      </c>
      <c r="P21" s="32"/>
      <c r="Q21" s="32">
        <f t="shared" si="1"/>
        <v>3654625</v>
      </c>
    </row>
    <row r="22" spans="1:17" s="5" customFormat="1" ht="24" customHeight="1" x14ac:dyDescent="0.2">
      <c r="A22" s="37" t="s">
        <v>250</v>
      </c>
      <c r="B22" s="37" t="s">
        <v>251</v>
      </c>
      <c r="C22" s="39">
        <f t="shared" ref="C22" si="17">SUM(C19:C21)</f>
        <v>18850532</v>
      </c>
      <c r="D22" s="38">
        <f t="shared" ref="D22:P22" si="18">SUM(D19:D21)</f>
        <v>0</v>
      </c>
      <c r="E22" s="39">
        <f t="shared" si="18"/>
        <v>26740728</v>
      </c>
      <c r="F22" s="40">
        <f t="shared" ref="F22" si="19">SUM(F19:F21)</f>
        <v>433715</v>
      </c>
      <c r="G22" s="42">
        <f t="shared" si="18"/>
        <v>0</v>
      </c>
      <c r="H22" s="41">
        <f t="shared" si="18"/>
        <v>6599</v>
      </c>
      <c r="I22" s="39">
        <f t="shared" ref="I22" si="20">SUM(I19:I21)</f>
        <v>1080789</v>
      </c>
      <c r="J22" s="38">
        <f t="shared" si="18"/>
        <v>0</v>
      </c>
      <c r="K22" s="39">
        <f t="shared" si="18"/>
        <v>1093607</v>
      </c>
      <c r="L22" s="40">
        <f t="shared" ref="L22" si="21">SUM(L19:L21)</f>
        <v>0</v>
      </c>
      <c r="M22" s="42">
        <f t="shared" si="18"/>
        <v>0</v>
      </c>
      <c r="N22" s="41">
        <f t="shared" si="18"/>
        <v>0</v>
      </c>
      <c r="O22" s="36">
        <f t="shared" si="0"/>
        <v>20365036</v>
      </c>
      <c r="P22" s="38">
        <f t="shared" si="18"/>
        <v>0</v>
      </c>
      <c r="Q22" s="32">
        <f t="shared" si="1"/>
        <v>27840934</v>
      </c>
    </row>
    <row r="23" spans="1:17" s="5" customFormat="1" ht="40.5" customHeight="1" x14ac:dyDescent="0.2">
      <c r="A23" s="37" t="s">
        <v>252</v>
      </c>
      <c r="B23" s="37" t="s">
        <v>253</v>
      </c>
      <c r="C23" s="39">
        <v>-6760171</v>
      </c>
      <c r="D23" s="38"/>
      <c r="E23" s="39">
        <v>869857</v>
      </c>
      <c r="F23" s="40">
        <v>-10198</v>
      </c>
      <c r="G23" s="42"/>
      <c r="H23" s="41">
        <v>2608</v>
      </c>
      <c r="I23" s="39">
        <v>373911</v>
      </c>
      <c r="J23" s="38"/>
      <c r="K23" s="39">
        <v>603151</v>
      </c>
      <c r="L23" s="40"/>
      <c r="M23" s="42"/>
      <c r="N23" s="41"/>
      <c r="O23" s="36">
        <f t="shared" si="0"/>
        <v>-6396458</v>
      </c>
      <c r="P23" s="38"/>
      <c r="Q23" s="32">
        <f t="shared" si="1"/>
        <v>1475616</v>
      </c>
    </row>
    <row r="24" spans="1:17" s="5" customFormat="1" ht="30.75" customHeight="1" x14ac:dyDescent="0.2">
      <c r="A24" s="37" t="s">
        <v>254</v>
      </c>
      <c r="B24" s="37" t="s">
        <v>255</v>
      </c>
      <c r="C24" s="39"/>
      <c r="D24" s="38"/>
      <c r="E24" s="39"/>
      <c r="F24" s="40"/>
      <c r="G24" s="42"/>
      <c r="H24" s="41"/>
      <c r="I24" s="39"/>
      <c r="J24" s="38"/>
      <c r="K24" s="39"/>
      <c r="L24" s="40"/>
      <c r="M24" s="42"/>
      <c r="N24" s="41"/>
      <c r="O24" s="36">
        <f t="shared" si="0"/>
        <v>0</v>
      </c>
      <c r="P24" s="38"/>
      <c r="Q24" s="32">
        <f t="shared" si="1"/>
        <v>0</v>
      </c>
    </row>
    <row r="25" spans="1:17" s="5" customFormat="1" ht="26.25" customHeight="1" x14ac:dyDescent="0.2">
      <c r="A25" s="649" t="s">
        <v>256</v>
      </c>
      <c r="B25" s="649" t="s">
        <v>257</v>
      </c>
      <c r="C25" s="650">
        <f t="shared" ref="C25" si="22">C10+C13+C18+C22+C23+C24</f>
        <v>1903991923</v>
      </c>
      <c r="D25" s="651">
        <f t="shared" ref="D25:P25" si="23">D10+D13+D18+D22+D23+D24</f>
        <v>0</v>
      </c>
      <c r="E25" s="650">
        <f t="shared" si="23"/>
        <v>2351499979</v>
      </c>
      <c r="F25" s="652">
        <f t="shared" ref="F25" si="24">F10+F13+F18+F22+F23+F24</f>
        <v>10016864</v>
      </c>
      <c r="G25" s="653">
        <f t="shared" si="23"/>
        <v>0</v>
      </c>
      <c r="H25" s="654">
        <f t="shared" si="23"/>
        <v>10158333</v>
      </c>
      <c r="I25" s="650">
        <f t="shared" ref="I25" si="25">I10+I13+I18+I22+I23+I24</f>
        <v>11010423</v>
      </c>
      <c r="J25" s="651">
        <f t="shared" si="23"/>
        <v>0</v>
      </c>
      <c r="K25" s="650">
        <f t="shared" si="23"/>
        <v>12996409</v>
      </c>
      <c r="L25" s="652">
        <f t="shared" ref="L25" si="26">L10+L13+L18+L22+L23+L24</f>
        <v>55064</v>
      </c>
      <c r="M25" s="653">
        <f t="shared" si="23"/>
        <v>0</v>
      </c>
      <c r="N25" s="654">
        <f t="shared" si="23"/>
        <v>66012</v>
      </c>
      <c r="O25" s="655">
        <f t="shared" si="0"/>
        <v>1925074274</v>
      </c>
      <c r="P25" s="651">
        <f t="shared" si="23"/>
        <v>0</v>
      </c>
      <c r="Q25" s="651">
        <f t="shared" si="1"/>
        <v>2374720733</v>
      </c>
    </row>
    <row r="26" spans="1:17" ht="30" customHeight="1" x14ac:dyDescent="0.2">
      <c r="A26" s="31" t="s">
        <v>258</v>
      </c>
      <c r="B26" s="31" t="s">
        <v>259</v>
      </c>
      <c r="C26" s="134">
        <v>1675273075</v>
      </c>
      <c r="D26" s="32"/>
      <c r="E26" s="19">
        <v>1675862560</v>
      </c>
      <c r="F26" s="34">
        <v>19318372</v>
      </c>
      <c r="G26" s="36"/>
      <c r="H26" s="35">
        <v>19318372</v>
      </c>
      <c r="I26" s="33">
        <v>19227791</v>
      </c>
      <c r="J26" s="32"/>
      <c r="K26" s="33">
        <v>19227791</v>
      </c>
      <c r="L26" s="34">
        <v>276623</v>
      </c>
      <c r="M26" s="36"/>
      <c r="N26" s="35">
        <v>276623</v>
      </c>
      <c r="O26" s="36">
        <f t="shared" si="0"/>
        <v>1714095861</v>
      </c>
      <c r="P26" s="32"/>
      <c r="Q26" s="32">
        <f t="shared" si="1"/>
        <v>1714685346</v>
      </c>
    </row>
    <row r="27" spans="1:17" ht="16.5" customHeight="1" x14ac:dyDescent="0.2">
      <c r="A27" s="31" t="s">
        <v>260</v>
      </c>
      <c r="B27" s="31" t="s">
        <v>261</v>
      </c>
      <c r="C27" s="33">
        <v>-210597728</v>
      </c>
      <c r="D27" s="32"/>
      <c r="E27" s="33">
        <v>-242619986</v>
      </c>
      <c r="F27" s="34">
        <v>-11939315</v>
      </c>
      <c r="G27" s="36"/>
      <c r="H27" s="35">
        <v>-12143789</v>
      </c>
      <c r="I27" s="33">
        <v>-12155957</v>
      </c>
      <c r="J27" s="32"/>
      <c r="K27" s="33">
        <v>-13647561</v>
      </c>
      <c r="L27" s="34">
        <v>-154578</v>
      </c>
      <c r="M27" s="36"/>
      <c r="N27" s="35">
        <v>-245519</v>
      </c>
      <c r="O27" s="36">
        <f t="shared" si="0"/>
        <v>-234847578</v>
      </c>
      <c r="P27" s="32"/>
      <c r="Q27" s="32">
        <f t="shared" si="1"/>
        <v>-268656855</v>
      </c>
    </row>
    <row r="28" spans="1:17" ht="27" customHeight="1" x14ac:dyDescent="0.2">
      <c r="A28" s="31" t="s">
        <v>262</v>
      </c>
      <c r="B28" s="31" t="s">
        <v>263</v>
      </c>
      <c r="C28" s="33"/>
      <c r="D28" s="32"/>
      <c r="E28" s="33"/>
      <c r="F28" s="34"/>
      <c r="G28" s="36"/>
      <c r="H28" s="35"/>
      <c r="I28" s="33"/>
      <c r="J28" s="32"/>
      <c r="K28" s="33"/>
      <c r="L28" s="34"/>
      <c r="M28" s="36"/>
      <c r="N28" s="35"/>
      <c r="O28" s="36">
        <f t="shared" si="0"/>
        <v>0</v>
      </c>
      <c r="P28" s="32"/>
      <c r="Q28" s="32">
        <f t="shared" si="1"/>
        <v>0</v>
      </c>
    </row>
    <row r="29" spans="1:17" ht="26.25" customHeight="1" x14ac:dyDescent="0.2">
      <c r="A29" s="31" t="s">
        <v>264</v>
      </c>
      <c r="B29" s="31" t="s">
        <v>265</v>
      </c>
      <c r="C29" s="33">
        <v>-32022258</v>
      </c>
      <c r="D29" s="32"/>
      <c r="E29" s="33">
        <v>128460404</v>
      </c>
      <c r="F29" s="34">
        <v>-204474</v>
      </c>
      <c r="G29" s="36"/>
      <c r="H29" s="35">
        <v>463431</v>
      </c>
      <c r="I29" s="33">
        <v>-1491604</v>
      </c>
      <c r="J29" s="32"/>
      <c r="K29" s="33">
        <v>831614</v>
      </c>
      <c r="L29" s="34">
        <v>-90941</v>
      </c>
      <c r="M29" s="36"/>
      <c r="N29" s="35">
        <v>-31104</v>
      </c>
      <c r="O29" s="36">
        <f t="shared" si="0"/>
        <v>-33809277</v>
      </c>
      <c r="P29" s="32"/>
      <c r="Q29" s="32">
        <f t="shared" si="1"/>
        <v>129724345</v>
      </c>
    </row>
    <row r="30" spans="1:17" s="5" customFormat="1" ht="26.25" customHeight="1" x14ac:dyDescent="0.2">
      <c r="A30" s="37" t="s">
        <v>266</v>
      </c>
      <c r="B30" s="37" t="s">
        <v>267</v>
      </c>
      <c r="C30" s="39">
        <f t="shared" ref="C30" si="27">SUM(C26:C29)</f>
        <v>1432653089</v>
      </c>
      <c r="D30" s="38">
        <f t="shared" ref="D30:P30" si="28">SUM(D26:D29)</f>
        <v>0</v>
      </c>
      <c r="E30" s="39">
        <f t="shared" si="28"/>
        <v>1561702978</v>
      </c>
      <c r="F30" s="40">
        <f t="shared" ref="F30" si="29">SUM(F26:F29)</f>
        <v>7174583</v>
      </c>
      <c r="G30" s="42">
        <f t="shared" si="28"/>
        <v>0</v>
      </c>
      <c r="H30" s="41">
        <f t="shared" si="28"/>
        <v>7638014</v>
      </c>
      <c r="I30" s="39">
        <f t="shared" ref="I30" si="30">SUM(I26:I29)</f>
        <v>5580230</v>
      </c>
      <c r="J30" s="38">
        <f t="shared" si="28"/>
        <v>0</v>
      </c>
      <c r="K30" s="39">
        <f t="shared" si="28"/>
        <v>6411844</v>
      </c>
      <c r="L30" s="40">
        <f t="shared" ref="L30" si="31">SUM(L26:L29)</f>
        <v>31104</v>
      </c>
      <c r="M30" s="42">
        <f t="shared" si="28"/>
        <v>0</v>
      </c>
      <c r="N30" s="41">
        <f t="shared" si="28"/>
        <v>0</v>
      </c>
      <c r="O30" s="36">
        <f t="shared" si="0"/>
        <v>1445439006</v>
      </c>
      <c r="P30" s="38">
        <f t="shared" si="28"/>
        <v>0</v>
      </c>
      <c r="Q30" s="38">
        <f t="shared" si="1"/>
        <v>1575752836</v>
      </c>
    </row>
    <row r="31" spans="1:17" ht="22.5" customHeight="1" x14ac:dyDescent="0.2">
      <c r="A31" s="31" t="s">
        <v>268</v>
      </c>
      <c r="B31" s="31" t="s">
        <v>269</v>
      </c>
      <c r="C31" s="33">
        <v>50000</v>
      </c>
      <c r="D31" s="32"/>
      <c r="E31" s="33">
        <v>1068258</v>
      </c>
      <c r="F31" s="34"/>
      <c r="G31" s="36"/>
      <c r="H31" s="35"/>
      <c r="I31" s="33">
        <v>1763</v>
      </c>
      <c r="J31" s="32"/>
      <c r="K31" s="33"/>
      <c r="L31" s="34"/>
      <c r="M31" s="36"/>
      <c r="N31" s="35"/>
      <c r="O31" s="36">
        <f t="shared" si="0"/>
        <v>51763</v>
      </c>
      <c r="P31" s="32"/>
      <c r="Q31" s="32">
        <f t="shared" si="1"/>
        <v>1068258</v>
      </c>
    </row>
    <row r="32" spans="1:17" ht="33" customHeight="1" x14ac:dyDescent="0.2">
      <c r="A32" s="31" t="s">
        <v>270</v>
      </c>
      <c r="B32" s="31" t="s">
        <v>271</v>
      </c>
      <c r="C32" s="33">
        <v>94306394</v>
      </c>
      <c r="D32" s="32"/>
      <c r="E32" s="33">
        <v>7261844</v>
      </c>
      <c r="F32" s="34">
        <v>144072</v>
      </c>
      <c r="G32" s="36"/>
      <c r="H32" s="35">
        <v>125414</v>
      </c>
      <c r="I32" s="33">
        <v>236392</v>
      </c>
      <c r="J32" s="32"/>
      <c r="K32" s="33">
        <v>1157284</v>
      </c>
      <c r="L32" s="34"/>
      <c r="M32" s="36"/>
      <c r="N32" s="35"/>
      <c r="O32" s="36">
        <f t="shared" si="0"/>
        <v>94686858</v>
      </c>
      <c r="P32" s="32"/>
      <c r="Q32" s="32">
        <f t="shared" si="1"/>
        <v>8544542</v>
      </c>
    </row>
    <row r="33" spans="1:17" ht="27" customHeight="1" x14ac:dyDescent="0.2">
      <c r="A33" s="31" t="s">
        <v>272</v>
      </c>
      <c r="B33" s="31" t="s">
        <v>273</v>
      </c>
      <c r="C33" s="33">
        <v>11453001</v>
      </c>
      <c r="D33" s="32"/>
      <c r="E33" s="33">
        <v>1482042</v>
      </c>
      <c r="F33" s="34"/>
      <c r="G33" s="36"/>
      <c r="H33" s="35"/>
      <c r="I33" s="33"/>
      <c r="J33" s="32"/>
      <c r="K33" s="33"/>
      <c r="L33" s="34"/>
      <c r="M33" s="36"/>
      <c r="N33" s="35">
        <v>66012</v>
      </c>
      <c r="O33" s="36">
        <f t="shared" si="0"/>
        <v>11453001</v>
      </c>
      <c r="P33" s="32"/>
      <c r="Q33" s="32">
        <f t="shared" si="1"/>
        <v>1548054</v>
      </c>
    </row>
    <row r="34" spans="1:17" s="5" customFormat="1" ht="21" customHeight="1" x14ac:dyDescent="0.2">
      <c r="A34" s="37" t="s">
        <v>274</v>
      </c>
      <c r="B34" s="37" t="s">
        <v>275</v>
      </c>
      <c r="C34" s="39">
        <f t="shared" ref="C34" si="32">SUM(C31:C33)</f>
        <v>105809395</v>
      </c>
      <c r="D34" s="38">
        <f t="shared" ref="D34:P34" si="33">SUM(D31:D33)</f>
        <v>0</v>
      </c>
      <c r="E34" s="39">
        <f t="shared" si="33"/>
        <v>9812144</v>
      </c>
      <c r="F34" s="40">
        <f t="shared" ref="F34" si="34">SUM(F31:F33)</f>
        <v>144072</v>
      </c>
      <c r="G34" s="42">
        <f t="shared" si="33"/>
        <v>0</v>
      </c>
      <c r="H34" s="41">
        <f t="shared" si="33"/>
        <v>125414</v>
      </c>
      <c r="I34" s="39">
        <f t="shared" ref="I34" si="35">SUM(I31:I33)</f>
        <v>238155</v>
      </c>
      <c r="J34" s="38">
        <f t="shared" si="33"/>
        <v>0</v>
      </c>
      <c r="K34" s="39">
        <f t="shared" si="33"/>
        <v>1157284</v>
      </c>
      <c r="L34" s="40">
        <f t="shared" ref="L34" si="36">SUM(L31:L33)</f>
        <v>0</v>
      </c>
      <c r="M34" s="42">
        <f t="shared" si="33"/>
        <v>0</v>
      </c>
      <c r="N34" s="41">
        <f t="shared" si="33"/>
        <v>66012</v>
      </c>
      <c r="O34" s="36">
        <f t="shared" si="0"/>
        <v>106191622</v>
      </c>
      <c r="P34" s="38">
        <f t="shared" si="33"/>
        <v>0</v>
      </c>
      <c r="Q34" s="38">
        <f t="shared" si="1"/>
        <v>11160854</v>
      </c>
    </row>
    <row r="35" spans="1:17" s="5" customFormat="1" ht="28.5" customHeight="1" x14ac:dyDescent="0.2">
      <c r="A35" s="37" t="s">
        <v>276</v>
      </c>
      <c r="B35" s="37" t="s">
        <v>277</v>
      </c>
      <c r="C35" s="39"/>
      <c r="D35" s="38"/>
      <c r="E35" s="39"/>
      <c r="F35" s="40"/>
      <c r="G35" s="42"/>
      <c r="H35" s="41"/>
      <c r="I35" s="39"/>
      <c r="J35" s="38"/>
      <c r="K35" s="39"/>
      <c r="L35" s="40"/>
      <c r="M35" s="42"/>
      <c r="N35" s="41"/>
      <c r="O35" s="36">
        <f t="shared" si="0"/>
        <v>0</v>
      </c>
      <c r="P35" s="38"/>
      <c r="Q35" s="32">
        <f t="shared" si="1"/>
        <v>0</v>
      </c>
    </row>
    <row r="36" spans="1:17" s="5" customFormat="1" ht="33.75" customHeight="1" x14ac:dyDescent="0.2">
      <c r="A36" s="37" t="s">
        <v>278</v>
      </c>
      <c r="B36" s="37" t="s">
        <v>279</v>
      </c>
      <c r="C36" s="39"/>
      <c r="D36" s="38"/>
      <c r="E36" s="39"/>
      <c r="F36" s="40"/>
      <c r="G36" s="42"/>
      <c r="H36" s="41"/>
      <c r="I36" s="39"/>
      <c r="J36" s="38"/>
      <c r="K36" s="39"/>
      <c r="L36" s="40"/>
      <c r="M36" s="42"/>
      <c r="N36" s="41"/>
      <c r="O36" s="36">
        <f t="shared" si="0"/>
        <v>0</v>
      </c>
      <c r="P36" s="38"/>
      <c r="Q36" s="32">
        <f t="shared" si="1"/>
        <v>0</v>
      </c>
    </row>
    <row r="37" spans="1:17" s="5" customFormat="1" ht="27.75" customHeight="1" x14ac:dyDescent="0.2">
      <c r="A37" s="37" t="s">
        <v>280</v>
      </c>
      <c r="B37" s="37" t="s">
        <v>281</v>
      </c>
      <c r="C37" s="39">
        <v>365529439</v>
      </c>
      <c r="D37" s="38"/>
      <c r="E37" s="39">
        <v>779984857</v>
      </c>
      <c r="F37" s="40">
        <v>2698209</v>
      </c>
      <c r="G37" s="42"/>
      <c r="H37" s="41">
        <v>2394905</v>
      </c>
      <c r="I37" s="39">
        <v>5192038</v>
      </c>
      <c r="J37" s="38"/>
      <c r="K37" s="39">
        <v>5427281</v>
      </c>
      <c r="L37" s="40">
        <v>23960</v>
      </c>
      <c r="M37" s="42"/>
      <c r="N37" s="41"/>
      <c r="O37" s="36">
        <f t="shared" si="0"/>
        <v>373443646</v>
      </c>
      <c r="P37" s="38"/>
      <c r="Q37" s="38">
        <f t="shared" si="1"/>
        <v>787807043</v>
      </c>
    </row>
    <row r="38" spans="1:17" s="5" customFormat="1" ht="43.5" customHeight="1" x14ac:dyDescent="0.2">
      <c r="A38" s="37" t="s">
        <v>282</v>
      </c>
      <c r="B38" s="649" t="s">
        <v>283</v>
      </c>
      <c r="C38" s="650">
        <f t="shared" ref="C38" si="37">C30+C34+C35+C36+C37</f>
        <v>1903991923</v>
      </c>
      <c r="D38" s="651">
        <f t="shared" ref="D38:P38" si="38">D30+D34+D35+D36+D37</f>
        <v>0</v>
      </c>
      <c r="E38" s="650">
        <f t="shared" si="38"/>
        <v>2351499979</v>
      </c>
      <c r="F38" s="652">
        <f t="shared" ref="F38" si="39">F30+F34+F35+F36+F37</f>
        <v>10016864</v>
      </c>
      <c r="G38" s="653">
        <f t="shared" si="38"/>
        <v>0</v>
      </c>
      <c r="H38" s="654">
        <f t="shared" si="38"/>
        <v>10158333</v>
      </c>
      <c r="I38" s="650">
        <f t="shared" ref="I38" si="40">I30+I34+I35+I36+I37</f>
        <v>11010423</v>
      </c>
      <c r="J38" s="651">
        <f t="shared" si="38"/>
        <v>0</v>
      </c>
      <c r="K38" s="650">
        <f t="shared" si="38"/>
        <v>12996409</v>
      </c>
      <c r="L38" s="652">
        <f t="shared" ref="L38" si="41">L30+L34+L35+L36+L37</f>
        <v>55064</v>
      </c>
      <c r="M38" s="653">
        <f t="shared" si="38"/>
        <v>0</v>
      </c>
      <c r="N38" s="654">
        <f t="shared" si="38"/>
        <v>66012</v>
      </c>
      <c r="O38" s="655">
        <f t="shared" si="0"/>
        <v>1925074274</v>
      </c>
      <c r="P38" s="651">
        <f t="shared" si="38"/>
        <v>0</v>
      </c>
      <c r="Q38" s="651">
        <f t="shared" si="1"/>
        <v>2374720733</v>
      </c>
    </row>
    <row r="39" spans="1:17" x14ac:dyDescent="0.2">
      <c r="E39" s="19"/>
      <c r="O39" s="43"/>
    </row>
    <row r="40" spans="1:17" x14ac:dyDescent="0.2">
      <c r="O40" s="43"/>
    </row>
    <row r="41" spans="1:17" x14ac:dyDescent="0.2">
      <c r="O41" s="43"/>
    </row>
  </sheetData>
  <mergeCells count="6">
    <mergeCell ref="A3:Q3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43"/>
  <sheetViews>
    <sheetView topLeftCell="A31" zoomScaleNormal="100" workbookViewId="0"/>
  </sheetViews>
  <sheetFormatPr defaultRowHeight="12.75" x14ac:dyDescent="0.2"/>
  <cols>
    <col min="1" max="1" width="60.28515625" style="44" customWidth="1"/>
    <col min="2" max="2" width="20.140625" style="44" customWidth="1"/>
    <col min="3" max="256" width="9.140625" style="44"/>
    <col min="257" max="257" width="60.28515625" style="44" customWidth="1"/>
    <col min="258" max="258" width="20.140625" style="44" customWidth="1"/>
    <col min="259" max="512" width="9.140625" style="44"/>
    <col min="513" max="513" width="60.28515625" style="44" customWidth="1"/>
    <col min="514" max="514" width="20.140625" style="44" customWidth="1"/>
    <col min="515" max="768" width="9.140625" style="44"/>
    <col min="769" max="769" width="60.28515625" style="44" customWidth="1"/>
    <col min="770" max="770" width="20.140625" style="44" customWidth="1"/>
    <col min="771" max="1024" width="9.140625" style="44"/>
    <col min="1025" max="1025" width="60.28515625" style="44" customWidth="1"/>
    <col min="1026" max="1026" width="20.140625" style="44" customWidth="1"/>
    <col min="1027" max="1280" width="9.140625" style="44"/>
    <col min="1281" max="1281" width="60.28515625" style="44" customWidth="1"/>
    <col min="1282" max="1282" width="20.140625" style="44" customWidth="1"/>
    <col min="1283" max="1536" width="9.140625" style="44"/>
    <col min="1537" max="1537" width="60.28515625" style="44" customWidth="1"/>
    <col min="1538" max="1538" width="20.140625" style="44" customWidth="1"/>
    <col min="1539" max="1792" width="9.140625" style="44"/>
    <col min="1793" max="1793" width="60.28515625" style="44" customWidth="1"/>
    <col min="1794" max="1794" width="20.140625" style="44" customWidth="1"/>
    <col min="1795" max="2048" width="9.140625" style="44"/>
    <col min="2049" max="2049" width="60.28515625" style="44" customWidth="1"/>
    <col min="2050" max="2050" width="20.140625" style="44" customWidth="1"/>
    <col min="2051" max="2304" width="9.140625" style="44"/>
    <col min="2305" max="2305" width="60.28515625" style="44" customWidth="1"/>
    <col min="2306" max="2306" width="20.140625" style="44" customWidth="1"/>
    <col min="2307" max="2560" width="9.140625" style="44"/>
    <col min="2561" max="2561" width="60.28515625" style="44" customWidth="1"/>
    <col min="2562" max="2562" width="20.140625" style="44" customWidth="1"/>
    <col min="2563" max="2816" width="9.140625" style="44"/>
    <col min="2817" max="2817" width="60.28515625" style="44" customWidth="1"/>
    <col min="2818" max="2818" width="20.140625" style="44" customWidth="1"/>
    <col min="2819" max="3072" width="9.140625" style="44"/>
    <col min="3073" max="3073" width="60.28515625" style="44" customWidth="1"/>
    <col min="3074" max="3074" width="20.140625" style="44" customWidth="1"/>
    <col min="3075" max="3328" width="9.140625" style="44"/>
    <col min="3329" max="3329" width="60.28515625" style="44" customWidth="1"/>
    <col min="3330" max="3330" width="20.140625" style="44" customWidth="1"/>
    <col min="3331" max="3584" width="9.140625" style="44"/>
    <col min="3585" max="3585" width="60.28515625" style="44" customWidth="1"/>
    <col min="3586" max="3586" width="20.140625" style="44" customWidth="1"/>
    <col min="3587" max="3840" width="9.140625" style="44"/>
    <col min="3841" max="3841" width="60.28515625" style="44" customWidth="1"/>
    <col min="3842" max="3842" width="20.140625" style="44" customWidth="1"/>
    <col min="3843" max="4096" width="9.140625" style="44"/>
    <col min="4097" max="4097" width="60.28515625" style="44" customWidth="1"/>
    <col min="4098" max="4098" width="20.140625" style="44" customWidth="1"/>
    <col min="4099" max="4352" width="9.140625" style="44"/>
    <col min="4353" max="4353" width="60.28515625" style="44" customWidth="1"/>
    <col min="4354" max="4354" width="20.140625" style="44" customWidth="1"/>
    <col min="4355" max="4608" width="9.140625" style="44"/>
    <col min="4609" max="4609" width="60.28515625" style="44" customWidth="1"/>
    <col min="4610" max="4610" width="20.140625" style="44" customWidth="1"/>
    <col min="4611" max="4864" width="9.140625" style="44"/>
    <col min="4865" max="4865" width="60.28515625" style="44" customWidth="1"/>
    <col min="4866" max="4866" width="20.140625" style="44" customWidth="1"/>
    <col min="4867" max="5120" width="9.140625" style="44"/>
    <col min="5121" max="5121" width="60.28515625" style="44" customWidth="1"/>
    <col min="5122" max="5122" width="20.140625" style="44" customWidth="1"/>
    <col min="5123" max="5376" width="9.140625" style="44"/>
    <col min="5377" max="5377" width="60.28515625" style="44" customWidth="1"/>
    <col min="5378" max="5378" width="20.140625" style="44" customWidth="1"/>
    <col min="5379" max="5632" width="9.140625" style="44"/>
    <col min="5633" max="5633" width="60.28515625" style="44" customWidth="1"/>
    <col min="5634" max="5634" width="20.140625" style="44" customWidth="1"/>
    <col min="5635" max="5888" width="9.140625" style="44"/>
    <col min="5889" max="5889" width="60.28515625" style="44" customWidth="1"/>
    <col min="5890" max="5890" width="20.140625" style="44" customWidth="1"/>
    <col min="5891" max="6144" width="9.140625" style="44"/>
    <col min="6145" max="6145" width="60.28515625" style="44" customWidth="1"/>
    <col min="6146" max="6146" width="20.140625" style="44" customWidth="1"/>
    <col min="6147" max="6400" width="9.140625" style="44"/>
    <col min="6401" max="6401" width="60.28515625" style="44" customWidth="1"/>
    <col min="6402" max="6402" width="20.140625" style="44" customWidth="1"/>
    <col min="6403" max="6656" width="9.140625" style="44"/>
    <col min="6657" max="6657" width="60.28515625" style="44" customWidth="1"/>
    <col min="6658" max="6658" width="20.140625" style="44" customWidth="1"/>
    <col min="6659" max="6912" width="9.140625" style="44"/>
    <col min="6913" max="6913" width="60.28515625" style="44" customWidth="1"/>
    <col min="6914" max="6914" width="20.140625" style="44" customWidth="1"/>
    <col min="6915" max="7168" width="9.140625" style="44"/>
    <col min="7169" max="7169" width="60.28515625" style="44" customWidth="1"/>
    <col min="7170" max="7170" width="20.140625" style="44" customWidth="1"/>
    <col min="7171" max="7424" width="9.140625" style="44"/>
    <col min="7425" max="7425" width="60.28515625" style="44" customWidth="1"/>
    <col min="7426" max="7426" width="20.140625" style="44" customWidth="1"/>
    <col min="7427" max="7680" width="9.140625" style="44"/>
    <col min="7681" max="7681" width="60.28515625" style="44" customWidth="1"/>
    <col min="7682" max="7682" width="20.140625" style="44" customWidth="1"/>
    <col min="7683" max="7936" width="9.140625" style="44"/>
    <col min="7937" max="7937" width="60.28515625" style="44" customWidth="1"/>
    <col min="7938" max="7938" width="20.140625" style="44" customWidth="1"/>
    <col min="7939" max="8192" width="9.140625" style="44"/>
    <col min="8193" max="8193" width="60.28515625" style="44" customWidth="1"/>
    <col min="8194" max="8194" width="20.140625" style="44" customWidth="1"/>
    <col min="8195" max="8448" width="9.140625" style="44"/>
    <col min="8449" max="8449" width="60.28515625" style="44" customWidth="1"/>
    <col min="8450" max="8450" width="20.140625" style="44" customWidth="1"/>
    <col min="8451" max="8704" width="9.140625" style="44"/>
    <col min="8705" max="8705" width="60.28515625" style="44" customWidth="1"/>
    <col min="8706" max="8706" width="20.140625" style="44" customWidth="1"/>
    <col min="8707" max="8960" width="9.140625" style="44"/>
    <col min="8961" max="8961" width="60.28515625" style="44" customWidth="1"/>
    <col min="8962" max="8962" width="20.140625" style="44" customWidth="1"/>
    <col min="8963" max="9216" width="9.140625" style="44"/>
    <col min="9217" max="9217" width="60.28515625" style="44" customWidth="1"/>
    <col min="9218" max="9218" width="20.140625" style="44" customWidth="1"/>
    <col min="9219" max="9472" width="9.140625" style="44"/>
    <col min="9473" max="9473" width="60.28515625" style="44" customWidth="1"/>
    <col min="9474" max="9474" width="20.140625" style="44" customWidth="1"/>
    <col min="9475" max="9728" width="9.140625" style="44"/>
    <col min="9729" max="9729" width="60.28515625" style="44" customWidth="1"/>
    <col min="9730" max="9730" width="20.140625" style="44" customWidth="1"/>
    <col min="9731" max="9984" width="9.140625" style="44"/>
    <col min="9985" max="9985" width="60.28515625" style="44" customWidth="1"/>
    <col min="9986" max="9986" width="20.140625" style="44" customWidth="1"/>
    <col min="9987" max="10240" width="9.140625" style="44"/>
    <col min="10241" max="10241" width="60.28515625" style="44" customWidth="1"/>
    <col min="10242" max="10242" width="20.140625" style="44" customWidth="1"/>
    <col min="10243" max="10496" width="9.140625" style="44"/>
    <col min="10497" max="10497" width="60.28515625" style="44" customWidth="1"/>
    <col min="10498" max="10498" width="20.140625" style="44" customWidth="1"/>
    <col min="10499" max="10752" width="9.140625" style="44"/>
    <col min="10753" max="10753" width="60.28515625" style="44" customWidth="1"/>
    <col min="10754" max="10754" width="20.140625" style="44" customWidth="1"/>
    <col min="10755" max="11008" width="9.140625" style="44"/>
    <col min="11009" max="11009" width="60.28515625" style="44" customWidth="1"/>
    <col min="11010" max="11010" width="20.140625" style="44" customWidth="1"/>
    <col min="11011" max="11264" width="9.140625" style="44"/>
    <col min="11265" max="11265" width="60.28515625" style="44" customWidth="1"/>
    <col min="11266" max="11266" width="20.140625" style="44" customWidth="1"/>
    <col min="11267" max="11520" width="9.140625" style="44"/>
    <col min="11521" max="11521" width="60.28515625" style="44" customWidth="1"/>
    <col min="11522" max="11522" width="20.140625" style="44" customWidth="1"/>
    <col min="11523" max="11776" width="9.140625" style="44"/>
    <col min="11777" max="11777" width="60.28515625" style="44" customWidth="1"/>
    <col min="11778" max="11778" width="20.140625" style="44" customWidth="1"/>
    <col min="11779" max="12032" width="9.140625" style="44"/>
    <col min="12033" max="12033" width="60.28515625" style="44" customWidth="1"/>
    <col min="12034" max="12034" width="20.140625" style="44" customWidth="1"/>
    <col min="12035" max="12288" width="9.140625" style="44"/>
    <col min="12289" max="12289" width="60.28515625" style="44" customWidth="1"/>
    <col min="12290" max="12290" width="20.140625" style="44" customWidth="1"/>
    <col min="12291" max="12544" width="9.140625" style="44"/>
    <col min="12545" max="12545" width="60.28515625" style="44" customWidth="1"/>
    <col min="12546" max="12546" width="20.140625" style="44" customWidth="1"/>
    <col min="12547" max="12800" width="9.140625" style="44"/>
    <col min="12801" max="12801" width="60.28515625" style="44" customWidth="1"/>
    <col min="12802" max="12802" width="20.140625" style="44" customWidth="1"/>
    <col min="12803" max="13056" width="9.140625" style="44"/>
    <col min="13057" max="13057" width="60.28515625" style="44" customWidth="1"/>
    <col min="13058" max="13058" width="20.140625" style="44" customWidth="1"/>
    <col min="13059" max="13312" width="9.140625" style="44"/>
    <col min="13313" max="13313" width="60.28515625" style="44" customWidth="1"/>
    <col min="13314" max="13314" width="20.140625" style="44" customWidth="1"/>
    <col min="13315" max="13568" width="9.140625" style="44"/>
    <col min="13569" max="13569" width="60.28515625" style="44" customWidth="1"/>
    <col min="13570" max="13570" width="20.140625" style="44" customWidth="1"/>
    <col min="13571" max="13824" width="9.140625" style="44"/>
    <col min="13825" max="13825" width="60.28515625" style="44" customWidth="1"/>
    <col min="13826" max="13826" width="20.140625" style="44" customWidth="1"/>
    <col min="13827" max="14080" width="9.140625" style="44"/>
    <col min="14081" max="14081" width="60.28515625" style="44" customWidth="1"/>
    <col min="14082" max="14082" width="20.140625" style="44" customWidth="1"/>
    <col min="14083" max="14336" width="9.140625" style="44"/>
    <col min="14337" max="14337" width="60.28515625" style="44" customWidth="1"/>
    <col min="14338" max="14338" width="20.140625" style="44" customWidth="1"/>
    <col min="14339" max="14592" width="9.140625" style="44"/>
    <col min="14593" max="14593" width="60.28515625" style="44" customWidth="1"/>
    <col min="14594" max="14594" width="20.140625" style="44" customWidth="1"/>
    <col min="14595" max="14848" width="9.140625" style="44"/>
    <col min="14849" max="14849" width="60.28515625" style="44" customWidth="1"/>
    <col min="14850" max="14850" width="20.140625" style="44" customWidth="1"/>
    <col min="14851" max="15104" width="9.140625" style="44"/>
    <col min="15105" max="15105" width="60.28515625" style="44" customWidth="1"/>
    <col min="15106" max="15106" width="20.140625" style="44" customWidth="1"/>
    <col min="15107" max="15360" width="9.140625" style="44"/>
    <col min="15361" max="15361" width="60.28515625" style="44" customWidth="1"/>
    <col min="15362" max="15362" width="20.140625" style="44" customWidth="1"/>
    <col min="15363" max="15616" width="9.140625" style="44"/>
    <col min="15617" max="15617" width="60.28515625" style="44" customWidth="1"/>
    <col min="15618" max="15618" width="20.140625" style="44" customWidth="1"/>
    <col min="15619" max="15872" width="9.140625" style="44"/>
    <col min="15873" max="15873" width="60.28515625" style="44" customWidth="1"/>
    <col min="15874" max="15874" width="20.140625" style="44" customWidth="1"/>
    <col min="15875" max="16128" width="9.140625" style="44"/>
    <col min="16129" max="16129" width="60.28515625" style="44" customWidth="1"/>
    <col min="16130" max="16130" width="20.140625" style="44" customWidth="1"/>
    <col min="16131" max="16384" width="9.140625" style="44"/>
  </cols>
  <sheetData>
    <row r="1" spans="1:2" s="57" customFormat="1" x14ac:dyDescent="0.2">
      <c r="A1" s="515" t="s">
        <v>976</v>
      </c>
      <c r="B1" s="451"/>
    </row>
    <row r="2" spans="1:2" s="57" customFormat="1" x14ac:dyDescent="0.2"/>
    <row r="3" spans="1:2" s="57" customFormat="1" x14ac:dyDescent="0.2"/>
    <row r="4" spans="1:2" s="57" customFormat="1" x14ac:dyDescent="0.2">
      <c r="A4" s="838" t="s">
        <v>284</v>
      </c>
      <c r="B4" s="838"/>
    </row>
    <row r="5" spans="1:2" s="57" customFormat="1" x14ac:dyDescent="0.2">
      <c r="A5" s="839" t="s">
        <v>877</v>
      </c>
      <c r="B5" s="840"/>
    </row>
    <row r="6" spans="1:2" s="57" customFormat="1" x14ac:dyDescent="0.2">
      <c r="A6" s="514"/>
      <c r="B6" s="516"/>
    </row>
    <row r="7" spans="1:2" s="57" customFormat="1" x14ac:dyDescent="0.2"/>
    <row r="8" spans="1:2" s="57" customFormat="1" x14ac:dyDescent="0.2">
      <c r="B8" s="451" t="s">
        <v>211</v>
      </c>
    </row>
    <row r="9" spans="1:2" s="57" customFormat="1" ht="24.75" customHeight="1" x14ac:dyDescent="0.2">
      <c r="A9" s="517" t="s">
        <v>285</v>
      </c>
      <c r="B9" s="518" t="s">
        <v>286</v>
      </c>
    </row>
    <row r="10" spans="1:2" ht="13.5" customHeight="1" x14ac:dyDescent="0.2">
      <c r="A10" s="841" t="s">
        <v>287</v>
      </c>
      <c r="B10" s="843"/>
    </row>
    <row r="11" spans="1:2" ht="13.5" customHeight="1" x14ac:dyDescent="0.2">
      <c r="A11" s="842"/>
      <c r="B11" s="843"/>
    </row>
    <row r="12" spans="1:2" ht="13.5" customHeight="1" x14ac:dyDescent="0.2">
      <c r="A12" s="841" t="s">
        <v>288</v>
      </c>
      <c r="B12" s="843"/>
    </row>
    <row r="13" spans="1:2" ht="13.5" customHeight="1" x14ac:dyDescent="0.2">
      <c r="A13" s="844"/>
      <c r="B13" s="843"/>
    </row>
    <row r="14" spans="1:2" ht="13.5" customHeight="1" x14ac:dyDescent="0.2">
      <c r="A14" s="45" t="s">
        <v>289</v>
      </c>
      <c r="B14" s="45"/>
    </row>
    <row r="15" spans="1:2" ht="13.5" customHeight="1" x14ac:dyDescent="0.2">
      <c r="A15" s="46" t="s">
        <v>290</v>
      </c>
      <c r="B15" s="45"/>
    </row>
    <row r="16" spans="1:2" ht="13.5" customHeight="1" x14ac:dyDescent="0.2">
      <c r="A16" s="46" t="s">
        <v>291</v>
      </c>
      <c r="B16" s="45"/>
    </row>
    <row r="17" spans="1:2" ht="13.5" customHeight="1" x14ac:dyDescent="0.2">
      <c r="A17" s="46" t="s">
        <v>292</v>
      </c>
      <c r="B17" s="45"/>
    </row>
    <row r="18" spans="1:2" ht="13.5" customHeight="1" x14ac:dyDescent="0.2">
      <c r="A18" s="46" t="s">
        <v>293</v>
      </c>
      <c r="B18" s="45"/>
    </row>
    <row r="19" spans="1:2" ht="13.5" customHeight="1" x14ac:dyDescent="0.2">
      <c r="A19" s="46" t="s">
        <v>294</v>
      </c>
      <c r="B19" s="45"/>
    </row>
    <row r="20" spans="1:2" ht="13.5" customHeight="1" x14ac:dyDescent="0.2">
      <c r="A20" s="46" t="s">
        <v>295</v>
      </c>
      <c r="B20" s="45"/>
    </row>
    <row r="21" spans="1:2" ht="13.5" customHeight="1" x14ac:dyDescent="0.2">
      <c r="A21" s="46" t="s">
        <v>296</v>
      </c>
      <c r="B21" s="45"/>
    </row>
    <row r="22" spans="1:2" ht="13.5" customHeight="1" x14ac:dyDescent="0.2">
      <c r="A22" s="47" t="s">
        <v>297</v>
      </c>
      <c r="B22" s="45"/>
    </row>
    <row r="23" spans="1:2" ht="13.5" customHeight="1" x14ac:dyDescent="0.2">
      <c r="A23" s="47" t="s">
        <v>298</v>
      </c>
      <c r="B23" s="45"/>
    </row>
    <row r="24" spans="1:2" ht="13.5" customHeight="1" x14ac:dyDescent="0.2">
      <c r="A24" s="48" t="s">
        <v>299</v>
      </c>
      <c r="B24" s="45"/>
    </row>
    <row r="25" spans="1:2" ht="13.5" customHeight="1" x14ac:dyDescent="0.2">
      <c r="A25" s="45" t="s">
        <v>300</v>
      </c>
      <c r="B25" s="45"/>
    </row>
    <row r="26" spans="1:2" ht="13.5" customHeight="1" x14ac:dyDescent="0.2">
      <c r="A26" s="46" t="s">
        <v>290</v>
      </c>
      <c r="B26" s="45"/>
    </row>
    <row r="27" spans="1:2" ht="13.5" customHeight="1" x14ac:dyDescent="0.2">
      <c r="A27" s="46" t="s">
        <v>291</v>
      </c>
      <c r="B27" s="45"/>
    </row>
    <row r="28" spans="1:2" ht="13.5" customHeight="1" x14ac:dyDescent="0.2">
      <c r="A28" s="46" t="s">
        <v>292</v>
      </c>
      <c r="B28" s="45"/>
    </row>
    <row r="29" spans="1:2" ht="13.5" customHeight="1" x14ac:dyDescent="0.2">
      <c r="A29" s="46" t="s">
        <v>293</v>
      </c>
      <c r="B29" s="45"/>
    </row>
    <row r="30" spans="1:2" ht="13.5" customHeight="1" x14ac:dyDescent="0.2">
      <c r="A30" s="46" t="s">
        <v>294</v>
      </c>
      <c r="B30" s="45"/>
    </row>
    <row r="31" spans="1:2" ht="13.5" customHeight="1" x14ac:dyDescent="0.2">
      <c r="A31" s="46" t="s">
        <v>295</v>
      </c>
      <c r="B31" s="45"/>
    </row>
    <row r="32" spans="1:2" ht="13.5" customHeight="1" x14ac:dyDescent="0.2">
      <c r="A32" s="46" t="s">
        <v>296</v>
      </c>
      <c r="B32" s="45"/>
    </row>
    <row r="33" spans="1:2" ht="13.5" customHeight="1" x14ac:dyDescent="0.2">
      <c r="A33" s="47" t="s">
        <v>297</v>
      </c>
      <c r="B33" s="45"/>
    </row>
    <row r="34" spans="1:2" ht="13.5" customHeight="1" x14ac:dyDescent="0.2">
      <c r="A34" s="47" t="s">
        <v>298</v>
      </c>
      <c r="B34" s="45"/>
    </row>
    <row r="35" spans="1:2" ht="13.5" customHeight="1" x14ac:dyDescent="0.2">
      <c r="A35" s="48" t="s">
        <v>301</v>
      </c>
      <c r="B35" s="45">
        <v>128030</v>
      </c>
    </row>
    <row r="36" spans="1:2" ht="13.5" customHeight="1" x14ac:dyDescent="0.2">
      <c r="A36" s="49" t="s">
        <v>302</v>
      </c>
      <c r="B36" s="45"/>
    </row>
    <row r="37" spans="1:2" ht="13.5" customHeight="1" x14ac:dyDescent="0.2">
      <c r="A37" s="49" t="s">
        <v>303</v>
      </c>
      <c r="B37" s="45"/>
    </row>
    <row r="38" spans="1:2" ht="13.5" customHeight="1" x14ac:dyDescent="0.2">
      <c r="A38" s="50" t="s">
        <v>304</v>
      </c>
      <c r="B38" s="51">
        <v>1150200</v>
      </c>
    </row>
    <row r="39" spans="1:2" ht="15" customHeight="1" x14ac:dyDescent="0.2">
      <c r="A39" s="52" t="s">
        <v>305</v>
      </c>
      <c r="B39" s="53">
        <f>B10+B12+B14+B24+B25+B35+B36+B37+B38</f>
        <v>1278230</v>
      </c>
    </row>
    <row r="40" spans="1:2" x14ac:dyDescent="0.2">
      <c r="A40" s="54" t="s">
        <v>306</v>
      </c>
      <c r="B40" s="55"/>
    </row>
    <row r="41" spans="1:2" x14ac:dyDescent="0.2">
      <c r="A41" s="56"/>
      <c r="B41" s="55"/>
    </row>
    <row r="42" spans="1:2" ht="38.25" x14ac:dyDescent="0.2">
      <c r="A42" s="152" t="s">
        <v>878</v>
      </c>
      <c r="B42" s="55"/>
    </row>
    <row r="43" spans="1:2" ht="114.75" x14ac:dyDescent="0.2">
      <c r="A43" s="152" t="s">
        <v>879</v>
      </c>
    </row>
  </sheetData>
  <mergeCells count="6">
    <mergeCell ref="A4:B4"/>
    <mergeCell ref="A5:B5"/>
    <mergeCell ref="A10:A11"/>
    <mergeCell ref="B10:B11"/>
    <mergeCell ref="A12:A13"/>
    <mergeCell ref="B12:B13"/>
  </mergeCells>
  <pageMargins left="0.78740157480314965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6</vt:i4>
      </vt:variant>
    </vt:vector>
  </HeadingPairs>
  <TitlesOfParts>
    <vt:vector size="28" baseType="lpstr">
      <vt:lpstr>1. </vt:lpstr>
      <vt:lpstr>2 mell.  </vt:lpstr>
      <vt:lpstr>3 mell  (3)</vt:lpstr>
      <vt:lpstr>4 mell. ) (2)</vt:lpstr>
      <vt:lpstr>5. mell (2)</vt:lpstr>
      <vt:lpstr>6 mell. (3)</vt:lpstr>
      <vt:lpstr>7. mell </vt:lpstr>
      <vt:lpstr>8. mell (3)</vt:lpstr>
      <vt:lpstr>9 mell </vt:lpstr>
      <vt:lpstr>10. mell</vt:lpstr>
      <vt:lpstr>11. melléklet</vt:lpstr>
      <vt:lpstr>12 melléklet 1.o (2)</vt:lpstr>
      <vt:lpstr>12. melléklet 2. o</vt:lpstr>
      <vt:lpstr>13 mell. (2)</vt:lpstr>
      <vt:lpstr>14. mell  (2)</vt:lpstr>
      <vt:lpstr>15. mell </vt:lpstr>
      <vt:lpstr>16 mell</vt:lpstr>
      <vt:lpstr>17. mell.</vt:lpstr>
      <vt:lpstr>18 mell</vt:lpstr>
      <vt:lpstr>19  (3)</vt:lpstr>
      <vt:lpstr>20 mell.</vt:lpstr>
      <vt:lpstr>Munka1</vt:lpstr>
      <vt:lpstr>'4 mell. ) (2)'!_Hlk501090860</vt:lpstr>
      <vt:lpstr>'4 mell. ) (2)'!_Hlk505704241</vt:lpstr>
      <vt:lpstr>'19  (3)'!Nyomtatási_cím</vt:lpstr>
      <vt:lpstr>'4 mell. ) (2)'!Nyomtatási_cím</vt:lpstr>
      <vt:lpstr>'6 mell. (3)'!Nyomtatási_cím</vt:lpstr>
      <vt:lpstr>'4 mell. )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1032540</dc:creator>
  <cp:lastModifiedBy>PENZUGY-01</cp:lastModifiedBy>
  <cp:lastPrinted>2019-06-03T09:25:35Z</cp:lastPrinted>
  <dcterms:created xsi:type="dcterms:W3CDTF">2014-03-14T06:45:59Z</dcterms:created>
  <dcterms:modified xsi:type="dcterms:W3CDTF">2019-06-03T10:39:51Z</dcterms:modified>
</cp:coreProperties>
</file>