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'Munka1'!$A$1:$D$129</definedName>
  </definedNames>
  <calcPr fullCalcOnLoad="1"/>
</workbook>
</file>

<file path=xl/sharedStrings.xml><?xml version="1.0" encoding="utf-8"?>
<sst xmlns="http://schemas.openxmlformats.org/spreadsheetml/2006/main" count="234" uniqueCount="210">
  <si>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</si>
  <si>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</si>
  <si>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</si>
  <si>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</si>
  <si>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</si>
  <si>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</si>
  <si>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</si>
  <si>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</si>
  <si>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</si>
  <si>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</si>
  <si>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</si>
  <si>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</si>
  <si>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</si>
  <si>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</si>
  <si>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</si>
  <si>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</si>
  <si>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</si>
  <si>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</si>
  <si>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</si>
  <si>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</si>
  <si>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</si>
  <si>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</si>
  <si>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</si>
  <si>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</si>
  <si>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</si>
  <si>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</si>
  <si>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</si>
  <si>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</si>
  <si>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</si>
  <si>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</si>
  <si>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</si>
  <si>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</si>
  <si>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</si>
  <si>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</si>
  <si>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</si>
  <si>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</si>
  <si>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</si>
  <si>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</si>
  <si>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</si>
  <si>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</si>
  <si>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</si>
  <si>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</si>
  <si>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</si>
  <si>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</si>
  <si>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</si>
  <si>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</si>
  <si>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</si>
  <si>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</si>
  <si>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</si>
  <si>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</si>
  <si>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</si>
  <si>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</si>
  <si>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</si>
  <si>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</si>
  <si>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</si>
  <si>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</si>
  <si>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</si>
  <si>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</si>
  <si>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</si>
  <si>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</si>
  <si>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</si>
  <si>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</si>
  <si>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</si>
  <si>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</si>
  <si>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</si>
  <si>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</si>
  <si>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</si>
  <si>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</si>
  <si>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</si>
  <si>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</si>
  <si>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</si>
  <si>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</si>
  <si>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</si>
  <si>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</si>
  <si>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</si>
  <si>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</si>
  <si>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</si>
  <si>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</si>
  <si>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</si>
  <si>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</si>
  <si>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</si>
  <si>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</si>
  <si>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</si>
  <si>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</si>
  <si>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</si>
  <si>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</si>
  <si>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</si>
  <si>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</si>
  <si>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</si>
  <si>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</si>
  <si>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</si>
  <si>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</si>
  <si>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</si>
  <si>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</si>
  <si>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</si>
  <si>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</si>
  <si>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</si>
  <si>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</si>
  <si>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</si>
  <si>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</si>
  <si>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</si>
  <si>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</si>
  <si>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</si>
  <si>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</si>
  <si>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</si>
  <si>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</si>
  <si>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</si>
  <si>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</si>
  <si>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</si>
  <si>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</si>
  <si>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</si>
  <si>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</si>
  <si>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</si>
  <si>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</si>
  <si>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</si>
  <si>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</si>
  <si>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</si>
  <si>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</si>
  <si>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</si>
  <si>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</si>
  <si>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</si>
  <si>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</si>
  <si>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</si>
  <si>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</si>
  <si>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</si>
  <si>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</si>
  <si>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</si>
  <si>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</si>
  <si>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</si>
  <si>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</si>
  <si>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</si>
  <si>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</si>
  <si>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</si>
  <si>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</si>
  <si>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</si>
  <si>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</si>
  <si>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</si>
  <si>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</si>
  <si>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</si>
  <si>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</si>
  <si>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</si>
  <si>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</si>
  <si>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</si>
  <si>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</si>
  <si>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</si>
  <si>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</si>
  <si>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</si>
  <si>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</si>
  <si>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</si>
  <si>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</si>
  <si>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</si>
  <si>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</si>
  <si>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</si>
  <si>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</si>
  <si>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</si>
  <si>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</si>
  <si>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</si>
  <si>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</si>
  <si>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</si>
  <si>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</si>
  <si>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</si>
  <si>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</si>
  <si>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</si>
  <si>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</si>
  <si>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</si>
  <si>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 xml:space="preserve">          Vörösmárvány Alapítvány</t>
  </si>
  <si>
    <t xml:space="preserve">          Srint Futó Klub</t>
  </si>
  <si>
    <t>1.8</t>
  </si>
  <si>
    <t xml:space="preserve"> forint</t>
  </si>
  <si>
    <t>2.2.4</t>
  </si>
  <si>
    <t xml:space="preserve">     Vértestola Önkormányzat működ támog. Közös Hivatal</t>
  </si>
  <si>
    <t xml:space="preserve">Tardos Község Önkormányzata 2018. ÉVI KÖLTSÉGVETÉSÉNEK ÖSSZEVONT PÉNZÜGYI MÉRLEGE </t>
  </si>
  <si>
    <t>2018. évi előirányzat</t>
  </si>
  <si>
    <t>Tardos Község Önkormányzata 2018. ÉVI KÖLTSÉGVETÉSÉNEK  ÖSSZEVONT PÉNZÜGYI MÉRLEGE</t>
  </si>
  <si>
    <t xml:space="preserve">          Baji fogászat támogatása</t>
  </si>
  <si>
    <t xml:space="preserve">          Bursa ösztöndíj</t>
  </si>
  <si>
    <t>1.8.1</t>
  </si>
  <si>
    <t>Módosított előirányzat</t>
  </si>
  <si>
    <t>C</t>
  </si>
  <si>
    <t xml:space="preserve">     Orsazággyűlési képviselők választás lebonyolítására kapott pénzeszköz</t>
  </si>
  <si>
    <t xml:space="preserve">     EU-s támogatás  EFOP 1.5.2-16 Humán kozszolgálatások fejl.térségi szemléletben- előleg</t>
  </si>
  <si>
    <t>Egyéb működési bevétel</t>
  </si>
  <si>
    <t>5,9</t>
  </si>
  <si>
    <t>2.2.5</t>
  </si>
  <si>
    <t xml:space="preserve">         Tata Város Önkormányzatának központi ügyeletre</t>
  </si>
  <si>
    <t xml:space="preserve">   - Egyéb működési célú támogatás ÁH-án belülre</t>
  </si>
  <si>
    <t xml:space="preserve">         Tardosi Önkéntes Tűzoltó Egyesület</t>
  </si>
  <si>
    <t>1.9</t>
  </si>
  <si>
    <t xml:space="preserve">      Tardosi Futball Klubnak vissza nem térítendő felhalmozási támogatás</t>
  </si>
  <si>
    <t>2.5.2</t>
  </si>
  <si>
    <t>1.7</t>
  </si>
  <si>
    <t>Előző évi elszámolásból származó bevétel</t>
  </si>
  <si>
    <t>2.4</t>
  </si>
  <si>
    <t xml:space="preserve">     Országos Szlovák Önkormányzat támogatása Tardosi (Hétszínvirág Óvoda)</t>
  </si>
  <si>
    <t xml:space="preserve">      Északdunántúli Vízmű Zrt (lakossági csatorna támogatás)</t>
  </si>
  <si>
    <t>2.5.3</t>
  </si>
  <si>
    <t>13.1</t>
  </si>
  <si>
    <t xml:space="preserve">    Államháztartáson belüli megelőlegezés</t>
  </si>
  <si>
    <t>1.9.1</t>
  </si>
  <si>
    <t>1.9.2</t>
  </si>
  <si>
    <t>1.9.4</t>
  </si>
  <si>
    <t>1.9.5</t>
  </si>
  <si>
    <t>1.9.6</t>
  </si>
  <si>
    <t>1.9.7</t>
  </si>
  <si>
    <t>1.9.8</t>
  </si>
  <si>
    <t>1.9.9</t>
  </si>
  <si>
    <t>1.10</t>
  </si>
  <si>
    <t>- Visszatérítendő támogatás Vörösmárvány Alapítványnak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</si>
  <si>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2/2018. (II.19.) önkormányzati rendelethez</t>
    </r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</si>
  <si>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2/2018. (II.19.)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</si>
</sst>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54">
      <alignment/>
      <protection/>
    </xf>
    <xf numFmtId="0" fontId="5" fillId="0" borderId="10" xfId="0" applyFont="1" applyBorder="1" applyAlignment="1">
      <alignment horizontal="right" vertical="center"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center" vertical="center" wrapText="1"/>
      <protection/>
    </xf>
    <xf numFmtId="0" fontId="7" fillId="0" borderId="16" xfId="54" applyFont="1" applyBorder="1" applyAlignment="1">
      <alignment horizontal="center" vertical="center" wrapText="1"/>
      <protection/>
    </xf>
    <xf numFmtId="0" fontId="8" fillId="0" borderId="0" xfId="54" applyFont="1">
      <alignment/>
      <protection/>
    </xf>
    <xf numFmtId="0" fontId="7" fillId="0" borderId="11" xfId="54" applyFont="1" applyBorder="1" applyAlignment="1">
      <alignment horizontal="left" vertical="center" wrapText="1" indent="1"/>
      <protection/>
    </xf>
    <xf numFmtId="0" fontId="7" fillId="0" borderId="12" xfId="54" applyFont="1" applyBorder="1" applyAlignment="1">
      <alignment horizontal="left" vertical="center" wrapText="1" indent="1"/>
      <protection/>
    </xf>
    <xf numFmtId="174" fontId="7" fillId="0" borderId="13" xfId="54" applyNumberFormat="1" applyFont="1" applyBorder="1" applyAlignment="1">
      <alignment horizontal="right" vertical="center" wrapText="1" indent="1"/>
      <protection/>
    </xf>
    <xf numFmtId="0" fontId="9" fillId="0" borderId="0" xfId="54" applyFont="1">
      <alignment/>
      <protection/>
    </xf>
    <xf numFmtId="49" fontId="8" fillId="0" borderId="17" xfId="54" applyNumberFormat="1" applyFont="1" applyBorder="1" applyAlignment="1">
      <alignment horizontal="left" vertical="center" wrapText="1" indent="1"/>
      <protection/>
    </xf>
    <xf numFmtId="0" fontId="10" fillId="0" borderId="18" xfId="0" applyFont="1" applyBorder="1" applyAlignment="1">
      <alignment horizontal="left" wrapText="1" indent="1"/>
    </xf>
    <xf numFmtId="49" fontId="8" fillId="0" borderId="19" xfId="54" applyNumberFormat="1" applyFont="1" applyBorder="1" applyAlignment="1">
      <alignment horizontal="left" vertical="center" wrapText="1" indent="1"/>
      <protection/>
    </xf>
    <xf numFmtId="0" fontId="10" fillId="0" borderId="20" xfId="0" applyFont="1" applyBorder="1" applyAlignment="1">
      <alignment horizontal="left" wrapText="1" indent="1"/>
    </xf>
    <xf numFmtId="49" fontId="8" fillId="0" borderId="21" xfId="54" applyNumberFormat="1" applyFont="1" applyBorder="1" applyAlignment="1">
      <alignment horizontal="left" vertical="center" wrapText="1" indent="1"/>
      <protection/>
    </xf>
    <xf numFmtId="0" fontId="10" fillId="0" borderId="22" xfId="0" applyFont="1" applyBorder="1" applyAlignment="1">
      <alignment horizontal="left" wrapText="1" indent="1"/>
    </xf>
    <xf numFmtId="0" fontId="11" fillId="0" borderId="12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3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vertical="center" wrapText="1"/>
      <protection/>
    </xf>
    <xf numFmtId="174" fontId="3" fillId="0" borderId="0" xfId="54" applyNumberFormat="1" applyFont="1" applyAlignment="1">
      <alignment horizontal="right" vertical="center" wrapText="1" indent="1"/>
      <protection/>
    </xf>
    <xf numFmtId="0" fontId="5" fillId="0" borderId="10" xfId="0" applyFont="1" applyBorder="1" applyAlignment="1">
      <alignment horizontal="right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 indent="1"/>
      <protection/>
    </xf>
    <xf numFmtId="0" fontId="7" fillId="0" borderId="15" xfId="54" applyFont="1" applyBorder="1" applyAlignment="1">
      <alignment vertical="center" wrapText="1"/>
      <protection/>
    </xf>
    <xf numFmtId="49" fontId="8" fillId="0" borderId="25" xfId="54" applyNumberFormat="1" applyFont="1" applyBorder="1" applyAlignment="1">
      <alignment horizontal="left" vertical="center" wrapText="1" indent="1"/>
      <protection/>
    </xf>
    <xf numFmtId="0" fontId="8" fillId="0" borderId="26" xfId="54" applyFont="1" applyBorder="1" applyAlignment="1">
      <alignment horizontal="left" vertical="center" wrapText="1" indent="1"/>
      <protection/>
    </xf>
    <xf numFmtId="0" fontId="8" fillId="0" borderId="20" xfId="54" applyFont="1" applyBorder="1" applyAlignment="1">
      <alignment horizontal="left" vertical="center" wrapText="1" indent="1"/>
      <protection/>
    </xf>
    <xf numFmtId="0" fontId="8" fillId="0" borderId="27" xfId="54" applyFont="1" applyBorder="1" applyAlignment="1">
      <alignment horizontal="left" vertical="center" wrapText="1" indent="1"/>
      <protection/>
    </xf>
    <xf numFmtId="0" fontId="8" fillId="0" borderId="0" xfId="54" applyFont="1" applyAlignment="1">
      <alignment horizontal="left" vertical="center" wrapText="1" indent="1"/>
      <protection/>
    </xf>
    <xf numFmtId="0" fontId="8" fillId="0" borderId="20" xfId="54" applyFont="1" applyBorder="1" applyAlignment="1">
      <alignment horizontal="left" indent="6"/>
      <protection/>
    </xf>
    <xf numFmtId="49" fontId="8" fillId="0" borderId="28" xfId="54" applyNumberFormat="1" applyFont="1" applyBorder="1" applyAlignment="1">
      <alignment horizontal="left" vertical="center" wrapText="1" indent="1"/>
      <protection/>
    </xf>
    <xf numFmtId="49" fontId="8" fillId="0" borderId="29" xfId="54" applyNumberFormat="1" applyFont="1" applyBorder="1" applyAlignment="1">
      <alignment horizontal="left" vertical="center" wrapText="1" indent="1"/>
      <protection/>
    </xf>
    <xf numFmtId="0" fontId="7" fillId="0" borderId="12" xfId="54" applyFont="1" applyBorder="1" applyAlignment="1">
      <alignment vertical="center" wrapText="1"/>
      <protection/>
    </xf>
    <xf numFmtId="0" fontId="8" fillId="0" borderId="22" xfId="54" applyFont="1" applyBorder="1" applyAlignment="1">
      <alignment horizontal="left" vertical="center" wrapText="1" indent="1"/>
      <protection/>
    </xf>
    <xf numFmtId="0" fontId="10" fillId="0" borderId="22" xfId="0" applyFont="1" applyBorder="1" applyAlignment="1">
      <alignment horizontal="left" vertical="center" wrapText="1" indent="1"/>
    </xf>
    <xf numFmtId="0" fontId="7" fillId="0" borderId="12" xfId="54" applyFont="1" applyBorder="1" applyAlignment="1">
      <alignment horizontal="left" vertical="center" wrapText="1" indent="1"/>
      <protection/>
    </xf>
    <xf numFmtId="0" fontId="8" fillId="0" borderId="18" xfId="54" applyFont="1" applyBorder="1" applyAlignment="1">
      <alignment horizontal="left" vertical="center" wrapText="1" indent="1"/>
      <protection/>
    </xf>
    <xf numFmtId="0" fontId="13" fillId="0" borderId="0" xfId="54" applyFont="1">
      <alignment/>
      <protection/>
    </xf>
    <xf numFmtId="0" fontId="3" fillId="0" borderId="0" xfId="54" applyFont="1">
      <alignment/>
      <protection/>
    </xf>
    <xf numFmtId="0" fontId="11" fillId="0" borderId="23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2" fillId="0" borderId="0" xfId="54" applyAlignment="1">
      <alignment horizontal="right" vertical="center" indent="1"/>
      <protection/>
    </xf>
    <xf numFmtId="174" fontId="3" fillId="0" borderId="0" xfId="54" applyNumberFormat="1" applyFont="1" applyAlignment="1">
      <alignment horizontal="center" vertical="center"/>
      <protection/>
    </xf>
    <xf numFmtId="174" fontId="2" fillId="0" borderId="0" xfId="54" applyNumberFormat="1" applyAlignment="1">
      <alignment horizontal="center" vertical="center"/>
      <protection/>
    </xf>
    <xf numFmtId="0" fontId="14" fillId="0" borderId="0" xfId="54" applyFont="1" applyAlignment="1">
      <alignment vertical="center" wrapText="1"/>
      <protection/>
    </xf>
    <xf numFmtId="0" fontId="5" fillId="0" borderId="0" xfId="0" applyFont="1" applyAlignment="1">
      <alignment horizontal="right" vertical="center"/>
    </xf>
    <xf numFmtId="49" fontId="7" fillId="0" borderId="11" xfId="54" applyNumberFormat="1" applyFont="1" applyBorder="1" applyAlignment="1">
      <alignment horizontal="left" vertical="center" wrapText="1" indent="1"/>
      <protection/>
    </xf>
    <xf numFmtId="0" fontId="10" fillId="0" borderId="30" xfId="0" applyFont="1" applyBorder="1" applyAlignment="1">
      <alignment horizontal="left" wrapText="1" indent="1"/>
    </xf>
    <xf numFmtId="0" fontId="8" fillId="0" borderId="12" xfId="54" applyFont="1" applyBorder="1" applyAlignment="1">
      <alignment horizontal="left" vertical="center" wrapText="1" indent="1"/>
      <protection/>
    </xf>
    <xf numFmtId="174" fontId="8" fillId="0" borderId="31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32" xfId="54" applyNumberFormat="1" applyFont="1" applyBorder="1" applyAlignment="1" applyProtection="1">
      <alignment horizontal="right" vertical="center" wrapText="1" indent="1"/>
      <protection locked="0"/>
    </xf>
    <xf numFmtId="174" fontId="7" fillId="0" borderId="33" xfId="54" applyNumberFormat="1" applyFont="1" applyBorder="1" applyAlignment="1">
      <alignment horizontal="right" vertical="center" wrapText="1" indent="1"/>
      <protection/>
    </xf>
    <xf numFmtId="174" fontId="8" fillId="0" borderId="34" xfId="54" applyNumberFormat="1" applyFont="1" applyBorder="1" applyAlignment="1" applyProtection="1">
      <alignment horizontal="right" vertical="center" wrapText="1" indent="1"/>
      <protection locked="0"/>
    </xf>
    <xf numFmtId="174" fontId="7" fillId="0" borderId="33" xfId="54" applyNumberFormat="1" applyFont="1" applyBorder="1" applyAlignment="1">
      <alignment horizontal="right" vertical="center" wrapText="1" indent="1"/>
      <protection/>
    </xf>
    <xf numFmtId="174" fontId="8" fillId="0" borderId="31" xfId="54" applyNumberFormat="1" applyFont="1" applyBorder="1" applyAlignment="1">
      <alignment horizontal="right" vertical="center" wrapText="1" indent="1"/>
      <protection/>
    </xf>
    <xf numFmtId="174" fontId="8" fillId="0" borderId="31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32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35" xfId="54" applyNumberFormat="1" applyFont="1" applyBorder="1" applyAlignment="1" applyProtection="1">
      <alignment horizontal="right" vertical="center" wrapText="1" indent="1"/>
      <protection locked="0"/>
    </xf>
    <xf numFmtId="174" fontId="7" fillId="0" borderId="33" xfId="54" applyNumberFormat="1" applyFont="1" applyBorder="1" applyAlignment="1" applyProtection="1">
      <alignment horizontal="right" vertical="center" wrapText="1" indent="1"/>
      <protection locked="0"/>
    </xf>
    <xf numFmtId="3" fontId="7" fillId="0" borderId="36" xfId="54" applyNumberFormat="1" applyFont="1" applyBorder="1" applyAlignment="1">
      <alignment horizontal="right" vertical="center" wrapText="1" indent="1"/>
      <protection/>
    </xf>
    <xf numFmtId="3" fontId="9" fillId="0" borderId="37" xfId="54" applyNumberFormat="1" applyFont="1" applyBorder="1">
      <alignment/>
      <protection/>
    </xf>
    <xf numFmtId="3" fontId="9" fillId="0" borderId="38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3" fontId="9" fillId="0" borderId="39" xfId="54" applyNumberFormat="1" applyFont="1" applyBorder="1">
      <alignment/>
      <protection/>
    </xf>
    <xf numFmtId="3" fontId="8" fillId="0" borderId="38" xfId="54" applyNumberFormat="1" applyFont="1" applyBorder="1" applyAlignment="1" applyProtection="1">
      <alignment horizontal="right" vertical="center" wrapText="1" indent="1"/>
      <protection locked="0"/>
    </xf>
    <xf numFmtId="3" fontId="7" fillId="0" borderId="36" xfId="54" applyNumberFormat="1" applyFont="1" applyBorder="1" applyAlignment="1">
      <alignment horizontal="right" vertical="center" wrapText="1" indent="1"/>
      <protection/>
    </xf>
    <xf numFmtId="174" fontId="7" fillId="0" borderId="40" xfId="54" applyNumberFormat="1" applyFont="1" applyBorder="1" applyAlignment="1">
      <alignment horizontal="right" vertical="center" wrapText="1" indent="1"/>
      <protection/>
    </xf>
    <xf numFmtId="174" fontId="8" fillId="0" borderId="41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42" xfId="54" applyNumberFormat="1" applyFont="1" applyBorder="1" applyAlignment="1" applyProtection="1">
      <alignment horizontal="right" vertical="center" wrapText="1" indent="1"/>
      <protection locked="0"/>
    </xf>
    <xf numFmtId="174" fontId="11" fillId="0" borderId="33" xfId="0" applyNumberFormat="1" applyFont="1" applyBorder="1" applyAlignment="1">
      <alignment horizontal="right" vertical="center" wrapText="1" indent="1"/>
    </xf>
    <xf numFmtId="174" fontId="12" fillId="0" borderId="33" xfId="0" applyNumberFormat="1" applyFont="1" applyBorder="1" applyAlignment="1" quotePrefix="1">
      <alignment horizontal="right" vertical="center" wrapText="1" indent="1"/>
    </xf>
    <xf numFmtId="3" fontId="7" fillId="0" borderId="43" xfId="54" applyNumberFormat="1" applyFont="1" applyBorder="1" applyAlignment="1">
      <alignment horizontal="right" vertical="center" wrapText="1" indent="1"/>
      <protection/>
    </xf>
    <xf numFmtId="3" fontId="7" fillId="0" borderId="44" xfId="54" applyNumberFormat="1" applyFont="1" applyBorder="1" applyAlignment="1">
      <alignment horizontal="right" vertical="center" wrapText="1" indent="1"/>
      <protection/>
    </xf>
    <xf numFmtId="3" fontId="8" fillId="0" borderId="37" xfId="54" applyNumberFormat="1" applyFont="1" applyBorder="1" applyAlignment="1">
      <alignment horizontal="right" vertical="center" indent="1"/>
      <protection/>
    </xf>
    <xf numFmtId="3" fontId="8" fillId="0" borderId="45" xfId="54" applyNumberFormat="1" applyFont="1" applyBorder="1" applyAlignment="1">
      <alignment horizontal="right" vertical="center" indent="1"/>
      <protection/>
    </xf>
    <xf numFmtId="3" fontId="8" fillId="0" borderId="38" xfId="54" applyNumberFormat="1" applyFont="1" applyBorder="1" applyAlignment="1">
      <alignment horizontal="right" vertical="center" indent="1"/>
      <protection/>
    </xf>
    <xf numFmtId="3" fontId="8" fillId="0" borderId="36" xfId="54" applyNumberFormat="1" applyFont="1" applyBorder="1" applyAlignment="1">
      <alignment horizontal="right" vertical="center" indent="1"/>
      <protection/>
    </xf>
    <xf numFmtId="3" fontId="11" fillId="0" borderId="44" xfId="0" applyNumberFormat="1" applyFont="1" applyBorder="1" applyAlignment="1" quotePrefix="1">
      <alignment horizontal="right" vertical="center" wrapText="1" indent="1"/>
    </xf>
    <xf numFmtId="3" fontId="11" fillId="0" borderId="36" xfId="0" applyNumberFormat="1" applyFont="1" applyBorder="1" applyAlignment="1" quotePrefix="1">
      <alignment horizontal="right" vertical="center" wrapText="1" indent="1"/>
    </xf>
    <xf numFmtId="174" fontId="8" fillId="0" borderId="35" xfId="54" applyNumberFormat="1" applyFont="1" applyBorder="1" applyAlignment="1" applyProtection="1">
      <alignment horizontal="right" vertical="center" wrapText="1" indent="1"/>
      <protection locked="0"/>
    </xf>
    <xf numFmtId="0" fontId="8" fillId="0" borderId="22" xfId="54" applyFont="1" applyBorder="1" applyAlignment="1">
      <alignment horizontal="left" indent="6"/>
      <protection/>
    </xf>
    <xf numFmtId="3" fontId="8" fillId="0" borderId="45" xfId="54" applyNumberFormat="1" applyFont="1" applyBorder="1">
      <alignment/>
      <protection/>
    </xf>
    <xf numFmtId="174" fontId="8" fillId="0" borderId="46" xfId="54" applyNumberFormat="1" applyFont="1" applyBorder="1" applyAlignment="1" applyProtection="1">
      <alignment horizontal="right" vertical="center" wrapText="1" indent="1"/>
      <protection locked="0"/>
    </xf>
    <xf numFmtId="174" fontId="8" fillId="0" borderId="45" xfId="54" applyNumberFormat="1" applyFont="1" applyBorder="1" applyAlignment="1" applyProtection="1">
      <alignment horizontal="right" vertical="center" wrapText="1" indent="1"/>
      <protection locked="0"/>
    </xf>
    <xf numFmtId="3" fontId="8" fillId="0" borderId="39" xfId="54" applyNumberFormat="1" applyFont="1" applyBorder="1" applyAlignment="1">
      <alignment horizontal="right" vertical="center" indent="1"/>
      <protection/>
    </xf>
    <xf numFmtId="0" fontId="11" fillId="0" borderId="11" xfId="0" applyFont="1" applyBorder="1" applyAlignment="1">
      <alignment horizontal="left" wrapText="1" indent="1"/>
    </xf>
    <xf numFmtId="174" fontId="7" fillId="0" borderId="33" xfId="54" applyNumberFormat="1" applyFont="1" applyBorder="1" applyAlignment="1">
      <alignment horizontal="left" vertical="center" wrapText="1" indent="1"/>
      <protection/>
    </xf>
    <xf numFmtId="0" fontId="10" fillId="0" borderId="12" xfId="0" applyFont="1" applyBorder="1" applyAlignment="1">
      <alignment horizontal="left" vertical="center" wrapText="1"/>
    </xf>
    <xf numFmtId="3" fontId="8" fillId="0" borderId="37" xfId="54" applyNumberFormat="1" applyFont="1" applyBorder="1">
      <alignment/>
      <protection/>
    </xf>
    <xf numFmtId="3" fontId="8" fillId="0" borderId="36" xfId="54" applyNumberFormat="1" applyFont="1" applyBorder="1">
      <alignment/>
      <protection/>
    </xf>
    <xf numFmtId="3" fontId="8" fillId="0" borderId="39" xfId="54" applyNumberFormat="1" applyFont="1" applyBorder="1">
      <alignment/>
      <protection/>
    </xf>
    <xf numFmtId="3" fontId="8" fillId="0" borderId="45" xfId="54" applyNumberFormat="1" applyFont="1" applyBorder="1" applyAlignment="1" applyProtection="1">
      <alignment horizontal="right" wrapText="1"/>
      <protection locked="0"/>
    </xf>
    <xf numFmtId="3" fontId="8" fillId="0" borderId="38" xfId="54" applyNumberFormat="1" applyFont="1" applyBorder="1" applyAlignment="1" applyProtection="1">
      <alignment horizontal="right" wrapText="1"/>
      <protection locked="0"/>
    </xf>
    <xf numFmtId="3" fontId="8" fillId="0" borderId="38" xfId="54" applyNumberFormat="1" applyFont="1" applyBorder="1">
      <alignment/>
      <protection/>
    </xf>
    <xf numFmtId="3" fontId="8" fillId="0" borderId="37" xfId="54" applyNumberFormat="1" applyFont="1" applyBorder="1" applyAlignment="1">
      <alignment horizontal="right" vertical="center" wrapText="1"/>
      <protection/>
    </xf>
    <xf numFmtId="3" fontId="8" fillId="0" borderId="47" xfId="54" applyNumberFormat="1" applyFont="1" applyBorder="1">
      <alignment/>
      <protection/>
    </xf>
    <xf numFmtId="3" fontId="8" fillId="0" borderId="45" xfId="54" applyNumberFormat="1" applyFont="1" applyBorder="1">
      <alignment/>
      <protection/>
    </xf>
    <xf numFmtId="3" fontId="8" fillId="0" borderId="38" xfId="54" applyNumberFormat="1" applyFont="1" applyBorder="1">
      <alignment/>
      <protection/>
    </xf>
    <xf numFmtId="3" fontId="7" fillId="0" borderId="36" xfId="54" applyNumberFormat="1" applyFont="1" applyBorder="1">
      <alignment/>
      <protection/>
    </xf>
    <xf numFmtId="3" fontId="8" fillId="0" borderId="37" xfId="54" applyNumberFormat="1" applyFont="1" applyBorder="1">
      <alignment/>
      <protection/>
    </xf>
    <xf numFmtId="0" fontId="10" fillId="0" borderId="48" xfId="0" applyFont="1" applyBorder="1" applyAlignment="1">
      <alignment horizontal="left" wrapText="1" indent="1"/>
    </xf>
    <xf numFmtId="0" fontId="8" fillId="0" borderId="22" xfId="54" applyFont="1" applyBorder="1" applyAlignment="1">
      <alignment horizontal="left" vertical="center" wrapText="1" indent="6"/>
      <protection/>
    </xf>
    <xf numFmtId="0" fontId="8" fillId="0" borderId="20" xfId="54" applyFont="1" applyBorder="1" applyAlignment="1">
      <alignment horizontal="left" vertical="center" wrapText="1" indent="6"/>
      <protection/>
    </xf>
    <xf numFmtId="174" fontId="8" fillId="0" borderId="32" xfId="54" applyNumberFormat="1" applyFont="1" applyBorder="1" applyAlignment="1" applyProtection="1">
      <alignment horizontal="left" vertical="center" wrapText="1" indent="1"/>
      <protection locked="0"/>
    </xf>
    <xf numFmtId="49" fontId="8" fillId="0" borderId="22" xfId="54" applyNumberFormat="1" applyFont="1" applyBorder="1" applyAlignment="1">
      <alignment horizontal="left" vertical="center" wrapText="1" indent="6"/>
      <protection/>
    </xf>
    <xf numFmtId="174" fontId="8" fillId="0" borderId="34" xfId="54" applyNumberFormat="1" applyFont="1" applyBorder="1" applyAlignment="1" applyProtection="1">
      <alignment horizontal="left" vertical="center" wrapText="1" indent="1"/>
      <protection locked="0"/>
    </xf>
    <xf numFmtId="3" fontId="8" fillId="0" borderId="38" xfId="54" applyNumberFormat="1" applyFont="1" applyBorder="1" applyAlignment="1">
      <alignment horizontal="left" vertical="center" indent="6"/>
      <protection/>
    </xf>
    <xf numFmtId="0" fontId="10" fillId="0" borderId="30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49" fontId="8" fillId="0" borderId="45" xfId="54" applyNumberFormat="1" applyFont="1" applyBorder="1" applyAlignment="1">
      <alignment horizontal="left" indent="5"/>
      <protection/>
    </xf>
    <xf numFmtId="174" fontId="4" fillId="0" borderId="10" xfId="54" applyNumberFormat="1" applyFont="1" applyBorder="1" applyAlignment="1">
      <alignment horizontal="left"/>
      <protection/>
    </xf>
    <xf numFmtId="0" fontId="3" fillId="0" borderId="0" xfId="54" applyFont="1" applyAlignment="1">
      <alignment horizontal="center"/>
      <protection/>
    </xf>
    <xf numFmtId="174" fontId="4" fillId="0" borderId="10" xfId="54" applyNumberFormat="1" applyFont="1" applyBorder="1" applyAlignment="1">
      <alignment horizontal="left" vertical="center"/>
      <protection/>
    </xf>
    <xf numFmtId="174" fontId="4" fillId="0" borderId="0" xfId="54" applyNumberFormat="1" applyFont="1" applyAlignment="1">
      <alignment horizontal="left" vertical="center"/>
      <protection/>
    </xf>
    <xf numFmtId="0" fontId="14" fillId="0" borderId="0" xfId="54" applyFont="1" applyAlignment="1">
      <alignment horizontal="center" vertical="center" wrapText="1"/>
      <protection/>
    </xf>
    <xf numFmtId="174" fontId="2" fillId="0" borderId="0" xfId="54" applyNumberFormat="1" applyAlignment="1">
      <alignment horizontal="center" vertical="center"/>
      <protection/>
    </xf>
    <xf numFmtId="174" fontId="3" fillId="0" borderId="0" xfId="54" applyNumberFormat="1" applyFont="1" applyAlignment="1">
      <alignment horizontal="center" vertical="center"/>
      <protection/>
    </xf>
    <xf numFmtId="174" fontId="2" fillId="0" borderId="0" xfId="54" applyNumberFormat="1" applyAlignment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1">
      <selection activeCell="A72" sqref="A72:C72"/>
    </sheetView>
  </sheetViews>
  <sheetFormatPr defaultColWidth="9.140625" defaultRowHeight="15"/>
  <cols>
    <col min="1" max="1" width="8.140625" style="1" customWidth="1"/>
    <col min="2" max="2" width="78.57421875" style="1" customWidth="1"/>
    <col min="3" max="3" width="18.57421875" style="51" customWidth="1"/>
    <col min="4" max="4" width="14.57421875" style="1" customWidth="1"/>
    <col min="5" max="16384" width="9.140625" style="1" customWidth="1"/>
  </cols>
  <sheetData>
    <row r="1" spans="1:3" ht="21" customHeight="1">
      <c r="A1" s="127" t="s">
        <v>208</v>
      </c>
      <c r="B1" s="127"/>
      <c r="C1" s="127"/>
    </row>
    <row r="2" spans="1:3" ht="15.75" customHeight="1">
      <c r="A2" s="125" t="s">
        <v>171</v>
      </c>
      <c r="B2" s="125"/>
      <c r="C2" s="125"/>
    </row>
    <row r="3" spans="1:4" ht="15.75" customHeight="1">
      <c r="A3" s="126" t="s">
        <v>0</v>
      </c>
      <c r="B3" s="126"/>
      <c r="C3" s="126"/>
      <c r="D3" s="52"/>
    </row>
    <row r="4" spans="1:4" ht="15.75" customHeight="1">
      <c r="A4" s="52"/>
      <c r="B4" s="52"/>
      <c r="C4" s="53" t="s">
        <v>126</v>
      </c>
      <c r="D4" s="52"/>
    </row>
    <row r="5" spans="1:3" ht="15.75" customHeight="1" thickBot="1">
      <c r="A5" s="122"/>
      <c r="B5" s="122"/>
      <c r="C5" s="2" t="s">
        <v>168</v>
      </c>
    </row>
    <row r="6" spans="1:4" ht="37.5" customHeight="1" thickBot="1">
      <c r="A6" s="3" t="s">
        <v>1</v>
      </c>
      <c r="B6" s="4" t="s">
        <v>2</v>
      </c>
      <c r="C6" s="5" t="s">
        <v>172</v>
      </c>
      <c r="D6" s="5" t="s">
        <v>177</v>
      </c>
    </row>
    <row r="7" spans="1:4" s="9" customFormat="1" ht="12" customHeight="1" thickBot="1">
      <c r="A7" s="6"/>
      <c r="B7" s="7" t="s">
        <v>117</v>
      </c>
      <c r="C7" s="8" t="s">
        <v>116</v>
      </c>
      <c r="D7" s="8" t="s">
        <v>178</v>
      </c>
    </row>
    <row r="8" spans="1:4" s="13" customFormat="1" ht="12" customHeight="1" thickBot="1">
      <c r="A8" s="10" t="s">
        <v>3</v>
      </c>
      <c r="B8" s="11" t="s">
        <v>99</v>
      </c>
      <c r="C8" s="61">
        <f>+C9+C10+C11+C12+C13+C14</f>
        <v>108710982</v>
      </c>
      <c r="D8" s="69">
        <f>+D9+D10+D11+D12+D13+D14+D15</f>
        <v>115263516</v>
      </c>
    </row>
    <row r="9" spans="1:4" s="13" customFormat="1" ht="12" customHeight="1">
      <c r="A9" s="14" t="s">
        <v>4</v>
      </c>
      <c r="B9" s="15" t="s">
        <v>5</v>
      </c>
      <c r="C9" s="59">
        <v>50348720</v>
      </c>
      <c r="D9" s="98">
        <v>50368362</v>
      </c>
    </row>
    <row r="10" spans="1:4" s="13" customFormat="1" ht="12" customHeight="1">
      <c r="A10" s="16" t="s">
        <v>6</v>
      </c>
      <c r="B10" s="17" t="s">
        <v>7</v>
      </c>
      <c r="C10" s="60">
        <v>31300368</v>
      </c>
      <c r="D10" s="91">
        <v>32182301</v>
      </c>
    </row>
    <row r="11" spans="1:4" s="13" customFormat="1" ht="12" customHeight="1">
      <c r="A11" s="16" t="s">
        <v>8</v>
      </c>
      <c r="B11" s="17" t="s">
        <v>158</v>
      </c>
      <c r="C11" s="60">
        <v>25072654</v>
      </c>
      <c r="D11" s="91">
        <v>25196175</v>
      </c>
    </row>
    <row r="12" spans="1:4" s="13" customFormat="1" ht="12" customHeight="1">
      <c r="A12" s="16" t="s">
        <v>9</v>
      </c>
      <c r="B12" s="17" t="s">
        <v>10</v>
      </c>
      <c r="C12" s="60">
        <v>1989240</v>
      </c>
      <c r="D12" s="91">
        <v>1989240</v>
      </c>
    </row>
    <row r="13" spans="1:4" s="13" customFormat="1" ht="12" customHeight="1">
      <c r="A13" s="16" t="s">
        <v>11</v>
      </c>
      <c r="B13" s="17" t="s">
        <v>12</v>
      </c>
      <c r="C13" s="60"/>
      <c r="D13" s="91">
        <v>5406798</v>
      </c>
    </row>
    <row r="14" spans="1:4" s="13" customFormat="1" ht="12" customHeight="1">
      <c r="A14" s="18" t="s">
        <v>13</v>
      </c>
      <c r="B14" s="19" t="s">
        <v>14</v>
      </c>
      <c r="C14" s="60"/>
      <c r="D14" s="91"/>
    </row>
    <row r="15" spans="1:4" s="13" customFormat="1" ht="12" customHeight="1" thickBot="1">
      <c r="A15" s="41" t="s">
        <v>190</v>
      </c>
      <c r="B15" s="110" t="s">
        <v>191</v>
      </c>
      <c r="C15" s="89"/>
      <c r="D15" s="100">
        <v>120640</v>
      </c>
    </row>
    <row r="16" spans="1:4" s="13" customFormat="1" ht="12" customHeight="1" thickBot="1">
      <c r="A16" s="10" t="s">
        <v>15</v>
      </c>
      <c r="B16" s="20" t="s">
        <v>100</v>
      </c>
      <c r="C16" s="61">
        <f>+C18</f>
        <v>104029699</v>
      </c>
      <c r="D16" s="69">
        <f>+D18</f>
        <v>118082064</v>
      </c>
    </row>
    <row r="17" spans="1:4" s="13" customFormat="1" ht="12" customHeight="1">
      <c r="A17" s="14" t="s">
        <v>16</v>
      </c>
      <c r="B17" s="15" t="s">
        <v>17</v>
      </c>
      <c r="C17" s="59"/>
      <c r="D17" s="70"/>
    </row>
    <row r="18" spans="1:4" s="13" customFormat="1" ht="12" customHeight="1">
      <c r="A18" s="16" t="s">
        <v>18</v>
      </c>
      <c r="B18" s="17" t="s">
        <v>22</v>
      </c>
      <c r="C18" s="60">
        <f>SUM(C24+C26+C21+C20+C19)</f>
        <v>104029699</v>
      </c>
      <c r="D18" s="101">
        <f>SUM(D24+D25+D26+D21+D20+D19+D27)</f>
        <v>118082064</v>
      </c>
    </row>
    <row r="19" spans="1:4" s="13" customFormat="1" ht="12" customHeight="1">
      <c r="A19" s="18" t="s">
        <v>149</v>
      </c>
      <c r="B19" s="19" t="s">
        <v>145</v>
      </c>
      <c r="C19" s="62">
        <v>5568000</v>
      </c>
      <c r="D19" s="91">
        <v>5237800</v>
      </c>
    </row>
    <row r="20" spans="1:4" s="13" customFormat="1" ht="12" customHeight="1">
      <c r="A20" s="18" t="s">
        <v>150</v>
      </c>
      <c r="B20" s="19" t="s">
        <v>146</v>
      </c>
      <c r="C20" s="62">
        <v>3688680</v>
      </c>
      <c r="D20" s="91">
        <v>10910526</v>
      </c>
    </row>
    <row r="21" spans="1:4" s="13" customFormat="1" ht="12" customHeight="1">
      <c r="A21" s="18" t="s">
        <v>151</v>
      </c>
      <c r="B21" s="19" t="s">
        <v>147</v>
      </c>
      <c r="C21" s="62">
        <f>SUM(C22:C23)</f>
        <v>93191439</v>
      </c>
      <c r="D21" s="102">
        <f>SUM(D22:D23)</f>
        <v>97153289</v>
      </c>
    </row>
    <row r="22" spans="1:4" s="13" customFormat="1" ht="12" customHeight="1">
      <c r="A22" s="18" t="s">
        <v>152</v>
      </c>
      <c r="B22" s="19" t="s">
        <v>148</v>
      </c>
      <c r="C22" s="62">
        <v>54096702</v>
      </c>
      <c r="D22" s="91">
        <v>56613282</v>
      </c>
    </row>
    <row r="23" spans="1:4" s="13" customFormat="1" ht="12" customHeight="1">
      <c r="A23" s="18" t="s">
        <v>153</v>
      </c>
      <c r="B23" s="19" t="s">
        <v>154</v>
      </c>
      <c r="C23" s="62">
        <v>39094737</v>
      </c>
      <c r="D23" s="91">
        <v>40540007</v>
      </c>
    </row>
    <row r="24" spans="1:4" s="13" customFormat="1" ht="12" customHeight="1">
      <c r="A24" s="18" t="s">
        <v>169</v>
      </c>
      <c r="B24" s="19" t="s">
        <v>170</v>
      </c>
      <c r="C24" s="62">
        <v>1581580</v>
      </c>
      <c r="D24" s="91">
        <v>1581580</v>
      </c>
    </row>
    <row r="25" spans="1:4" s="13" customFormat="1" ht="12" customHeight="1">
      <c r="A25" s="18" t="s">
        <v>183</v>
      </c>
      <c r="B25" s="19" t="s">
        <v>179</v>
      </c>
      <c r="C25" s="62"/>
      <c r="D25" s="103">
        <v>979613</v>
      </c>
    </row>
    <row r="26" spans="1:4" s="13" customFormat="1" ht="12" customHeight="1">
      <c r="A26" s="16" t="s">
        <v>19</v>
      </c>
      <c r="B26" s="17" t="s">
        <v>180</v>
      </c>
      <c r="C26" s="60"/>
      <c r="D26" s="91">
        <v>2169256</v>
      </c>
    </row>
    <row r="27" spans="1:4" s="13" customFormat="1" ht="12" customHeight="1" thickBot="1">
      <c r="A27" s="40" t="s">
        <v>192</v>
      </c>
      <c r="B27" s="57" t="s">
        <v>193</v>
      </c>
      <c r="C27" s="89"/>
      <c r="D27" s="100">
        <v>50000</v>
      </c>
    </row>
    <row r="28" spans="1:4" s="13" customFormat="1" ht="12" customHeight="1" thickBot="1">
      <c r="A28" s="10" t="s">
        <v>23</v>
      </c>
      <c r="B28" s="11" t="s">
        <v>101</v>
      </c>
      <c r="C28" s="61">
        <v>15000000</v>
      </c>
      <c r="D28" s="99">
        <v>44695838</v>
      </c>
    </row>
    <row r="29" spans="1:4" s="13" customFormat="1" ht="12" customHeight="1" thickBot="1">
      <c r="A29" s="10" t="s">
        <v>26</v>
      </c>
      <c r="B29" s="11" t="s">
        <v>102</v>
      </c>
      <c r="C29" s="63">
        <f>SUM(C30+C35+C36)</f>
        <v>38420000</v>
      </c>
      <c r="D29" s="75">
        <f>SUM(D30+D35+D36)</f>
        <v>43920000</v>
      </c>
    </row>
    <row r="30" spans="1:4" s="13" customFormat="1" ht="12" customHeight="1">
      <c r="A30" s="14" t="s">
        <v>27</v>
      </c>
      <c r="B30" s="15" t="s">
        <v>103</v>
      </c>
      <c r="C30" s="64">
        <f>SUM(C31:C34)</f>
        <v>32250000</v>
      </c>
      <c r="D30" s="104">
        <f>SUM(D31:D34)</f>
        <v>37250000</v>
      </c>
    </row>
    <row r="31" spans="1:4" s="13" customFormat="1" ht="12" customHeight="1">
      <c r="A31" s="16" t="s">
        <v>28</v>
      </c>
      <c r="B31" s="17" t="s">
        <v>96</v>
      </c>
      <c r="C31" s="60">
        <v>3300000</v>
      </c>
      <c r="D31" s="91">
        <v>3300000</v>
      </c>
    </row>
    <row r="32" spans="1:4" s="13" customFormat="1" ht="12" customHeight="1">
      <c r="A32" s="16" t="s">
        <v>118</v>
      </c>
      <c r="B32" s="17" t="s">
        <v>97</v>
      </c>
      <c r="C32" s="60">
        <v>4800000</v>
      </c>
      <c r="D32" s="91">
        <v>4800000</v>
      </c>
    </row>
    <row r="33" spans="1:4" s="13" customFormat="1" ht="12" customHeight="1">
      <c r="A33" s="16" t="s">
        <v>119</v>
      </c>
      <c r="B33" s="17" t="s">
        <v>98</v>
      </c>
      <c r="C33" s="60">
        <v>150000</v>
      </c>
      <c r="D33" s="91">
        <v>150000</v>
      </c>
    </row>
    <row r="34" spans="1:4" s="13" customFormat="1" ht="12" customHeight="1">
      <c r="A34" s="16" t="s">
        <v>130</v>
      </c>
      <c r="B34" s="17" t="s">
        <v>129</v>
      </c>
      <c r="C34" s="60">
        <v>24000000</v>
      </c>
      <c r="D34" s="91">
        <v>29000000</v>
      </c>
    </row>
    <row r="35" spans="1:4" s="13" customFormat="1" ht="12" customHeight="1">
      <c r="A35" s="16" t="s">
        <v>120</v>
      </c>
      <c r="B35" s="17" t="s">
        <v>29</v>
      </c>
      <c r="C35" s="60">
        <v>6000000</v>
      </c>
      <c r="D35" s="91">
        <v>6500000</v>
      </c>
    </row>
    <row r="36" spans="1:4" s="13" customFormat="1" ht="12" customHeight="1" thickBot="1">
      <c r="A36" s="18" t="s">
        <v>121</v>
      </c>
      <c r="B36" s="19" t="s">
        <v>30</v>
      </c>
      <c r="C36" s="62">
        <v>170000</v>
      </c>
      <c r="D36" s="103">
        <v>170000</v>
      </c>
    </row>
    <row r="37" spans="1:4" s="13" customFormat="1" ht="12" customHeight="1" thickBot="1">
      <c r="A37" s="10" t="s">
        <v>31</v>
      </c>
      <c r="B37" s="11" t="s">
        <v>104</v>
      </c>
      <c r="C37" s="61">
        <f>SUM(C38:C45)</f>
        <v>20743704</v>
      </c>
      <c r="D37" s="69">
        <f>SUM(D38:D46)</f>
        <v>22054074</v>
      </c>
    </row>
    <row r="38" spans="1:4" s="13" customFormat="1" ht="12" customHeight="1">
      <c r="A38" s="14" t="s">
        <v>32</v>
      </c>
      <c r="B38" s="15" t="s">
        <v>33</v>
      </c>
      <c r="C38" s="59"/>
      <c r="D38" s="70"/>
    </row>
    <row r="39" spans="1:4" s="13" customFormat="1" ht="12" customHeight="1">
      <c r="A39" s="16" t="s">
        <v>34</v>
      </c>
      <c r="B39" s="17" t="s">
        <v>35</v>
      </c>
      <c r="C39" s="60">
        <v>4065000</v>
      </c>
      <c r="D39" s="91">
        <v>4065000</v>
      </c>
    </row>
    <row r="40" spans="1:4" s="13" customFormat="1" ht="12" customHeight="1">
      <c r="A40" s="16" t="s">
        <v>36</v>
      </c>
      <c r="B40" s="17" t="s">
        <v>37</v>
      </c>
      <c r="C40" s="60">
        <v>1754587</v>
      </c>
      <c r="D40" s="91">
        <v>2447587</v>
      </c>
    </row>
    <row r="41" spans="1:4" s="13" customFormat="1" ht="12" customHeight="1">
      <c r="A41" s="16" t="s">
        <v>38</v>
      </c>
      <c r="B41" s="17" t="s">
        <v>39</v>
      </c>
      <c r="C41" s="60">
        <v>4992396</v>
      </c>
      <c r="D41" s="91">
        <v>4992396</v>
      </c>
    </row>
    <row r="42" spans="1:4" s="13" customFormat="1" ht="12" customHeight="1">
      <c r="A42" s="16" t="s">
        <v>40</v>
      </c>
      <c r="B42" s="17" t="s">
        <v>41</v>
      </c>
      <c r="C42" s="60">
        <v>4480658</v>
      </c>
      <c r="D42" s="91">
        <v>4480658</v>
      </c>
    </row>
    <row r="43" spans="1:4" s="13" customFormat="1" ht="12" customHeight="1">
      <c r="A43" s="16" t="s">
        <v>42</v>
      </c>
      <c r="B43" s="17" t="s">
        <v>43</v>
      </c>
      <c r="C43" s="60">
        <v>4430063</v>
      </c>
      <c r="D43" s="91">
        <v>4747433</v>
      </c>
    </row>
    <row r="44" spans="1:4" s="13" customFormat="1" ht="12" customHeight="1">
      <c r="A44" s="16" t="s">
        <v>44</v>
      </c>
      <c r="B44" s="17" t="s">
        <v>45</v>
      </c>
      <c r="C44" s="60">
        <v>721000</v>
      </c>
      <c r="D44" s="91">
        <v>721000</v>
      </c>
    </row>
    <row r="45" spans="1:4" s="13" customFormat="1" ht="12" customHeight="1">
      <c r="A45" s="16" t="s">
        <v>46</v>
      </c>
      <c r="B45" s="17" t="s">
        <v>47</v>
      </c>
      <c r="C45" s="60">
        <v>300000</v>
      </c>
      <c r="D45" s="103">
        <v>300000</v>
      </c>
    </row>
    <row r="46" spans="1:4" s="13" customFormat="1" ht="12" customHeight="1" thickBot="1">
      <c r="A46" s="40" t="s">
        <v>182</v>
      </c>
      <c r="B46" s="57" t="s">
        <v>181</v>
      </c>
      <c r="C46" s="89"/>
      <c r="D46" s="105">
        <v>300000</v>
      </c>
    </row>
    <row r="47" spans="1:4" s="13" customFormat="1" ht="12" customHeight="1" thickBot="1">
      <c r="A47" s="10" t="s">
        <v>48</v>
      </c>
      <c r="B47" s="11" t="s">
        <v>105</v>
      </c>
      <c r="C47" s="61">
        <f>SUM(C48:C50)</f>
        <v>8853244</v>
      </c>
      <c r="D47" s="69">
        <f>SUM(D48:D50)</f>
        <v>14847044</v>
      </c>
    </row>
    <row r="48" spans="1:4" s="13" customFormat="1" ht="12" customHeight="1">
      <c r="A48" s="14" t="s">
        <v>49</v>
      </c>
      <c r="B48" s="15" t="s">
        <v>50</v>
      </c>
      <c r="C48" s="65"/>
      <c r="D48" s="70"/>
    </row>
    <row r="49" spans="1:4" s="13" customFormat="1" ht="12" customHeight="1">
      <c r="A49" s="16" t="s">
        <v>51</v>
      </c>
      <c r="B49" s="17" t="s">
        <v>52</v>
      </c>
      <c r="C49" s="66">
        <v>8853244</v>
      </c>
      <c r="D49" s="106">
        <v>14847044</v>
      </c>
    </row>
    <row r="50" spans="1:4" s="13" customFormat="1" ht="12" customHeight="1" thickBot="1">
      <c r="A50" s="16" t="s">
        <v>53</v>
      </c>
      <c r="B50" s="17" t="s">
        <v>54</v>
      </c>
      <c r="C50" s="66"/>
      <c r="D50" s="107"/>
    </row>
    <row r="51" spans="1:4" s="13" customFormat="1" ht="12" customHeight="1" thickBot="1">
      <c r="A51" s="10" t="s">
        <v>55</v>
      </c>
      <c r="B51" s="11" t="s">
        <v>106</v>
      </c>
      <c r="C51" s="61">
        <f>SUM(C52:C52)</f>
        <v>0</v>
      </c>
      <c r="D51" s="108">
        <f>SUM(D52)</f>
        <v>708660</v>
      </c>
    </row>
    <row r="52" spans="1:4" s="13" customFormat="1" ht="12" customHeight="1">
      <c r="A52" s="16" t="s">
        <v>124</v>
      </c>
      <c r="B52" s="17" t="s">
        <v>56</v>
      </c>
      <c r="C52" s="60"/>
      <c r="D52" s="109">
        <v>708660</v>
      </c>
    </row>
    <row r="53" spans="1:4" s="13" customFormat="1" ht="12" customHeight="1" thickBot="1">
      <c r="A53" s="18" t="s">
        <v>125</v>
      </c>
      <c r="B53" s="19" t="s">
        <v>155</v>
      </c>
      <c r="C53" s="62"/>
      <c r="D53" s="71"/>
    </row>
    <row r="54" spans="1:4" s="13" customFormat="1" ht="12" customHeight="1" thickBot="1">
      <c r="A54" s="10" t="s">
        <v>57</v>
      </c>
      <c r="B54" s="20" t="s">
        <v>107</v>
      </c>
      <c r="C54" s="61">
        <f>SUM(C55:C57)</f>
        <v>1024305</v>
      </c>
      <c r="D54" s="69">
        <f>SUM(D55:D57)</f>
        <v>705000</v>
      </c>
    </row>
    <row r="55" spans="1:4" s="13" customFormat="1" ht="12" customHeight="1">
      <c r="A55" s="14" t="s">
        <v>58</v>
      </c>
      <c r="B55" s="15" t="s">
        <v>59</v>
      </c>
      <c r="C55" s="66"/>
      <c r="D55" s="70"/>
    </row>
    <row r="56" spans="1:4" s="13" customFormat="1" ht="12" customHeight="1">
      <c r="A56" s="16" t="s">
        <v>60</v>
      </c>
      <c r="B56" s="17" t="s">
        <v>61</v>
      </c>
      <c r="C56" s="66">
        <v>1024305</v>
      </c>
      <c r="D56" s="91">
        <v>705000</v>
      </c>
    </row>
    <row r="57" spans="1:4" s="13" customFormat="1" ht="12" customHeight="1" thickBot="1">
      <c r="A57" s="40" t="s">
        <v>156</v>
      </c>
      <c r="B57" s="57" t="s">
        <v>157</v>
      </c>
      <c r="C57" s="67"/>
      <c r="D57" s="71"/>
    </row>
    <row r="58" spans="1:4" s="13" customFormat="1" ht="12" customHeight="1" thickBot="1">
      <c r="A58" s="10" t="s">
        <v>62</v>
      </c>
      <c r="B58" s="11" t="s">
        <v>108</v>
      </c>
      <c r="C58" s="63">
        <f>+C8+C16+C28+C29+C37+C47+C51+C54</f>
        <v>296781934</v>
      </c>
      <c r="D58" s="75">
        <f>+D8+D16+D28+D29+D37+D47+D51+D54</f>
        <v>360276196</v>
      </c>
    </row>
    <row r="59" spans="1:4" s="13" customFormat="1" ht="12" customHeight="1" thickBot="1">
      <c r="A59" s="21" t="s">
        <v>63</v>
      </c>
      <c r="B59" s="20" t="s">
        <v>109</v>
      </c>
      <c r="C59" s="61">
        <f>SUM(C59)</f>
        <v>0</v>
      </c>
      <c r="D59" s="72"/>
    </row>
    <row r="60" spans="1:4" s="13" customFormat="1" ht="12" customHeight="1" thickBot="1">
      <c r="A60" s="21" t="s">
        <v>64</v>
      </c>
      <c r="B60" s="20" t="s">
        <v>110</v>
      </c>
      <c r="C60" s="61"/>
      <c r="D60" s="73"/>
    </row>
    <row r="61" spans="1:4" s="13" customFormat="1" ht="12" customHeight="1" thickBot="1">
      <c r="A61" s="21" t="s">
        <v>65</v>
      </c>
      <c r="B61" s="20" t="s">
        <v>111</v>
      </c>
      <c r="C61" s="61">
        <f>SUM(C62:C63)</f>
        <v>200869139</v>
      </c>
      <c r="D61" s="69">
        <f>SUM(D62:D63)</f>
        <v>200849620</v>
      </c>
    </row>
    <row r="62" spans="1:4" s="13" customFormat="1" ht="12" customHeight="1">
      <c r="A62" s="14" t="s">
        <v>66</v>
      </c>
      <c r="B62" s="15" t="s">
        <v>67</v>
      </c>
      <c r="C62" s="66">
        <v>200869139</v>
      </c>
      <c r="D62" s="98">
        <v>200849620</v>
      </c>
    </row>
    <row r="63" spans="1:4" s="13" customFormat="1" ht="12" customHeight="1" thickBot="1">
      <c r="A63" s="18" t="s">
        <v>68</v>
      </c>
      <c r="B63" s="19" t="s">
        <v>69</v>
      </c>
      <c r="C63" s="66"/>
      <c r="D63" s="71"/>
    </row>
    <row r="64" spans="1:4" s="13" customFormat="1" ht="12" customHeight="1" thickBot="1">
      <c r="A64" s="21" t="s">
        <v>70</v>
      </c>
      <c r="B64" s="20" t="s">
        <v>112</v>
      </c>
      <c r="C64" s="61"/>
      <c r="D64" s="99">
        <f>SUM(D65)</f>
        <v>4511220</v>
      </c>
    </row>
    <row r="65" spans="1:4" s="13" customFormat="1" ht="12" customHeight="1" thickBot="1">
      <c r="A65" s="95" t="s">
        <v>196</v>
      </c>
      <c r="B65" s="97" t="s">
        <v>197</v>
      </c>
      <c r="C65" s="96"/>
      <c r="D65" s="99">
        <v>4511220</v>
      </c>
    </row>
    <row r="66" spans="1:4" s="13" customFormat="1" ht="12" customHeight="1" thickBot="1">
      <c r="A66" s="21" t="s">
        <v>71</v>
      </c>
      <c r="B66" s="20" t="s">
        <v>113</v>
      </c>
      <c r="C66" s="61"/>
      <c r="D66" s="72"/>
    </row>
    <row r="67" spans="1:4" s="13" customFormat="1" ht="13.5" customHeight="1" thickBot="1">
      <c r="A67" s="21" t="s">
        <v>72</v>
      </c>
      <c r="B67" s="20" t="s">
        <v>73</v>
      </c>
      <c r="C67" s="68"/>
      <c r="D67" s="72"/>
    </row>
    <row r="68" spans="1:4" s="13" customFormat="1" ht="15.75" customHeight="1" thickBot="1">
      <c r="A68" s="21" t="s">
        <v>74</v>
      </c>
      <c r="B68" s="22" t="s">
        <v>114</v>
      </c>
      <c r="C68" s="63">
        <f>SUM(C60+C61+C64+C67)</f>
        <v>200869139</v>
      </c>
      <c r="D68" s="75">
        <f>SUM(D60+D61+D64+D67)</f>
        <v>205360840</v>
      </c>
    </row>
    <row r="69" spans="1:4" s="13" customFormat="1" ht="16.5" customHeight="1" thickBot="1">
      <c r="A69" s="23" t="s">
        <v>75</v>
      </c>
      <c r="B69" s="24" t="s">
        <v>115</v>
      </c>
      <c r="C69" s="63">
        <f>SUM(C58+C68)</f>
        <v>497651073</v>
      </c>
      <c r="D69" s="75">
        <f>SUM(D58+D68)</f>
        <v>565637036</v>
      </c>
    </row>
    <row r="70" spans="1:3" s="13" customFormat="1" ht="23.25" customHeight="1">
      <c r="A70" s="25"/>
      <c r="B70" s="26"/>
      <c r="C70" s="27"/>
    </row>
    <row r="71" spans="1:3" s="13" customFormat="1" ht="22.5" customHeight="1">
      <c r="A71" s="25"/>
      <c r="B71" s="54" t="s">
        <v>128</v>
      </c>
      <c r="C71" s="27"/>
    </row>
    <row r="72" spans="1:3" ht="16.5" customHeight="1">
      <c r="A72" s="127" t="s">
        <v>209</v>
      </c>
      <c r="B72" s="127"/>
      <c r="C72" s="127"/>
    </row>
    <row r="73" spans="1:3" ht="16.5" customHeight="1">
      <c r="A73" s="125" t="s">
        <v>173</v>
      </c>
      <c r="B73" s="125"/>
      <c r="C73" s="125"/>
    </row>
    <row r="74" spans="1:3" ht="16.5" customHeight="1">
      <c r="A74" s="52"/>
      <c r="B74" s="52" t="s">
        <v>76</v>
      </c>
      <c r="C74" s="52"/>
    </row>
    <row r="75" spans="1:3" ht="16.5" customHeight="1">
      <c r="A75" s="52"/>
      <c r="B75" s="52"/>
      <c r="C75" s="53" t="s">
        <v>127</v>
      </c>
    </row>
    <row r="76" spans="1:3" ht="16.5" customHeight="1" thickBot="1">
      <c r="A76" s="120"/>
      <c r="B76" s="120"/>
      <c r="C76" s="28" t="s">
        <v>168</v>
      </c>
    </row>
    <row r="77" spans="1:4" ht="37.5" customHeight="1" thickBot="1">
      <c r="A77" s="3" t="s">
        <v>1</v>
      </c>
      <c r="B77" s="4" t="s">
        <v>77</v>
      </c>
      <c r="C77" s="5" t="s">
        <v>172</v>
      </c>
      <c r="D77" s="5" t="s">
        <v>177</v>
      </c>
    </row>
    <row r="78" spans="1:4" s="9" customFormat="1" ht="12" customHeight="1" thickBot="1">
      <c r="A78" s="29"/>
      <c r="B78" s="30" t="s">
        <v>117</v>
      </c>
      <c r="C78" s="31" t="s">
        <v>116</v>
      </c>
      <c r="D78" s="8" t="s">
        <v>178</v>
      </c>
    </row>
    <row r="79" spans="1:4" ht="12" customHeight="1" thickBot="1">
      <c r="A79" s="32" t="s">
        <v>3</v>
      </c>
      <c r="B79" s="33" t="s">
        <v>134</v>
      </c>
      <c r="C79" s="76">
        <f>SUM(C80:C84)</f>
        <v>285040027</v>
      </c>
      <c r="D79" s="75">
        <f>SUM(D80:D84)</f>
        <v>313191052</v>
      </c>
    </row>
    <row r="80" spans="1:4" ht="12" customHeight="1">
      <c r="A80" s="34" t="s">
        <v>4</v>
      </c>
      <c r="B80" s="35" t="s">
        <v>78</v>
      </c>
      <c r="C80" s="77">
        <v>91592060</v>
      </c>
      <c r="D80" s="83">
        <v>101121743</v>
      </c>
    </row>
    <row r="81" spans="1:4" ht="12" customHeight="1">
      <c r="A81" s="16" t="s">
        <v>6</v>
      </c>
      <c r="B81" s="36" t="s">
        <v>79</v>
      </c>
      <c r="C81" s="60">
        <v>18418109</v>
      </c>
      <c r="D81" s="84">
        <v>19750703</v>
      </c>
    </row>
    <row r="82" spans="1:4" ht="12" customHeight="1">
      <c r="A82" s="16" t="s">
        <v>8</v>
      </c>
      <c r="B82" s="36" t="s">
        <v>80</v>
      </c>
      <c r="C82" s="62">
        <v>76043419</v>
      </c>
      <c r="D82" s="84">
        <v>84477190</v>
      </c>
    </row>
    <row r="83" spans="1:4" ht="12" customHeight="1">
      <c r="A83" s="16" t="s">
        <v>9</v>
      </c>
      <c r="B83" s="37" t="s">
        <v>81</v>
      </c>
      <c r="C83" s="62">
        <v>2400000</v>
      </c>
      <c r="D83" s="84">
        <v>2400000</v>
      </c>
    </row>
    <row r="84" spans="1:4" ht="12" customHeight="1">
      <c r="A84" s="16" t="s">
        <v>82</v>
      </c>
      <c r="B84" s="38" t="s">
        <v>83</v>
      </c>
      <c r="C84" s="62">
        <f>SUM(C86+C91)</f>
        <v>96586439</v>
      </c>
      <c r="D84" s="74">
        <f>SUM(D85+D86+D89+D91)</f>
        <v>105441416</v>
      </c>
    </row>
    <row r="85" spans="1:4" ht="12" customHeight="1">
      <c r="A85" s="16" t="s">
        <v>13</v>
      </c>
      <c r="B85" s="36" t="s">
        <v>84</v>
      </c>
      <c r="C85" s="62"/>
      <c r="D85" s="84">
        <v>426835</v>
      </c>
    </row>
    <row r="86" spans="1:4" ht="12" customHeight="1">
      <c r="A86" s="16" t="s">
        <v>131</v>
      </c>
      <c r="B86" s="39" t="s">
        <v>164</v>
      </c>
      <c r="C86" s="62">
        <f>SUM(C87:C88)</f>
        <v>93191439</v>
      </c>
      <c r="D86" s="74">
        <f>SUM(D87:D88)</f>
        <v>97153289</v>
      </c>
    </row>
    <row r="87" spans="1:4" ht="12" customHeight="1">
      <c r="A87" s="16" t="s">
        <v>132</v>
      </c>
      <c r="B87" s="39" t="s">
        <v>123</v>
      </c>
      <c r="C87" s="62">
        <v>54096702</v>
      </c>
      <c r="D87" s="119">
        <v>56613282</v>
      </c>
    </row>
    <row r="88" spans="1:4" ht="12" customHeight="1">
      <c r="A88" s="16" t="s">
        <v>133</v>
      </c>
      <c r="B88" s="39" t="s">
        <v>122</v>
      </c>
      <c r="C88" s="62">
        <v>39094737</v>
      </c>
      <c r="D88" s="119">
        <v>40540007</v>
      </c>
    </row>
    <row r="89" spans="1:4" ht="12" customHeight="1">
      <c r="A89" s="18" t="s">
        <v>167</v>
      </c>
      <c r="B89" s="90" t="s">
        <v>185</v>
      </c>
      <c r="C89" s="62"/>
      <c r="D89" s="116">
        <f>SUM(D90)</f>
        <v>289492</v>
      </c>
    </row>
    <row r="90" spans="1:4" ht="12" customHeight="1">
      <c r="A90" s="18" t="s">
        <v>176</v>
      </c>
      <c r="B90" s="90" t="s">
        <v>184</v>
      </c>
      <c r="C90" s="62"/>
      <c r="D90" s="116">
        <v>289492</v>
      </c>
    </row>
    <row r="91" spans="1:4" ht="12" customHeight="1">
      <c r="A91" s="18" t="s">
        <v>187</v>
      </c>
      <c r="B91" s="111" t="s">
        <v>85</v>
      </c>
      <c r="C91" s="62">
        <v>3395000</v>
      </c>
      <c r="D91" s="85">
        <v>7571800</v>
      </c>
    </row>
    <row r="92" spans="1:4" ht="12" customHeight="1">
      <c r="A92" s="16" t="s">
        <v>198</v>
      </c>
      <c r="B92" s="112" t="s">
        <v>159</v>
      </c>
      <c r="C92" s="113">
        <v>500000</v>
      </c>
      <c r="D92" s="84">
        <v>500000</v>
      </c>
    </row>
    <row r="93" spans="1:4" ht="12" customHeight="1">
      <c r="A93" s="16" t="s">
        <v>199</v>
      </c>
      <c r="B93" s="112" t="s">
        <v>165</v>
      </c>
      <c r="C93" s="113">
        <v>360000</v>
      </c>
      <c r="D93" s="84">
        <v>360000</v>
      </c>
    </row>
    <row r="94" spans="1:4" ht="12" customHeight="1">
      <c r="A94" s="16" t="s">
        <v>200</v>
      </c>
      <c r="B94" s="112" t="s">
        <v>166</v>
      </c>
      <c r="C94" s="113">
        <v>30000</v>
      </c>
      <c r="D94" s="84">
        <v>30000</v>
      </c>
    </row>
    <row r="95" spans="1:4" ht="12" customHeight="1">
      <c r="A95" s="16" t="s">
        <v>201</v>
      </c>
      <c r="B95" s="112" t="s">
        <v>186</v>
      </c>
      <c r="C95" s="113"/>
      <c r="D95" s="84">
        <v>870000</v>
      </c>
    </row>
    <row r="96" spans="1:4" ht="12" customHeight="1">
      <c r="A96" s="16" t="s">
        <v>202</v>
      </c>
      <c r="B96" s="112" t="s">
        <v>160</v>
      </c>
      <c r="C96" s="113">
        <v>45000</v>
      </c>
      <c r="D96" s="84">
        <v>45000</v>
      </c>
    </row>
    <row r="97" spans="1:4" ht="12" customHeight="1">
      <c r="A97" s="16" t="s">
        <v>203</v>
      </c>
      <c r="B97" s="112" t="s">
        <v>174</v>
      </c>
      <c r="C97" s="113">
        <v>600000</v>
      </c>
      <c r="D97" s="84">
        <v>600000</v>
      </c>
    </row>
    <row r="98" spans="1:4" ht="12" customHeight="1">
      <c r="A98" s="16" t="s">
        <v>204</v>
      </c>
      <c r="B98" s="112" t="s">
        <v>175</v>
      </c>
      <c r="C98" s="113">
        <v>250000</v>
      </c>
      <c r="D98" s="84">
        <v>250000</v>
      </c>
    </row>
    <row r="99" spans="1:4" ht="12" customHeight="1">
      <c r="A99" s="16" t="s">
        <v>205</v>
      </c>
      <c r="B99" s="112" t="s">
        <v>194</v>
      </c>
      <c r="C99" s="113"/>
      <c r="D99" s="84">
        <v>2676800</v>
      </c>
    </row>
    <row r="100" spans="1:4" ht="12" customHeight="1" thickBot="1">
      <c r="A100" s="18" t="s">
        <v>206</v>
      </c>
      <c r="B100" s="114" t="s">
        <v>207</v>
      </c>
      <c r="C100" s="115"/>
      <c r="D100" s="85">
        <v>1500000</v>
      </c>
    </row>
    <row r="101" spans="1:4" ht="12" customHeight="1" thickBot="1">
      <c r="A101" s="56" t="s">
        <v>15</v>
      </c>
      <c r="B101" s="42" t="s">
        <v>135</v>
      </c>
      <c r="C101" s="61">
        <f>+C102+C104+C106</f>
        <v>185531336</v>
      </c>
      <c r="D101" s="69">
        <f>+D102+D104+D106</f>
        <v>235651921</v>
      </c>
    </row>
    <row r="102" spans="1:4" ht="12" customHeight="1">
      <c r="A102" s="14" t="s">
        <v>16</v>
      </c>
      <c r="B102" s="36" t="s">
        <v>86</v>
      </c>
      <c r="C102" s="59">
        <v>10955673</v>
      </c>
      <c r="D102" s="84">
        <v>15098625</v>
      </c>
    </row>
    <row r="103" spans="1:4" ht="12" customHeight="1">
      <c r="A103" s="14" t="s">
        <v>18</v>
      </c>
      <c r="B103" s="43" t="s">
        <v>87</v>
      </c>
      <c r="C103" s="59">
        <v>7144248</v>
      </c>
      <c r="D103" s="84">
        <v>10552548</v>
      </c>
    </row>
    <row r="104" spans="1:4" ht="12" customHeight="1">
      <c r="A104" s="14" t="s">
        <v>19</v>
      </c>
      <c r="B104" s="43" t="s">
        <v>88</v>
      </c>
      <c r="C104" s="60">
        <v>171575663</v>
      </c>
      <c r="D104" s="84">
        <v>215855033</v>
      </c>
    </row>
    <row r="105" spans="1:4" ht="12" customHeight="1">
      <c r="A105" s="14" t="s">
        <v>20</v>
      </c>
      <c r="B105" s="43" t="s">
        <v>89</v>
      </c>
      <c r="C105" s="78">
        <v>132594954</v>
      </c>
      <c r="D105" s="84">
        <v>126778354</v>
      </c>
    </row>
    <row r="106" spans="1:4" ht="12" customHeight="1">
      <c r="A106" s="14" t="s">
        <v>21</v>
      </c>
      <c r="B106" s="44" t="s">
        <v>90</v>
      </c>
      <c r="C106" s="92">
        <f>SUM(C107)</f>
        <v>3000000</v>
      </c>
      <c r="D106" s="93">
        <f>SUM(D108+D107+D109)</f>
        <v>4698263</v>
      </c>
    </row>
    <row r="107" spans="1:4" ht="12" customHeight="1">
      <c r="A107" s="16" t="s">
        <v>162</v>
      </c>
      <c r="B107" s="44" t="s">
        <v>161</v>
      </c>
      <c r="C107" s="92">
        <v>3000000</v>
      </c>
      <c r="D107" s="93">
        <v>3000000</v>
      </c>
    </row>
    <row r="108" spans="1:4" ht="12" customHeight="1">
      <c r="A108" s="16" t="s">
        <v>189</v>
      </c>
      <c r="B108" s="118" t="s">
        <v>188</v>
      </c>
      <c r="C108" s="92"/>
      <c r="D108" s="84">
        <v>1378958</v>
      </c>
    </row>
    <row r="109" spans="1:4" ht="12" customHeight="1" thickBot="1">
      <c r="A109" s="40" t="s">
        <v>195</v>
      </c>
      <c r="B109" s="117" t="s">
        <v>188</v>
      </c>
      <c r="C109" s="89"/>
      <c r="D109" s="94">
        <v>319305</v>
      </c>
    </row>
    <row r="110" spans="1:4" ht="12" customHeight="1" thickBot="1">
      <c r="A110" s="10" t="s">
        <v>23</v>
      </c>
      <c r="B110" s="45" t="s">
        <v>136</v>
      </c>
      <c r="C110" s="61">
        <f>+C111+C112</f>
        <v>23202904</v>
      </c>
      <c r="D110" s="69">
        <f>+D111+D112</f>
        <v>12917257</v>
      </c>
    </row>
    <row r="111" spans="1:4" ht="12" customHeight="1">
      <c r="A111" s="14" t="s">
        <v>24</v>
      </c>
      <c r="B111" s="46" t="s">
        <v>91</v>
      </c>
      <c r="C111" s="59">
        <v>12283599</v>
      </c>
      <c r="D111" s="84">
        <v>6899460</v>
      </c>
    </row>
    <row r="112" spans="1:4" ht="12" customHeight="1" thickBot="1">
      <c r="A112" s="18" t="s">
        <v>25</v>
      </c>
      <c r="B112" s="43" t="s">
        <v>92</v>
      </c>
      <c r="C112" s="62">
        <v>10919305</v>
      </c>
      <c r="D112" s="84">
        <v>6017797</v>
      </c>
    </row>
    <row r="113" spans="1:4" ht="12" customHeight="1" thickBot="1">
      <c r="A113" s="10" t="s">
        <v>93</v>
      </c>
      <c r="B113" s="45" t="s">
        <v>137</v>
      </c>
      <c r="C113" s="61">
        <f>+C79+C101+C110</f>
        <v>493774267</v>
      </c>
      <c r="D113" s="81">
        <f>+D79+D101+D110</f>
        <v>561760230</v>
      </c>
    </row>
    <row r="114" spans="1:4" ht="12" customHeight="1" thickBot="1">
      <c r="A114" s="10" t="s">
        <v>31</v>
      </c>
      <c r="B114" s="45" t="s">
        <v>138</v>
      </c>
      <c r="C114" s="61"/>
      <c r="D114" s="86"/>
    </row>
    <row r="115" spans="1:4" ht="12" customHeight="1" thickBot="1">
      <c r="A115" s="10" t="s">
        <v>48</v>
      </c>
      <c r="B115" s="45" t="s">
        <v>139</v>
      </c>
      <c r="C115" s="61"/>
      <c r="D115" s="86"/>
    </row>
    <row r="116" spans="1:4" ht="12" customHeight="1" thickBot="1">
      <c r="A116" s="10" t="s">
        <v>94</v>
      </c>
      <c r="B116" s="45" t="s">
        <v>140</v>
      </c>
      <c r="C116" s="63">
        <f>SUM(C117)</f>
        <v>3876806</v>
      </c>
      <c r="D116" s="82">
        <f>SUM(D117)</f>
        <v>3876806</v>
      </c>
    </row>
    <row r="117" spans="1:4" ht="12" customHeight="1" thickBot="1">
      <c r="A117" s="56" t="s">
        <v>124</v>
      </c>
      <c r="B117" s="58" t="s">
        <v>163</v>
      </c>
      <c r="C117" s="63">
        <v>3876806</v>
      </c>
      <c r="D117" s="85">
        <v>3876806</v>
      </c>
    </row>
    <row r="118" spans="1:4" ht="12" customHeight="1" thickBot="1">
      <c r="A118" s="10" t="s">
        <v>57</v>
      </c>
      <c r="B118" s="45" t="s">
        <v>141</v>
      </c>
      <c r="C118" s="79"/>
      <c r="D118" s="86"/>
    </row>
    <row r="119" spans="1:9" ht="15" customHeight="1" thickBot="1">
      <c r="A119" s="10" t="s">
        <v>62</v>
      </c>
      <c r="B119" s="45" t="s">
        <v>142</v>
      </c>
      <c r="C119" s="80">
        <f>+C114+C115+C116+C118</f>
        <v>3876806</v>
      </c>
      <c r="D119" s="87">
        <f>+D114+D115+D116+D118</f>
        <v>3876806</v>
      </c>
      <c r="F119" s="47"/>
      <c r="G119" s="48"/>
      <c r="H119" s="48"/>
      <c r="I119" s="48"/>
    </row>
    <row r="120" spans="1:4" s="13" customFormat="1" ht="12.75" customHeight="1" thickBot="1">
      <c r="A120" s="49" t="s">
        <v>95</v>
      </c>
      <c r="B120" s="50" t="s">
        <v>143</v>
      </c>
      <c r="C120" s="80">
        <f>+C113+C119</f>
        <v>497651073</v>
      </c>
      <c r="D120" s="88">
        <f>+D113+D119</f>
        <v>565637036</v>
      </c>
    </row>
    <row r="121" ht="7.5" customHeight="1"/>
    <row r="122" spans="1:3" ht="15.75">
      <c r="A122" s="121"/>
      <c r="B122" s="121"/>
      <c r="C122" s="121"/>
    </row>
    <row r="123" spans="1:3" ht="15" customHeight="1">
      <c r="A123" s="123"/>
      <c r="B123" s="123"/>
      <c r="C123" s="55"/>
    </row>
    <row r="124" spans="1:3" ht="15.75">
      <c r="A124" s="124" t="s">
        <v>144</v>
      </c>
      <c r="B124" s="124"/>
      <c r="C124" s="124"/>
    </row>
    <row r="129" spans="1:3" ht="15.75">
      <c r="A129" s="121"/>
      <c r="B129" s="121"/>
      <c r="C129" s="121"/>
    </row>
    <row r="130" spans="1:3" ht="16.5" thickBot="1">
      <c r="A130" s="122"/>
      <c r="B130" s="122"/>
      <c r="C130" s="2"/>
    </row>
    <row r="131" spans="1:3" ht="16.5" thickBot="1">
      <c r="A131" s="10"/>
      <c r="B131" s="42"/>
      <c r="C131" s="12"/>
    </row>
    <row r="132" spans="1:3" ht="16.5" thickBot="1">
      <c r="A132" s="10"/>
      <c r="B132" s="42"/>
      <c r="C132" s="12"/>
    </row>
  </sheetData>
  <sheetProtection/>
  <mergeCells count="12">
    <mergeCell ref="A2:C2"/>
    <mergeCell ref="A3:C3"/>
    <mergeCell ref="A73:C73"/>
    <mergeCell ref="A1:C1"/>
    <mergeCell ref="A5:B5"/>
    <mergeCell ref="A72:C72"/>
    <mergeCell ref="A76:B76"/>
    <mergeCell ref="A129:C129"/>
    <mergeCell ref="A130:B130"/>
    <mergeCell ref="A123:B123"/>
    <mergeCell ref="A124:C124"/>
    <mergeCell ref="A122:C122"/>
  </mergeCells>
  <printOptions/>
  <pageMargins left="0.7" right="0.7" top="0.75" bottom="0.75" header="0.3" footer="0.3"/>
  <pageSetup horizontalDpi="200" verticalDpi="200" orientation="portrait" paperSize="9" scale="72" r:id="rId1"/>
  <headerFooter>
    <oddHeader xml:space="preserve">&amp;C
                                   </oddHeader>
  </headerFooter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2019-03-28T12:30:15Z</dcterms:modified>
  <cp:category/>
  <cp:version/>
  <cp:contentType/>
  <cp:contentStatus/>
</cp:coreProperties>
</file>