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User\Desktop\Rendelet 2019\Május\Zárszámadás\"/>
    </mc:Choice>
  </mc:AlternateContent>
  <xr:revisionPtr revIDLastSave="0" documentId="8_{05646D9E-8288-4EEB-B517-171E820EC88F}" xr6:coauthVersionLast="43" xr6:coauthVersionMax="43" xr10:uidLastSave="{00000000-0000-0000-0000-000000000000}"/>
  <bookViews>
    <workbookView xWindow="-120" yWindow="-120" windowWidth="20730" windowHeight="11160" activeTab="3" xr2:uid="{00000000-000D-0000-FFFF-FFFF00000000}"/>
  </bookViews>
  <sheets>
    <sheet name="1.függ." sheetId="1" r:id="rId1"/>
    <sheet name="2.függ." sheetId="2" r:id="rId2"/>
    <sheet name="3.függ." sheetId="3" r:id="rId3"/>
    <sheet name="4.függ." sheetId="5" r:id="rId4"/>
    <sheet name="5.függ." sheetId="6" r:id="rId5"/>
    <sheet name="6.függ." sheetId="8" r:id="rId6"/>
    <sheet name="7.függ." sheetId="9" r:id="rId7"/>
    <sheet name="8.függ." sheetId="10" r:id="rId8"/>
    <sheet name="9.függ." sheetId="11" r:id="rId9"/>
  </sheets>
  <externalReferences>
    <externalReference r:id="rId10"/>
    <externalReference r:id="rId11"/>
    <externalReference r:id="rId12"/>
  </externalReferences>
  <definedNames>
    <definedName name="_1999._Évi_felhalmozási_és_felújítási_kiadások">"$#HIV!.$A$29:$E$29"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3">'4.függ.'!$4:$4</definedName>
    <definedName name="_xlnm.Print_Area" localSheetId="0">'1.függ.'!$A$1:$J$24</definedName>
    <definedName name="_xlnm.Print_Area" localSheetId="1">'2.függ.'!$A$1:$I$15</definedName>
    <definedName name="_xlnm.Print_Area" localSheetId="2">'3.függ.'!$B$1:$C$25</definedName>
    <definedName name="_xlnm.Print_Area" localSheetId="3">'4.függ.'!$A$1:$M$29</definedName>
    <definedName name="_xlnm.Print_Area" localSheetId="4">'5.függ.'!$A$1:$E$35</definedName>
    <definedName name="_xlnm.Print_Area" localSheetId="6">'7.függ.'!$A$1:$D$21</definedName>
    <definedName name="_xlnm.Print_Area" localSheetId="8">'9.függ.'!$A$1:$G$16</definedName>
    <definedName name="Print_Titles_1">[1]Bóbita!$A:$B,[1]Bóbita!$1:$1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1" l="1"/>
  <c r="F10" i="11"/>
  <c r="E14" i="11"/>
  <c r="D14" i="11"/>
  <c r="F12" i="11"/>
  <c r="F11" i="11"/>
  <c r="C8" i="11"/>
  <c r="C14" i="11" s="1"/>
  <c r="F8" i="11" l="1"/>
  <c r="F14" i="11" s="1"/>
  <c r="D8" i="5"/>
  <c r="C8" i="5"/>
  <c r="L6" i="5"/>
  <c r="K6" i="5"/>
  <c r="J6" i="5"/>
  <c r="I6" i="5"/>
  <c r="H6" i="5"/>
  <c r="G6" i="5"/>
  <c r="F6" i="5"/>
  <c r="E6" i="5"/>
  <c r="D6" i="5"/>
  <c r="H19" i="1" l="1"/>
  <c r="C4" i="1"/>
  <c r="H17" i="10" l="1"/>
  <c r="F17" i="10"/>
  <c r="E17" i="10"/>
  <c r="D17" i="10"/>
  <c r="C17" i="10"/>
  <c r="B17" i="10"/>
  <c r="G16" i="10"/>
  <c r="I16" i="10" s="1"/>
  <c r="G15" i="10"/>
  <c r="G17" i="10" s="1"/>
  <c r="H14" i="10"/>
  <c r="F14" i="10"/>
  <c r="E14" i="10"/>
  <c r="D14" i="10"/>
  <c r="C14" i="10"/>
  <c r="B14" i="10"/>
  <c r="I13" i="10"/>
  <c r="G13" i="10"/>
  <c r="G12" i="10"/>
  <c r="I12" i="10" s="1"/>
  <c r="I11" i="10"/>
  <c r="G11" i="10"/>
  <c r="G14" i="10" s="1"/>
  <c r="D17" i="9"/>
  <c r="C17" i="9"/>
  <c r="B17" i="9"/>
  <c r="C12" i="8"/>
  <c r="C18" i="6"/>
  <c r="E26" i="6"/>
  <c r="D26" i="6"/>
  <c r="C26" i="6"/>
  <c r="E18" i="6"/>
  <c r="D18" i="6"/>
  <c r="C16" i="6"/>
  <c r="C17" i="6" s="1"/>
  <c r="D12" i="6"/>
  <c r="E12" i="6" s="1"/>
  <c r="D16" i="6"/>
  <c r="D17" i="6" s="1"/>
  <c r="I14" i="10" l="1"/>
  <c r="G18" i="10"/>
  <c r="D18" i="10"/>
  <c r="F18" i="10"/>
  <c r="H18" i="10"/>
  <c r="I15" i="10"/>
  <c r="I17" i="10" s="1"/>
  <c r="C18" i="10"/>
  <c r="E18" i="10"/>
  <c r="B18" i="10"/>
  <c r="B18" i="9"/>
  <c r="I18" i="10"/>
  <c r="E34" i="6"/>
  <c r="D34" i="6"/>
  <c r="C34" i="6"/>
  <c r="D35" i="6"/>
  <c r="C35" i="6"/>
  <c r="E9" i="6"/>
  <c r="E16" i="6" s="1"/>
  <c r="E17" i="6" s="1"/>
  <c r="E35" i="6" l="1"/>
  <c r="D27" i="5"/>
  <c r="E27" i="5"/>
  <c r="F27" i="5"/>
  <c r="G27" i="5"/>
  <c r="H27" i="5"/>
  <c r="I27" i="5"/>
  <c r="J27" i="5"/>
  <c r="K27" i="5"/>
  <c r="L27" i="5"/>
  <c r="C27" i="5"/>
  <c r="D23" i="5"/>
  <c r="E23" i="5"/>
  <c r="F23" i="5"/>
  <c r="G23" i="5"/>
  <c r="G29" i="5" s="1"/>
  <c r="H23" i="5"/>
  <c r="I23" i="5"/>
  <c r="J23" i="5"/>
  <c r="K23" i="5"/>
  <c r="K29" i="5" s="1"/>
  <c r="C23" i="5"/>
  <c r="L23" i="5"/>
  <c r="L11" i="5"/>
  <c r="D15" i="5"/>
  <c r="E15" i="5"/>
  <c r="F15" i="5"/>
  <c r="G15" i="5"/>
  <c r="H15" i="5"/>
  <c r="I15" i="5"/>
  <c r="J15" i="5"/>
  <c r="K15" i="5"/>
  <c r="L15" i="5"/>
  <c r="C15" i="5"/>
  <c r="D11" i="5"/>
  <c r="E11" i="5"/>
  <c r="F11" i="5"/>
  <c r="G11" i="5"/>
  <c r="G17" i="5" s="1"/>
  <c r="H11" i="5"/>
  <c r="I11" i="5"/>
  <c r="J11" i="5"/>
  <c r="M7" i="5"/>
  <c r="M8" i="5"/>
  <c r="M9" i="5"/>
  <c r="M10" i="5"/>
  <c r="I17" i="5" l="1"/>
  <c r="E17" i="5"/>
  <c r="D17" i="5"/>
  <c r="I29" i="5"/>
  <c r="E29" i="5"/>
  <c r="C29" i="5"/>
  <c r="J29" i="5"/>
  <c r="H29" i="5"/>
  <c r="F29" i="5"/>
  <c r="D29" i="5"/>
  <c r="L29" i="5"/>
  <c r="M6" i="5"/>
  <c r="J17" i="5"/>
  <c r="F17" i="5"/>
  <c r="K11" i="5"/>
  <c r="K17" i="5" s="1"/>
  <c r="C11" i="5"/>
  <c r="C17" i="5" s="1"/>
  <c r="L17" i="5"/>
  <c r="H17" i="5"/>
  <c r="M28" i="5"/>
  <c r="M26" i="5"/>
  <c r="M25" i="5"/>
  <c r="M24" i="5"/>
  <c r="M23" i="5"/>
  <c r="M22" i="5"/>
  <c r="M21" i="5"/>
  <c r="M20" i="5"/>
  <c r="M19" i="5"/>
  <c r="M16" i="5"/>
  <c r="M15" i="5"/>
  <c r="M13" i="5"/>
  <c r="M12" i="5"/>
  <c r="C21" i="3"/>
  <c r="G14" i="2"/>
  <c r="F14" i="2"/>
  <c r="E14" i="2"/>
  <c r="D14" i="2"/>
  <c r="C14" i="2"/>
  <c r="I13" i="2"/>
  <c r="I12" i="2"/>
  <c r="I11" i="2"/>
  <c r="I10" i="2"/>
  <c r="I9" i="2"/>
  <c r="I8" i="2"/>
  <c r="I7" i="2"/>
  <c r="H6" i="2"/>
  <c r="I6" i="2" s="1"/>
  <c r="D10" i="1"/>
  <c r="C10" i="1"/>
  <c r="D3" i="1"/>
  <c r="E23" i="1"/>
  <c r="D23" i="1"/>
  <c r="C23" i="1"/>
  <c r="E22" i="1"/>
  <c r="E21" i="1" s="1"/>
  <c r="D22" i="1"/>
  <c r="C22" i="1"/>
  <c r="J21" i="1"/>
  <c r="I21" i="1"/>
  <c r="H21" i="1"/>
  <c r="J20" i="1"/>
  <c r="J18" i="1" s="1"/>
  <c r="J17" i="1" s="1"/>
  <c r="I20" i="1"/>
  <c r="I18" i="1" s="1"/>
  <c r="I17" i="1" s="1"/>
  <c r="H20" i="1"/>
  <c r="E20" i="1"/>
  <c r="D20" i="1"/>
  <c r="D18" i="1" s="1"/>
  <c r="C20" i="1"/>
  <c r="C18" i="1" s="1"/>
  <c r="H18" i="1"/>
  <c r="H17" i="1" s="1"/>
  <c r="E18" i="1"/>
  <c r="J10" i="1"/>
  <c r="I10" i="1"/>
  <c r="H10" i="1"/>
  <c r="H3" i="1"/>
  <c r="C3" i="1"/>
  <c r="E17" i="1" l="1"/>
  <c r="C21" i="1"/>
  <c r="C17" i="1" s="1"/>
  <c r="M29" i="5"/>
  <c r="I14" i="2"/>
  <c r="D21" i="1"/>
  <c r="D17" i="1" s="1"/>
  <c r="J3" i="1"/>
  <c r="J15" i="1" s="1"/>
  <c r="J24" i="1" s="1"/>
  <c r="I3" i="1"/>
  <c r="I15" i="1" s="1"/>
  <c r="I24" i="1" s="1"/>
  <c r="E10" i="1"/>
  <c r="J14" i="1" s="1"/>
  <c r="E3" i="1"/>
  <c r="M27" i="5"/>
  <c r="M11" i="5"/>
  <c r="M17" i="5" s="1"/>
  <c r="M14" i="5"/>
  <c r="H14" i="2"/>
  <c r="H15" i="1"/>
  <c r="H24" i="1" s="1"/>
  <c r="H14" i="1"/>
  <c r="D14" i="1"/>
  <c r="H9" i="1"/>
  <c r="I14" i="1"/>
  <c r="D15" i="1"/>
  <c r="C9" i="1"/>
  <c r="C14" i="1"/>
  <c r="C15" i="1"/>
  <c r="C24" i="1" l="1"/>
  <c r="H25" i="1" s="1"/>
  <c r="D24" i="1"/>
  <c r="I9" i="1"/>
  <c r="I25" i="1"/>
  <c r="D9" i="1"/>
  <c r="J9" i="1"/>
  <c r="E9" i="1"/>
  <c r="E15" i="1"/>
  <c r="E24" i="1" s="1"/>
  <c r="J25" i="1" s="1"/>
  <c r="E14" i="1"/>
  <c r="H16" i="1"/>
  <c r="I16" i="1"/>
  <c r="C16" i="1"/>
  <c r="D16" i="1" l="1"/>
  <c r="J16" i="1"/>
  <c r="E16" i="1"/>
</calcChain>
</file>

<file path=xl/sharedStrings.xml><?xml version="1.0" encoding="utf-8"?>
<sst xmlns="http://schemas.openxmlformats.org/spreadsheetml/2006/main" count="347" uniqueCount="224">
  <si>
    <t>Adatok ezer forintban</t>
  </si>
  <si>
    <t>Sor-szám</t>
  </si>
  <si>
    <t>Bevételek</t>
  </si>
  <si>
    <t>Kiadások</t>
  </si>
  <si>
    <t>I.</t>
  </si>
  <si>
    <t>MŰKÖDÉSI KÖLTSÉGVETÉSI BEVÉTELEK</t>
  </si>
  <si>
    <t>MŰKÖDÉSI KÖLTSÉGVETÉSI KIADÁS</t>
  </si>
  <si>
    <t>1.</t>
  </si>
  <si>
    <t>Működési célú támogatások államháztartáson belülről</t>
  </si>
  <si>
    <t>Személyi juttatások</t>
  </si>
  <si>
    <t>2.</t>
  </si>
  <si>
    <t>Közhatalmi bevételek</t>
  </si>
  <si>
    <t>Munkaadókat terhelő járulékok és szociális hozzájárulási adó</t>
  </si>
  <si>
    <t>3.</t>
  </si>
  <si>
    <t>Működési bevételek</t>
  </si>
  <si>
    <t>Dologi kiadások</t>
  </si>
  <si>
    <t>4.</t>
  </si>
  <si>
    <t>Működési célú átvett pénzeszközök</t>
  </si>
  <si>
    <t>Ellátottak pénzbeli juttatásai</t>
  </si>
  <si>
    <t>5.</t>
  </si>
  <si>
    <t>Egyéb működési célú kiadások</t>
  </si>
  <si>
    <t>MŰKÖDÉSI KÖLTSÉGVETÉSI HIÁNY</t>
  </si>
  <si>
    <t>MŰKÖDÉSI KÖLTSÉGVETÉSI TÖBBLET</t>
  </si>
  <si>
    <t>II.</t>
  </si>
  <si>
    <t>FELHALMOZÁSI KÖLTSÉGVETÉSI BEVÉTELEK</t>
  </si>
  <si>
    <t>FELHALMOZÁSI KÖLTSÉGVETÉSI KIADÁS</t>
  </si>
  <si>
    <t>Felhalmozási célú támogatások államháztartáson belülről</t>
  </si>
  <si>
    <t>Beruházások</t>
  </si>
  <si>
    <t>Felhalmozási bevételek</t>
  </si>
  <si>
    <t>Felújítások</t>
  </si>
  <si>
    <t>Felhalmozási célú átvett pénzeszközök</t>
  </si>
  <si>
    <t>Egyéb felhalmozási célú kiadások</t>
  </si>
  <si>
    <t>FELHALMOZÁSI KÖLTSÉGVETÉSI HIÁNY</t>
  </si>
  <si>
    <t>FELHALMOZÁSI KÖLTSÉGVETÉSI TÖBBLET</t>
  </si>
  <si>
    <t>KÖLTSÉGVETÉSI BEVÉTELEK ÖSSZESEN</t>
  </si>
  <si>
    <t>KÖLTSÉGVETÉSI KIADÁSOK ÖSSZESEN</t>
  </si>
  <si>
    <t>KÖLTSÉGVETÉSI HIÁNY ÖSSZESEN</t>
  </si>
  <si>
    <t>KÖLTSÉGVETÉSI TÖBBLET ÖSSZESEN</t>
  </si>
  <si>
    <t>III.</t>
  </si>
  <si>
    <t>FINANSZÍROZÁSI BEVÉTELEK</t>
  </si>
  <si>
    <t>FINANSZÍROZÁSI KIADÁSOK</t>
  </si>
  <si>
    <t>MŰKÖDÉSI FINANSZÍROZÁSI BEVÉTELEK</t>
  </si>
  <si>
    <t>MŰKÖDÉSI FINANSZÍROZÁSI KIADÁSOK</t>
  </si>
  <si>
    <t>Maradvány igénybevétele</t>
  </si>
  <si>
    <t>Belföldi finanszírozás kiadásai</t>
  </si>
  <si>
    <t>Betétek megszüntetése</t>
  </si>
  <si>
    <t>Külföldi finanszírozás kiadásai</t>
  </si>
  <si>
    <t>FELHALMOZÁSI FINANSZÍROZÁSI BEVÉTELEK</t>
  </si>
  <si>
    <t>FELHALMOZÁSI FINANSZÍROZÁSI KIADÁSOK</t>
  </si>
  <si>
    <t>Belföldi finanszírozás bevételei</t>
  </si>
  <si>
    <t>Külföldi finanszírozás bevételei</t>
  </si>
  <si>
    <t>TÁRGYÉVI BEVÉTELEK ÖSSZESEN</t>
  </si>
  <si>
    <t>TÁRGYÉVI KIADÁSOK ÖSSZESEN</t>
  </si>
  <si>
    <t>2020. évi várható előirányzat</t>
  </si>
  <si>
    <t>2021. évi várható előirányzat</t>
  </si>
  <si>
    <t xml:space="preserve">Megnevezés </t>
  </si>
  <si>
    <t>2023. után</t>
  </si>
  <si>
    <t>Összesen</t>
  </si>
  <si>
    <t>Hitel + kamat törlesztés</t>
  </si>
  <si>
    <t>Kötvénybeváltás kiadásai</t>
  </si>
  <si>
    <t>………..…………… beruházás</t>
  </si>
  <si>
    <t xml:space="preserve">………..…………… felújítás </t>
  </si>
  <si>
    <t>……. pénzügyi lízingből eredő kötelezettség</t>
  </si>
  <si>
    <t xml:space="preserve">Összesen </t>
  </si>
  <si>
    <t>Több éves kihatású kötelezettségek számszerűsítése</t>
  </si>
  <si>
    <t>2019.</t>
  </si>
  <si>
    <t>2020.</t>
  </si>
  <si>
    <t>2021.</t>
  </si>
  <si>
    <t>2022.</t>
  </si>
  <si>
    <t>2023.</t>
  </si>
  <si>
    <t xml:space="preserve">KIMUTATÁS </t>
  </si>
  <si>
    <t xml:space="preserve">Közvetett támogatás megnevezése 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</si>
  <si>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</si>
  <si>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</si>
  <si>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 xml:space="preserve">       - magánszemélyek kommunális adója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</si>
  <si>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</si>
  <si>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</si>
  <si>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mentesség összege</t>
  </si>
  <si>
    <t>Egyéb nyújtott kedvezmény vagy kölcsön elengedésének összege</t>
  </si>
  <si>
    <t xml:space="preserve">ÖSSZESEN </t>
  </si>
  <si>
    <t xml:space="preserve">Szöveges indokolás: </t>
  </si>
  <si>
    <t>meghatározott kedvezmények alapján.</t>
  </si>
  <si>
    <t>Helyi adónál biztosított kedvezmény, mentesség adónemenként</t>
  </si>
  <si>
    <t>Helyiségek, eszközök hasznosításából származó kedvezmény, mentesség összege</t>
  </si>
  <si>
    <t>6.</t>
  </si>
  <si>
    <t>7.</t>
  </si>
  <si>
    <t>Év összesen</t>
  </si>
  <si>
    <t>8.</t>
  </si>
  <si>
    <t>9.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</si>
  <si>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</si>
  <si>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</si>
  <si>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</si>
  <si>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</si>
  <si>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</si>
  <si>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</si>
  <si>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</si>
  <si>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</si>
  <si>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</si>
  <si>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Megnevezés</t>
  </si>
  <si>
    <t>Működési kiadások összesen</t>
  </si>
  <si>
    <t>Felhalmozási kiadások összesen</t>
  </si>
  <si>
    <t>Finanszírozási kiadások összesen</t>
  </si>
  <si>
    <t>Kiadások összesen</t>
  </si>
  <si>
    <t>Folyó bevételek összesen</t>
  </si>
  <si>
    <t>Felhalmozási támogatások államháztartáson belülről</t>
  </si>
  <si>
    <t>Felhalmozási bevételek összesen:</t>
  </si>
  <si>
    <t>Finanszírozási bevételek összesen:</t>
  </si>
  <si>
    <t xml:space="preserve">Bevételek összesen: </t>
  </si>
  <si>
    <t>A Stabilitási tv. 3.§ (1) bekezdése szerinti adósságot keletkeztető ügyletek</t>
  </si>
  <si>
    <t>és a kezességvállalásokból fennálló kötelezettségek a 2019-2021. közötti időszakban</t>
  </si>
  <si>
    <t>S.sz.</t>
  </si>
  <si>
    <t xml:space="preserve">Helyi adók </t>
  </si>
  <si>
    <t>Osztalékok, koncessziós díjak</t>
  </si>
  <si>
    <t>Díjak, pótlékok, bírságok, egyéb közhat.</t>
  </si>
  <si>
    <t xml:space="preserve">Tárgyi eszköz, immateriális javak, vagyonértékű jog értékesítése, vagyonhasznosításból származó bevétel részvény, részesedés értékesítéséből származó bevétel </t>
  </si>
  <si>
    <t>Részvények, részesedések értékesítése</t>
  </si>
  <si>
    <t>Vállalat értékesítésből, privatizációból származó bevételek</t>
  </si>
  <si>
    <t>Kezességvállalással kapcsolatos megtérülés</t>
  </si>
  <si>
    <t>Saját bevételek összesen (1+….+7)</t>
  </si>
  <si>
    <t>Saját bevételek 50%- a</t>
  </si>
  <si>
    <t>10.</t>
  </si>
  <si>
    <t>Előző év(ek)ben keletkezett tárgyévet terhelő fizetési kötelezettség (11+….+17)</t>
  </si>
  <si>
    <t>11.</t>
  </si>
  <si>
    <t>Felvett, átvállalt hitel és annak tőketartozásai</t>
  </si>
  <si>
    <t>12.</t>
  </si>
  <si>
    <t>Felvett, átvállalt kölcsön és annak tőketartozásai</t>
  </si>
  <si>
    <t>13.</t>
  </si>
  <si>
    <t>Hitelviszonyt megtestesítő értékpapír</t>
  </si>
  <si>
    <t>14.</t>
  </si>
  <si>
    <t>Adott váltó</t>
  </si>
  <si>
    <t>15.</t>
  </si>
  <si>
    <t xml:space="preserve">Pénzügyi lízing </t>
  </si>
  <si>
    <t>16.</t>
  </si>
  <si>
    <t xml:space="preserve">Halasztott fizetés </t>
  </si>
  <si>
    <t>17.</t>
  </si>
  <si>
    <t>Kezességvállalásból eredő fizetési kötelezettség</t>
  </si>
  <si>
    <t>18.</t>
  </si>
  <si>
    <t>Tárgyévben keletkezett illetve keletkező, tárgyévet terhelő fizetési kötelezettség (19+…+25)</t>
  </si>
  <si>
    <t>19.</t>
  </si>
  <si>
    <t>20.</t>
  </si>
  <si>
    <t>21.</t>
  </si>
  <si>
    <t>22.</t>
  </si>
  <si>
    <t>23.</t>
  </si>
  <si>
    <t>24.</t>
  </si>
  <si>
    <t>25.</t>
  </si>
  <si>
    <t>26.</t>
  </si>
  <si>
    <t>Fizetési kötelezettség összesen (10+18)</t>
  </si>
  <si>
    <t>27.</t>
  </si>
  <si>
    <t>Fizetési kötelezettséggel csökkentett saját bevétel (9-26)</t>
  </si>
  <si>
    <t xml:space="preserve">Sátoraljaújhely Város Önkormányzatának helyi adókról szóló rendeleteiben </t>
  </si>
  <si>
    <t>Sátoraljaújhely Város Önkormányzat 2018. évi pénzeszköz felhasználása</t>
  </si>
  <si>
    <t xml:space="preserve"> </t>
  </si>
  <si>
    <t>Bank-, pénztár számlák nyitó egyenlege 2018.01.01.</t>
  </si>
  <si>
    <t>Tárgyévi kiadások</t>
  </si>
  <si>
    <t>Tárgyévi bevételek</t>
  </si>
  <si>
    <t>Sajátos elszámolások</t>
  </si>
  <si>
    <t>Pénzkészlet változás</t>
  </si>
  <si>
    <t>Bank-, pénztár számlák záró egyenlege 2018.12.31.</t>
  </si>
  <si>
    <t>2018. évi pénzkészlet változás kimutatása</t>
  </si>
  <si>
    <t>Összeg</t>
  </si>
  <si>
    <t>Kimutatás</t>
  </si>
  <si>
    <t>Sorsz. Gazdasági társaság neve, címe</t>
  </si>
  <si>
    <t>Részvény</t>
  </si>
  <si>
    <t>Üzletrész</t>
  </si>
  <si>
    <t>1./Borsodi Sörgyár Zrt. Bőcs, Rákóczi u. 41.</t>
  </si>
  <si>
    <t>2./NORPAN Kft. Sátoraljaújhely, Sziget u. 5.</t>
  </si>
  <si>
    <t>3./MOL Nyrt. Budapest, Október 23-a u. 18.</t>
  </si>
  <si>
    <t>4./MÉH Zrt. Miskolc, Sajópart</t>
  </si>
  <si>
    <t>5./Zempléni Vízmű Kft. Sátoraljaújhely, Kazinczy u. 24.</t>
  </si>
  <si>
    <t>6./ÉMÁSZ Nyrt. Miskolc, Dózsa u. 13.</t>
  </si>
  <si>
    <t>7./Sátoraljaújhelyi Ipari Park Kft. Sátoraljaújhely, Rákóczi u. 18.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</si>
  <si>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</si>
  <si>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8./Zemplén Televízió Kht. Sátoraljaújhely, Színház köz 4.</t>
  </si>
  <si>
    <t>9./Újhelyi Gazdálkodási Kft. Sátoraljaújhely, Rákóczi u. 3.</t>
  </si>
  <si>
    <t>Összesen:</t>
  </si>
  <si>
    <t>MINDÖSSZESEN:</t>
  </si>
  <si>
    <t>Sátoraljaújhely Város Önkormányzatának kötelezettsége a gazdasági társaságokban meglévő részesedéseiből nem áll fenn.</t>
  </si>
  <si>
    <t>Tőzsdén szereplő részvények piaci értéke 2018. december 31. - én</t>
  </si>
  <si>
    <t>KIMUTATÁS</t>
  </si>
  <si>
    <t xml:space="preserve"> Sátoraljaújhely Város Önkormányzata által nyújtott hitel, kölcsön állományáról</t>
  </si>
  <si>
    <t xml:space="preserve">                          </t>
  </si>
  <si>
    <t>MEGNEVEZÉS</t>
  </si>
  <si>
    <t>Hitel (kölcsön) állomány összege tárgy év jan. 1- én</t>
  </si>
  <si>
    <t xml:space="preserve">Hitel (kölcsön) folyósítás tárgyévi összege </t>
  </si>
  <si>
    <t>Visszafizetett hitel  ( kölcsön) tárgyévi összege</t>
  </si>
  <si>
    <t>Korrekció</t>
  </si>
  <si>
    <t>Helyi tám.- Fiatalok lakásépítési  kölcsönállománya</t>
  </si>
  <si>
    <t>Homlokzat  felújításhoz  nyújtott visszatérítendõ kamatmentes kölcsön</t>
  </si>
  <si>
    <t>Munkáltatói kölcsön</t>
  </si>
  <si>
    <t>ÖSSZESEN:</t>
  </si>
  <si>
    <t>Hegyköz- Turizmusáért Egyesület</t>
  </si>
  <si>
    <t>Zsólyomka Egyesület</t>
  </si>
  <si>
    <t>2019. évi előirányzat</t>
  </si>
  <si>
    <t>Közvetett támogatás összege</t>
  </si>
  <si>
    <t>2019.év</t>
  </si>
  <si>
    <t>2020.év</t>
  </si>
  <si>
    <t>2021.év</t>
  </si>
  <si>
    <t>2019. évi  előirányzat</t>
  </si>
  <si>
    <t>Adatok forintban</t>
  </si>
  <si>
    <t>10./Városfejlesztő Kft.</t>
  </si>
  <si>
    <t>Hitel (kölcsön) mérlegértéke 2018. jan.1- én *</t>
  </si>
  <si>
    <t xml:space="preserve">Hitel ( kölcsön) állomány összege 2018. dec. 31- én </t>
  </si>
  <si>
    <t>Hitel (kölcsön) értékvesztése 2018. dec.31- én</t>
  </si>
  <si>
    <t xml:space="preserve">Hitel ( kölcsön) mérlegértéke 2018. dec. 31- én </t>
  </si>
  <si>
    <t>2018.év</t>
  </si>
  <si>
    <t>Mérlegértéke 2017.dec. 31-én (eFt)</t>
  </si>
  <si>
    <t>I. név</t>
  </si>
  <si>
    <t xml:space="preserve">a közvetett támogatások összegéről </t>
  </si>
  <si>
    <t>Sátoraljaújhely Város Önkormányzat gazdasági társaságokban lévő érdekeltségeiről  
2018. év</t>
  </si>
  <si>
    <t xml:space="preserve"> Az önkormányzat által felvett hitelek és kölcsönök állományáról</t>
  </si>
  <si>
    <t>Hitel, kölcsön megnevezése</t>
  </si>
  <si>
    <t>Pénzintézet neve</t>
  </si>
  <si>
    <t>Lejárat</t>
  </si>
  <si>
    <t>Újhelyi Gazdálkodási Kft- től kölcsön</t>
  </si>
  <si>
    <t>Belterületi utak felújítása</t>
  </si>
  <si>
    <t>OTP Bank Nyrt.</t>
  </si>
  <si>
    <t>Gépjármű hitel</t>
  </si>
  <si>
    <t>Magashegyi fejlesztés</t>
  </si>
  <si>
    <t>Mártírok útja felújítás</t>
  </si>
  <si>
    <t>Hitel -kölcsön állomány 2018. jan. 1- én</t>
  </si>
  <si>
    <t>Hitelfelvétel 2018.12.31.- ig</t>
  </si>
  <si>
    <t>Törlesztés 2018.12.31.- ig</t>
  </si>
  <si>
    <t>Hitel -kölcsön állomány 2018. 12. 31- én</t>
  </si>
  <si>
    <t>MKH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</si>
</sst>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##\ ###\ ##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color indexed="8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3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indexed="8"/>
      <name val="Arial CE"/>
      <family val="2"/>
    </font>
    <font>
      <sz val="11"/>
      <color indexed="8"/>
      <name val="Arial CE"/>
      <family val="2"/>
    </font>
    <font>
      <b/>
      <sz val="9"/>
      <color indexed="8"/>
      <name val="Arial CE"/>
      <family val="2"/>
    </font>
    <font>
      <b/>
      <sz val="9"/>
      <color indexed="8"/>
      <name val="Arial CE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sz val="11"/>
      <color indexed="8"/>
      <name val="Arial CE"/>
      <charset val="238"/>
    </font>
    <font>
      <b/>
      <sz val="10"/>
      <color indexed="8"/>
      <name val="Arial CE"/>
      <family val="2"/>
    </font>
    <font>
      <sz val="10"/>
      <color indexed="8"/>
      <name val="Arial CE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10" fillId="0" borderId="0"/>
    <xf numFmtId="0" fontId="21" fillId="0" borderId="0"/>
    <xf numFmtId="164" fontId="4" fillId="0" borderId="0" applyFont="0" applyFill="0" applyBorder="0" applyAlignment="0" applyProtection="0"/>
    <xf numFmtId="0" fontId="29" fillId="0" borderId="0"/>
  </cellStyleXfs>
  <cellXfs count="297">
    <xf numFmtId="0" fontId="0" fillId="0" borderId="0" xfId="0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3" fontId="0" fillId="0" borderId="1" xfId="0" applyNumberFormat="1" applyFont="1" applyFill="1" applyBorder="1"/>
    <xf numFmtId="0" fontId="0" fillId="0" borderId="1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3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3" fontId="1" fillId="5" borderId="1" xfId="0" applyNumberFormat="1" applyFont="1" applyFill="1" applyBorder="1"/>
    <xf numFmtId="0" fontId="1" fillId="5" borderId="1" xfId="0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right" vertical="center" wrapText="1"/>
    </xf>
    <xf numFmtId="16" fontId="0" fillId="0" borderId="2" xfId="0" applyNumberFormat="1" applyBorder="1" applyAlignment="1">
      <alignment horizontal="left" vertical="center" wrapText="1"/>
    </xf>
    <xf numFmtId="3" fontId="0" fillId="0" borderId="0" xfId="0" applyNumberForma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/>
    <xf numFmtId="3" fontId="2" fillId="6" borderId="3" xfId="0" applyNumberFormat="1" applyFont="1" applyFill="1" applyBorder="1"/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3" fontId="0" fillId="0" borderId="3" xfId="0" applyNumberFormat="1" applyBorder="1" applyAlignment="1">
      <alignment horizontal="right" vertical="center" wrapText="1"/>
    </xf>
    <xf numFmtId="16" fontId="0" fillId="0" borderId="3" xfId="0" applyNumberFormat="1" applyBorder="1" applyAlignment="1">
      <alignment horizontal="left" vertical="center" wrapText="1"/>
    </xf>
    <xf numFmtId="3" fontId="0" fillId="0" borderId="3" xfId="0" applyNumberFormat="1" applyBorder="1" applyAlignment="1">
      <alignment vertical="center"/>
    </xf>
    <xf numFmtId="49" fontId="0" fillId="0" borderId="3" xfId="0" applyNumberFormat="1" applyBorder="1" applyAlignment="1">
      <alignment horizontal="left" vertical="center" wrapText="1"/>
    </xf>
    <xf numFmtId="0" fontId="0" fillId="0" borderId="3" xfId="0" applyBorder="1"/>
    <xf numFmtId="3" fontId="0" fillId="0" borderId="3" xfId="0" applyNumberFormat="1" applyBorder="1"/>
    <xf numFmtId="3" fontId="2" fillId="0" borderId="3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Border="1"/>
    <xf numFmtId="16" fontId="0" fillId="0" borderId="3" xfId="0" applyNumberFormat="1" applyBorder="1" applyAlignment="1">
      <alignment horizontal="left" vertical="center" wrapText="1" indent="3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3" fontId="2" fillId="8" borderId="1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0" xfId="1"/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4" fillId="0" borderId="0" xfId="1" applyAlignment="1">
      <alignment vertical="center"/>
    </xf>
    <xf numFmtId="0" fontId="4" fillId="0" borderId="0" xfId="1" applyAlignment="1"/>
    <xf numFmtId="0" fontId="4" fillId="0" borderId="0" xfId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/>
    <xf numFmtId="0" fontId="7" fillId="7" borderId="1" xfId="1" applyFont="1" applyFill="1" applyBorder="1" applyAlignment="1">
      <alignment horizontal="center" vertical="center"/>
    </xf>
    <xf numFmtId="0" fontId="6" fillId="2" borderId="1" xfId="1" applyFont="1" applyFill="1" applyBorder="1"/>
    <xf numFmtId="3" fontId="6" fillId="2" borderId="1" xfId="1" applyNumberFormat="1" applyFont="1" applyFill="1" applyBorder="1" applyAlignment="1">
      <alignment horizontal="right"/>
    </xf>
    <xf numFmtId="3" fontId="6" fillId="2" borderId="1" xfId="1" applyNumberFormat="1" applyFont="1" applyFill="1" applyBorder="1"/>
    <xf numFmtId="3" fontId="7" fillId="2" borderId="1" xfId="1" applyNumberFormat="1" applyFont="1" applyFill="1" applyBorder="1"/>
    <xf numFmtId="0" fontId="6" fillId="0" borderId="1" xfId="1" applyFont="1" applyBorder="1"/>
    <xf numFmtId="3" fontId="6" fillId="0" borderId="1" xfId="1" applyNumberFormat="1" applyFont="1" applyBorder="1" applyAlignment="1">
      <alignment horizontal="right"/>
    </xf>
    <xf numFmtId="3" fontId="6" fillId="0" borderId="1" xfId="1" applyNumberFormat="1" applyFont="1" applyBorder="1"/>
    <xf numFmtId="3" fontId="7" fillId="0" borderId="1" xfId="1" applyNumberFormat="1" applyFont="1" applyBorder="1"/>
    <xf numFmtId="0" fontId="7" fillId="2" borderId="1" xfId="1" applyFont="1" applyFill="1" applyBorder="1"/>
    <xf numFmtId="0" fontId="4" fillId="0" borderId="1" xfId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/>
    <xf numFmtId="0" fontId="8" fillId="0" borderId="1" xfId="1" applyFont="1" applyBorder="1" applyAlignment="1">
      <alignment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vertical="top" wrapText="1"/>
    </xf>
    <xf numFmtId="0" fontId="9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3" fontId="10" fillId="0" borderId="0" xfId="2" applyNumberFormat="1" applyFill="1"/>
    <xf numFmtId="0" fontId="10" fillId="0" borderId="0" xfId="2" applyFill="1"/>
    <xf numFmtId="0" fontId="10" fillId="0" borderId="0" xfId="2" applyFill="1" applyAlignment="1">
      <alignment wrapText="1"/>
    </xf>
    <xf numFmtId="0" fontId="12" fillId="0" borderId="0" xfId="2" applyFont="1" applyFill="1"/>
    <xf numFmtId="0" fontId="9" fillId="0" borderId="0" xfId="2" applyFont="1" applyFill="1"/>
    <xf numFmtId="3" fontId="9" fillId="0" borderId="0" xfId="2" applyNumberFormat="1" applyFont="1" applyFill="1"/>
    <xf numFmtId="0" fontId="4" fillId="0" borderId="0" xfId="2" applyFont="1" applyFill="1"/>
    <xf numFmtId="3" fontId="4" fillId="0" borderId="0" xfId="2" applyNumberFormat="1" applyFont="1" applyFill="1"/>
    <xf numFmtId="3" fontId="10" fillId="0" borderId="0" xfId="2" applyNumberFormat="1" applyFill="1" applyBorder="1"/>
    <xf numFmtId="0" fontId="10" fillId="0" borderId="0" xfId="2" applyFill="1" applyBorder="1"/>
    <xf numFmtId="0" fontId="4" fillId="2" borderId="1" xfId="1" applyFill="1" applyBorder="1" applyAlignment="1">
      <alignment horizontal="center"/>
    </xf>
    <xf numFmtId="0" fontId="17" fillId="7" borderId="1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/>
    </xf>
    <xf numFmtId="3" fontId="9" fillId="0" borderId="1" xfId="2" applyNumberFormat="1" applyFont="1" applyFill="1" applyBorder="1" applyAlignment="1">
      <alignment horizontal="right"/>
    </xf>
    <xf numFmtId="0" fontId="5" fillId="0" borderId="1" xfId="2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left"/>
    </xf>
    <xf numFmtId="3" fontId="15" fillId="0" borderId="1" xfId="2" applyNumberFormat="1" applyFont="1" applyFill="1" applyBorder="1" applyAlignment="1"/>
    <xf numFmtId="0" fontId="5" fillId="0" borderId="1" xfId="2" applyFont="1" applyFill="1" applyBorder="1" applyAlignment="1">
      <alignment horizontal="left" wrapText="1"/>
    </xf>
    <xf numFmtId="3" fontId="15" fillId="0" borderId="1" xfId="2" applyNumberFormat="1" applyFont="1" applyFill="1" applyBorder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5" fillId="0" borderId="1" xfId="2" applyFont="1" applyFill="1" applyBorder="1" applyAlignment="1"/>
    <xf numFmtId="0" fontId="14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wrapText="1"/>
    </xf>
    <xf numFmtId="0" fontId="14" fillId="0" borderId="1" xfId="2" applyFont="1" applyFill="1" applyBorder="1" applyAlignment="1"/>
    <xf numFmtId="0" fontId="11" fillId="7" borderId="1" xfId="2" applyFont="1" applyFill="1" applyBorder="1" applyAlignment="1">
      <alignment wrapText="1"/>
    </xf>
    <xf numFmtId="0" fontId="11" fillId="7" borderId="1" xfId="2" applyFont="1" applyFill="1" applyBorder="1" applyAlignment="1">
      <alignment horizontal="center"/>
    </xf>
    <xf numFmtId="0" fontId="11" fillId="2" borderId="1" xfId="2" applyFont="1" applyFill="1" applyBorder="1" applyAlignment="1">
      <alignment wrapText="1"/>
    </xf>
    <xf numFmtId="3" fontId="4" fillId="2" borderId="1" xfId="2" applyNumberFormat="1" applyFont="1" applyFill="1" applyBorder="1" applyAlignment="1">
      <alignment horizontal="right"/>
    </xf>
    <xf numFmtId="0" fontId="14" fillId="8" borderId="1" xfId="2" applyFont="1" applyFill="1" applyBorder="1" applyAlignment="1">
      <alignment horizontal="left"/>
    </xf>
    <xf numFmtId="3" fontId="15" fillId="8" borderId="1" xfId="2" applyNumberFormat="1" applyFont="1" applyFill="1" applyBorder="1" applyAlignment="1"/>
    <xf numFmtId="3" fontId="9" fillId="8" borderId="1" xfId="2" applyNumberFormat="1" applyFont="1" applyFill="1" applyBorder="1" applyAlignment="1">
      <alignment horizontal="right"/>
    </xf>
    <xf numFmtId="3" fontId="10" fillId="2" borderId="1" xfId="2" applyNumberFormat="1" applyFill="1" applyBorder="1" applyAlignment="1">
      <alignment horizontal="right"/>
    </xf>
    <xf numFmtId="0" fontId="14" fillId="8" borderId="1" xfId="2" applyFont="1" applyFill="1" applyBorder="1" applyAlignment="1">
      <alignment wrapText="1"/>
    </xf>
    <xf numFmtId="3" fontId="13" fillId="8" borderId="1" xfId="2" applyNumberFormat="1" applyFont="1" applyFill="1" applyBorder="1" applyAlignment="1">
      <alignment wrapText="1"/>
    </xf>
    <xf numFmtId="3" fontId="13" fillId="0" borderId="1" xfId="0" applyNumberFormat="1" applyFont="1" applyFill="1" applyBorder="1" applyAlignment="1"/>
    <xf numFmtId="0" fontId="4" fillId="0" borderId="0" xfId="1" applyBorder="1" applyAlignment="1">
      <alignment horizontal="right"/>
    </xf>
    <xf numFmtId="0" fontId="19" fillId="0" borderId="0" xfId="1" applyFont="1" applyBorder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Border="1" applyAlignment="1">
      <alignment horizontal="center"/>
    </xf>
    <xf numFmtId="0" fontId="19" fillId="0" borderId="0" xfId="1" applyFont="1" applyBorder="1" applyAlignment="1"/>
    <xf numFmtId="0" fontId="4" fillId="0" borderId="0" xfId="1" applyBorder="1"/>
    <xf numFmtId="0" fontId="14" fillId="0" borderId="0" xfId="1" applyFont="1" applyFill="1" applyBorder="1" applyAlignment="1">
      <alignment horizontal="center"/>
    </xf>
    <xf numFmtId="0" fontId="4" fillId="0" borderId="4" xfId="1" applyFont="1" applyBorder="1"/>
    <xf numFmtId="0" fontId="13" fillId="0" borderId="4" xfId="1" applyFont="1" applyBorder="1"/>
    <xf numFmtId="3" fontId="13" fillId="0" borderId="4" xfId="1" applyNumberFormat="1" applyFont="1" applyBorder="1"/>
    <xf numFmtId="3" fontId="9" fillId="0" borderId="0" xfId="1" applyNumberFormat="1" applyFont="1" applyBorder="1"/>
    <xf numFmtId="0" fontId="13" fillId="0" borderId="4" xfId="1" applyFont="1" applyBorder="1" applyAlignment="1">
      <alignment wrapText="1"/>
    </xf>
    <xf numFmtId="3" fontId="13" fillId="0" borderId="4" xfId="1" applyNumberFormat="1" applyFont="1" applyBorder="1" applyAlignment="1">
      <alignment horizontal="right"/>
    </xf>
    <xf numFmtId="0" fontId="13" fillId="0" borderId="4" xfId="1" applyFont="1" applyBorder="1" applyAlignment="1">
      <alignment vertical="justify" wrapText="1"/>
    </xf>
    <xf numFmtId="3" fontId="13" fillId="0" borderId="4" xfId="1" applyNumberFormat="1" applyFont="1" applyBorder="1" applyAlignment="1">
      <alignment wrapText="1"/>
    </xf>
    <xf numFmtId="0" fontId="13" fillId="0" borderId="4" xfId="1" applyFont="1" applyFill="1" applyBorder="1" applyAlignment="1">
      <alignment horizontal="left" wrapText="1"/>
    </xf>
    <xf numFmtId="3" fontId="13" fillId="0" borderId="4" xfId="1" applyNumberFormat="1" applyFont="1" applyFill="1" applyBorder="1" applyAlignment="1">
      <alignment horizontal="right" wrapText="1"/>
    </xf>
    <xf numFmtId="0" fontId="13" fillId="0" borderId="4" xfId="1" applyFont="1" applyBorder="1" applyAlignment="1">
      <alignment vertical="center" wrapText="1"/>
    </xf>
    <xf numFmtId="0" fontId="15" fillId="0" borderId="4" xfId="1" applyFont="1" applyBorder="1" applyAlignment="1">
      <alignment vertical="center" wrapText="1"/>
    </xf>
    <xf numFmtId="3" fontId="15" fillId="0" borderId="4" xfId="1" applyNumberFormat="1" applyFont="1" applyBorder="1" applyAlignment="1">
      <alignment horizontal="right"/>
    </xf>
    <xf numFmtId="0" fontId="13" fillId="0" borderId="7" xfId="1" applyFont="1" applyBorder="1" applyAlignment="1">
      <alignment vertical="center" wrapText="1"/>
    </xf>
    <xf numFmtId="3" fontId="20" fillId="0" borderId="6" xfId="1" applyNumberFormat="1" applyFont="1" applyBorder="1"/>
    <xf numFmtId="3" fontId="16" fillId="0" borderId="4" xfId="1" applyNumberFormat="1" applyFont="1" applyBorder="1"/>
    <xf numFmtId="3" fontId="4" fillId="0" borderId="4" xfId="1" applyNumberFormat="1" applyBorder="1"/>
    <xf numFmtId="0" fontId="4" fillId="0" borderId="4" xfId="1" applyBorder="1"/>
    <xf numFmtId="0" fontId="9" fillId="0" borderId="1" xfId="2" applyFont="1" applyFill="1" applyBorder="1" applyAlignment="1">
      <alignment horizontal="center"/>
    </xf>
    <xf numFmtId="0" fontId="21" fillId="0" borderId="0" xfId="3"/>
    <xf numFmtId="3" fontId="21" fillId="0" borderId="0" xfId="3" applyNumberFormat="1"/>
    <xf numFmtId="0" fontId="22" fillId="0" borderId="0" xfId="3" applyFont="1"/>
    <xf numFmtId="3" fontId="22" fillId="0" borderId="0" xfId="3" applyNumberFormat="1" applyFont="1"/>
    <xf numFmtId="0" fontId="22" fillId="0" borderId="0" xfId="3" applyFont="1" applyAlignment="1">
      <alignment horizontal="right"/>
    </xf>
    <xf numFmtId="0" fontId="22" fillId="0" borderId="1" xfId="3" applyFont="1" applyBorder="1"/>
    <xf numFmtId="3" fontId="22" fillId="0" borderId="1" xfId="3" applyNumberFormat="1" applyFont="1" applyBorder="1"/>
    <xf numFmtId="0" fontId="23" fillId="0" borderId="0" xfId="3" applyFont="1"/>
    <xf numFmtId="0" fontId="23" fillId="7" borderId="1" xfId="3" applyFont="1" applyFill="1" applyBorder="1" applyAlignment="1">
      <alignment vertical="center"/>
    </xf>
    <xf numFmtId="0" fontId="23" fillId="7" borderId="1" xfId="3" applyFont="1" applyFill="1" applyBorder="1" applyAlignment="1">
      <alignment horizontal="center" vertical="center"/>
    </xf>
    <xf numFmtId="3" fontId="23" fillId="7" borderId="1" xfId="3" applyNumberFormat="1" applyFont="1" applyFill="1" applyBorder="1" applyAlignment="1">
      <alignment horizontal="center" vertical="center"/>
    </xf>
    <xf numFmtId="0" fontId="22" fillId="2" borderId="1" xfId="3" applyFont="1" applyFill="1" applyBorder="1"/>
    <xf numFmtId="3" fontId="22" fillId="2" borderId="1" xfId="3" applyNumberFormat="1" applyFont="1" applyFill="1" applyBorder="1"/>
    <xf numFmtId="0" fontId="22" fillId="8" borderId="1" xfId="3" applyFont="1" applyFill="1" applyBorder="1"/>
    <xf numFmtId="3" fontId="22" fillId="8" borderId="1" xfId="3" applyNumberFormat="1" applyFont="1" applyFill="1" applyBorder="1"/>
    <xf numFmtId="0" fontId="23" fillId="0" borderId="0" xfId="3" applyFont="1" applyAlignment="1">
      <alignment horizontal="center"/>
    </xf>
    <xf numFmtId="3" fontId="22" fillId="0" borderId="0" xfId="3" applyNumberFormat="1" applyFont="1" applyAlignment="1">
      <alignment horizontal="right"/>
    </xf>
    <xf numFmtId="0" fontId="9" fillId="7" borderId="4" xfId="1" applyFont="1" applyFill="1" applyBorder="1"/>
    <xf numFmtId="0" fontId="15" fillId="7" borderId="4" xfId="1" applyFont="1" applyFill="1" applyBorder="1" applyAlignment="1">
      <alignment horizontal="left" vertical="center" wrapText="1"/>
    </xf>
    <xf numFmtId="0" fontId="15" fillId="7" borderId="4" xfId="1" applyFont="1" applyFill="1" applyBorder="1" applyAlignment="1">
      <alignment horizontal="center" vertical="center" wrapText="1"/>
    </xf>
    <xf numFmtId="0" fontId="15" fillId="7" borderId="4" xfId="1" applyFont="1" applyFill="1" applyBorder="1" applyAlignment="1">
      <alignment horizontal="center" vertical="center"/>
    </xf>
    <xf numFmtId="0" fontId="4" fillId="2" borderId="4" xfId="1" applyFont="1" applyFill="1" applyBorder="1"/>
    <xf numFmtId="0" fontId="15" fillId="2" borderId="4" xfId="1" applyFont="1" applyFill="1" applyBorder="1" applyAlignment="1">
      <alignment vertical="center" wrapText="1"/>
    </xf>
    <xf numFmtId="3" fontId="15" fillId="2" borderId="4" xfId="1" applyNumberFormat="1" applyFont="1" applyFill="1" applyBorder="1" applyAlignment="1">
      <alignment horizontal="right"/>
    </xf>
    <xf numFmtId="0" fontId="4" fillId="8" borderId="4" xfId="1" applyFont="1" applyFill="1" applyBorder="1"/>
    <xf numFmtId="0" fontId="15" fillId="8" borderId="5" xfId="1" applyFont="1" applyFill="1" applyBorder="1" applyAlignment="1">
      <alignment vertical="center" wrapText="1"/>
    </xf>
    <xf numFmtId="3" fontId="15" fillId="8" borderId="6" xfId="1" applyNumberFormat="1" applyFont="1" applyFill="1" applyBorder="1" applyAlignment="1">
      <alignment horizontal="right"/>
    </xf>
    <xf numFmtId="0" fontId="15" fillId="8" borderId="4" xfId="1" applyFont="1" applyFill="1" applyBorder="1" applyAlignment="1">
      <alignment horizontal="left" vertical="center" wrapText="1"/>
    </xf>
    <xf numFmtId="3" fontId="15" fillId="8" borderId="4" xfId="1" applyNumberFormat="1" applyFont="1" applyFill="1" applyBorder="1" applyAlignment="1">
      <alignment wrapText="1"/>
    </xf>
    <xf numFmtId="0" fontId="15" fillId="8" borderId="4" xfId="1" applyFont="1" applyFill="1" applyBorder="1" applyAlignment="1">
      <alignment vertical="center" wrapText="1"/>
    </xf>
    <xf numFmtId="3" fontId="2" fillId="8" borderId="4" xfId="1" applyNumberFormat="1" applyFont="1" applyFill="1" applyBorder="1"/>
    <xf numFmtId="0" fontId="9" fillId="2" borderId="4" xfId="1" applyFont="1" applyFill="1" applyBorder="1"/>
    <xf numFmtId="3" fontId="9" fillId="2" borderId="4" xfId="1" applyNumberFormat="1" applyFont="1" applyFill="1" applyBorder="1"/>
    <xf numFmtId="0" fontId="9" fillId="0" borderId="0" xfId="1" applyFont="1" applyFill="1" applyBorder="1" applyAlignment="1">
      <alignment vertical="top" wrapText="1"/>
    </xf>
    <xf numFmtId="0" fontId="12" fillId="0" borderId="0" xfId="1" applyFont="1"/>
    <xf numFmtId="0" fontId="11" fillId="0" borderId="0" xfId="1" applyFont="1" applyAlignment="1">
      <alignment horizontal="center" wrapText="1"/>
    </xf>
    <xf numFmtId="0" fontId="4" fillId="0" borderId="0" xfId="1" applyFill="1"/>
    <xf numFmtId="0" fontId="4" fillId="0" borderId="0" xfId="1" applyFont="1"/>
    <xf numFmtId="0" fontId="4" fillId="0" borderId="0" xfId="1" applyAlignment="1">
      <alignment horizontal="center"/>
    </xf>
    <xf numFmtId="0" fontId="24" fillId="0" borderId="0" xfId="1" applyFont="1" applyAlignment="1">
      <alignment wrapText="1"/>
    </xf>
    <xf numFmtId="0" fontId="24" fillId="0" borderId="0" xfId="1" applyFont="1"/>
    <xf numFmtId="0" fontId="25" fillId="0" borderId="0" xfId="1" applyFont="1"/>
    <xf numFmtId="0" fontId="24" fillId="0" borderId="0" xfId="1" applyFont="1" applyAlignment="1">
      <alignment horizontal="right"/>
    </xf>
    <xf numFmtId="0" fontId="4" fillId="0" borderId="0" xfId="1" applyAlignment="1">
      <alignment wrapText="1"/>
    </xf>
    <xf numFmtId="0" fontId="24" fillId="0" borderId="0" xfId="1" applyFont="1" applyAlignment="1"/>
    <xf numFmtId="0" fontId="26" fillId="0" borderId="0" xfId="1" applyFont="1" applyAlignment="1">
      <alignment horizontal="center"/>
    </xf>
    <xf numFmtId="0" fontId="26" fillId="0" borderId="0" xfId="1" applyFont="1"/>
    <xf numFmtId="3" fontId="24" fillId="0" borderId="0" xfId="1" applyNumberFormat="1" applyFont="1"/>
    <xf numFmtId="0" fontId="24" fillId="0" borderId="0" xfId="1" applyFont="1" applyBorder="1"/>
    <xf numFmtId="0" fontId="24" fillId="0" borderId="0" xfId="1" applyFont="1" applyBorder="1" applyAlignment="1">
      <alignment horizontal="right"/>
    </xf>
    <xf numFmtId="0" fontId="24" fillId="0" borderId="11" xfId="1" applyFont="1" applyBorder="1" applyAlignment="1">
      <alignment wrapText="1"/>
    </xf>
    <xf numFmtId="3" fontId="24" fillId="10" borderId="4" xfId="1" applyNumberFormat="1" applyFont="1" applyFill="1" applyBorder="1"/>
    <xf numFmtId="0" fontId="4" fillId="10" borderId="4" xfId="1" applyFill="1" applyBorder="1"/>
    <xf numFmtId="0" fontId="24" fillId="0" borderId="11" xfId="1" applyFont="1" applyFill="1" applyBorder="1" applyAlignment="1">
      <alignment wrapText="1"/>
    </xf>
    <xf numFmtId="0" fontId="16" fillId="10" borderId="4" xfId="1" applyFont="1" applyFill="1" applyBorder="1"/>
    <xf numFmtId="0" fontId="24" fillId="0" borderId="15" xfId="1" applyFont="1" applyFill="1" applyBorder="1" applyAlignment="1">
      <alignment wrapText="1"/>
    </xf>
    <xf numFmtId="3" fontId="24" fillId="10" borderId="7" xfId="1" applyNumberFormat="1" applyFont="1" applyFill="1" applyBorder="1"/>
    <xf numFmtId="3" fontId="24" fillId="10" borderId="5" xfId="1" applyNumberFormat="1" applyFont="1" applyFill="1" applyBorder="1"/>
    <xf numFmtId="0" fontId="11" fillId="0" borderId="1" xfId="1" applyFont="1" applyBorder="1" applyAlignment="1">
      <alignment vertical="center" wrapText="1"/>
    </xf>
    <xf numFmtId="165" fontId="11" fillId="0" borderId="1" xfId="1" applyNumberFormat="1" applyFont="1" applyBorder="1" applyAlignment="1">
      <alignment horizontal="center" vertical="center"/>
    </xf>
    <xf numFmtId="165" fontId="11" fillId="9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wrapText="1"/>
    </xf>
    <xf numFmtId="0" fontId="11" fillId="5" borderId="1" xfId="1" applyFont="1" applyFill="1" applyBorder="1" applyAlignment="1">
      <alignment horizontal="center"/>
    </xf>
    <xf numFmtId="0" fontId="11" fillId="2" borderId="1" xfId="1" applyFont="1" applyFill="1" applyBorder="1"/>
    <xf numFmtId="165" fontId="11" fillId="2" borderId="1" xfId="1" applyNumberFormat="1" applyFont="1" applyFill="1" applyBorder="1" applyAlignment="1">
      <alignment horizontal="center" vertical="center"/>
    </xf>
    <xf numFmtId="0" fontId="26" fillId="5" borderId="9" xfId="1" applyFont="1" applyFill="1" applyBorder="1" applyAlignment="1">
      <alignment horizontal="center" vertical="center" wrapText="1"/>
    </xf>
    <xf numFmtId="0" fontId="16" fillId="5" borderId="10" xfId="1" applyFont="1" applyFill="1" applyBorder="1" applyAlignment="1">
      <alignment horizontal="center" vertical="center" wrapText="1"/>
    </xf>
    <xf numFmtId="0" fontId="24" fillId="5" borderId="10" xfId="1" applyFont="1" applyFill="1" applyBorder="1" applyAlignment="1">
      <alignment horizontal="center" vertical="center" wrapText="1"/>
    </xf>
    <xf numFmtId="0" fontId="4" fillId="5" borderId="10" xfId="1" applyFill="1" applyBorder="1" applyAlignment="1">
      <alignment horizontal="center" vertical="center"/>
    </xf>
    <xf numFmtId="0" fontId="26" fillId="2" borderId="13" xfId="1" applyFont="1" applyFill="1" applyBorder="1" applyAlignment="1">
      <alignment wrapText="1"/>
    </xf>
    <xf numFmtId="3" fontId="26" fillId="2" borderId="14" xfId="1" applyNumberFormat="1" applyFont="1" applyFill="1" applyBorder="1"/>
    <xf numFmtId="0" fontId="27" fillId="2" borderId="16" xfId="1" applyFont="1" applyFill="1" applyBorder="1" applyAlignment="1">
      <alignment wrapText="1"/>
    </xf>
    <xf numFmtId="3" fontId="27" fillId="2" borderId="17" xfId="1" applyNumberFormat="1" applyFont="1" applyFill="1" applyBorder="1"/>
    <xf numFmtId="0" fontId="27" fillId="11" borderId="13" xfId="1" applyFont="1" applyFill="1" applyBorder="1" applyAlignment="1">
      <alignment wrapText="1"/>
    </xf>
    <xf numFmtId="3" fontId="27" fillId="11" borderId="14" xfId="1" applyNumberFormat="1" applyFont="1" applyFill="1" applyBorder="1"/>
    <xf numFmtId="0" fontId="4" fillId="7" borderId="1" xfId="2" applyFont="1" applyFill="1" applyBorder="1" applyAlignment="1">
      <alignment horizontal="center" wrapText="1"/>
    </xf>
    <xf numFmtId="3" fontId="28" fillId="0" borderId="1" xfId="0" applyNumberFormat="1" applyFont="1" applyBorder="1" applyAlignment="1">
      <alignment horizontal="right" wrapText="1"/>
    </xf>
    <xf numFmtId="3" fontId="13" fillId="0" borderId="1" xfId="0" applyNumberFormat="1" applyFont="1" applyFill="1" applyBorder="1" applyAlignment="1">
      <alignment horizontal="right" wrapText="1"/>
    </xf>
    <xf numFmtId="3" fontId="13" fillId="0" borderId="1" xfId="0" applyNumberFormat="1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vertical="top" wrapText="1"/>
    </xf>
    <xf numFmtId="3" fontId="13" fillId="0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 wrapText="1"/>
    </xf>
    <xf numFmtId="3" fontId="13" fillId="10" borderId="1" xfId="0" applyNumberFormat="1" applyFont="1" applyFill="1" applyBorder="1" applyAlignment="1"/>
    <xf numFmtId="0" fontId="5" fillId="0" borderId="1" xfId="2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right" wrapText="1"/>
    </xf>
    <xf numFmtId="0" fontId="24" fillId="0" borderId="0" xfId="5" applyFont="1"/>
    <xf numFmtId="0" fontId="25" fillId="0" borderId="0" xfId="5" applyFont="1"/>
    <xf numFmtId="0" fontId="29" fillId="0" borderId="0" xfId="5"/>
    <xf numFmtId="0" fontId="30" fillId="0" borderId="0" xfId="5" applyFont="1" applyAlignment="1">
      <alignment horizontal="right"/>
    </xf>
    <xf numFmtId="0" fontId="32" fillId="0" borderId="0" xfId="5" applyFont="1"/>
    <xf numFmtId="0" fontId="24" fillId="0" borderId="0" xfId="5" applyFont="1" applyBorder="1"/>
    <xf numFmtId="0" fontId="4" fillId="0" borderId="0" xfId="5" applyFont="1" applyAlignment="1">
      <alignment horizontal="right"/>
    </xf>
    <xf numFmtId="0" fontId="24" fillId="0" borderId="11" xfId="5" applyFont="1" applyBorder="1"/>
    <xf numFmtId="0" fontId="24" fillId="0" borderId="4" xfId="5" applyFont="1" applyBorder="1"/>
    <xf numFmtId="3" fontId="24" fillId="0" borderId="4" xfId="5" applyNumberFormat="1" applyFont="1" applyFill="1" applyBorder="1"/>
    <xf numFmtId="0" fontId="29" fillId="0" borderId="4" xfId="5" applyBorder="1"/>
    <xf numFmtId="3" fontId="29" fillId="0" borderId="20" xfId="5" applyNumberFormat="1" applyBorder="1"/>
    <xf numFmtId="1" fontId="24" fillId="0" borderId="12" xfId="5" applyNumberFormat="1" applyFont="1" applyFill="1" applyBorder="1"/>
    <xf numFmtId="3" fontId="29" fillId="0" borderId="4" xfId="5" applyNumberFormat="1" applyBorder="1"/>
    <xf numFmtId="3" fontId="29" fillId="10" borderId="4" xfId="5" applyNumberFormat="1" applyFill="1" applyBorder="1"/>
    <xf numFmtId="0" fontId="24" fillId="0" borderId="15" xfId="5" applyFont="1" applyBorder="1"/>
    <xf numFmtId="0" fontId="24" fillId="0" borderId="5" xfId="5" applyFont="1" applyBorder="1"/>
    <xf numFmtId="3" fontId="24" fillId="10" borderId="5" xfId="5" applyNumberFormat="1" applyFont="1" applyFill="1" applyBorder="1"/>
    <xf numFmtId="3" fontId="29" fillId="10" borderId="5" xfId="5" applyNumberFormat="1" applyFill="1" applyBorder="1"/>
    <xf numFmtId="3" fontId="29" fillId="10" borderId="21" xfId="5" applyNumberFormat="1" applyFill="1" applyBorder="1"/>
    <xf numFmtId="1" fontId="24" fillId="10" borderId="22" xfId="5" applyNumberFormat="1" applyFont="1" applyFill="1" applyBorder="1"/>
    <xf numFmtId="0" fontId="29" fillId="0" borderId="0" xfId="5" applyFill="1" applyBorder="1"/>
    <xf numFmtId="3" fontId="29" fillId="0" borderId="0" xfId="5" applyNumberFormat="1"/>
    <xf numFmtId="0" fontId="29" fillId="0" borderId="0" xfId="5" applyBorder="1"/>
    <xf numFmtId="0" fontId="29" fillId="0" borderId="0" xfId="5" applyAlignment="1">
      <alignment horizontal="center"/>
    </xf>
    <xf numFmtId="0" fontId="29" fillId="0" borderId="0" xfId="5" applyFill="1"/>
    <xf numFmtId="1" fontId="29" fillId="0" borderId="0" xfId="5" applyNumberFormat="1"/>
    <xf numFmtId="0" fontId="26" fillId="5" borderId="9" xfId="5" applyFont="1" applyFill="1" applyBorder="1" applyAlignment="1">
      <alignment horizontal="center" vertical="center" wrapText="1"/>
    </xf>
    <xf numFmtId="0" fontId="26" fillId="5" borderId="10" xfId="5" applyFont="1" applyFill="1" applyBorder="1" applyAlignment="1">
      <alignment horizontal="center" vertical="center" wrapText="1"/>
    </xf>
    <xf numFmtId="0" fontId="9" fillId="5" borderId="10" xfId="5" applyFont="1" applyFill="1" applyBorder="1" applyAlignment="1">
      <alignment vertical="center"/>
    </xf>
    <xf numFmtId="0" fontId="26" fillId="5" borderId="8" xfId="5" applyFont="1" applyFill="1" applyBorder="1" applyAlignment="1">
      <alignment horizontal="center" vertical="center" wrapText="1"/>
    </xf>
    <xf numFmtId="0" fontId="26" fillId="2" borderId="13" xfId="5" applyFont="1" applyFill="1" applyBorder="1"/>
    <xf numFmtId="0" fontId="26" fillId="2" borderId="14" xfId="5" applyFont="1" applyFill="1" applyBorder="1"/>
    <xf numFmtId="3" fontId="26" fillId="2" borderId="14" xfId="5" applyNumberFormat="1" applyFont="1" applyFill="1" applyBorder="1"/>
    <xf numFmtId="3" fontId="26" fillId="2" borderId="23" xfId="5" applyNumberFormat="1" applyFont="1" applyFill="1" applyBorder="1"/>
    <xf numFmtId="0" fontId="7" fillId="0" borderId="0" xfId="1" applyFont="1" applyAlignment="1">
      <alignment horizontal="center"/>
    </xf>
    <xf numFmtId="0" fontId="6" fillId="0" borderId="0" xfId="1" applyFont="1" applyBorder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18" fillId="0" borderId="0" xfId="2" applyFont="1" applyFill="1" applyAlignment="1">
      <alignment horizontal="center"/>
    </xf>
    <xf numFmtId="0" fontId="4" fillId="0" borderId="19" xfId="2" applyFont="1" applyFill="1" applyBorder="1" applyAlignment="1">
      <alignment horizontal="right"/>
    </xf>
    <xf numFmtId="0" fontId="19" fillId="0" borderId="0" xfId="1" applyFont="1" applyAlignment="1">
      <alignment horizontal="center"/>
    </xf>
    <xf numFmtId="0" fontId="4" fillId="0" borderId="18" xfId="1" applyFont="1" applyBorder="1" applyAlignment="1">
      <alignment horizontal="right"/>
    </xf>
    <xf numFmtId="0" fontId="23" fillId="0" borderId="0" xfId="3" applyFont="1" applyAlignment="1">
      <alignment horizontal="center"/>
    </xf>
    <xf numFmtId="165" fontId="11" fillId="2" borderId="1" xfId="1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wrapText="1"/>
    </xf>
    <xf numFmtId="0" fontId="11" fillId="5" borderId="1" xfId="1" applyFont="1" applyFill="1" applyBorder="1" applyAlignment="1">
      <alignment horizontal="center" wrapText="1"/>
    </xf>
    <xf numFmtId="0" fontId="11" fillId="5" borderId="1" xfId="1" applyFont="1" applyFill="1" applyBorder="1" applyAlignment="1">
      <alignment horizontal="center"/>
    </xf>
    <xf numFmtId="0" fontId="4" fillId="5" borderId="1" xfId="1" applyFill="1" applyBorder="1"/>
    <xf numFmtId="0" fontId="26" fillId="0" borderId="0" xfId="1" applyFont="1" applyAlignment="1">
      <alignment horizontal="center"/>
    </xf>
    <xf numFmtId="0" fontId="24" fillId="0" borderId="0" xfId="1" applyFont="1" applyBorder="1" applyAlignment="1">
      <alignment horizontal="center"/>
    </xf>
    <xf numFmtId="0" fontId="31" fillId="0" borderId="0" xfId="5" applyFont="1" applyAlignment="1">
      <alignment horizontal="center"/>
    </xf>
  </cellXfs>
  <cellStyles count="6">
    <cellStyle name="Ezres 2" xfId="4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  <cellStyle name="Normál 4" xfId="3" xr:uid="{00000000-0005-0000-0000-000004000000}"/>
    <cellStyle name="Normá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Ktgv_2015_elso_olvasat_2015_10_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9.&#233;v/Test&#252;leti%20anyagok/2019.&#233;vi%20ktgvet._v&#233;gleg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7IXVJBPS/&#218;j%20t&#225;bl&#225;k/Ktgv_2018_tablak_rendelet_mell&#233;klete_Su._02.08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4">
          <cell r="C4">
            <v>495867</v>
          </cell>
        </row>
      </sheetData>
      <sheetData sheetId="3">
        <row r="4">
          <cell r="C4">
            <v>1241954</v>
          </cell>
        </row>
      </sheetData>
      <sheetData sheetId="4"/>
      <sheetData sheetId="5">
        <row r="6">
          <cell r="C6">
            <v>433472</v>
          </cell>
        </row>
      </sheetData>
      <sheetData sheetId="6">
        <row r="6">
          <cell r="C6">
            <v>0</v>
          </cell>
        </row>
      </sheetData>
      <sheetData sheetId="7">
        <row r="5">
          <cell r="D5">
            <v>7</v>
          </cell>
        </row>
      </sheetData>
      <sheetData sheetId="8">
        <row r="24">
          <cell r="D24">
            <v>304858</v>
          </cell>
        </row>
      </sheetData>
      <sheetData sheetId="9">
        <row r="11">
          <cell r="C11">
            <v>1000</v>
          </cell>
        </row>
      </sheetData>
      <sheetData sheetId="10"/>
      <sheetData sheetId="11">
        <row r="6">
          <cell r="D6">
            <v>183893</v>
          </cell>
        </row>
      </sheetData>
      <sheetData sheetId="12">
        <row r="5">
          <cell r="E5">
            <v>0</v>
          </cell>
        </row>
      </sheetData>
      <sheetData sheetId="13">
        <row r="11">
          <cell r="C11">
            <v>0</v>
          </cell>
        </row>
      </sheetData>
      <sheetData sheetId="14">
        <row r="11">
          <cell r="C11">
            <v>0</v>
          </cell>
        </row>
      </sheetData>
      <sheetData sheetId="15">
        <row r="11">
          <cell r="C11">
            <v>0</v>
          </cell>
        </row>
      </sheetData>
      <sheetData sheetId="16">
        <row r="11">
          <cell r="C11">
            <v>0</v>
          </cell>
        </row>
      </sheetData>
      <sheetData sheetId="17">
        <row r="11">
          <cell r="C11">
            <v>0</v>
          </cell>
        </row>
      </sheetData>
      <sheetData sheetId="18">
        <row r="11">
          <cell r="C11">
            <v>0</v>
          </cell>
        </row>
      </sheetData>
      <sheetData sheetId="19">
        <row r="19">
          <cell r="D19">
            <v>31</v>
          </cell>
        </row>
      </sheetData>
      <sheetData sheetId="20"/>
      <sheetData sheetId="21">
        <row r="6">
          <cell r="J6">
            <v>4630</v>
          </cell>
        </row>
      </sheetData>
      <sheetData sheetId="22">
        <row r="6">
          <cell r="J6">
            <v>46494</v>
          </cell>
        </row>
      </sheetData>
      <sheetData sheetId="23"/>
      <sheetData sheetId="24"/>
      <sheetData sheetId="25"/>
      <sheetData sheetId="26"/>
      <sheetData sheetId="27">
        <row r="54">
          <cell r="R54">
            <v>0</v>
          </cell>
        </row>
      </sheetData>
      <sheetData sheetId="28">
        <row r="58">
          <cell r="H58">
            <v>0</v>
          </cell>
        </row>
      </sheetData>
      <sheetData sheetId="29">
        <row r="18">
          <cell r="S18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>
        <row r="162">
          <cell r="F162">
            <v>0</v>
          </cell>
        </row>
      </sheetData>
      <sheetData sheetId="38">
        <row r="54">
          <cell r="G54">
            <v>38751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yenlegmutató"/>
      <sheetName val="0.Mérleg"/>
      <sheetName val="1.1. Fő bev"/>
      <sheetName val="1.2. Fő kiad"/>
      <sheetName val="1.3. Bev kiad fel"/>
      <sheetName val="2.1. Önk bev"/>
      <sheetName val="2.2. Önk kiad"/>
      <sheetName val="2.3.Önk kiad fel"/>
      <sheetName val="2D Céltartalék"/>
      <sheetName val="2E VÉA"/>
      <sheetName val="2F KVA"/>
      <sheetName val="3.1. PH"/>
      <sheetName val="3.2. PH fel"/>
      <sheetName val="4.1. Vesz"/>
      <sheetName val="4.2. Vesz fa."/>
      <sheetName val="5. Eszi"/>
      <sheetName val="6.1. Óvoda"/>
      <sheetName val="6.2. Kalandpark"/>
      <sheetName val="6.3. KLMK"/>
      <sheetName val="6.4. Könyvtár"/>
      <sheetName val="5F Segítő Kéz"/>
      <sheetName val="5G Szérüskert"/>
      <sheetName val="Walla"/>
      <sheetName val="5H GSZNR fel"/>
      <sheetName val="Könyvtár"/>
      <sheetName val="7. létszámkeret"/>
      <sheetName val="8. beruházás"/>
      <sheetName val="9. felújítás"/>
      <sheetName val="10. stab tv"/>
      <sheetName val="11. Uniós tám"/>
      <sheetName val="12. címrend"/>
      <sheetName val="ÖK kiad"/>
      <sheetName val="MMMH"/>
      <sheetName val="Nyitnikék"/>
      <sheetName val="Bóbita"/>
      <sheetName val="SKSZ"/>
      <sheetName val="PH"/>
    </sheetNames>
    <sheetDataSet>
      <sheetData sheetId="0" refreshError="1"/>
      <sheetData sheetId="1" refreshError="1"/>
      <sheetData sheetId="2">
        <row r="5">
          <cell r="X5">
            <v>947204</v>
          </cell>
        </row>
      </sheetData>
      <sheetData sheetId="3">
        <row r="26">
          <cell r="Y26">
            <v>59998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yenlegmutató"/>
      <sheetName val="0.Mérleg"/>
      <sheetName val="1.1. Fő bev"/>
      <sheetName val="1.2. Fő kiad"/>
      <sheetName val="1.3. Bev kiad fel"/>
      <sheetName val="2.1. Önk bev"/>
      <sheetName val="2.2. Önk kiad"/>
      <sheetName val="2.3.Önk kiad fel"/>
      <sheetName val="2D Céltartalék"/>
      <sheetName val="2E VÉA"/>
      <sheetName val="2F KVA"/>
      <sheetName val="3.1. PH"/>
      <sheetName val="3.2. PH fel"/>
      <sheetName val="4.1. Vesz"/>
      <sheetName val="4.2. Vesz fa."/>
      <sheetName val="5. Eszi"/>
      <sheetName val="6.1. Óvoda"/>
      <sheetName val="6.2. Kalandpark"/>
      <sheetName val="6.3. KLMK"/>
      <sheetName val="6.4. Könyvtár"/>
      <sheetName val="5F Segítő Kéz"/>
      <sheetName val="5G Szérüskert"/>
      <sheetName val="Walla"/>
      <sheetName val="5H GSZNR fel"/>
      <sheetName val="Könyvtár"/>
      <sheetName val="7. létszámkeret"/>
      <sheetName val="8. beruházás"/>
      <sheetName val="9. felújítás"/>
      <sheetName val="10. stab tv"/>
      <sheetName val="11. Uniós tám"/>
      <sheetName val="12. címrend"/>
      <sheetName val="ÖK kiad"/>
      <sheetName val="MMMH"/>
      <sheetName val="Nyitnikék"/>
      <sheetName val="Bóbita"/>
      <sheetName val="SKSZ"/>
      <sheetName val="PH"/>
    </sheetNames>
    <sheetDataSet>
      <sheetData sheetId="0"/>
      <sheetData sheetId="1"/>
      <sheetData sheetId="2">
        <row r="48">
          <cell r="W48">
            <v>0</v>
          </cell>
        </row>
        <row r="56">
          <cell r="W56">
            <v>0</v>
          </cell>
        </row>
        <row r="57">
          <cell r="G57">
            <v>0</v>
          </cell>
          <cell r="O57">
            <v>0</v>
          </cell>
          <cell r="W57">
            <v>0</v>
          </cell>
        </row>
      </sheetData>
      <sheetData sheetId="3">
        <row r="32">
          <cell r="G32">
            <v>0</v>
          </cell>
          <cell r="O32">
            <v>0</v>
          </cell>
          <cell r="W3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zoomScaleSheetLayoutView="75" workbookViewId="0">
      <selection activeCell="H3" sqref="H3"/>
    </sheetView>
  </sheetViews>
  <sheetFormatPr defaultRowHeight="15" x14ac:dyDescent="0.25"/>
  <cols>
    <col min="1" max="1" width="5.5703125" customWidth="1"/>
    <col min="2" max="2" width="47.42578125" customWidth="1"/>
    <col min="3" max="5" width="11.7109375" customWidth="1"/>
    <col min="6" max="6" width="5.85546875" customWidth="1"/>
    <col min="7" max="7" width="50.140625" customWidth="1"/>
    <col min="8" max="10" width="12.140625" customWidth="1"/>
  </cols>
  <sheetData>
    <row r="1" spans="1:10" x14ac:dyDescent="0.25">
      <c r="I1" s="1"/>
      <c r="J1" s="1" t="s">
        <v>0</v>
      </c>
    </row>
    <row r="2" spans="1:10" ht="45" x14ac:dyDescent="0.25">
      <c r="A2" s="57" t="s">
        <v>1</v>
      </c>
      <c r="B2" s="55" t="s">
        <v>2</v>
      </c>
      <c r="C2" s="56" t="s">
        <v>192</v>
      </c>
      <c r="D2" s="56" t="s">
        <v>53</v>
      </c>
      <c r="E2" s="56" t="s">
        <v>54</v>
      </c>
      <c r="F2" s="57" t="s">
        <v>1</v>
      </c>
      <c r="G2" s="55" t="s">
        <v>3</v>
      </c>
      <c r="H2" s="56" t="s">
        <v>197</v>
      </c>
      <c r="I2" s="56" t="s">
        <v>53</v>
      </c>
      <c r="J2" s="56" t="s">
        <v>54</v>
      </c>
    </row>
    <row r="3" spans="1:10" x14ac:dyDescent="0.25">
      <c r="A3" s="2" t="s">
        <v>4</v>
      </c>
      <c r="B3" s="3" t="s">
        <v>5</v>
      </c>
      <c r="C3" s="4">
        <f>SUM(C4:C7)</f>
        <v>2642021</v>
      </c>
      <c r="D3" s="4">
        <f t="shared" ref="D3:E3" si="0">SUM(D4:D7)</f>
        <v>2694708.42</v>
      </c>
      <c r="E3" s="4">
        <f t="shared" si="0"/>
        <v>2748602.5884000002</v>
      </c>
      <c r="F3" s="2" t="s">
        <v>4</v>
      </c>
      <c r="G3" s="5" t="s">
        <v>6</v>
      </c>
      <c r="H3" s="6">
        <f>SUM(H4:H8)</f>
        <v>2698635</v>
      </c>
      <c r="I3" s="6">
        <f t="shared" ref="I3:J3" si="1">SUM(I4:I8)</f>
        <v>2749954.2800000003</v>
      </c>
      <c r="J3" s="6">
        <f t="shared" si="1"/>
        <v>2804953.3656000001</v>
      </c>
    </row>
    <row r="4" spans="1:10" x14ac:dyDescent="0.25">
      <c r="A4" s="7" t="s">
        <v>7</v>
      </c>
      <c r="B4" s="8" t="s">
        <v>8</v>
      </c>
      <c r="C4" s="9">
        <f>+'[2]1.1. Fő bev'!X5</f>
        <v>947204</v>
      </c>
      <c r="D4" s="9">
        <v>966148.08000000007</v>
      </c>
      <c r="E4" s="9">
        <v>985471.04160000011</v>
      </c>
      <c r="F4" s="7" t="s">
        <v>7</v>
      </c>
      <c r="G4" s="10" t="s">
        <v>9</v>
      </c>
      <c r="H4" s="11">
        <v>1317752</v>
      </c>
      <c r="I4" s="11">
        <v>1344107.04</v>
      </c>
      <c r="J4" s="11">
        <v>1370989.1808</v>
      </c>
    </row>
    <row r="5" spans="1:10" ht="30" customHeight="1" x14ac:dyDescent="0.25">
      <c r="A5" s="7" t="s">
        <v>10</v>
      </c>
      <c r="B5" s="8" t="s">
        <v>11</v>
      </c>
      <c r="C5" s="9">
        <v>904950</v>
      </c>
      <c r="D5" s="9">
        <v>922896</v>
      </c>
      <c r="E5" s="9">
        <v>941353.92</v>
      </c>
      <c r="F5" s="7" t="s">
        <v>10</v>
      </c>
      <c r="G5" s="62" t="s">
        <v>12</v>
      </c>
      <c r="H5" s="11">
        <v>261557</v>
      </c>
      <c r="I5" s="11">
        <v>266788.14</v>
      </c>
      <c r="J5" s="11">
        <v>272123.90280000004</v>
      </c>
    </row>
    <row r="6" spans="1:10" ht="17.25" customHeight="1" x14ac:dyDescent="0.25">
      <c r="A6" s="7" t="s">
        <v>13</v>
      </c>
      <c r="B6" s="8" t="s">
        <v>14</v>
      </c>
      <c r="C6" s="9">
        <v>777497</v>
      </c>
      <c r="D6" s="9">
        <v>793046.94000000006</v>
      </c>
      <c r="E6" s="9">
        <v>808907.87880000006</v>
      </c>
      <c r="F6" s="7" t="s">
        <v>13</v>
      </c>
      <c r="G6" s="10" t="s">
        <v>15</v>
      </c>
      <c r="H6" s="11">
        <v>994155</v>
      </c>
      <c r="I6" s="11">
        <v>1014038.1</v>
      </c>
      <c r="J6" s="11">
        <v>1034318.862</v>
      </c>
    </row>
    <row r="7" spans="1:10" ht="17.25" customHeight="1" x14ac:dyDescent="0.25">
      <c r="A7" s="7" t="s">
        <v>16</v>
      </c>
      <c r="B7" s="8" t="s">
        <v>17</v>
      </c>
      <c r="C7" s="9">
        <v>12370</v>
      </c>
      <c r="D7" s="9">
        <v>12617.4</v>
      </c>
      <c r="E7" s="9">
        <v>12869.748</v>
      </c>
      <c r="F7" s="7" t="s">
        <v>16</v>
      </c>
      <c r="G7" s="10" t="s">
        <v>18</v>
      </c>
      <c r="H7" s="11">
        <v>34871</v>
      </c>
      <c r="I7" s="11">
        <v>34871</v>
      </c>
      <c r="J7" s="11">
        <v>35568.42</v>
      </c>
    </row>
    <row r="8" spans="1:10" ht="17.25" customHeight="1" x14ac:dyDescent="0.25">
      <c r="A8" s="12"/>
      <c r="B8" s="12"/>
      <c r="C8" s="9"/>
      <c r="D8" s="12"/>
      <c r="E8" s="12"/>
      <c r="F8" s="7" t="s">
        <v>19</v>
      </c>
      <c r="G8" s="10" t="s">
        <v>20</v>
      </c>
      <c r="H8" s="11">
        <v>90300</v>
      </c>
      <c r="I8" s="11">
        <v>90150</v>
      </c>
      <c r="J8" s="11">
        <v>91953</v>
      </c>
    </row>
    <row r="9" spans="1:10" ht="17.25" customHeight="1" x14ac:dyDescent="0.25">
      <c r="A9" s="13"/>
      <c r="B9" s="14" t="s">
        <v>21</v>
      </c>
      <c r="C9" s="14">
        <f>IF(C3-H3&lt;0,H3-C3,0)</f>
        <v>56614</v>
      </c>
      <c r="D9" s="14">
        <f>IF(D3-I3&lt;0,I3-D3,0)</f>
        <v>55245.860000000335</v>
      </c>
      <c r="E9" s="14">
        <f>IF(E3-J3&lt;0,J3-E3,0)</f>
        <v>56350.777199999895</v>
      </c>
      <c r="F9" s="15"/>
      <c r="G9" s="16" t="s">
        <v>22</v>
      </c>
      <c r="H9" s="16">
        <f>IF(C3-H3&gt;0,C3-H3,0)</f>
        <v>0</v>
      </c>
      <c r="I9" s="16">
        <f>IF(D3-I3&gt;0,D3-I3,0)</f>
        <v>0</v>
      </c>
      <c r="J9" s="16">
        <f>IF(E3-J3&gt;0,E3-J3,0)</f>
        <v>0</v>
      </c>
    </row>
    <row r="10" spans="1:10" ht="17.25" customHeight="1" x14ac:dyDescent="0.25">
      <c r="A10" s="2" t="s">
        <v>23</v>
      </c>
      <c r="B10" s="3" t="s">
        <v>24</v>
      </c>
      <c r="C10" s="4">
        <f>SUM(C11:C13)</f>
        <v>2518052</v>
      </c>
      <c r="D10" s="4">
        <f t="shared" ref="D10:E10" si="2">SUM(D11:D13)</f>
        <v>2471875</v>
      </c>
      <c r="E10" s="4">
        <f t="shared" si="2"/>
        <v>2521312.5</v>
      </c>
      <c r="F10" s="2" t="s">
        <v>23</v>
      </c>
      <c r="G10" s="5" t="s">
        <v>25</v>
      </c>
      <c r="H10" s="6">
        <f>SUM(H11:H13)</f>
        <v>4914894</v>
      </c>
      <c r="I10" s="6">
        <f t="shared" ref="I10:J10" si="3">SUM(I11:I13)</f>
        <v>4872223</v>
      </c>
      <c r="J10" s="6">
        <f t="shared" si="3"/>
        <v>2930909</v>
      </c>
    </row>
    <row r="11" spans="1:10" ht="17.25" customHeight="1" x14ac:dyDescent="0.25">
      <c r="A11" s="7" t="s">
        <v>7</v>
      </c>
      <c r="B11" s="8" t="s">
        <v>26</v>
      </c>
      <c r="C11" s="9">
        <v>2479452</v>
      </c>
      <c r="D11" s="9">
        <v>2432503</v>
      </c>
      <c r="E11" s="9">
        <v>2481153.06</v>
      </c>
      <c r="F11" s="7" t="s">
        <v>7</v>
      </c>
      <c r="G11" s="10" t="s">
        <v>27</v>
      </c>
      <c r="H11" s="11">
        <v>4768834</v>
      </c>
      <c r="I11" s="11">
        <v>4732963</v>
      </c>
      <c r="J11" s="11">
        <v>2895909</v>
      </c>
    </row>
    <row r="12" spans="1:10" ht="17.25" customHeight="1" x14ac:dyDescent="0.25">
      <c r="A12" s="7" t="s">
        <v>10</v>
      </c>
      <c r="B12" s="8" t="s">
        <v>28</v>
      </c>
      <c r="C12" s="9">
        <v>35000</v>
      </c>
      <c r="D12" s="9">
        <v>35700</v>
      </c>
      <c r="E12" s="9">
        <v>36414</v>
      </c>
      <c r="F12" s="7" t="s">
        <v>10</v>
      </c>
      <c r="G12" s="10" t="s">
        <v>29</v>
      </c>
      <c r="H12" s="11">
        <v>139260</v>
      </c>
      <c r="I12" s="11">
        <v>139260</v>
      </c>
      <c r="J12" s="11">
        <v>35000</v>
      </c>
    </row>
    <row r="13" spans="1:10" ht="17.25" customHeight="1" x14ac:dyDescent="0.25">
      <c r="A13" s="7" t="s">
        <v>13</v>
      </c>
      <c r="B13" s="8" t="s">
        <v>30</v>
      </c>
      <c r="C13" s="9">
        <v>3600</v>
      </c>
      <c r="D13" s="9">
        <v>3672</v>
      </c>
      <c r="E13" s="9">
        <v>3745.44</v>
      </c>
      <c r="F13" s="7" t="s">
        <v>13</v>
      </c>
      <c r="G13" s="10" t="s">
        <v>31</v>
      </c>
      <c r="H13" s="11">
        <v>6800</v>
      </c>
      <c r="I13" s="11">
        <v>0</v>
      </c>
      <c r="J13" s="11">
        <v>0</v>
      </c>
    </row>
    <row r="14" spans="1:10" ht="17.25" customHeight="1" x14ac:dyDescent="0.25">
      <c r="A14" s="13"/>
      <c r="B14" s="13" t="s">
        <v>32</v>
      </c>
      <c r="C14" s="14">
        <f>IF(C10-H10&lt;0,H10-C10,0)</f>
        <v>2396842</v>
      </c>
      <c r="D14" s="14">
        <f>IF(D10-I10&lt;0,I10-D10,0)</f>
        <v>2400348</v>
      </c>
      <c r="E14" s="14">
        <f>IF(E10-J10&lt;0,J10-E10,0)</f>
        <v>409596.5</v>
      </c>
      <c r="F14" s="17"/>
      <c r="G14" s="15" t="s">
        <v>33</v>
      </c>
      <c r="H14" s="16">
        <f>IF(C10-H10&gt;0,C10-H10,0)</f>
        <v>0</v>
      </c>
      <c r="I14" s="16">
        <f>IF(D10-I10&gt;0,D10-I10,0)</f>
        <v>0</v>
      </c>
      <c r="J14" s="16">
        <f>IF(E10-J10&gt;0,E10-J10,0)</f>
        <v>0</v>
      </c>
    </row>
    <row r="15" spans="1:10" ht="17.25" customHeight="1" x14ac:dyDescent="0.25">
      <c r="A15" s="18"/>
      <c r="B15" s="58" t="s">
        <v>34</v>
      </c>
      <c r="C15" s="59">
        <f>C3+C10</f>
        <v>5160073</v>
      </c>
      <c r="D15" s="59">
        <f t="shared" ref="D15:E15" si="4">D3+D10</f>
        <v>5166583.42</v>
      </c>
      <c r="E15" s="59">
        <f t="shared" si="4"/>
        <v>5269915.0884000007</v>
      </c>
      <c r="F15" s="60"/>
      <c r="G15" s="58" t="s">
        <v>35</v>
      </c>
      <c r="H15" s="61">
        <f>H3+H10</f>
        <v>7613529</v>
      </c>
      <c r="I15" s="61">
        <f t="shared" ref="I15:J15" si="5">I3+I10</f>
        <v>7622177.2800000003</v>
      </c>
      <c r="J15" s="61">
        <f t="shared" si="5"/>
        <v>5735862.3656000001</v>
      </c>
    </row>
    <row r="16" spans="1:10" ht="17.25" customHeight="1" x14ac:dyDescent="0.25">
      <c r="A16" s="19"/>
      <c r="B16" s="20" t="s">
        <v>36</v>
      </c>
      <c r="C16" s="20">
        <f>IF(H9+H14-C9-C14&lt;0,C9+C14-H9-H14,0)</f>
        <v>2453456</v>
      </c>
      <c r="D16" s="20">
        <f>IF(I9+I14-D9-D14&lt;0,D9+D14-I9-I14,0)</f>
        <v>2455593.8600000003</v>
      </c>
      <c r="E16" s="20">
        <f>IF(J9+J14-E9-E14&lt;0,E9+E14-J9-J14,0)</f>
        <v>465947.27719999989</v>
      </c>
      <c r="F16" s="21"/>
      <c r="G16" s="22" t="s">
        <v>37</v>
      </c>
      <c r="H16" s="20">
        <f>IF(H9+H14-C9-C14&gt;0,H9+H14-C9-C14,0)</f>
        <v>0</v>
      </c>
      <c r="I16" s="20">
        <f>IF(I9+I14-D9-D14&gt;0,I9+I14-D9-D14,0)</f>
        <v>0</v>
      </c>
      <c r="J16" s="20">
        <f>IF(J9+J14-E9-E14&gt;0,J9+J14-E9-E14,0)</f>
        <v>0</v>
      </c>
    </row>
    <row r="17" spans="1:10" ht="17.25" customHeight="1" x14ac:dyDescent="0.25">
      <c r="A17" s="2" t="s">
        <v>38</v>
      </c>
      <c r="B17" s="3" t="s">
        <v>39</v>
      </c>
      <c r="C17" s="4">
        <f>C18+C21</f>
        <v>2513454</v>
      </c>
      <c r="D17" s="4">
        <f>D18+D21</f>
        <v>2513454</v>
      </c>
      <c r="E17" s="4">
        <f>E18+E21</f>
        <v>534307</v>
      </c>
      <c r="F17" s="2" t="s">
        <v>38</v>
      </c>
      <c r="G17" s="5" t="s">
        <v>40</v>
      </c>
      <c r="H17" s="6">
        <f>H18+H21</f>
        <v>59998</v>
      </c>
      <c r="I17" s="6">
        <f>I18+I21</f>
        <v>57860</v>
      </c>
      <c r="J17" s="6">
        <f>J18+J21</f>
        <v>68360</v>
      </c>
    </row>
    <row r="18" spans="1:10" ht="17.25" customHeight="1" x14ac:dyDescent="0.25">
      <c r="A18" s="13"/>
      <c r="B18" s="14" t="s">
        <v>41</v>
      </c>
      <c r="C18" s="14">
        <f>C19+C20</f>
        <v>2513454</v>
      </c>
      <c r="D18" s="14">
        <f>D19+D20</f>
        <v>2513454</v>
      </c>
      <c r="E18" s="14">
        <f>E19+E20</f>
        <v>534307</v>
      </c>
      <c r="F18" s="15"/>
      <c r="G18" s="16" t="s">
        <v>42</v>
      </c>
      <c r="H18" s="16">
        <f>H19+H20</f>
        <v>59998</v>
      </c>
      <c r="I18" s="16">
        <f>I19+I20</f>
        <v>57860</v>
      </c>
      <c r="J18" s="16">
        <f t="shared" ref="J18" si="6">J19+J20</f>
        <v>68360</v>
      </c>
    </row>
    <row r="19" spans="1:10" ht="17.25" customHeight="1" x14ac:dyDescent="0.25">
      <c r="A19" s="23" t="s">
        <v>7</v>
      </c>
      <c r="B19" s="12" t="s">
        <v>43</v>
      </c>
      <c r="C19" s="9">
        <v>2513454</v>
      </c>
      <c r="D19" s="9">
        <v>2513454</v>
      </c>
      <c r="E19" s="9">
        <v>534307</v>
      </c>
      <c r="F19" s="23" t="s">
        <v>7</v>
      </c>
      <c r="G19" s="24" t="s">
        <v>44</v>
      </c>
      <c r="H19" s="25">
        <f>+'[2]1.2. Fő kiad'!Y26</f>
        <v>59998</v>
      </c>
      <c r="I19" s="25">
        <v>57860</v>
      </c>
      <c r="J19" s="25">
        <v>68360</v>
      </c>
    </row>
    <row r="20" spans="1:10" ht="17.25" customHeight="1" x14ac:dyDescent="0.25">
      <c r="A20" s="23" t="s">
        <v>10</v>
      </c>
      <c r="B20" s="12" t="s">
        <v>45</v>
      </c>
      <c r="C20" s="9">
        <f>+'[3]1.1. Fő bev'!G56</f>
        <v>0</v>
      </c>
      <c r="D20" s="9">
        <f>+'[3]1.1. Fő bev'!O56</f>
        <v>0</v>
      </c>
      <c r="E20" s="9">
        <f>+'[3]1.1. Fő bev'!W56</f>
        <v>0</v>
      </c>
      <c r="F20" s="23" t="s">
        <v>10</v>
      </c>
      <c r="G20" s="24" t="s">
        <v>46</v>
      </c>
      <c r="H20" s="25">
        <f>+'[3]1.2. Fő kiad'!G32</f>
        <v>0</v>
      </c>
      <c r="I20" s="25">
        <f>+'[3]1.2. Fő kiad'!O32</f>
        <v>0</v>
      </c>
      <c r="J20" s="25">
        <f>+'[3]1.2. Fő kiad'!W32</f>
        <v>0</v>
      </c>
    </row>
    <row r="21" spans="1:10" ht="17.25" customHeight="1" x14ac:dyDescent="0.25">
      <c r="A21" s="13"/>
      <c r="B21" s="14" t="s">
        <v>47</v>
      </c>
      <c r="C21" s="14">
        <f>C22+C23</f>
        <v>0</v>
      </c>
      <c r="D21" s="14">
        <f t="shared" ref="D21:E21" si="7">D22+D23</f>
        <v>0</v>
      </c>
      <c r="E21" s="14">
        <f t="shared" si="7"/>
        <v>0</v>
      </c>
      <c r="F21" s="15"/>
      <c r="G21" s="16" t="s">
        <v>48</v>
      </c>
      <c r="H21" s="16">
        <f>H22</f>
        <v>0</v>
      </c>
      <c r="I21" s="16">
        <f t="shared" ref="I21:J21" si="8">I22</f>
        <v>0</v>
      </c>
      <c r="J21" s="16">
        <f t="shared" si="8"/>
        <v>0</v>
      </c>
    </row>
    <row r="22" spans="1:10" ht="17.25" customHeight="1" x14ac:dyDescent="0.25">
      <c r="A22" s="23" t="s">
        <v>7</v>
      </c>
      <c r="B22" s="12" t="s">
        <v>49</v>
      </c>
      <c r="C22" s="9">
        <f>+'[3]1.1. Fő bev'!G48</f>
        <v>0</v>
      </c>
      <c r="D22" s="9">
        <f>+'[3]1.1. Fő bev'!O48</f>
        <v>0</v>
      </c>
      <c r="E22" s="9">
        <f>+'[3]1.1. Fő bev'!W48</f>
        <v>0</v>
      </c>
      <c r="F22" s="23" t="s">
        <v>7</v>
      </c>
      <c r="G22" s="24" t="s">
        <v>44</v>
      </c>
      <c r="H22" s="25">
        <v>0</v>
      </c>
      <c r="I22" s="11">
        <v>0</v>
      </c>
      <c r="J22" s="11">
        <v>0</v>
      </c>
    </row>
    <row r="23" spans="1:10" ht="17.25" customHeight="1" x14ac:dyDescent="0.25">
      <c r="A23" s="23" t="s">
        <v>10</v>
      </c>
      <c r="B23" s="12" t="s">
        <v>50</v>
      </c>
      <c r="C23" s="9">
        <f>+'[3]1.1. Fő bev'!G57</f>
        <v>0</v>
      </c>
      <c r="D23" s="9">
        <f>+'[3]1.1. Fő bev'!O57</f>
        <v>0</v>
      </c>
      <c r="E23" s="9">
        <f>+'[3]1.1. Fő bev'!W57</f>
        <v>0</v>
      </c>
      <c r="F23" s="23" t="s">
        <v>10</v>
      </c>
      <c r="G23" s="24" t="s">
        <v>46</v>
      </c>
      <c r="H23" s="25">
        <v>0</v>
      </c>
      <c r="I23" s="11">
        <v>0</v>
      </c>
      <c r="J23" s="11">
        <v>0</v>
      </c>
    </row>
    <row r="24" spans="1:10" ht="17.25" customHeight="1" x14ac:dyDescent="0.25">
      <c r="A24" s="18"/>
      <c r="B24" s="58" t="s">
        <v>51</v>
      </c>
      <c r="C24" s="59">
        <f>C15+C17</f>
        <v>7673527</v>
      </c>
      <c r="D24" s="59">
        <f>D15+D17</f>
        <v>7680037.4199999999</v>
      </c>
      <c r="E24" s="59">
        <f>E15+E17</f>
        <v>5804222.0884000007</v>
      </c>
      <c r="F24" s="60"/>
      <c r="G24" s="58" t="s">
        <v>52</v>
      </c>
      <c r="H24" s="61">
        <f>H15+H17</f>
        <v>7673527</v>
      </c>
      <c r="I24" s="61">
        <f>I15+I17</f>
        <v>7680037.2800000003</v>
      </c>
      <c r="J24" s="61">
        <f>J15+J17</f>
        <v>5804222.3656000001</v>
      </c>
    </row>
    <row r="25" spans="1:10" ht="17.25" customHeight="1" x14ac:dyDescent="0.25">
      <c r="A25" s="26"/>
      <c r="B25" s="27"/>
      <c r="C25" s="28"/>
      <c r="D25" s="28"/>
      <c r="E25" s="28"/>
      <c r="F25" s="26"/>
      <c r="G25" s="29"/>
      <c r="H25" s="30">
        <f>C24-H24</f>
        <v>0</v>
      </c>
      <c r="I25" s="30">
        <f>D24-I24</f>
        <v>0.13999999966472387</v>
      </c>
      <c r="J25" s="31">
        <f>E24-J24</f>
        <v>-0.27719999942928553</v>
      </c>
    </row>
    <row r="26" spans="1:10" ht="17.25" customHeight="1" x14ac:dyDescent="0.25">
      <c r="A26" s="32"/>
      <c r="B26" s="33"/>
      <c r="C26" s="34"/>
      <c r="D26" s="34"/>
      <c r="E26" s="34"/>
      <c r="F26" s="35"/>
      <c r="G26" s="36"/>
      <c r="H26" s="37"/>
      <c r="I26" s="38"/>
      <c r="J26" s="38"/>
    </row>
    <row r="27" spans="1:10" ht="17.25" customHeight="1" x14ac:dyDescent="0.25">
      <c r="A27" s="35"/>
      <c r="B27" s="39"/>
      <c r="C27" s="40"/>
      <c r="D27" s="40"/>
      <c r="E27" s="40"/>
      <c r="F27" s="35"/>
      <c r="G27" s="41"/>
      <c r="H27" s="42"/>
      <c r="I27" s="30"/>
      <c r="J27" s="30"/>
    </row>
    <row r="28" spans="1:10" ht="17.25" customHeight="1" x14ac:dyDescent="0.25">
      <c r="A28" s="35"/>
      <c r="B28" s="39"/>
      <c r="C28" s="40"/>
      <c r="D28" s="40"/>
      <c r="E28" s="40"/>
      <c r="F28" s="35"/>
      <c r="G28" s="41"/>
      <c r="H28" s="42"/>
      <c r="I28" s="30"/>
      <c r="J28" s="30"/>
    </row>
    <row r="29" spans="1:10" ht="17.25" customHeight="1" x14ac:dyDescent="0.25">
      <c r="A29" s="35"/>
      <c r="B29" s="39"/>
      <c r="C29" s="40"/>
      <c r="D29" s="40"/>
      <c r="E29" s="40"/>
      <c r="F29" s="35"/>
      <c r="G29" s="41"/>
      <c r="H29" s="42"/>
      <c r="I29" s="30"/>
      <c r="J29" s="30"/>
    </row>
    <row r="30" spans="1:10" ht="17.25" customHeight="1" x14ac:dyDescent="0.25">
      <c r="A30" s="35"/>
      <c r="B30" s="39"/>
      <c r="C30" s="40"/>
      <c r="D30" s="40"/>
      <c r="E30" s="40"/>
      <c r="F30" s="35"/>
      <c r="G30" s="43"/>
      <c r="H30" s="42"/>
      <c r="I30" s="30"/>
      <c r="J30" s="30"/>
    </row>
    <row r="31" spans="1:10" ht="17.25" customHeight="1" x14ac:dyDescent="0.25">
      <c r="A31" s="35"/>
      <c r="B31" s="39"/>
      <c r="C31" s="40"/>
      <c r="D31" s="40"/>
      <c r="E31" s="40"/>
      <c r="F31" s="35"/>
      <c r="G31" s="43"/>
      <c r="H31" s="42"/>
      <c r="I31" s="30"/>
      <c r="J31" s="30"/>
    </row>
    <row r="32" spans="1:10" ht="17.25" customHeight="1" x14ac:dyDescent="0.25">
      <c r="A32" s="35"/>
      <c r="B32" s="39"/>
      <c r="C32" s="40"/>
      <c r="D32" s="40"/>
      <c r="E32" s="40"/>
      <c r="F32" s="35"/>
      <c r="G32" s="43"/>
      <c r="H32" s="42"/>
      <c r="I32" s="30"/>
      <c r="J32" s="30"/>
    </row>
    <row r="33" spans="1:10" ht="17.25" customHeight="1" x14ac:dyDescent="0.25">
      <c r="A33" s="35"/>
      <c r="B33" s="39"/>
      <c r="C33" s="40"/>
      <c r="D33" s="40"/>
      <c r="E33" s="40"/>
      <c r="F33" s="35"/>
      <c r="G33" s="41"/>
      <c r="H33" s="42"/>
      <c r="I33" s="30"/>
      <c r="J33" s="30"/>
    </row>
    <row r="34" spans="1:10" ht="17.25" customHeight="1" x14ac:dyDescent="0.25">
      <c r="A34" s="35"/>
      <c r="B34" s="39"/>
      <c r="C34" s="40"/>
      <c r="D34" s="40"/>
      <c r="E34" s="40"/>
      <c r="F34" s="35"/>
      <c r="G34" s="41"/>
      <c r="H34" s="42"/>
      <c r="I34" s="30"/>
      <c r="J34" s="30"/>
    </row>
    <row r="35" spans="1:10" ht="17.25" customHeight="1" x14ac:dyDescent="0.25">
      <c r="A35" s="32"/>
      <c r="B35" s="33"/>
      <c r="C35" s="34"/>
      <c r="D35" s="34"/>
      <c r="E35" s="34"/>
      <c r="F35" s="35"/>
      <c r="G35" s="41"/>
      <c r="H35" s="42"/>
      <c r="I35" s="30"/>
      <c r="J35" s="30"/>
    </row>
    <row r="36" spans="1:10" ht="17.25" customHeight="1" x14ac:dyDescent="0.25">
      <c r="A36" s="35"/>
      <c r="B36" s="39"/>
      <c r="C36" s="40"/>
      <c r="D36" s="40"/>
      <c r="E36" s="40"/>
      <c r="F36" s="35"/>
      <c r="G36" s="41"/>
      <c r="H36" s="42"/>
      <c r="I36" s="30"/>
      <c r="J36" s="30"/>
    </row>
    <row r="37" spans="1:10" ht="17.25" customHeight="1" x14ac:dyDescent="0.25">
      <c r="A37" s="35"/>
      <c r="B37" s="39"/>
      <c r="C37" s="40"/>
      <c r="D37" s="40"/>
      <c r="E37" s="40"/>
      <c r="F37" s="35"/>
      <c r="G37" s="41"/>
      <c r="H37" s="42"/>
      <c r="I37" s="30"/>
      <c r="J37" s="30"/>
    </row>
    <row r="38" spans="1:10" ht="17.25" customHeight="1" x14ac:dyDescent="0.25">
      <c r="F38" s="35"/>
      <c r="G38" s="41"/>
      <c r="H38" s="42"/>
      <c r="I38" s="30"/>
      <c r="J38" s="30"/>
    </row>
    <row r="39" spans="1:10" ht="17.25" customHeight="1" x14ac:dyDescent="0.25">
      <c r="F39" s="35"/>
      <c r="G39" s="41"/>
      <c r="H39" s="42"/>
      <c r="I39" s="30"/>
      <c r="J39" s="30"/>
    </row>
    <row r="40" spans="1:10" ht="17.25" customHeight="1" x14ac:dyDescent="0.25">
      <c r="A40" s="35"/>
      <c r="B40" s="44"/>
      <c r="C40" s="45"/>
      <c r="D40" s="45"/>
      <c r="E40" s="45"/>
      <c r="F40" s="35"/>
      <c r="G40" s="41"/>
      <c r="H40" s="42"/>
      <c r="I40" s="30"/>
      <c r="J40" s="30"/>
    </row>
    <row r="41" spans="1:10" ht="17.25" customHeight="1" x14ac:dyDescent="0.25">
      <c r="A41" s="35"/>
      <c r="B41" s="44"/>
      <c r="C41" s="45"/>
      <c r="D41" s="45"/>
      <c r="E41" s="45"/>
      <c r="F41" s="35"/>
      <c r="G41" s="41"/>
      <c r="H41" s="42"/>
      <c r="I41" s="30"/>
      <c r="J41" s="30"/>
    </row>
    <row r="42" spans="1:10" ht="17.25" customHeight="1" x14ac:dyDescent="0.25">
      <c r="A42" s="35"/>
      <c r="B42" s="44"/>
      <c r="C42" s="45"/>
      <c r="D42" s="45"/>
      <c r="E42" s="45"/>
      <c r="F42" s="35"/>
      <c r="G42" s="36"/>
      <c r="H42" s="46"/>
      <c r="I42" s="47"/>
      <c r="J42" s="47"/>
    </row>
    <row r="43" spans="1:10" ht="17.25" customHeight="1" x14ac:dyDescent="0.25">
      <c r="F43" s="35"/>
      <c r="G43" s="41"/>
      <c r="H43" s="42"/>
      <c r="I43" s="30"/>
      <c r="J43" s="30"/>
    </row>
    <row r="44" spans="1:10" ht="17.25" customHeight="1" x14ac:dyDescent="0.25">
      <c r="A44" s="35"/>
      <c r="B44" s="44"/>
      <c r="C44" s="45"/>
      <c r="D44" s="45"/>
      <c r="E44" s="45"/>
      <c r="F44" s="35"/>
      <c r="G44" s="41"/>
      <c r="H44" s="42"/>
      <c r="I44" s="30"/>
      <c r="J44" s="30"/>
    </row>
    <row r="45" spans="1:10" ht="17.25" customHeight="1" x14ac:dyDescent="0.25">
      <c r="A45" s="35"/>
      <c r="B45" s="44"/>
      <c r="C45" s="45"/>
      <c r="D45" s="48"/>
      <c r="E45" s="48"/>
    </row>
    <row r="46" spans="1:10" ht="17.25" customHeight="1" x14ac:dyDescent="0.25">
      <c r="A46" s="35"/>
      <c r="B46" s="44"/>
      <c r="C46" s="45"/>
      <c r="D46" s="48"/>
      <c r="E46" s="48"/>
    </row>
    <row r="47" spans="1:10" ht="17.25" customHeight="1" x14ac:dyDescent="0.25">
      <c r="A47" s="35"/>
      <c r="B47" s="44"/>
      <c r="C47" s="45"/>
      <c r="D47" s="48"/>
      <c r="E47" s="48"/>
    </row>
    <row r="48" spans="1:10" ht="17.25" customHeight="1" x14ac:dyDescent="0.25"/>
    <row r="49" spans="1:10" ht="17.25" customHeight="1" x14ac:dyDescent="0.25">
      <c r="A49" s="35"/>
      <c r="B49" s="44"/>
      <c r="C49" s="45"/>
      <c r="D49" s="45"/>
      <c r="E49" s="45"/>
      <c r="F49" s="35"/>
      <c r="G49" s="36"/>
      <c r="H49" s="46"/>
      <c r="I49" s="47"/>
      <c r="J49" s="47"/>
    </row>
    <row r="50" spans="1:10" ht="17.25" customHeight="1" x14ac:dyDescent="0.25">
      <c r="A50" s="35"/>
      <c r="B50" s="44"/>
      <c r="C50" s="45"/>
      <c r="D50" s="45"/>
      <c r="E50" s="45"/>
      <c r="F50" s="35"/>
      <c r="G50" s="36"/>
      <c r="H50" s="46"/>
      <c r="I50" s="47"/>
      <c r="J50" s="47"/>
    </row>
    <row r="51" spans="1:10" ht="17.25" customHeight="1" x14ac:dyDescent="0.25">
      <c r="F51" s="35"/>
      <c r="G51" s="36"/>
      <c r="H51" s="46"/>
      <c r="I51" s="47"/>
      <c r="J51" s="47"/>
    </row>
    <row r="52" spans="1:10" ht="17.25" customHeight="1" x14ac:dyDescent="0.25">
      <c r="F52" s="35"/>
      <c r="G52" s="36"/>
      <c r="H52" s="46"/>
      <c r="I52" s="47"/>
      <c r="J52" s="47"/>
    </row>
    <row r="53" spans="1:10" ht="17.25" customHeight="1" x14ac:dyDescent="0.25">
      <c r="F53" s="35"/>
      <c r="G53" s="41"/>
      <c r="H53" s="42"/>
      <c r="I53" s="30"/>
      <c r="J53" s="30"/>
    </row>
    <row r="54" spans="1:10" ht="17.25" customHeight="1" x14ac:dyDescent="0.25">
      <c r="A54" s="35"/>
      <c r="B54" s="44"/>
      <c r="C54" s="45"/>
      <c r="D54" s="45"/>
      <c r="E54" s="45"/>
      <c r="F54" s="35"/>
      <c r="G54" s="41"/>
      <c r="H54" s="42"/>
      <c r="I54" s="30"/>
      <c r="J54" s="30"/>
    </row>
    <row r="55" spans="1:10" ht="17.25" customHeight="1" x14ac:dyDescent="0.25">
      <c r="A55" s="35"/>
      <c r="B55" s="49"/>
      <c r="C55" s="45"/>
      <c r="D55" s="45"/>
      <c r="E55" s="45"/>
      <c r="F55" s="35"/>
      <c r="G55" s="36"/>
      <c r="H55" s="46"/>
      <c r="I55" s="47"/>
      <c r="J55" s="47"/>
    </row>
    <row r="56" spans="1:10" ht="17.25" customHeight="1" x14ac:dyDescent="0.25">
      <c r="A56" s="35"/>
      <c r="B56" s="49"/>
      <c r="C56" s="45"/>
      <c r="D56" s="45"/>
      <c r="E56" s="45"/>
      <c r="F56" s="35"/>
      <c r="G56" s="41"/>
      <c r="H56" s="42"/>
      <c r="I56" s="30"/>
      <c r="J56" s="30"/>
    </row>
    <row r="57" spans="1:10" ht="17.25" customHeight="1" x14ac:dyDescent="0.25">
      <c r="A57" s="35"/>
      <c r="B57" s="44"/>
      <c r="C57" s="45"/>
      <c r="D57" s="45"/>
      <c r="E57" s="45"/>
      <c r="F57" s="35"/>
      <c r="G57" s="41"/>
      <c r="H57" s="42"/>
      <c r="I57" s="30"/>
      <c r="J57" s="30"/>
    </row>
    <row r="58" spans="1:10" ht="17.25" customHeight="1" x14ac:dyDescent="0.25">
      <c r="A58" s="35"/>
      <c r="B58" s="44"/>
      <c r="C58" s="45"/>
      <c r="D58" s="45"/>
      <c r="E58" s="45"/>
      <c r="F58" s="35"/>
      <c r="G58" s="36"/>
      <c r="H58" s="46"/>
      <c r="I58" s="47"/>
      <c r="J58" s="47"/>
    </row>
    <row r="59" spans="1:10" ht="17.25" customHeight="1" x14ac:dyDescent="0.25">
      <c r="A59" s="35"/>
      <c r="B59" s="44"/>
      <c r="C59" s="45"/>
      <c r="D59" s="48"/>
      <c r="E59" s="48"/>
    </row>
    <row r="60" spans="1:10" ht="17.25" customHeight="1" x14ac:dyDescent="0.25">
      <c r="A60" s="35"/>
      <c r="B60" s="44"/>
      <c r="C60" s="45"/>
      <c r="D60" s="48"/>
      <c r="E60" s="48"/>
    </row>
    <row r="61" spans="1:10" ht="17.25" customHeight="1" x14ac:dyDescent="0.25"/>
    <row r="62" spans="1:10" ht="17.25" customHeight="1" x14ac:dyDescent="0.25">
      <c r="A62" s="35"/>
      <c r="B62" s="44"/>
      <c r="C62" s="45"/>
      <c r="D62" s="45"/>
      <c r="E62" s="45"/>
      <c r="F62" s="35"/>
      <c r="G62" s="50"/>
      <c r="H62" s="51"/>
      <c r="I62" s="52"/>
      <c r="J62" s="52"/>
    </row>
    <row r="63" spans="1:10" ht="17.25" customHeight="1" x14ac:dyDescent="0.25">
      <c r="A63" s="35"/>
      <c r="B63" s="44"/>
      <c r="C63" s="45"/>
      <c r="D63" s="45"/>
      <c r="E63" s="45"/>
      <c r="F63" s="35"/>
      <c r="G63" s="41"/>
      <c r="H63" s="53"/>
      <c r="I63" s="54"/>
      <c r="J63" s="54"/>
    </row>
    <row r="64" spans="1:10" ht="17.25" customHeight="1" x14ac:dyDescent="0.25">
      <c r="F64" s="35"/>
      <c r="G64" s="41"/>
      <c r="H64" s="53"/>
      <c r="I64" s="54"/>
      <c r="J64" s="54"/>
    </row>
    <row r="65" spans="6:10" ht="17.25" customHeight="1" x14ac:dyDescent="0.25">
      <c r="F65" s="35"/>
      <c r="G65" s="50"/>
      <c r="H65" s="51"/>
      <c r="I65" s="52"/>
      <c r="J65" s="52"/>
    </row>
    <row r="66" spans="6:10" ht="17.25" customHeight="1" x14ac:dyDescent="0.25">
      <c r="F66" s="35"/>
      <c r="G66" s="50"/>
      <c r="H66" s="51"/>
      <c r="I66" s="52"/>
      <c r="J66" s="52"/>
    </row>
    <row r="67" spans="6:10" ht="17.25" customHeight="1" x14ac:dyDescent="0.25">
      <c r="F67" s="35"/>
      <c r="G67" s="50"/>
      <c r="H67" s="51"/>
      <c r="I67" s="52"/>
      <c r="J67" s="52"/>
    </row>
    <row r="68" spans="6:10" ht="17.25" customHeight="1" x14ac:dyDescent="0.25">
      <c r="F68" s="35"/>
      <c r="G68" s="50"/>
      <c r="H68" s="51"/>
      <c r="I68" s="52"/>
      <c r="J68" s="52"/>
    </row>
    <row r="69" spans="6:10" ht="17.25" customHeight="1" x14ac:dyDescent="0.25">
      <c r="F69" s="35"/>
      <c r="G69" s="50"/>
      <c r="H69" s="51"/>
      <c r="I69" s="52"/>
      <c r="J69" s="52"/>
    </row>
    <row r="70" spans="6:10" ht="17.25" customHeight="1" x14ac:dyDescent="0.25"/>
    <row r="71" spans="6:10" ht="17.25" customHeight="1" x14ac:dyDescent="0.25">
      <c r="F71" s="35"/>
      <c r="G71" s="50"/>
      <c r="H71" s="51"/>
      <c r="I71" s="52"/>
      <c r="J71" s="52"/>
    </row>
    <row r="72" spans="6:10" ht="17.25" customHeight="1" x14ac:dyDescent="0.25">
      <c r="F72" s="35"/>
      <c r="G72" s="50"/>
      <c r="H72" s="51"/>
      <c r="I72" s="52"/>
      <c r="J72" s="52"/>
    </row>
    <row r="73" spans="6:10" ht="17.25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75" orientation="landscape" r:id="rId1"/>
  <headerFooter>
    <oddHeader>&amp;L1. függelék a 6/2019.(V.2.) önkormányzati rendelethez&amp;C&amp;"-,Félkövér"&amp;16Sátoraljaújhely Város Önkormányzat költségvetési mérlege a költségvetési évet követő három év tervezett előirányzataival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workbookViewId="0">
      <selection activeCell="B18" sqref="B18"/>
    </sheetView>
  </sheetViews>
  <sheetFormatPr defaultRowHeight="12.75" x14ac:dyDescent="0.2"/>
  <cols>
    <col min="1" max="1" width="6" style="63" customWidth="1"/>
    <col min="2" max="2" width="40" style="63" customWidth="1"/>
    <col min="3" max="3" width="11.42578125" style="63" customWidth="1"/>
    <col min="4" max="4" width="10.7109375" style="63" customWidth="1"/>
    <col min="5" max="5" width="10.85546875" style="63" customWidth="1"/>
    <col min="6" max="6" width="10.7109375" style="63" customWidth="1"/>
    <col min="7" max="8" width="10.28515625" style="63" customWidth="1"/>
    <col min="9" max="9" width="13.42578125" style="63" customWidth="1"/>
    <col min="10" max="10" width="16.42578125" style="63" customWidth="1"/>
    <col min="11" max="257" width="9.140625" style="63"/>
    <col min="258" max="258" width="36.28515625" style="63" customWidth="1"/>
    <col min="259" max="259" width="13.5703125" style="63" customWidth="1"/>
    <col min="260" max="261" width="14.42578125" style="63" customWidth="1"/>
    <col min="262" max="264" width="12.5703125" style="63" customWidth="1"/>
    <col min="265" max="265" width="13.42578125" style="63" customWidth="1"/>
    <col min="266" max="266" width="16.42578125" style="63" customWidth="1"/>
    <col min="267" max="513" width="9.140625" style="63"/>
    <col min="514" max="514" width="36.28515625" style="63" customWidth="1"/>
    <col min="515" max="515" width="13.5703125" style="63" customWidth="1"/>
    <col min="516" max="517" width="14.42578125" style="63" customWidth="1"/>
    <col min="518" max="520" width="12.5703125" style="63" customWidth="1"/>
    <col min="521" max="521" width="13.42578125" style="63" customWidth="1"/>
    <col min="522" max="522" width="16.42578125" style="63" customWidth="1"/>
    <col min="523" max="769" width="9.140625" style="63"/>
    <col min="770" max="770" width="36.28515625" style="63" customWidth="1"/>
    <col min="771" max="771" width="13.5703125" style="63" customWidth="1"/>
    <col min="772" max="773" width="14.42578125" style="63" customWidth="1"/>
    <col min="774" max="776" width="12.5703125" style="63" customWidth="1"/>
    <col min="777" max="777" width="13.42578125" style="63" customWidth="1"/>
    <col min="778" max="778" width="16.42578125" style="63" customWidth="1"/>
    <col min="779" max="1025" width="9.140625" style="63"/>
    <col min="1026" max="1026" width="36.28515625" style="63" customWidth="1"/>
    <col min="1027" max="1027" width="13.5703125" style="63" customWidth="1"/>
    <col min="1028" max="1029" width="14.42578125" style="63" customWidth="1"/>
    <col min="1030" max="1032" width="12.5703125" style="63" customWidth="1"/>
    <col min="1033" max="1033" width="13.42578125" style="63" customWidth="1"/>
    <col min="1034" max="1034" width="16.42578125" style="63" customWidth="1"/>
    <col min="1035" max="1281" width="9.140625" style="63"/>
    <col min="1282" max="1282" width="36.28515625" style="63" customWidth="1"/>
    <col min="1283" max="1283" width="13.5703125" style="63" customWidth="1"/>
    <col min="1284" max="1285" width="14.42578125" style="63" customWidth="1"/>
    <col min="1286" max="1288" width="12.5703125" style="63" customWidth="1"/>
    <col min="1289" max="1289" width="13.42578125" style="63" customWidth="1"/>
    <col min="1290" max="1290" width="16.42578125" style="63" customWidth="1"/>
    <col min="1291" max="1537" width="9.140625" style="63"/>
    <col min="1538" max="1538" width="36.28515625" style="63" customWidth="1"/>
    <col min="1539" max="1539" width="13.5703125" style="63" customWidth="1"/>
    <col min="1540" max="1541" width="14.42578125" style="63" customWidth="1"/>
    <col min="1542" max="1544" width="12.5703125" style="63" customWidth="1"/>
    <col min="1545" max="1545" width="13.42578125" style="63" customWidth="1"/>
    <col min="1546" max="1546" width="16.42578125" style="63" customWidth="1"/>
    <col min="1547" max="1793" width="9.140625" style="63"/>
    <col min="1794" max="1794" width="36.28515625" style="63" customWidth="1"/>
    <col min="1795" max="1795" width="13.5703125" style="63" customWidth="1"/>
    <col min="1796" max="1797" width="14.42578125" style="63" customWidth="1"/>
    <col min="1798" max="1800" width="12.5703125" style="63" customWidth="1"/>
    <col min="1801" max="1801" width="13.42578125" style="63" customWidth="1"/>
    <col min="1802" max="1802" width="16.42578125" style="63" customWidth="1"/>
    <col min="1803" max="2049" width="9.140625" style="63"/>
    <col min="2050" max="2050" width="36.28515625" style="63" customWidth="1"/>
    <col min="2051" max="2051" width="13.5703125" style="63" customWidth="1"/>
    <col min="2052" max="2053" width="14.42578125" style="63" customWidth="1"/>
    <col min="2054" max="2056" width="12.5703125" style="63" customWidth="1"/>
    <col min="2057" max="2057" width="13.42578125" style="63" customWidth="1"/>
    <col min="2058" max="2058" width="16.42578125" style="63" customWidth="1"/>
    <col min="2059" max="2305" width="9.140625" style="63"/>
    <col min="2306" max="2306" width="36.28515625" style="63" customWidth="1"/>
    <col min="2307" max="2307" width="13.5703125" style="63" customWidth="1"/>
    <col min="2308" max="2309" width="14.42578125" style="63" customWidth="1"/>
    <col min="2310" max="2312" width="12.5703125" style="63" customWidth="1"/>
    <col min="2313" max="2313" width="13.42578125" style="63" customWidth="1"/>
    <col min="2314" max="2314" width="16.42578125" style="63" customWidth="1"/>
    <col min="2315" max="2561" width="9.140625" style="63"/>
    <col min="2562" max="2562" width="36.28515625" style="63" customWidth="1"/>
    <col min="2563" max="2563" width="13.5703125" style="63" customWidth="1"/>
    <col min="2564" max="2565" width="14.42578125" style="63" customWidth="1"/>
    <col min="2566" max="2568" width="12.5703125" style="63" customWidth="1"/>
    <col min="2569" max="2569" width="13.42578125" style="63" customWidth="1"/>
    <col min="2570" max="2570" width="16.42578125" style="63" customWidth="1"/>
    <col min="2571" max="2817" width="9.140625" style="63"/>
    <col min="2818" max="2818" width="36.28515625" style="63" customWidth="1"/>
    <col min="2819" max="2819" width="13.5703125" style="63" customWidth="1"/>
    <col min="2820" max="2821" width="14.42578125" style="63" customWidth="1"/>
    <col min="2822" max="2824" width="12.5703125" style="63" customWidth="1"/>
    <col min="2825" max="2825" width="13.42578125" style="63" customWidth="1"/>
    <col min="2826" max="2826" width="16.42578125" style="63" customWidth="1"/>
    <col min="2827" max="3073" width="9.140625" style="63"/>
    <col min="3074" max="3074" width="36.28515625" style="63" customWidth="1"/>
    <col min="3075" max="3075" width="13.5703125" style="63" customWidth="1"/>
    <col min="3076" max="3077" width="14.42578125" style="63" customWidth="1"/>
    <col min="3078" max="3080" width="12.5703125" style="63" customWidth="1"/>
    <col min="3081" max="3081" width="13.42578125" style="63" customWidth="1"/>
    <col min="3082" max="3082" width="16.42578125" style="63" customWidth="1"/>
    <col min="3083" max="3329" width="9.140625" style="63"/>
    <col min="3330" max="3330" width="36.28515625" style="63" customWidth="1"/>
    <col min="3331" max="3331" width="13.5703125" style="63" customWidth="1"/>
    <col min="3332" max="3333" width="14.42578125" style="63" customWidth="1"/>
    <col min="3334" max="3336" width="12.5703125" style="63" customWidth="1"/>
    <col min="3337" max="3337" width="13.42578125" style="63" customWidth="1"/>
    <col min="3338" max="3338" width="16.42578125" style="63" customWidth="1"/>
    <col min="3339" max="3585" width="9.140625" style="63"/>
    <col min="3586" max="3586" width="36.28515625" style="63" customWidth="1"/>
    <col min="3587" max="3587" width="13.5703125" style="63" customWidth="1"/>
    <col min="3588" max="3589" width="14.42578125" style="63" customWidth="1"/>
    <col min="3590" max="3592" width="12.5703125" style="63" customWidth="1"/>
    <col min="3593" max="3593" width="13.42578125" style="63" customWidth="1"/>
    <col min="3594" max="3594" width="16.42578125" style="63" customWidth="1"/>
    <col min="3595" max="3841" width="9.140625" style="63"/>
    <col min="3842" max="3842" width="36.28515625" style="63" customWidth="1"/>
    <col min="3843" max="3843" width="13.5703125" style="63" customWidth="1"/>
    <col min="3844" max="3845" width="14.42578125" style="63" customWidth="1"/>
    <col min="3846" max="3848" width="12.5703125" style="63" customWidth="1"/>
    <col min="3849" max="3849" width="13.42578125" style="63" customWidth="1"/>
    <col min="3850" max="3850" width="16.42578125" style="63" customWidth="1"/>
    <col min="3851" max="4097" width="9.140625" style="63"/>
    <col min="4098" max="4098" width="36.28515625" style="63" customWidth="1"/>
    <col min="4099" max="4099" width="13.5703125" style="63" customWidth="1"/>
    <col min="4100" max="4101" width="14.42578125" style="63" customWidth="1"/>
    <col min="4102" max="4104" width="12.5703125" style="63" customWidth="1"/>
    <col min="4105" max="4105" width="13.42578125" style="63" customWidth="1"/>
    <col min="4106" max="4106" width="16.42578125" style="63" customWidth="1"/>
    <col min="4107" max="4353" width="9.140625" style="63"/>
    <col min="4354" max="4354" width="36.28515625" style="63" customWidth="1"/>
    <col min="4355" max="4355" width="13.5703125" style="63" customWidth="1"/>
    <col min="4356" max="4357" width="14.42578125" style="63" customWidth="1"/>
    <col min="4358" max="4360" width="12.5703125" style="63" customWidth="1"/>
    <col min="4361" max="4361" width="13.42578125" style="63" customWidth="1"/>
    <col min="4362" max="4362" width="16.42578125" style="63" customWidth="1"/>
    <col min="4363" max="4609" width="9.140625" style="63"/>
    <col min="4610" max="4610" width="36.28515625" style="63" customWidth="1"/>
    <col min="4611" max="4611" width="13.5703125" style="63" customWidth="1"/>
    <col min="4612" max="4613" width="14.42578125" style="63" customWidth="1"/>
    <col min="4614" max="4616" width="12.5703125" style="63" customWidth="1"/>
    <col min="4617" max="4617" width="13.42578125" style="63" customWidth="1"/>
    <col min="4618" max="4618" width="16.42578125" style="63" customWidth="1"/>
    <col min="4619" max="4865" width="9.140625" style="63"/>
    <col min="4866" max="4866" width="36.28515625" style="63" customWidth="1"/>
    <col min="4867" max="4867" width="13.5703125" style="63" customWidth="1"/>
    <col min="4868" max="4869" width="14.42578125" style="63" customWidth="1"/>
    <col min="4870" max="4872" width="12.5703125" style="63" customWidth="1"/>
    <col min="4873" max="4873" width="13.42578125" style="63" customWidth="1"/>
    <col min="4874" max="4874" width="16.42578125" style="63" customWidth="1"/>
    <col min="4875" max="5121" width="9.140625" style="63"/>
    <col min="5122" max="5122" width="36.28515625" style="63" customWidth="1"/>
    <col min="5123" max="5123" width="13.5703125" style="63" customWidth="1"/>
    <col min="5124" max="5125" width="14.42578125" style="63" customWidth="1"/>
    <col min="5126" max="5128" width="12.5703125" style="63" customWidth="1"/>
    <col min="5129" max="5129" width="13.42578125" style="63" customWidth="1"/>
    <col min="5130" max="5130" width="16.42578125" style="63" customWidth="1"/>
    <col min="5131" max="5377" width="9.140625" style="63"/>
    <col min="5378" max="5378" width="36.28515625" style="63" customWidth="1"/>
    <col min="5379" max="5379" width="13.5703125" style="63" customWidth="1"/>
    <col min="5380" max="5381" width="14.42578125" style="63" customWidth="1"/>
    <col min="5382" max="5384" width="12.5703125" style="63" customWidth="1"/>
    <col min="5385" max="5385" width="13.42578125" style="63" customWidth="1"/>
    <col min="5386" max="5386" width="16.42578125" style="63" customWidth="1"/>
    <col min="5387" max="5633" width="9.140625" style="63"/>
    <col min="5634" max="5634" width="36.28515625" style="63" customWidth="1"/>
    <col min="5635" max="5635" width="13.5703125" style="63" customWidth="1"/>
    <col min="5636" max="5637" width="14.42578125" style="63" customWidth="1"/>
    <col min="5638" max="5640" width="12.5703125" style="63" customWidth="1"/>
    <col min="5641" max="5641" width="13.42578125" style="63" customWidth="1"/>
    <col min="5642" max="5642" width="16.42578125" style="63" customWidth="1"/>
    <col min="5643" max="5889" width="9.140625" style="63"/>
    <col min="5890" max="5890" width="36.28515625" style="63" customWidth="1"/>
    <col min="5891" max="5891" width="13.5703125" style="63" customWidth="1"/>
    <col min="5892" max="5893" width="14.42578125" style="63" customWidth="1"/>
    <col min="5894" max="5896" width="12.5703125" style="63" customWidth="1"/>
    <col min="5897" max="5897" width="13.42578125" style="63" customWidth="1"/>
    <col min="5898" max="5898" width="16.42578125" style="63" customWidth="1"/>
    <col min="5899" max="6145" width="9.140625" style="63"/>
    <col min="6146" max="6146" width="36.28515625" style="63" customWidth="1"/>
    <col min="6147" max="6147" width="13.5703125" style="63" customWidth="1"/>
    <col min="6148" max="6149" width="14.42578125" style="63" customWidth="1"/>
    <col min="6150" max="6152" width="12.5703125" style="63" customWidth="1"/>
    <col min="6153" max="6153" width="13.42578125" style="63" customWidth="1"/>
    <col min="6154" max="6154" width="16.42578125" style="63" customWidth="1"/>
    <col min="6155" max="6401" width="9.140625" style="63"/>
    <col min="6402" max="6402" width="36.28515625" style="63" customWidth="1"/>
    <col min="6403" max="6403" width="13.5703125" style="63" customWidth="1"/>
    <col min="6404" max="6405" width="14.42578125" style="63" customWidth="1"/>
    <col min="6406" max="6408" width="12.5703125" style="63" customWidth="1"/>
    <col min="6409" max="6409" width="13.42578125" style="63" customWidth="1"/>
    <col min="6410" max="6410" width="16.42578125" style="63" customWidth="1"/>
    <col min="6411" max="6657" width="9.140625" style="63"/>
    <col min="6658" max="6658" width="36.28515625" style="63" customWidth="1"/>
    <col min="6659" max="6659" width="13.5703125" style="63" customWidth="1"/>
    <col min="6660" max="6661" width="14.42578125" style="63" customWidth="1"/>
    <col min="6662" max="6664" width="12.5703125" style="63" customWidth="1"/>
    <col min="6665" max="6665" width="13.42578125" style="63" customWidth="1"/>
    <col min="6666" max="6666" width="16.42578125" style="63" customWidth="1"/>
    <col min="6667" max="6913" width="9.140625" style="63"/>
    <col min="6914" max="6914" width="36.28515625" style="63" customWidth="1"/>
    <col min="6915" max="6915" width="13.5703125" style="63" customWidth="1"/>
    <col min="6916" max="6917" width="14.42578125" style="63" customWidth="1"/>
    <col min="6918" max="6920" width="12.5703125" style="63" customWidth="1"/>
    <col min="6921" max="6921" width="13.42578125" style="63" customWidth="1"/>
    <col min="6922" max="6922" width="16.42578125" style="63" customWidth="1"/>
    <col min="6923" max="7169" width="9.140625" style="63"/>
    <col min="7170" max="7170" width="36.28515625" style="63" customWidth="1"/>
    <col min="7171" max="7171" width="13.5703125" style="63" customWidth="1"/>
    <col min="7172" max="7173" width="14.42578125" style="63" customWidth="1"/>
    <col min="7174" max="7176" width="12.5703125" style="63" customWidth="1"/>
    <col min="7177" max="7177" width="13.42578125" style="63" customWidth="1"/>
    <col min="7178" max="7178" width="16.42578125" style="63" customWidth="1"/>
    <col min="7179" max="7425" width="9.140625" style="63"/>
    <col min="7426" max="7426" width="36.28515625" style="63" customWidth="1"/>
    <col min="7427" max="7427" width="13.5703125" style="63" customWidth="1"/>
    <col min="7428" max="7429" width="14.42578125" style="63" customWidth="1"/>
    <col min="7430" max="7432" width="12.5703125" style="63" customWidth="1"/>
    <col min="7433" max="7433" width="13.42578125" style="63" customWidth="1"/>
    <col min="7434" max="7434" width="16.42578125" style="63" customWidth="1"/>
    <col min="7435" max="7681" width="9.140625" style="63"/>
    <col min="7682" max="7682" width="36.28515625" style="63" customWidth="1"/>
    <col min="7683" max="7683" width="13.5703125" style="63" customWidth="1"/>
    <col min="7684" max="7685" width="14.42578125" style="63" customWidth="1"/>
    <col min="7686" max="7688" width="12.5703125" style="63" customWidth="1"/>
    <col min="7689" max="7689" width="13.42578125" style="63" customWidth="1"/>
    <col min="7690" max="7690" width="16.42578125" style="63" customWidth="1"/>
    <col min="7691" max="7937" width="9.140625" style="63"/>
    <col min="7938" max="7938" width="36.28515625" style="63" customWidth="1"/>
    <col min="7939" max="7939" width="13.5703125" style="63" customWidth="1"/>
    <col min="7940" max="7941" width="14.42578125" style="63" customWidth="1"/>
    <col min="7942" max="7944" width="12.5703125" style="63" customWidth="1"/>
    <col min="7945" max="7945" width="13.42578125" style="63" customWidth="1"/>
    <col min="7946" max="7946" width="16.42578125" style="63" customWidth="1"/>
    <col min="7947" max="8193" width="9.140625" style="63"/>
    <col min="8194" max="8194" width="36.28515625" style="63" customWidth="1"/>
    <col min="8195" max="8195" width="13.5703125" style="63" customWidth="1"/>
    <col min="8196" max="8197" width="14.42578125" style="63" customWidth="1"/>
    <col min="8198" max="8200" width="12.5703125" style="63" customWidth="1"/>
    <col min="8201" max="8201" width="13.42578125" style="63" customWidth="1"/>
    <col min="8202" max="8202" width="16.42578125" style="63" customWidth="1"/>
    <col min="8203" max="8449" width="9.140625" style="63"/>
    <col min="8450" max="8450" width="36.28515625" style="63" customWidth="1"/>
    <col min="8451" max="8451" width="13.5703125" style="63" customWidth="1"/>
    <col min="8452" max="8453" width="14.42578125" style="63" customWidth="1"/>
    <col min="8454" max="8456" width="12.5703125" style="63" customWidth="1"/>
    <col min="8457" max="8457" width="13.42578125" style="63" customWidth="1"/>
    <col min="8458" max="8458" width="16.42578125" style="63" customWidth="1"/>
    <col min="8459" max="8705" width="9.140625" style="63"/>
    <col min="8706" max="8706" width="36.28515625" style="63" customWidth="1"/>
    <col min="8707" max="8707" width="13.5703125" style="63" customWidth="1"/>
    <col min="8708" max="8709" width="14.42578125" style="63" customWidth="1"/>
    <col min="8710" max="8712" width="12.5703125" style="63" customWidth="1"/>
    <col min="8713" max="8713" width="13.42578125" style="63" customWidth="1"/>
    <col min="8714" max="8714" width="16.42578125" style="63" customWidth="1"/>
    <col min="8715" max="8961" width="9.140625" style="63"/>
    <col min="8962" max="8962" width="36.28515625" style="63" customWidth="1"/>
    <col min="8963" max="8963" width="13.5703125" style="63" customWidth="1"/>
    <col min="8964" max="8965" width="14.42578125" style="63" customWidth="1"/>
    <col min="8966" max="8968" width="12.5703125" style="63" customWidth="1"/>
    <col min="8969" max="8969" width="13.42578125" style="63" customWidth="1"/>
    <col min="8970" max="8970" width="16.42578125" style="63" customWidth="1"/>
    <col min="8971" max="9217" width="9.140625" style="63"/>
    <col min="9218" max="9218" width="36.28515625" style="63" customWidth="1"/>
    <col min="9219" max="9219" width="13.5703125" style="63" customWidth="1"/>
    <col min="9220" max="9221" width="14.42578125" style="63" customWidth="1"/>
    <col min="9222" max="9224" width="12.5703125" style="63" customWidth="1"/>
    <col min="9225" max="9225" width="13.42578125" style="63" customWidth="1"/>
    <col min="9226" max="9226" width="16.42578125" style="63" customWidth="1"/>
    <col min="9227" max="9473" width="9.140625" style="63"/>
    <col min="9474" max="9474" width="36.28515625" style="63" customWidth="1"/>
    <col min="9475" max="9475" width="13.5703125" style="63" customWidth="1"/>
    <col min="9476" max="9477" width="14.42578125" style="63" customWidth="1"/>
    <col min="9478" max="9480" width="12.5703125" style="63" customWidth="1"/>
    <col min="9481" max="9481" width="13.42578125" style="63" customWidth="1"/>
    <col min="9482" max="9482" width="16.42578125" style="63" customWidth="1"/>
    <col min="9483" max="9729" width="9.140625" style="63"/>
    <col min="9730" max="9730" width="36.28515625" style="63" customWidth="1"/>
    <col min="9731" max="9731" width="13.5703125" style="63" customWidth="1"/>
    <col min="9732" max="9733" width="14.42578125" style="63" customWidth="1"/>
    <col min="9734" max="9736" width="12.5703125" style="63" customWidth="1"/>
    <col min="9737" max="9737" width="13.42578125" style="63" customWidth="1"/>
    <col min="9738" max="9738" width="16.42578125" style="63" customWidth="1"/>
    <col min="9739" max="9985" width="9.140625" style="63"/>
    <col min="9986" max="9986" width="36.28515625" style="63" customWidth="1"/>
    <col min="9987" max="9987" width="13.5703125" style="63" customWidth="1"/>
    <col min="9988" max="9989" width="14.42578125" style="63" customWidth="1"/>
    <col min="9990" max="9992" width="12.5703125" style="63" customWidth="1"/>
    <col min="9993" max="9993" width="13.42578125" style="63" customWidth="1"/>
    <col min="9994" max="9994" width="16.42578125" style="63" customWidth="1"/>
    <col min="9995" max="10241" width="9.140625" style="63"/>
    <col min="10242" max="10242" width="36.28515625" style="63" customWidth="1"/>
    <col min="10243" max="10243" width="13.5703125" style="63" customWidth="1"/>
    <col min="10244" max="10245" width="14.42578125" style="63" customWidth="1"/>
    <col min="10246" max="10248" width="12.5703125" style="63" customWidth="1"/>
    <col min="10249" max="10249" width="13.42578125" style="63" customWidth="1"/>
    <col min="10250" max="10250" width="16.42578125" style="63" customWidth="1"/>
    <col min="10251" max="10497" width="9.140625" style="63"/>
    <col min="10498" max="10498" width="36.28515625" style="63" customWidth="1"/>
    <col min="10499" max="10499" width="13.5703125" style="63" customWidth="1"/>
    <col min="10500" max="10501" width="14.42578125" style="63" customWidth="1"/>
    <col min="10502" max="10504" width="12.5703125" style="63" customWidth="1"/>
    <col min="10505" max="10505" width="13.42578125" style="63" customWidth="1"/>
    <col min="10506" max="10506" width="16.42578125" style="63" customWidth="1"/>
    <col min="10507" max="10753" width="9.140625" style="63"/>
    <col min="10754" max="10754" width="36.28515625" style="63" customWidth="1"/>
    <col min="10755" max="10755" width="13.5703125" style="63" customWidth="1"/>
    <col min="10756" max="10757" width="14.42578125" style="63" customWidth="1"/>
    <col min="10758" max="10760" width="12.5703125" style="63" customWidth="1"/>
    <col min="10761" max="10761" width="13.42578125" style="63" customWidth="1"/>
    <col min="10762" max="10762" width="16.42578125" style="63" customWidth="1"/>
    <col min="10763" max="11009" width="9.140625" style="63"/>
    <col min="11010" max="11010" width="36.28515625" style="63" customWidth="1"/>
    <col min="11011" max="11011" width="13.5703125" style="63" customWidth="1"/>
    <col min="11012" max="11013" width="14.42578125" style="63" customWidth="1"/>
    <col min="11014" max="11016" width="12.5703125" style="63" customWidth="1"/>
    <col min="11017" max="11017" width="13.42578125" style="63" customWidth="1"/>
    <col min="11018" max="11018" width="16.42578125" style="63" customWidth="1"/>
    <col min="11019" max="11265" width="9.140625" style="63"/>
    <col min="11266" max="11266" width="36.28515625" style="63" customWidth="1"/>
    <col min="11267" max="11267" width="13.5703125" style="63" customWidth="1"/>
    <col min="11268" max="11269" width="14.42578125" style="63" customWidth="1"/>
    <col min="11270" max="11272" width="12.5703125" style="63" customWidth="1"/>
    <col min="11273" max="11273" width="13.42578125" style="63" customWidth="1"/>
    <col min="11274" max="11274" width="16.42578125" style="63" customWidth="1"/>
    <col min="11275" max="11521" width="9.140625" style="63"/>
    <col min="11522" max="11522" width="36.28515625" style="63" customWidth="1"/>
    <col min="11523" max="11523" width="13.5703125" style="63" customWidth="1"/>
    <col min="11524" max="11525" width="14.42578125" style="63" customWidth="1"/>
    <col min="11526" max="11528" width="12.5703125" style="63" customWidth="1"/>
    <col min="11529" max="11529" width="13.42578125" style="63" customWidth="1"/>
    <col min="11530" max="11530" width="16.42578125" style="63" customWidth="1"/>
    <col min="11531" max="11777" width="9.140625" style="63"/>
    <col min="11778" max="11778" width="36.28515625" style="63" customWidth="1"/>
    <col min="11779" max="11779" width="13.5703125" style="63" customWidth="1"/>
    <col min="11780" max="11781" width="14.42578125" style="63" customWidth="1"/>
    <col min="11782" max="11784" width="12.5703125" style="63" customWidth="1"/>
    <col min="11785" max="11785" width="13.42578125" style="63" customWidth="1"/>
    <col min="11786" max="11786" width="16.42578125" style="63" customWidth="1"/>
    <col min="11787" max="12033" width="9.140625" style="63"/>
    <col min="12034" max="12034" width="36.28515625" style="63" customWidth="1"/>
    <col min="12035" max="12035" width="13.5703125" style="63" customWidth="1"/>
    <col min="12036" max="12037" width="14.42578125" style="63" customWidth="1"/>
    <col min="12038" max="12040" width="12.5703125" style="63" customWidth="1"/>
    <col min="12041" max="12041" width="13.42578125" style="63" customWidth="1"/>
    <col min="12042" max="12042" width="16.42578125" style="63" customWidth="1"/>
    <col min="12043" max="12289" width="9.140625" style="63"/>
    <col min="12290" max="12290" width="36.28515625" style="63" customWidth="1"/>
    <col min="12291" max="12291" width="13.5703125" style="63" customWidth="1"/>
    <col min="12292" max="12293" width="14.42578125" style="63" customWidth="1"/>
    <col min="12294" max="12296" width="12.5703125" style="63" customWidth="1"/>
    <col min="12297" max="12297" width="13.42578125" style="63" customWidth="1"/>
    <col min="12298" max="12298" width="16.42578125" style="63" customWidth="1"/>
    <col min="12299" max="12545" width="9.140625" style="63"/>
    <col min="12546" max="12546" width="36.28515625" style="63" customWidth="1"/>
    <col min="12547" max="12547" width="13.5703125" style="63" customWidth="1"/>
    <col min="12548" max="12549" width="14.42578125" style="63" customWidth="1"/>
    <col min="12550" max="12552" width="12.5703125" style="63" customWidth="1"/>
    <col min="12553" max="12553" width="13.42578125" style="63" customWidth="1"/>
    <col min="12554" max="12554" width="16.42578125" style="63" customWidth="1"/>
    <col min="12555" max="12801" width="9.140625" style="63"/>
    <col min="12802" max="12802" width="36.28515625" style="63" customWidth="1"/>
    <col min="12803" max="12803" width="13.5703125" style="63" customWidth="1"/>
    <col min="12804" max="12805" width="14.42578125" style="63" customWidth="1"/>
    <col min="12806" max="12808" width="12.5703125" style="63" customWidth="1"/>
    <col min="12809" max="12809" width="13.42578125" style="63" customWidth="1"/>
    <col min="12810" max="12810" width="16.42578125" style="63" customWidth="1"/>
    <col min="12811" max="13057" width="9.140625" style="63"/>
    <col min="13058" max="13058" width="36.28515625" style="63" customWidth="1"/>
    <col min="13059" max="13059" width="13.5703125" style="63" customWidth="1"/>
    <col min="13060" max="13061" width="14.42578125" style="63" customWidth="1"/>
    <col min="13062" max="13064" width="12.5703125" style="63" customWidth="1"/>
    <col min="13065" max="13065" width="13.42578125" style="63" customWidth="1"/>
    <col min="13066" max="13066" width="16.42578125" style="63" customWidth="1"/>
    <col min="13067" max="13313" width="9.140625" style="63"/>
    <col min="13314" max="13314" width="36.28515625" style="63" customWidth="1"/>
    <col min="13315" max="13315" width="13.5703125" style="63" customWidth="1"/>
    <col min="13316" max="13317" width="14.42578125" style="63" customWidth="1"/>
    <col min="13318" max="13320" width="12.5703125" style="63" customWidth="1"/>
    <col min="13321" max="13321" width="13.42578125" style="63" customWidth="1"/>
    <col min="13322" max="13322" width="16.42578125" style="63" customWidth="1"/>
    <col min="13323" max="13569" width="9.140625" style="63"/>
    <col min="13570" max="13570" width="36.28515625" style="63" customWidth="1"/>
    <col min="13571" max="13571" width="13.5703125" style="63" customWidth="1"/>
    <col min="13572" max="13573" width="14.42578125" style="63" customWidth="1"/>
    <col min="13574" max="13576" width="12.5703125" style="63" customWidth="1"/>
    <col min="13577" max="13577" width="13.42578125" style="63" customWidth="1"/>
    <col min="13578" max="13578" width="16.42578125" style="63" customWidth="1"/>
    <col min="13579" max="13825" width="9.140625" style="63"/>
    <col min="13826" max="13826" width="36.28515625" style="63" customWidth="1"/>
    <col min="13827" max="13827" width="13.5703125" style="63" customWidth="1"/>
    <col min="13828" max="13829" width="14.42578125" style="63" customWidth="1"/>
    <col min="13830" max="13832" width="12.5703125" style="63" customWidth="1"/>
    <col min="13833" max="13833" width="13.42578125" style="63" customWidth="1"/>
    <col min="13834" max="13834" width="16.42578125" style="63" customWidth="1"/>
    <col min="13835" max="14081" width="9.140625" style="63"/>
    <col min="14082" max="14082" width="36.28515625" style="63" customWidth="1"/>
    <col min="14083" max="14083" width="13.5703125" style="63" customWidth="1"/>
    <col min="14084" max="14085" width="14.42578125" style="63" customWidth="1"/>
    <col min="14086" max="14088" width="12.5703125" style="63" customWidth="1"/>
    <col min="14089" max="14089" width="13.42578125" style="63" customWidth="1"/>
    <col min="14090" max="14090" width="16.42578125" style="63" customWidth="1"/>
    <col min="14091" max="14337" width="9.140625" style="63"/>
    <col min="14338" max="14338" width="36.28515625" style="63" customWidth="1"/>
    <col min="14339" max="14339" width="13.5703125" style="63" customWidth="1"/>
    <col min="14340" max="14341" width="14.42578125" style="63" customWidth="1"/>
    <col min="14342" max="14344" width="12.5703125" style="63" customWidth="1"/>
    <col min="14345" max="14345" width="13.42578125" style="63" customWidth="1"/>
    <col min="14346" max="14346" width="16.42578125" style="63" customWidth="1"/>
    <col min="14347" max="14593" width="9.140625" style="63"/>
    <col min="14594" max="14594" width="36.28515625" style="63" customWidth="1"/>
    <col min="14595" max="14595" width="13.5703125" style="63" customWidth="1"/>
    <col min="14596" max="14597" width="14.42578125" style="63" customWidth="1"/>
    <col min="14598" max="14600" width="12.5703125" style="63" customWidth="1"/>
    <col min="14601" max="14601" width="13.42578125" style="63" customWidth="1"/>
    <col min="14602" max="14602" width="16.42578125" style="63" customWidth="1"/>
    <col min="14603" max="14849" width="9.140625" style="63"/>
    <col min="14850" max="14850" width="36.28515625" style="63" customWidth="1"/>
    <col min="14851" max="14851" width="13.5703125" style="63" customWidth="1"/>
    <col min="14852" max="14853" width="14.42578125" style="63" customWidth="1"/>
    <col min="14854" max="14856" width="12.5703125" style="63" customWidth="1"/>
    <col min="14857" max="14857" width="13.42578125" style="63" customWidth="1"/>
    <col min="14858" max="14858" width="16.42578125" style="63" customWidth="1"/>
    <col min="14859" max="15105" width="9.140625" style="63"/>
    <col min="15106" max="15106" width="36.28515625" style="63" customWidth="1"/>
    <col min="15107" max="15107" width="13.5703125" style="63" customWidth="1"/>
    <col min="15108" max="15109" width="14.42578125" style="63" customWidth="1"/>
    <col min="15110" max="15112" width="12.5703125" style="63" customWidth="1"/>
    <col min="15113" max="15113" width="13.42578125" style="63" customWidth="1"/>
    <col min="15114" max="15114" width="16.42578125" style="63" customWidth="1"/>
    <col min="15115" max="15361" width="9.140625" style="63"/>
    <col min="15362" max="15362" width="36.28515625" style="63" customWidth="1"/>
    <col min="15363" max="15363" width="13.5703125" style="63" customWidth="1"/>
    <col min="15364" max="15365" width="14.42578125" style="63" customWidth="1"/>
    <col min="15366" max="15368" width="12.5703125" style="63" customWidth="1"/>
    <col min="15369" max="15369" width="13.42578125" style="63" customWidth="1"/>
    <col min="15370" max="15370" width="16.42578125" style="63" customWidth="1"/>
    <col min="15371" max="15617" width="9.140625" style="63"/>
    <col min="15618" max="15618" width="36.28515625" style="63" customWidth="1"/>
    <col min="15619" max="15619" width="13.5703125" style="63" customWidth="1"/>
    <col min="15620" max="15621" width="14.42578125" style="63" customWidth="1"/>
    <col min="15622" max="15624" width="12.5703125" style="63" customWidth="1"/>
    <col min="15625" max="15625" width="13.42578125" style="63" customWidth="1"/>
    <col min="15626" max="15626" width="16.42578125" style="63" customWidth="1"/>
    <col min="15627" max="15873" width="9.140625" style="63"/>
    <col min="15874" max="15874" width="36.28515625" style="63" customWidth="1"/>
    <col min="15875" max="15875" width="13.5703125" style="63" customWidth="1"/>
    <col min="15876" max="15877" width="14.42578125" style="63" customWidth="1"/>
    <col min="15878" max="15880" width="12.5703125" style="63" customWidth="1"/>
    <col min="15881" max="15881" width="13.42578125" style="63" customWidth="1"/>
    <col min="15882" max="15882" width="16.42578125" style="63" customWidth="1"/>
    <col min="15883" max="16129" width="9.140625" style="63"/>
    <col min="16130" max="16130" width="36.28515625" style="63" customWidth="1"/>
    <col min="16131" max="16131" width="13.5703125" style="63" customWidth="1"/>
    <col min="16132" max="16133" width="14.42578125" style="63" customWidth="1"/>
    <col min="16134" max="16136" width="12.5703125" style="63" customWidth="1"/>
    <col min="16137" max="16137" width="13.42578125" style="63" customWidth="1"/>
    <col min="16138" max="16138" width="16.42578125" style="63" customWidth="1"/>
    <col min="16139" max="16384" width="9.140625" style="63"/>
  </cols>
  <sheetData>
    <row r="1" spans="1:10" ht="15" x14ac:dyDescent="0.25">
      <c r="B1" s="64"/>
      <c r="C1" s="64"/>
      <c r="D1" s="64"/>
      <c r="E1" s="64"/>
      <c r="F1" s="64"/>
      <c r="G1" s="64"/>
      <c r="H1" s="64"/>
      <c r="I1" s="64"/>
      <c r="J1" s="64"/>
    </row>
    <row r="2" spans="1:10" ht="12.75" customHeight="1" x14ac:dyDescent="0.25">
      <c r="A2" s="273" t="s">
        <v>64</v>
      </c>
      <c r="B2" s="273"/>
      <c r="C2" s="273"/>
      <c r="D2" s="273"/>
      <c r="E2" s="273"/>
      <c r="F2" s="273"/>
      <c r="G2" s="273"/>
      <c r="H2" s="273"/>
      <c r="I2" s="273"/>
      <c r="J2" s="71"/>
    </row>
    <row r="3" spans="1:10" ht="12.75" customHeight="1" x14ac:dyDescent="0.25">
      <c r="B3" s="273"/>
      <c r="C3" s="273"/>
      <c r="D3" s="273"/>
      <c r="E3" s="273"/>
      <c r="F3" s="273"/>
      <c r="G3" s="273"/>
      <c r="H3" s="273"/>
      <c r="I3" s="273"/>
      <c r="J3" s="273"/>
    </row>
    <row r="4" spans="1:10" ht="15" x14ac:dyDescent="0.25">
      <c r="B4" s="64"/>
      <c r="C4" s="64"/>
      <c r="D4" s="64"/>
      <c r="E4" s="64"/>
      <c r="F4" s="64"/>
      <c r="G4" s="64"/>
      <c r="H4" s="274" t="s">
        <v>0</v>
      </c>
      <c r="I4" s="274"/>
      <c r="J4" s="64"/>
    </row>
    <row r="5" spans="1:10" s="67" customFormat="1" ht="45" customHeight="1" x14ac:dyDescent="0.25">
      <c r="A5" s="102" t="s">
        <v>1</v>
      </c>
      <c r="B5" s="72" t="s">
        <v>55</v>
      </c>
      <c r="C5" s="72" t="s">
        <v>65</v>
      </c>
      <c r="D5" s="72" t="s">
        <v>66</v>
      </c>
      <c r="E5" s="72" t="s">
        <v>67</v>
      </c>
      <c r="F5" s="72" t="s">
        <v>68</v>
      </c>
      <c r="G5" s="72" t="s">
        <v>69</v>
      </c>
      <c r="H5" s="72" t="s">
        <v>56</v>
      </c>
      <c r="I5" s="72" t="s">
        <v>57</v>
      </c>
      <c r="J5" s="66"/>
    </row>
    <row r="6" spans="1:10" ht="15" x14ac:dyDescent="0.25">
      <c r="A6" s="101" t="s">
        <v>7</v>
      </c>
      <c r="B6" s="73" t="s">
        <v>58</v>
      </c>
      <c r="C6" s="74">
        <v>68637</v>
      </c>
      <c r="D6" s="74">
        <v>77696</v>
      </c>
      <c r="E6" s="74">
        <v>71206</v>
      </c>
      <c r="F6" s="74">
        <v>69716</v>
      </c>
      <c r="G6" s="75">
        <v>68226</v>
      </c>
      <c r="H6" s="75">
        <f>66736+63245+31906+8253</f>
        <v>170140</v>
      </c>
      <c r="I6" s="76">
        <f>SUM(C6:H6)</f>
        <v>525621</v>
      </c>
      <c r="J6" s="64"/>
    </row>
    <row r="7" spans="1:10" ht="15" x14ac:dyDescent="0.25">
      <c r="A7" s="82" t="s">
        <v>10</v>
      </c>
      <c r="B7" s="77" t="s">
        <v>59</v>
      </c>
      <c r="C7" s="78"/>
      <c r="D7" s="78"/>
      <c r="E7" s="78"/>
      <c r="F7" s="78"/>
      <c r="G7" s="79"/>
      <c r="H7" s="79"/>
      <c r="I7" s="80">
        <f t="shared" ref="I7:I13" si="0">SUM(C7:G7)</f>
        <v>0</v>
      </c>
      <c r="J7" s="64"/>
    </row>
    <row r="8" spans="1:10" ht="15" x14ac:dyDescent="0.25">
      <c r="A8" s="82" t="s">
        <v>13</v>
      </c>
      <c r="B8" s="77" t="s">
        <v>60</v>
      </c>
      <c r="C8" s="79"/>
      <c r="D8" s="79"/>
      <c r="E8" s="79"/>
      <c r="F8" s="79"/>
      <c r="G8" s="79"/>
      <c r="H8" s="79"/>
      <c r="I8" s="79">
        <f t="shared" si="0"/>
        <v>0</v>
      </c>
      <c r="J8" s="64"/>
    </row>
    <row r="9" spans="1:10" ht="15" x14ac:dyDescent="0.25">
      <c r="A9" s="82" t="s">
        <v>16</v>
      </c>
      <c r="B9" s="77" t="s">
        <v>61</v>
      </c>
      <c r="C9" s="79"/>
      <c r="D9" s="79"/>
      <c r="E9" s="79"/>
      <c r="F9" s="79"/>
      <c r="G9" s="79"/>
      <c r="H9" s="79"/>
      <c r="I9" s="79">
        <f t="shared" si="0"/>
        <v>0</v>
      </c>
      <c r="J9" s="64"/>
    </row>
    <row r="10" spans="1:10" ht="15" x14ac:dyDescent="0.25">
      <c r="A10" s="82" t="s">
        <v>19</v>
      </c>
      <c r="B10" s="77" t="s">
        <v>62</v>
      </c>
      <c r="C10" s="79">
        <v>1782</v>
      </c>
      <c r="D10" s="79">
        <v>2138</v>
      </c>
      <c r="E10" s="79">
        <v>2138</v>
      </c>
      <c r="F10" s="79"/>
      <c r="G10" s="79"/>
      <c r="H10" s="79"/>
      <c r="I10" s="79">
        <f t="shared" si="0"/>
        <v>6058</v>
      </c>
      <c r="J10" s="64"/>
    </row>
    <row r="11" spans="1:10" ht="15" x14ac:dyDescent="0.25">
      <c r="A11" s="82" t="s">
        <v>84</v>
      </c>
      <c r="B11" s="77" t="s">
        <v>62</v>
      </c>
      <c r="C11" s="79"/>
      <c r="D11" s="79"/>
      <c r="E11" s="79"/>
      <c r="F11" s="79"/>
      <c r="G11" s="79"/>
      <c r="H11" s="79"/>
      <c r="I11" s="79">
        <f t="shared" si="0"/>
        <v>0</v>
      </c>
      <c r="J11" s="64"/>
    </row>
    <row r="12" spans="1:10" ht="15" x14ac:dyDescent="0.25">
      <c r="A12" s="82" t="s">
        <v>85</v>
      </c>
      <c r="B12" s="77"/>
      <c r="C12" s="79"/>
      <c r="D12" s="79"/>
      <c r="E12" s="79"/>
      <c r="F12" s="79"/>
      <c r="G12" s="79"/>
      <c r="H12" s="79"/>
      <c r="I12" s="79">
        <f t="shared" si="0"/>
        <v>0</v>
      </c>
      <c r="J12" s="64"/>
    </row>
    <row r="13" spans="1:10" ht="15" x14ac:dyDescent="0.25">
      <c r="A13" s="82" t="s">
        <v>87</v>
      </c>
      <c r="B13" s="77"/>
      <c r="C13" s="79"/>
      <c r="D13" s="79"/>
      <c r="E13" s="79"/>
      <c r="F13" s="79"/>
      <c r="G13" s="79"/>
      <c r="H13" s="79"/>
      <c r="I13" s="79">
        <f t="shared" si="0"/>
        <v>0</v>
      </c>
      <c r="J13" s="64"/>
    </row>
    <row r="14" spans="1:10" ht="15" x14ac:dyDescent="0.25">
      <c r="A14" s="101" t="s">
        <v>88</v>
      </c>
      <c r="B14" s="81" t="s">
        <v>63</v>
      </c>
      <c r="C14" s="76">
        <f t="shared" ref="C14:H14" si="1">SUM(C6:C13)</f>
        <v>70419</v>
      </c>
      <c r="D14" s="76">
        <f t="shared" si="1"/>
        <v>79834</v>
      </c>
      <c r="E14" s="76">
        <f t="shared" si="1"/>
        <v>73344</v>
      </c>
      <c r="F14" s="76">
        <f t="shared" si="1"/>
        <v>69716</v>
      </c>
      <c r="G14" s="76">
        <f t="shared" si="1"/>
        <v>68226</v>
      </c>
      <c r="H14" s="76">
        <f t="shared" si="1"/>
        <v>170140</v>
      </c>
      <c r="I14" s="76">
        <f>SUM(I6:I13)</f>
        <v>531679</v>
      </c>
      <c r="J14" s="64"/>
    </row>
    <row r="15" spans="1:10" ht="15" x14ac:dyDescent="0.25">
      <c r="B15" s="64"/>
      <c r="C15" s="64"/>
      <c r="D15" s="64"/>
      <c r="E15" s="64"/>
      <c r="F15" s="64"/>
      <c r="G15" s="64"/>
      <c r="H15" s="64"/>
      <c r="I15" s="64"/>
      <c r="J15" s="64"/>
    </row>
    <row r="16" spans="1:10" ht="15" x14ac:dyDescent="0.25">
      <c r="B16" s="64"/>
      <c r="C16" s="64"/>
      <c r="D16" s="64"/>
      <c r="E16" s="64"/>
      <c r="F16" s="64"/>
      <c r="G16" s="64"/>
      <c r="H16" s="64"/>
      <c r="I16" s="64"/>
      <c r="J16" s="64"/>
    </row>
    <row r="17" spans="2:10" ht="15" x14ac:dyDescent="0.25">
      <c r="B17" s="64"/>
      <c r="C17" s="64"/>
      <c r="D17" s="64"/>
      <c r="E17" s="64"/>
      <c r="F17" s="64"/>
      <c r="G17" s="64"/>
      <c r="H17" s="64"/>
      <c r="I17" s="64"/>
      <c r="J17" s="64"/>
    </row>
  </sheetData>
  <mergeCells count="3">
    <mergeCell ref="B3:J3"/>
    <mergeCell ref="H4:I4"/>
    <mergeCell ref="A2:I2"/>
  </mergeCells>
  <printOptions horizontalCentered="1"/>
  <pageMargins left="0.86614173228346458" right="0.55118110236220474" top="0.98425196850393704" bottom="0.98425196850393704" header="0.51181102362204722" footer="0.51181102362204722"/>
  <pageSetup paperSize="9" orientation="landscape" r:id="rId1"/>
  <headerFooter alignWithMargins="0">
    <oddHeader>&amp;L2. függelék a 6/2019.(V.2.)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selection activeCell="B6" sqref="B6"/>
    </sheetView>
  </sheetViews>
  <sheetFormatPr defaultRowHeight="12.75" x14ac:dyDescent="0.2"/>
  <cols>
    <col min="1" max="1" width="5.85546875" style="63" customWidth="1"/>
    <col min="2" max="2" width="60.28515625" style="63" customWidth="1"/>
    <col min="3" max="3" width="16.28515625" style="63" customWidth="1"/>
    <col min="4" max="257" width="9.140625" style="63"/>
    <col min="258" max="258" width="60.28515625" style="63" customWidth="1"/>
    <col min="259" max="259" width="20.140625" style="63" customWidth="1"/>
    <col min="260" max="513" width="9.140625" style="63"/>
    <col min="514" max="514" width="60.28515625" style="63" customWidth="1"/>
    <col min="515" max="515" width="20.140625" style="63" customWidth="1"/>
    <col min="516" max="769" width="9.140625" style="63"/>
    <col min="770" max="770" width="60.28515625" style="63" customWidth="1"/>
    <col min="771" max="771" width="20.140625" style="63" customWidth="1"/>
    <col min="772" max="1025" width="9.140625" style="63"/>
    <col min="1026" max="1026" width="60.28515625" style="63" customWidth="1"/>
    <col min="1027" max="1027" width="20.140625" style="63" customWidth="1"/>
    <col min="1028" max="1281" width="9.140625" style="63"/>
    <col min="1282" max="1282" width="60.28515625" style="63" customWidth="1"/>
    <col min="1283" max="1283" width="20.140625" style="63" customWidth="1"/>
    <col min="1284" max="1537" width="9.140625" style="63"/>
    <col min="1538" max="1538" width="60.28515625" style="63" customWidth="1"/>
    <col min="1539" max="1539" width="20.140625" style="63" customWidth="1"/>
    <col min="1540" max="1793" width="9.140625" style="63"/>
    <col min="1794" max="1794" width="60.28515625" style="63" customWidth="1"/>
    <col min="1795" max="1795" width="20.140625" style="63" customWidth="1"/>
    <col min="1796" max="2049" width="9.140625" style="63"/>
    <col min="2050" max="2050" width="60.28515625" style="63" customWidth="1"/>
    <col min="2051" max="2051" width="20.140625" style="63" customWidth="1"/>
    <col min="2052" max="2305" width="9.140625" style="63"/>
    <col min="2306" max="2306" width="60.28515625" style="63" customWidth="1"/>
    <col min="2307" max="2307" width="20.140625" style="63" customWidth="1"/>
    <col min="2308" max="2561" width="9.140625" style="63"/>
    <col min="2562" max="2562" width="60.28515625" style="63" customWidth="1"/>
    <col min="2563" max="2563" width="20.140625" style="63" customWidth="1"/>
    <col min="2564" max="2817" width="9.140625" style="63"/>
    <col min="2818" max="2818" width="60.28515625" style="63" customWidth="1"/>
    <col min="2819" max="2819" width="20.140625" style="63" customWidth="1"/>
    <col min="2820" max="3073" width="9.140625" style="63"/>
    <col min="3074" max="3074" width="60.28515625" style="63" customWidth="1"/>
    <col min="3075" max="3075" width="20.140625" style="63" customWidth="1"/>
    <col min="3076" max="3329" width="9.140625" style="63"/>
    <col min="3330" max="3330" width="60.28515625" style="63" customWidth="1"/>
    <col min="3331" max="3331" width="20.140625" style="63" customWidth="1"/>
    <col min="3332" max="3585" width="9.140625" style="63"/>
    <col min="3586" max="3586" width="60.28515625" style="63" customWidth="1"/>
    <col min="3587" max="3587" width="20.140625" style="63" customWidth="1"/>
    <col min="3588" max="3841" width="9.140625" style="63"/>
    <col min="3842" max="3842" width="60.28515625" style="63" customWidth="1"/>
    <col min="3843" max="3843" width="20.140625" style="63" customWidth="1"/>
    <col min="3844" max="4097" width="9.140625" style="63"/>
    <col min="4098" max="4098" width="60.28515625" style="63" customWidth="1"/>
    <col min="4099" max="4099" width="20.140625" style="63" customWidth="1"/>
    <col min="4100" max="4353" width="9.140625" style="63"/>
    <col min="4354" max="4354" width="60.28515625" style="63" customWidth="1"/>
    <col min="4355" max="4355" width="20.140625" style="63" customWidth="1"/>
    <col min="4356" max="4609" width="9.140625" style="63"/>
    <col min="4610" max="4610" width="60.28515625" style="63" customWidth="1"/>
    <col min="4611" max="4611" width="20.140625" style="63" customWidth="1"/>
    <col min="4612" max="4865" width="9.140625" style="63"/>
    <col min="4866" max="4866" width="60.28515625" style="63" customWidth="1"/>
    <col min="4867" max="4867" width="20.140625" style="63" customWidth="1"/>
    <col min="4868" max="5121" width="9.140625" style="63"/>
    <col min="5122" max="5122" width="60.28515625" style="63" customWidth="1"/>
    <col min="5123" max="5123" width="20.140625" style="63" customWidth="1"/>
    <col min="5124" max="5377" width="9.140625" style="63"/>
    <col min="5378" max="5378" width="60.28515625" style="63" customWidth="1"/>
    <col min="5379" max="5379" width="20.140625" style="63" customWidth="1"/>
    <col min="5380" max="5633" width="9.140625" style="63"/>
    <col min="5634" max="5634" width="60.28515625" style="63" customWidth="1"/>
    <col min="5635" max="5635" width="20.140625" style="63" customWidth="1"/>
    <col min="5636" max="5889" width="9.140625" style="63"/>
    <col min="5890" max="5890" width="60.28515625" style="63" customWidth="1"/>
    <col min="5891" max="5891" width="20.140625" style="63" customWidth="1"/>
    <col min="5892" max="6145" width="9.140625" style="63"/>
    <col min="6146" max="6146" width="60.28515625" style="63" customWidth="1"/>
    <col min="6147" max="6147" width="20.140625" style="63" customWidth="1"/>
    <col min="6148" max="6401" width="9.140625" style="63"/>
    <col min="6402" max="6402" width="60.28515625" style="63" customWidth="1"/>
    <col min="6403" max="6403" width="20.140625" style="63" customWidth="1"/>
    <col min="6404" max="6657" width="9.140625" style="63"/>
    <col min="6658" max="6658" width="60.28515625" style="63" customWidth="1"/>
    <col min="6659" max="6659" width="20.140625" style="63" customWidth="1"/>
    <col min="6660" max="6913" width="9.140625" style="63"/>
    <col min="6914" max="6914" width="60.28515625" style="63" customWidth="1"/>
    <col min="6915" max="6915" width="20.140625" style="63" customWidth="1"/>
    <col min="6916" max="7169" width="9.140625" style="63"/>
    <col min="7170" max="7170" width="60.28515625" style="63" customWidth="1"/>
    <col min="7171" max="7171" width="20.140625" style="63" customWidth="1"/>
    <col min="7172" max="7425" width="9.140625" style="63"/>
    <col min="7426" max="7426" width="60.28515625" style="63" customWidth="1"/>
    <col min="7427" max="7427" width="20.140625" style="63" customWidth="1"/>
    <col min="7428" max="7681" width="9.140625" style="63"/>
    <col min="7682" max="7682" width="60.28515625" style="63" customWidth="1"/>
    <col min="7683" max="7683" width="20.140625" style="63" customWidth="1"/>
    <col min="7684" max="7937" width="9.140625" style="63"/>
    <col min="7938" max="7938" width="60.28515625" style="63" customWidth="1"/>
    <col min="7939" max="7939" width="20.140625" style="63" customWidth="1"/>
    <col min="7940" max="8193" width="9.140625" style="63"/>
    <col min="8194" max="8194" width="60.28515625" style="63" customWidth="1"/>
    <col min="8195" max="8195" width="20.140625" style="63" customWidth="1"/>
    <col min="8196" max="8449" width="9.140625" style="63"/>
    <col min="8450" max="8450" width="60.28515625" style="63" customWidth="1"/>
    <col min="8451" max="8451" width="20.140625" style="63" customWidth="1"/>
    <col min="8452" max="8705" width="9.140625" style="63"/>
    <col min="8706" max="8706" width="60.28515625" style="63" customWidth="1"/>
    <col min="8707" max="8707" width="20.140625" style="63" customWidth="1"/>
    <col min="8708" max="8961" width="9.140625" style="63"/>
    <col min="8962" max="8962" width="60.28515625" style="63" customWidth="1"/>
    <col min="8963" max="8963" width="20.140625" style="63" customWidth="1"/>
    <col min="8964" max="9217" width="9.140625" style="63"/>
    <col min="9218" max="9218" width="60.28515625" style="63" customWidth="1"/>
    <col min="9219" max="9219" width="20.140625" style="63" customWidth="1"/>
    <col min="9220" max="9473" width="9.140625" style="63"/>
    <col min="9474" max="9474" width="60.28515625" style="63" customWidth="1"/>
    <col min="9475" max="9475" width="20.140625" style="63" customWidth="1"/>
    <col min="9476" max="9729" width="9.140625" style="63"/>
    <col min="9730" max="9730" width="60.28515625" style="63" customWidth="1"/>
    <col min="9731" max="9731" width="20.140625" style="63" customWidth="1"/>
    <col min="9732" max="9985" width="9.140625" style="63"/>
    <col min="9986" max="9986" width="60.28515625" style="63" customWidth="1"/>
    <col min="9987" max="9987" width="20.140625" style="63" customWidth="1"/>
    <col min="9988" max="10241" width="9.140625" style="63"/>
    <col min="10242" max="10242" width="60.28515625" style="63" customWidth="1"/>
    <col min="10243" max="10243" width="20.140625" style="63" customWidth="1"/>
    <col min="10244" max="10497" width="9.140625" style="63"/>
    <col min="10498" max="10498" width="60.28515625" style="63" customWidth="1"/>
    <col min="10499" max="10499" width="20.140625" style="63" customWidth="1"/>
    <col min="10500" max="10753" width="9.140625" style="63"/>
    <col min="10754" max="10754" width="60.28515625" style="63" customWidth="1"/>
    <col min="10755" max="10755" width="20.140625" style="63" customWidth="1"/>
    <col min="10756" max="11009" width="9.140625" style="63"/>
    <col min="11010" max="11010" width="60.28515625" style="63" customWidth="1"/>
    <col min="11011" max="11011" width="20.140625" style="63" customWidth="1"/>
    <col min="11012" max="11265" width="9.140625" style="63"/>
    <col min="11266" max="11266" width="60.28515625" style="63" customWidth="1"/>
    <col min="11267" max="11267" width="20.140625" style="63" customWidth="1"/>
    <col min="11268" max="11521" width="9.140625" style="63"/>
    <col min="11522" max="11522" width="60.28515625" style="63" customWidth="1"/>
    <col min="11523" max="11523" width="20.140625" style="63" customWidth="1"/>
    <col min="11524" max="11777" width="9.140625" style="63"/>
    <col min="11778" max="11778" width="60.28515625" style="63" customWidth="1"/>
    <col min="11779" max="11779" width="20.140625" style="63" customWidth="1"/>
    <col min="11780" max="12033" width="9.140625" style="63"/>
    <col min="12034" max="12034" width="60.28515625" style="63" customWidth="1"/>
    <col min="12035" max="12035" width="20.140625" style="63" customWidth="1"/>
    <col min="12036" max="12289" width="9.140625" style="63"/>
    <col min="12290" max="12290" width="60.28515625" style="63" customWidth="1"/>
    <col min="12291" max="12291" width="20.140625" style="63" customWidth="1"/>
    <col min="12292" max="12545" width="9.140625" style="63"/>
    <col min="12546" max="12546" width="60.28515625" style="63" customWidth="1"/>
    <col min="12547" max="12547" width="20.140625" style="63" customWidth="1"/>
    <col min="12548" max="12801" width="9.140625" style="63"/>
    <col min="12802" max="12802" width="60.28515625" style="63" customWidth="1"/>
    <col min="12803" max="12803" width="20.140625" style="63" customWidth="1"/>
    <col min="12804" max="13057" width="9.140625" style="63"/>
    <col min="13058" max="13058" width="60.28515625" style="63" customWidth="1"/>
    <col min="13059" max="13059" width="20.140625" style="63" customWidth="1"/>
    <col min="13060" max="13313" width="9.140625" style="63"/>
    <col min="13314" max="13314" width="60.28515625" style="63" customWidth="1"/>
    <col min="13315" max="13315" width="20.140625" style="63" customWidth="1"/>
    <col min="13316" max="13569" width="9.140625" style="63"/>
    <col min="13570" max="13570" width="60.28515625" style="63" customWidth="1"/>
    <col min="13571" max="13571" width="20.140625" style="63" customWidth="1"/>
    <col min="13572" max="13825" width="9.140625" style="63"/>
    <col min="13826" max="13826" width="60.28515625" style="63" customWidth="1"/>
    <col min="13827" max="13827" width="20.140625" style="63" customWidth="1"/>
    <col min="13828" max="14081" width="9.140625" style="63"/>
    <col min="14082" max="14082" width="60.28515625" style="63" customWidth="1"/>
    <col min="14083" max="14083" width="20.140625" style="63" customWidth="1"/>
    <col min="14084" max="14337" width="9.140625" style="63"/>
    <col min="14338" max="14338" width="60.28515625" style="63" customWidth="1"/>
    <col min="14339" max="14339" width="20.140625" style="63" customWidth="1"/>
    <col min="14340" max="14593" width="9.140625" style="63"/>
    <col min="14594" max="14594" width="60.28515625" style="63" customWidth="1"/>
    <col min="14595" max="14595" width="20.140625" style="63" customWidth="1"/>
    <col min="14596" max="14849" width="9.140625" style="63"/>
    <col min="14850" max="14850" width="60.28515625" style="63" customWidth="1"/>
    <col min="14851" max="14851" width="20.140625" style="63" customWidth="1"/>
    <col min="14852" max="15105" width="9.140625" style="63"/>
    <col min="15106" max="15106" width="60.28515625" style="63" customWidth="1"/>
    <col min="15107" max="15107" width="20.140625" style="63" customWidth="1"/>
    <col min="15108" max="15361" width="9.140625" style="63"/>
    <col min="15362" max="15362" width="60.28515625" style="63" customWidth="1"/>
    <col min="15363" max="15363" width="20.140625" style="63" customWidth="1"/>
    <col min="15364" max="15617" width="9.140625" style="63"/>
    <col min="15618" max="15618" width="60.28515625" style="63" customWidth="1"/>
    <col min="15619" max="15619" width="20.140625" style="63" customWidth="1"/>
    <col min="15620" max="15873" width="9.140625" style="63"/>
    <col min="15874" max="15874" width="60.28515625" style="63" customWidth="1"/>
    <col min="15875" max="15875" width="20.140625" style="63" customWidth="1"/>
    <col min="15876" max="16129" width="9.140625" style="63"/>
    <col min="16130" max="16130" width="60.28515625" style="63" customWidth="1"/>
    <col min="16131" max="16131" width="20.140625" style="63" customWidth="1"/>
    <col min="16132" max="16384" width="9.140625" style="63"/>
  </cols>
  <sheetData>
    <row r="1" spans="1:3" x14ac:dyDescent="0.2">
      <c r="B1" s="68"/>
      <c r="C1" s="69"/>
    </row>
    <row r="4" spans="1:3" ht="15" x14ac:dyDescent="0.2">
      <c r="B4" s="276" t="s">
        <v>70</v>
      </c>
      <c r="C4" s="276"/>
    </row>
    <row r="5" spans="1:3" ht="15" x14ac:dyDescent="0.25">
      <c r="B5" s="273" t="s">
        <v>207</v>
      </c>
      <c r="C5" s="277"/>
    </row>
    <row r="6" spans="1:3" ht="15" x14ac:dyDescent="0.25">
      <c r="B6" s="70"/>
      <c r="C6" s="71"/>
    </row>
    <row r="7" spans="1:3" ht="15" x14ac:dyDescent="0.25">
      <c r="B7" s="64"/>
      <c r="C7" s="64"/>
    </row>
    <row r="8" spans="1:3" ht="15" x14ac:dyDescent="0.25">
      <c r="B8" s="64"/>
      <c r="C8" s="65" t="s">
        <v>0</v>
      </c>
    </row>
    <row r="9" spans="1:3" ht="42.75" customHeight="1" x14ac:dyDescent="0.2">
      <c r="A9" s="88" t="s">
        <v>1</v>
      </c>
      <c r="B9" s="72" t="s">
        <v>71</v>
      </c>
      <c r="C9" s="89" t="s">
        <v>193</v>
      </c>
    </row>
    <row r="10" spans="1:3" ht="13.5" customHeight="1" x14ac:dyDescent="0.2">
      <c r="A10" s="275" t="s">
        <v>7</v>
      </c>
      <c r="B10" s="278" t="s">
        <v>72</v>
      </c>
      <c r="C10" s="280"/>
    </row>
    <row r="11" spans="1:3" ht="22.5" customHeight="1" x14ac:dyDescent="0.2">
      <c r="A11" s="275"/>
      <c r="B11" s="279"/>
      <c r="C11" s="280"/>
    </row>
    <row r="12" spans="1:3" ht="13.5" customHeight="1" x14ac:dyDescent="0.2">
      <c r="A12" s="275" t="s">
        <v>10</v>
      </c>
      <c r="B12" s="278" t="s">
        <v>73</v>
      </c>
      <c r="C12" s="280"/>
    </row>
    <row r="13" spans="1:3" ht="21" customHeight="1" x14ac:dyDescent="0.2">
      <c r="A13" s="275"/>
      <c r="B13" s="281"/>
      <c r="C13" s="280"/>
    </row>
    <row r="14" spans="1:3" ht="18.75" customHeight="1" x14ac:dyDescent="0.25">
      <c r="A14" s="83" t="s">
        <v>13</v>
      </c>
      <c r="B14" s="77" t="s">
        <v>82</v>
      </c>
      <c r="C14" s="79"/>
    </row>
    <row r="15" spans="1:3" ht="13.5" customHeight="1" x14ac:dyDescent="0.25">
      <c r="A15" s="110" t="s">
        <v>16</v>
      </c>
      <c r="B15" s="84" t="s">
        <v>74</v>
      </c>
      <c r="C15" s="79">
        <v>83508</v>
      </c>
    </row>
    <row r="16" spans="1:3" ht="13.5" customHeight="1" x14ac:dyDescent="0.25">
      <c r="A16" s="110" t="s">
        <v>19</v>
      </c>
      <c r="B16" s="85" t="s">
        <v>75</v>
      </c>
      <c r="C16" s="79">
        <v>500</v>
      </c>
    </row>
    <row r="17" spans="1:3" ht="13.5" customHeight="1" x14ac:dyDescent="0.25">
      <c r="A17" s="110" t="s">
        <v>84</v>
      </c>
      <c r="B17" s="85" t="s">
        <v>76</v>
      </c>
      <c r="C17" s="79"/>
    </row>
    <row r="18" spans="1:3" ht="13.5" customHeight="1" x14ac:dyDescent="0.25">
      <c r="A18" s="110" t="s">
        <v>85</v>
      </c>
      <c r="B18" s="86" t="s">
        <v>77</v>
      </c>
      <c r="C18" s="79">
        <v>5800</v>
      </c>
    </row>
    <row r="19" spans="1:3" ht="33.75" customHeight="1" x14ac:dyDescent="0.25">
      <c r="A19" s="110" t="s">
        <v>87</v>
      </c>
      <c r="B19" s="87" t="s">
        <v>83</v>
      </c>
      <c r="C19" s="79"/>
    </row>
    <row r="20" spans="1:3" ht="19.5" customHeight="1" x14ac:dyDescent="0.25">
      <c r="A20" s="110" t="s">
        <v>88</v>
      </c>
      <c r="B20" s="87" t="s">
        <v>78</v>
      </c>
      <c r="C20" s="79"/>
    </row>
    <row r="21" spans="1:3" ht="15" customHeight="1" x14ac:dyDescent="0.25">
      <c r="A21" s="90" t="s">
        <v>120</v>
      </c>
      <c r="B21" s="81" t="s">
        <v>79</v>
      </c>
      <c r="C21" s="76">
        <f>SUM(C15+C16+C18)</f>
        <v>89808</v>
      </c>
    </row>
    <row r="23" spans="1:3" x14ac:dyDescent="0.2">
      <c r="B23" s="185" t="s">
        <v>80</v>
      </c>
    </row>
    <row r="24" spans="1:3" x14ac:dyDescent="0.2">
      <c r="B24" s="186" t="s">
        <v>149</v>
      </c>
    </row>
    <row r="25" spans="1:3" x14ac:dyDescent="0.2">
      <c r="B25" s="186" t="s">
        <v>81</v>
      </c>
    </row>
  </sheetData>
  <mergeCells count="8">
    <mergeCell ref="A10:A11"/>
    <mergeCell ref="A12:A13"/>
    <mergeCell ref="B4:C4"/>
    <mergeCell ref="B5:C5"/>
    <mergeCell ref="B10:B11"/>
    <mergeCell ref="C10:C11"/>
    <mergeCell ref="B12:B13"/>
    <mergeCell ref="C12:C13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&amp;L3. függelék a 6/2019.(V.2.)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tabSelected="1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H3" sqref="H3"/>
    </sheetView>
  </sheetViews>
  <sheetFormatPr defaultRowHeight="12.75" x14ac:dyDescent="0.2"/>
  <cols>
    <col min="1" max="1" width="5.140625" style="92" customWidth="1"/>
    <col min="2" max="2" width="41.28515625" style="93" customWidth="1"/>
    <col min="3" max="3" width="12.140625" style="92" bestFit="1" customWidth="1"/>
    <col min="4" max="6" width="10.140625" style="92" customWidth="1"/>
    <col min="7" max="10" width="11.140625" style="92" bestFit="1" customWidth="1"/>
    <col min="11" max="12" width="12.7109375" style="92" bestFit="1" customWidth="1"/>
    <col min="13" max="13" width="11.7109375" style="92" customWidth="1"/>
    <col min="14" max="254" width="9.140625" style="92"/>
    <col min="255" max="255" width="41.28515625" style="92" customWidth="1"/>
    <col min="256" max="256" width="12.140625" style="92" bestFit="1" customWidth="1"/>
    <col min="257" max="257" width="9.140625" style="92"/>
    <col min="258" max="258" width="10.5703125" style="92" customWidth="1"/>
    <col min="259" max="261" width="10.140625" style="92" customWidth="1"/>
    <col min="262" max="265" width="11.140625" style="92" bestFit="1" customWidth="1"/>
    <col min="266" max="267" width="12.7109375" style="92" bestFit="1" customWidth="1"/>
    <col min="268" max="268" width="11.7109375" style="92" customWidth="1"/>
    <col min="269" max="510" width="9.140625" style="92"/>
    <col min="511" max="511" width="41.28515625" style="92" customWidth="1"/>
    <col min="512" max="512" width="12.140625" style="92" bestFit="1" customWidth="1"/>
    <col min="513" max="513" width="9.140625" style="92"/>
    <col min="514" max="514" width="10.5703125" style="92" customWidth="1"/>
    <col min="515" max="517" width="10.140625" style="92" customWidth="1"/>
    <col min="518" max="521" width="11.140625" style="92" bestFit="1" customWidth="1"/>
    <col min="522" max="523" width="12.7109375" style="92" bestFit="1" customWidth="1"/>
    <col min="524" max="524" width="11.7109375" style="92" customWidth="1"/>
    <col min="525" max="766" width="9.140625" style="92"/>
    <col min="767" max="767" width="41.28515625" style="92" customWidth="1"/>
    <col min="768" max="768" width="12.140625" style="92" bestFit="1" customWidth="1"/>
    <col min="769" max="769" width="9.140625" style="92"/>
    <col min="770" max="770" width="10.5703125" style="92" customWidth="1"/>
    <col min="771" max="773" width="10.140625" style="92" customWidth="1"/>
    <col min="774" max="777" width="11.140625" style="92" bestFit="1" customWidth="1"/>
    <col min="778" max="779" width="12.7109375" style="92" bestFit="1" customWidth="1"/>
    <col min="780" max="780" width="11.7109375" style="92" customWidth="1"/>
    <col min="781" max="1022" width="9.140625" style="92"/>
    <col min="1023" max="1023" width="41.28515625" style="92" customWidth="1"/>
    <col min="1024" max="1024" width="12.140625" style="92" bestFit="1" customWidth="1"/>
    <col min="1025" max="1025" width="9.140625" style="92"/>
    <col min="1026" max="1026" width="10.5703125" style="92" customWidth="1"/>
    <col min="1027" max="1029" width="10.140625" style="92" customWidth="1"/>
    <col min="1030" max="1033" width="11.140625" style="92" bestFit="1" customWidth="1"/>
    <col min="1034" max="1035" width="12.7109375" style="92" bestFit="1" customWidth="1"/>
    <col min="1036" max="1036" width="11.7109375" style="92" customWidth="1"/>
    <col min="1037" max="1278" width="9.140625" style="92"/>
    <col min="1279" max="1279" width="41.28515625" style="92" customWidth="1"/>
    <col min="1280" max="1280" width="12.140625" style="92" bestFit="1" customWidth="1"/>
    <col min="1281" max="1281" width="9.140625" style="92"/>
    <col min="1282" max="1282" width="10.5703125" style="92" customWidth="1"/>
    <col min="1283" max="1285" width="10.140625" style="92" customWidth="1"/>
    <col min="1286" max="1289" width="11.140625" style="92" bestFit="1" customWidth="1"/>
    <col min="1290" max="1291" width="12.7109375" style="92" bestFit="1" customWidth="1"/>
    <col min="1292" max="1292" width="11.7109375" style="92" customWidth="1"/>
    <col min="1293" max="1534" width="9.140625" style="92"/>
    <col min="1535" max="1535" width="41.28515625" style="92" customWidth="1"/>
    <col min="1536" max="1536" width="12.140625" style="92" bestFit="1" customWidth="1"/>
    <col min="1537" max="1537" width="9.140625" style="92"/>
    <col min="1538" max="1538" width="10.5703125" style="92" customWidth="1"/>
    <col min="1539" max="1541" width="10.140625" style="92" customWidth="1"/>
    <col min="1542" max="1545" width="11.140625" style="92" bestFit="1" customWidth="1"/>
    <col min="1546" max="1547" width="12.7109375" style="92" bestFit="1" customWidth="1"/>
    <col min="1548" max="1548" width="11.7109375" style="92" customWidth="1"/>
    <col min="1549" max="1790" width="9.140625" style="92"/>
    <col min="1791" max="1791" width="41.28515625" style="92" customWidth="1"/>
    <col min="1792" max="1792" width="12.140625" style="92" bestFit="1" customWidth="1"/>
    <col min="1793" max="1793" width="9.140625" style="92"/>
    <col min="1794" max="1794" width="10.5703125" style="92" customWidth="1"/>
    <col min="1795" max="1797" width="10.140625" style="92" customWidth="1"/>
    <col min="1798" max="1801" width="11.140625" style="92" bestFit="1" customWidth="1"/>
    <col min="1802" max="1803" width="12.7109375" style="92" bestFit="1" customWidth="1"/>
    <col min="1804" max="1804" width="11.7109375" style="92" customWidth="1"/>
    <col min="1805" max="2046" width="9.140625" style="92"/>
    <col min="2047" max="2047" width="41.28515625" style="92" customWidth="1"/>
    <col min="2048" max="2048" width="12.140625" style="92" bestFit="1" customWidth="1"/>
    <col min="2049" max="2049" width="9.140625" style="92"/>
    <col min="2050" max="2050" width="10.5703125" style="92" customWidth="1"/>
    <col min="2051" max="2053" width="10.140625" style="92" customWidth="1"/>
    <col min="2054" max="2057" width="11.140625" style="92" bestFit="1" customWidth="1"/>
    <col min="2058" max="2059" width="12.7109375" style="92" bestFit="1" customWidth="1"/>
    <col min="2060" max="2060" width="11.7109375" style="92" customWidth="1"/>
    <col min="2061" max="2302" width="9.140625" style="92"/>
    <col min="2303" max="2303" width="41.28515625" style="92" customWidth="1"/>
    <col min="2304" max="2304" width="12.140625" style="92" bestFit="1" customWidth="1"/>
    <col min="2305" max="2305" width="9.140625" style="92"/>
    <col min="2306" max="2306" width="10.5703125" style="92" customWidth="1"/>
    <col min="2307" max="2309" width="10.140625" style="92" customWidth="1"/>
    <col min="2310" max="2313" width="11.140625" style="92" bestFit="1" customWidth="1"/>
    <col min="2314" max="2315" width="12.7109375" style="92" bestFit="1" customWidth="1"/>
    <col min="2316" max="2316" width="11.7109375" style="92" customWidth="1"/>
    <col min="2317" max="2558" width="9.140625" style="92"/>
    <col min="2559" max="2559" width="41.28515625" style="92" customWidth="1"/>
    <col min="2560" max="2560" width="12.140625" style="92" bestFit="1" customWidth="1"/>
    <col min="2561" max="2561" width="9.140625" style="92"/>
    <col min="2562" max="2562" width="10.5703125" style="92" customWidth="1"/>
    <col min="2563" max="2565" width="10.140625" style="92" customWidth="1"/>
    <col min="2566" max="2569" width="11.140625" style="92" bestFit="1" customWidth="1"/>
    <col min="2570" max="2571" width="12.7109375" style="92" bestFit="1" customWidth="1"/>
    <col min="2572" max="2572" width="11.7109375" style="92" customWidth="1"/>
    <col min="2573" max="2814" width="9.140625" style="92"/>
    <col min="2815" max="2815" width="41.28515625" style="92" customWidth="1"/>
    <col min="2816" max="2816" width="12.140625" style="92" bestFit="1" customWidth="1"/>
    <col min="2817" max="2817" width="9.140625" style="92"/>
    <col min="2818" max="2818" width="10.5703125" style="92" customWidth="1"/>
    <col min="2819" max="2821" width="10.140625" style="92" customWidth="1"/>
    <col min="2822" max="2825" width="11.140625" style="92" bestFit="1" customWidth="1"/>
    <col min="2826" max="2827" width="12.7109375" style="92" bestFit="1" customWidth="1"/>
    <col min="2828" max="2828" width="11.7109375" style="92" customWidth="1"/>
    <col min="2829" max="3070" width="9.140625" style="92"/>
    <col min="3071" max="3071" width="41.28515625" style="92" customWidth="1"/>
    <col min="3072" max="3072" width="12.140625" style="92" bestFit="1" customWidth="1"/>
    <col min="3073" max="3073" width="9.140625" style="92"/>
    <col min="3074" max="3074" width="10.5703125" style="92" customWidth="1"/>
    <col min="3075" max="3077" width="10.140625" style="92" customWidth="1"/>
    <col min="3078" max="3081" width="11.140625" style="92" bestFit="1" customWidth="1"/>
    <col min="3082" max="3083" width="12.7109375" style="92" bestFit="1" customWidth="1"/>
    <col min="3084" max="3084" width="11.7109375" style="92" customWidth="1"/>
    <col min="3085" max="3326" width="9.140625" style="92"/>
    <col min="3327" max="3327" width="41.28515625" style="92" customWidth="1"/>
    <col min="3328" max="3328" width="12.140625" style="92" bestFit="1" customWidth="1"/>
    <col min="3329" max="3329" width="9.140625" style="92"/>
    <col min="3330" max="3330" width="10.5703125" style="92" customWidth="1"/>
    <col min="3331" max="3333" width="10.140625" style="92" customWidth="1"/>
    <col min="3334" max="3337" width="11.140625" style="92" bestFit="1" customWidth="1"/>
    <col min="3338" max="3339" width="12.7109375" style="92" bestFit="1" customWidth="1"/>
    <col min="3340" max="3340" width="11.7109375" style="92" customWidth="1"/>
    <col min="3341" max="3582" width="9.140625" style="92"/>
    <col min="3583" max="3583" width="41.28515625" style="92" customWidth="1"/>
    <col min="3584" max="3584" width="12.140625" style="92" bestFit="1" customWidth="1"/>
    <col min="3585" max="3585" width="9.140625" style="92"/>
    <col min="3586" max="3586" width="10.5703125" style="92" customWidth="1"/>
    <col min="3587" max="3589" width="10.140625" style="92" customWidth="1"/>
    <col min="3590" max="3593" width="11.140625" style="92" bestFit="1" customWidth="1"/>
    <col min="3594" max="3595" width="12.7109375" style="92" bestFit="1" customWidth="1"/>
    <col min="3596" max="3596" width="11.7109375" style="92" customWidth="1"/>
    <col min="3597" max="3838" width="9.140625" style="92"/>
    <col min="3839" max="3839" width="41.28515625" style="92" customWidth="1"/>
    <col min="3840" max="3840" width="12.140625" style="92" bestFit="1" customWidth="1"/>
    <col min="3841" max="3841" width="9.140625" style="92"/>
    <col min="3842" max="3842" width="10.5703125" style="92" customWidth="1"/>
    <col min="3843" max="3845" width="10.140625" style="92" customWidth="1"/>
    <col min="3846" max="3849" width="11.140625" style="92" bestFit="1" customWidth="1"/>
    <col min="3850" max="3851" width="12.7109375" style="92" bestFit="1" customWidth="1"/>
    <col min="3852" max="3852" width="11.7109375" style="92" customWidth="1"/>
    <col min="3853" max="4094" width="9.140625" style="92"/>
    <col min="4095" max="4095" width="41.28515625" style="92" customWidth="1"/>
    <col min="4096" max="4096" width="12.140625" style="92" bestFit="1" customWidth="1"/>
    <col min="4097" max="4097" width="9.140625" style="92"/>
    <col min="4098" max="4098" width="10.5703125" style="92" customWidth="1"/>
    <col min="4099" max="4101" width="10.140625" style="92" customWidth="1"/>
    <col min="4102" max="4105" width="11.140625" style="92" bestFit="1" customWidth="1"/>
    <col min="4106" max="4107" width="12.7109375" style="92" bestFit="1" customWidth="1"/>
    <col min="4108" max="4108" width="11.7109375" style="92" customWidth="1"/>
    <col min="4109" max="4350" width="9.140625" style="92"/>
    <col min="4351" max="4351" width="41.28515625" style="92" customWidth="1"/>
    <col min="4352" max="4352" width="12.140625" style="92" bestFit="1" customWidth="1"/>
    <col min="4353" max="4353" width="9.140625" style="92"/>
    <col min="4354" max="4354" width="10.5703125" style="92" customWidth="1"/>
    <col min="4355" max="4357" width="10.140625" style="92" customWidth="1"/>
    <col min="4358" max="4361" width="11.140625" style="92" bestFit="1" customWidth="1"/>
    <col min="4362" max="4363" width="12.7109375" style="92" bestFit="1" customWidth="1"/>
    <col min="4364" max="4364" width="11.7109375" style="92" customWidth="1"/>
    <col min="4365" max="4606" width="9.140625" style="92"/>
    <col min="4607" max="4607" width="41.28515625" style="92" customWidth="1"/>
    <col min="4608" max="4608" width="12.140625" style="92" bestFit="1" customWidth="1"/>
    <col min="4609" max="4609" width="9.140625" style="92"/>
    <col min="4610" max="4610" width="10.5703125" style="92" customWidth="1"/>
    <col min="4611" max="4613" width="10.140625" style="92" customWidth="1"/>
    <col min="4614" max="4617" width="11.140625" style="92" bestFit="1" customWidth="1"/>
    <col min="4618" max="4619" width="12.7109375" style="92" bestFit="1" customWidth="1"/>
    <col min="4620" max="4620" width="11.7109375" style="92" customWidth="1"/>
    <col min="4621" max="4862" width="9.140625" style="92"/>
    <col min="4863" max="4863" width="41.28515625" style="92" customWidth="1"/>
    <col min="4864" max="4864" width="12.140625" style="92" bestFit="1" customWidth="1"/>
    <col min="4865" max="4865" width="9.140625" style="92"/>
    <col min="4866" max="4866" width="10.5703125" style="92" customWidth="1"/>
    <col min="4867" max="4869" width="10.140625" style="92" customWidth="1"/>
    <col min="4870" max="4873" width="11.140625" style="92" bestFit="1" customWidth="1"/>
    <col min="4874" max="4875" width="12.7109375" style="92" bestFit="1" customWidth="1"/>
    <col min="4876" max="4876" width="11.7109375" style="92" customWidth="1"/>
    <col min="4877" max="5118" width="9.140625" style="92"/>
    <col min="5119" max="5119" width="41.28515625" style="92" customWidth="1"/>
    <col min="5120" max="5120" width="12.140625" style="92" bestFit="1" customWidth="1"/>
    <col min="5121" max="5121" width="9.140625" style="92"/>
    <col min="5122" max="5122" width="10.5703125" style="92" customWidth="1"/>
    <col min="5123" max="5125" width="10.140625" style="92" customWidth="1"/>
    <col min="5126" max="5129" width="11.140625" style="92" bestFit="1" customWidth="1"/>
    <col min="5130" max="5131" width="12.7109375" style="92" bestFit="1" customWidth="1"/>
    <col min="5132" max="5132" width="11.7109375" style="92" customWidth="1"/>
    <col min="5133" max="5374" width="9.140625" style="92"/>
    <col min="5375" max="5375" width="41.28515625" style="92" customWidth="1"/>
    <col min="5376" max="5376" width="12.140625" style="92" bestFit="1" customWidth="1"/>
    <col min="5377" max="5377" width="9.140625" style="92"/>
    <col min="5378" max="5378" width="10.5703125" style="92" customWidth="1"/>
    <col min="5379" max="5381" width="10.140625" style="92" customWidth="1"/>
    <col min="5382" max="5385" width="11.140625" style="92" bestFit="1" customWidth="1"/>
    <col min="5386" max="5387" width="12.7109375" style="92" bestFit="1" customWidth="1"/>
    <col min="5388" max="5388" width="11.7109375" style="92" customWidth="1"/>
    <col min="5389" max="5630" width="9.140625" style="92"/>
    <col min="5631" max="5631" width="41.28515625" style="92" customWidth="1"/>
    <col min="5632" max="5632" width="12.140625" style="92" bestFit="1" customWidth="1"/>
    <col min="5633" max="5633" width="9.140625" style="92"/>
    <col min="5634" max="5634" width="10.5703125" style="92" customWidth="1"/>
    <col min="5635" max="5637" width="10.140625" style="92" customWidth="1"/>
    <col min="5638" max="5641" width="11.140625" style="92" bestFit="1" customWidth="1"/>
    <col min="5642" max="5643" width="12.7109375" style="92" bestFit="1" customWidth="1"/>
    <col min="5644" max="5644" width="11.7109375" style="92" customWidth="1"/>
    <col min="5645" max="5886" width="9.140625" style="92"/>
    <col min="5887" max="5887" width="41.28515625" style="92" customWidth="1"/>
    <col min="5888" max="5888" width="12.140625" style="92" bestFit="1" customWidth="1"/>
    <col min="5889" max="5889" width="9.140625" style="92"/>
    <col min="5890" max="5890" width="10.5703125" style="92" customWidth="1"/>
    <col min="5891" max="5893" width="10.140625" style="92" customWidth="1"/>
    <col min="5894" max="5897" width="11.140625" style="92" bestFit="1" customWidth="1"/>
    <col min="5898" max="5899" width="12.7109375" style="92" bestFit="1" customWidth="1"/>
    <col min="5900" max="5900" width="11.7109375" style="92" customWidth="1"/>
    <col min="5901" max="6142" width="9.140625" style="92"/>
    <col min="6143" max="6143" width="41.28515625" style="92" customWidth="1"/>
    <col min="6144" max="6144" width="12.140625" style="92" bestFit="1" customWidth="1"/>
    <col min="6145" max="6145" width="9.140625" style="92"/>
    <col min="6146" max="6146" width="10.5703125" style="92" customWidth="1"/>
    <col min="6147" max="6149" width="10.140625" style="92" customWidth="1"/>
    <col min="6150" max="6153" width="11.140625" style="92" bestFit="1" customWidth="1"/>
    <col min="6154" max="6155" width="12.7109375" style="92" bestFit="1" customWidth="1"/>
    <col min="6156" max="6156" width="11.7109375" style="92" customWidth="1"/>
    <col min="6157" max="6398" width="9.140625" style="92"/>
    <col min="6399" max="6399" width="41.28515625" style="92" customWidth="1"/>
    <col min="6400" max="6400" width="12.140625" style="92" bestFit="1" customWidth="1"/>
    <col min="6401" max="6401" width="9.140625" style="92"/>
    <col min="6402" max="6402" width="10.5703125" style="92" customWidth="1"/>
    <col min="6403" max="6405" width="10.140625" style="92" customWidth="1"/>
    <col min="6406" max="6409" width="11.140625" style="92" bestFit="1" customWidth="1"/>
    <col min="6410" max="6411" width="12.7109375" style="92" bestFit="1" customWidth="1"/>
    <col min="6412" max="6412" width="11.7109375" style="92" customWidth="1"/>
    <col min="6413" max="6654" width="9.140625" style="92"/>
    <col min="6655" max="6655" width="41.28515625" style="92" customWidth="1"/>
    <col min="6656" max="6656" width="12.140625" style="92" bestFit="1" customWidth="1"/>
    <col min="6657" max="6657" width="9.140625" style="92"/>
    <col min="6658" max="6658" width="10.5703125" style="92" customWidth="1"/>
    <col min="6659" max="6661" width="10.140625" style="92" customWidth="1"/>
    <col min="6662" max="6665" width="11.140625" style="92" bestFit="1" customWidth="1"/>
    <col min="6666" max="6667" width="12.7109375" style="92" bestFit="1" customWidth="1"/>
    <col min="6668" max="6668" width="11.7109375" style="92" customWidth="1"/>
    <col min="6669" max="6910" width="9.140625" style="92"/>
    <col min="6911" max="6911" width="41.28515625" style="92" customWidth="1"/>
    <col min="6912" max="6912" width="12.140625" style="92" bestFit="1" customWidth="1"/>
    <col min="6913" max="6913" width="9.140625" style="92"/>
    <col min="6914" max="6914" width="10.5703125" style="92" customWidth="1"/>
    <col min="6915" max="6917" width="10.140625" style="92" customWidth="1"/>
    <col min="6918" max="6921" width="11.140625" style="92" bestFit="1" customWidth="1"/>
    <col min="6922" max="6923" width="12.7109375" style="92" bestFit="1" customWidth="1"/>
    <col min="6924" max="6924" width="11.7109375" style="92" customWidth="1"/>
    <col min="6925" max="7166" width="9.140625" style="92"/>
    <col min="7167" max="7167" width="41.28515625" style="92" customWidth="1"/>
    <col min="7168" max="7168" width="12.140625" style="92" bestFit="1" customWidth="1"/>
    <col min="7169" max="7169" width="9.140625" style="92"/>
    <col min="7170" max="7170" width="10.5703125" style="92" customWidth="1"/>
    <col min="7171" max="7173" width="10.140625" style="92" customWidth="1"/>
    <col min="7174" max="7177" width="11.140625" style="92" bestFit="1" customWidth="1"/>
    <col min="7178" max="7179" width="12.7109375" style="92" bestFit="1" customWidth="1"/>
    <col min="7180" max="7180" width="11.7109375" style="92" customWidth="1"/>
    <col min="7181" max="7422" width="9.140625" style="92"/>
    <col min="7423" max="7423" width="41.28515625" style="92" customWidth="1"/>
    <col min="7424" max="7424" width="12.140625" style="92" bestFit="1" customWidth="1"/>
    <col min="7425" max="7425" width="9.140625" style="92"/>
    <col min="7426" max="7426" width="10.5703125" style="92" customWidth="1"/>
    <col min="7427" max="7429" width="10.140625" style="92" customWidth="1"/>
    <col min="7430" max="7433" width="11.140625" style="92" bestFit="1" customWidth="1"/>
    <col min="7434" max="7435" width="12.7109375" style="92" bestFit="1" customWidth="1"/>
    <col min="7436" max="7436" width="11.7109375" style="92" customWidth="1"/>
    <col min="7437" max="7678" width="9.140625" style="92"/>
    <col min="7679" max="7679" width="41.28515625" style="92" customWidth="1"/>
    <col min="7680" max="7680" width="12.140625" style="92" bestFit="1" customWidth="1"/>
    <col min="7681" max="7681" width="9.140625" style="92"/>
    <col min="7682" max="7682" width="10.5703125" style="92" customWidth="1"/>
    <col min="7683" max="7685" width="10.140625" style="92" customWidth="1"/>
    <col min="7686" max="7689" width="11.140625" style="92" bestFit="1" customWidth="1"/>
    <col min="7690" max="7691" width="12.7109375" style="92" bestFit="1" customWidth="1"/>
    <col min="7692" max="7692" width="11.7109375" style="92" customWidth="1"/>
    <col min="7693" max="7934" width="9.140625" style="92"/>
    <col min="7935" max="7935" width="41.28515625" style="92" customWidth="1"/>
    <col min="7936" max="7936" width="12.140625" style="92" bestFit="1" customWidth="1"/>
    <col min="7937" max="7937" width="9.140625" style="92"/>
    <col min="7938" max="7938" width="10.5703125" style="92" customWidth="1"/>
    <col min="7939" max="7941" width="10.140625" style="92" customWidth="1"/>
    <col min="7942" max="7945" width="11.140625" style="92" bestFit="1" customWidth="1"/>
    <col min="7946" max="7947" width="12.7109375" style="92" bestFit="1" customWidth="1"/>
    <col min="7948" max="7948" width="11.7109375" style="92" customWidth="1"/>
    <col min="7949" max="8190" width="9.140625" style="92"/>
    <col min="8191" max="8191" width="41.28515625" style="92" customWidth="1"/>
    <col min="8192" max="8192" width="12.140625" style="92" bestFit="1" customWidth="1"/>
    <col min="8193" max="8193" width="9.140625" style="92"/>
    <col min="8194" max="8194" width="10.5703125" style="92" customWidth="1"/>
    <col min="8195" max="8197" width="10.140625" style="92" customWidth="1"/>
    <col min="8198" max="8201" width="11.140625" style="92" bestFit="1" customWidth="1"/>
    <col min="8202" max="8203" width="12.7109375" style="92" bestFit="1" customWidth="1"/>
    <col min="8204" max="8204" width="11.7109375" style="92" customWidth="1"/>
    <col min="8205" max="8446" width="9.140625" style="92"/>
    <col min="8447" max="8447" width="41.28515625" style="92" customWidth="1"/>
    <col min="8448" max="8448" width="12.140625" style="92" bestFit="1" customWidth="1"/>
    <col min="8449" max="8449" width="9.140625" style="92"/>
    <col min="8450" max="8450" width="10.5703125" style="92" customWidth="1"/>
    <col min="8451" max="8453" width="10.140625" style="92" customWidth="1"/>
    <col min="8454" max="8457" width="11.140625" style="92" bestFit="1" customWidth="1"/>
    <col min="8458" max="8459" width="12.7109375" style="92" bestFit="1" customWidth="1"/>
    <col min="8460" max="8460" width="11.7109375" style="92" customWidth="1"/>
    <col min="8461" max="8702" width="9.140625" style="92"/>
    <col min="8703" max="8703" width="41.28515625" style="92" customWidth="1"/>
    <col min="8704" max="8704" width="12.140625" style="92" bestFit="1" customWidth="1"/>
    <col min="8705" max="8705" width="9.140625" style="92"/>
    <col min="8706" max="8706" width="10.5703125" style="92" customWidth="1"/>
    <col min="8707" max="8709" width="10.140625" style="92" customWidth="1"/>
    <col min="8710" max="8713" width="11.140625" style="92" bestFit="1" customWidth="1"/>
    <col min="8714" max="8715" width="12.7109375" style="92" bestFit="1" customWidth="1"/>
    <col min="8716" max="8716" width="11.7109375" style="92" customWidth="1"/>
    <col min="8717" max="8958" width="9.140625" style="92"/>
    <col min="8959" max="8959" width="41.28515625" style="92" customWidth="1"/>
    <col min="8960" max="8960" width="12.140625" style="92" bestFit="1" customWidth="1"/>
    <col min="8961" max="8961" width="9.140625" style="92"/>
    <col min="8962" max="8962" width="10.5703125" style="92" customWidth="1"/>
    <col min="8963" max="8965" width="10.140625" style="92" customWidth="1"/>
    <col min="8966" max="8969" width="11.140625" style="92" bestFit="1" customWidth="1"/>
    <col min="8970" max="8971" width="12.7109375" style="92" bestFit="1" customWidth="1"/>
    <col min="8972" max="8972" width="11.7109375" style="92" customWidth="1"/>
    <col min="8973" max="9214" width="9.140625" style="92"/>
    <col min="9215" max="9215" width="41.28515625" style="92" customWidth="1"/>
    <col min="9216" max="9216" width="12.140625" style="92" bestFit="1" customWidth="1"/>
    <col min="9217" max="9217" width="9.140625" style="92"/>
    <col min="9218" max="9218" width="10.5703125" style="92" customWidth="1"/>
    <col min="9219" max="9221" width="10.140625" style="92" customWidth="1"/>
    <col min="9222" max="9225" width="11.140625" style="92" bestFit="1" customWidth="1"/>
    <col min="9226" max="9227" width="12.7109375" style="92" bestFit="1" customWidth="1"/>
    <col min="9228" max="9228" width="11.7109375" style="92" customWidth="1"/>
    <col min="9229" max="9470" width="9.140625" style="92"/>
    <col min="9471" max="9471" width="41.28515625" style="92" customWidth="1"/>
    <col min="9472" max="9472" width="12.140625" style="92" bestFit="1" customWidth="1"/>
    <col min="9473" max="9473" width="9.140625" style="92"/>
    <col min="9474" max="9474" width="10.5703125" style="92" customWidth="1"/>
    <col min="9475" max="9477" width="10.140625" style="92" customWidth="1"/>
    <col min="9478" max="9481" width="11.140625" style="92" bestFit="1" customWidth="1"/>
    <col min="9482" max="9483" width="12.7109375" style="92" bestFit="1" customWidth="1"/>
    <col min="9484" max="9484" width="11.7109375" style="92" customWidth="1"/>
    <col min="9485" max="9726" width="9.140625" style="92"/>
    <col min="9727" max="9727" width="41.28515625" style="92" customWidth="1"/>
    <col min="9728" max="9728" width="12.140625" style="92" bestFit="1" customWidth="1"/>
    <col min="9729" max="9729" width="9.140625" style="92"/>
    <col min="9730" max="9730" width="10.5703125" style="92" customWidth="1"/>
    <col min="9731" max="9733" width="10.140625" style="92" customWidth="1"/>
    <col min="9734" max="9737" width="11.140625" style="92" bestFit="1" customWidth="1"/>
    <col min="9738" max="9739" width="12.7109375" style="92" bestFit="1" customWidth="1"/>
    <col min="9740" max="9740" width="11.7109375" style="92" customWidth="1"/>
    <col min="9741" max="9982" width="9.140625" style="92"/>
    <col min="9983" max="9983" width="41.28515625" style="92" customWidth="1"/>
    <col min="9984" max="9984" width="12.140625" style="92" bestFit="1" customWidth="1"/>
    <col min="9985" max="9985" width="9.140625" style="92"/>
    <col min="9986" max="9986" width="10.5703125" style="92" customWidth="1"/>
    <col min="9987" max="9989" width="10.140625" style="92" customWidth="1"/>
    <col min="9990" max="9993" width="11.140625" style="92" bestFit="1" customWidth="1"/>
    <col min="9994" max="9995" width="12.7109375" style="92" bestFit="1" customWidth="1"/>
    <col min="9996" max="9996" width="11.7109375" style="92" customWidth="1"/>
    <col min="9997" max="10238" width="9.140625" style="92"/>
    <col min="10239" max="10239" width="41.28515625" style="92" customWidth="1"/>
    <col min="10240" max="10240" width="12.140625" style="92" bestFit="1" customWidth="1"/>
    <col min="10241" max="10241" width="9.140625" style="92"/>
    <col min="10242" max="10242" width="10.5703125" style="92" customWidth="1"/>
    <col min="10243" max="10245" width="10.140625" style="92" customWidth="1"/>
    <col min="10246" max="10249" width="11.140625" style="92" bestFit="1" customWidth="1"/>
    <col min="10250" max="10251" width="12.7109375" style="92" bestFit="1" customWidth="1"/>
    <col min="10252" max="10252" width="11.7109375" style="92" customWidth="1"/>
    <col min="10253" max="10494" width="9.140625" style="92"/>
    <col min="10495" max="10495" width="41.28515625" style="92" customWidth="1"/>
    <col min="10496" max="10496" width="12.140625" style="92" bestFit="1" customWidth="1"/>
    <col min="10497" max="10497" width="9.140625" style="92"/>
    <col min="10498" max="10498" width="10.5703125" style="92" customWidth="1"/>
    <col min="10499" max="10501" width="10.140625" style="92" customWidth="1"/>
    <col min="10502" max="10505" width="11.140625" style="92" bestFit="1" customWidth="1"/>
    <col min="10506" max="10507" width="12.7109375" style="92" bestFit="1" customWidth="1"/>
    <col min="10508" max="10508" width="11.7109375" style="92" customWidth="1"/>
    <col min="10509" max="10750" width="9.140625" style="92"/>
    <col min="10751" max="10751" width="41.28515625" style="92" customWidth="1"/>
    <col min="10752" max="10752" width="12.140625" style="92" bestFit="1" customWidth="1"/>
    <col min="10753" max="10753" width="9.140625" style="92"/>
    <col min="10754" max="10754" width="10.5703125" style="92" customWidth="1"/>
    <col min="10755" max="10757" width="10.140625" style="92" customWidth="1"/>
    <col min="10758" max="10761" width="11.140625" style="92" bestFit="1" customWidth="1"/>
    <col min="10762" max="10763" width="12.7109375" style="92" bestFit="1" customWidth="1"/>
    <col min="10764" max="10764" width="11.7109375" style="92" customWidth="1"/>
    <col min="10765" max="11006" width="9.140625" style="92"/>
    <col min="11007" max="11007" width="41.28515625" style="92" customWidth="1"/>
    <col min="11008" max="11008" width="12.140625" style="92" bestFit="1" customWidth="1"/>
    <col min="11009" max="11009" width="9.140625" style="92"/>
    <col min="11010" max="11010" width="10.5703125" style="92" customWidth="1"/>
    <col min="11011" max="11013" width="10.140625" style="92" customWidth="1"/>
    <col min="11014" max="11017" width="11.140625" style="92" bestFit="1" customWidth="1"/>
    <col min="11018" max="11019" width="12.7109375" style="92" bestFit="1" customWidth="1"/>
    <col min="11020" max="11020" width="11.7109375" style="92" customWidth="1"/>
    <col min="11021" max="11262" width="9.140625" style="92"/>
    <col min="11263" max="11263" width="41.28515625" style="92" customWidth="1"/>
    <col min="11264" max="11264" width="12.140625" style="92" bestFit="1" customWidth="1"/>
    <col min="11265" max="11265" width="9.140625" style="92"/>
    <col min="11266" max="11266" width="10.5703125" style="92" customWidth="1"/>
    <col min="11267" max="11269" width="10.140625" style="92" customWidth="1"/>
    <col min="11270" max="11273" width="11.140625" style="92" bestFit="1" customWidth="1"/>
    <col min="11274" max="11275" width="12.7109375" style="92" bestFit="1" customWidth="1"/>
    <col min="11276" max="11276" width="11.7109375" style="92" customWidth="1"/>
    <col min="11277" max="11518" width="9.140625" style="92"/>
    <col min="11519" max="11519" width="41.28515625" style="92" customWidth="1"/>
    <col min="11520" max="11520" width="12.140625" style="92" bestFit="1" customWidth="1"/>
    <col min="11521" max="11521" width="9.140625" style="92"/>
    <col min="11522" max="11522" width="10.5703125" style="92" customWidth="1"/>
    <col min="11523" max="11525" width="10.140625" style="92" customWidth="1"/>
    <col min="11526" max="11529" width="11.140625" style="92" bestFit="1" customWidth="1"/>
    <col min="11530" max="11531" width="12.7109375" style="92" bestFit="1" customWidth="1"/>
    <col min="11532" max="11532" width="11.7109375" style="92" customWidth="1"/>
    <col min="11533" max="11774" width="9.140625" style="92"/>
    <col min="11775" max="11775" width="41.28515625" style="92" customWidth="1"/>
    <col min="11776" max="11776" width="12.140625" style="92" bestFit="1" customWidth="1"/>
    <col min="11777" max="11777" width="9.140625" style="92"/>
    <col min="11778" max="11778" width="10.5703125" style="92" customWidth="1"/>
    <col min="11779" max="11781" width="10.140625" style="92" customWidth="1"/>
    <col min="11782" max="11785" width="11.140625" style="92" bestFit="1" customWidth="1"/>
    <col min="11786" max="11787" width="12.7109375" style="92" bestFit="1" customWidth="1"/>
    <col min="11788" max="11788" width="11.7109375" style="92" customWidth="1"/>
    <col min="11789" max="12030" width="9.140625" style="92"/>
    <col min="12031" max="12031" width="41.28515625" style="92" customWidth="1"/>
    <col min="12032" max="12032" width="12.140625" style="92" bestFit="1" customWidth="1"/>
    <col min="12033" max="12033" width="9.140625" style="92"/>
    <col min="12034" max="12034" width="10.5703125" style="92" customWidth="1"/>
    <col min="12035" max="12037" width="10.140625" style="92" customWidth="1"/>
    <col min="12038" max="12041" width="11.140625" style="92" bestFit="1" customWidth="1"/>
    <col min="12042" max="12043" width="12.7109375" style="92" bestFit="1" customWidth="1"/>
    <col min="12044" max="12044" width="11.7109375" style="92" customWidth="1"/>
    <col min="12045" max="12286" width="9.140625" style="92"/>
    <col min="12287" max="12287" width="41.28515625" style="92" customWidth="1"/>
    <col min="12288" max="12288" width="12.140625" style="92" bestFit="1" customWidth="1"/>
    <col min="12289" max="12289" width="9.140625" style="92"/>
    <col min="12290" max="12290" width="10.5703125" style="92" customWidth="1"/>
    <col min="12291" max="12293" width="10.140625" style="92" customWidth="1"/>
    <col min="12294" max="12297" width="11.140625" style="92" bestFit="1" customWidth="1"/>
    <col min="12298" max="12299" width="12.7109375" style="92" bestFit="1" customWidth="1"/>
    <col min="12300" max="12300" width="11.7109375" style="92" customWidth="1"/>
    <col min="12301" max="12542" width="9.140625" style="92"/>
    <col min="12543" max="12543" width="41.28515625" style="92" customWidth="1"/>
    <col min="12544" max="12544" width="12.140625" style="92" bestFit="1" customWidth="1"/>
    <col min="12545" max="12545" width="9.140625" style="92"/>
    <col min="12546" max="12546" width="10.5703125" style="92" customWidth="1"/>
    <col min="12547" max="12549" width="10.140625" style="92" customWidth="1"/>
    <col min="12550" max="12553" width="11.140625" style="92" bestFit="1" customWidth="1"/>
    <col min="12554" max="12555" width="12.7109375" style="92" bestFit="1" customWidth="1"/>
    <col min="12556" max="12556" width="11.7109375" style="92" customWidth="1"/>
    <col min="12557" max="12798" width="9.140625" style="92"/>
    <col min="12799" max="12799" width="41.28515625" style="92" customWidth="1"/>
    <col min="12800" max="12800" width="12.140625" style="92" bestFit="1" customWidth="1"/>
    <col min="12801" max="12801" width="9.140625" style="92"/>
    <col min="12802" max="12802" width="10.5703125" style="92" customWidth="1"/>
    <col min="12803" max="12805" width="10.140625" style="92" customWidth="1"/>
    <col min="12806" max="12809" width="11.140625" style="92" bestFit="1" customWidth="1"/>
    <col min="12810" max="12811" width="12.7109375" style="92" bestFit="1" customWidth="1"/>
    <col min="12812" max="12812" width="11.7109375" style="92" customWidth="1"/>
    <col min="12813" max="13054" width="9.140625" style="92"/>
    <col min="13055" max="13055" width="41.28515625" style="92" customWidth="1"/>
    <col min="13056" max="13056" width="12.140625" style="92" bestFit="1" customWidth="1"/>
    <col min="13057" max="13057" width="9.140625" style="92"/>
    <col min="13058" max="13058" width="10.5703125" style="92" customWidth="1"/>
    <col min="13059" max="13061" width="10.140625" style="92" customWidth="1"/>
    <col min="13062" max="13065" width="11.140625" style="92" bestFit="1" customWidth="1"/>
    <col min="13066" max="13067" width="12.7109375" style="92" bestFit="1" customWidth="1"/>
    <col min="13068" max="13068" width="11.7109375" style="92" customWidth="1"/>
    <col min="13069" max="13310" width="9.140625" style="92"/>
    <col min="13311" max="13311" width="41.28515625" style="92" customWidth="1"/>
    <col min="13312" max="13312" width="12.140625" style="92" bestFit="1" customWidth="1"/>
    <col min="13313" max="13313" width="9.140625" style="92"/>
    <col min="13314" max="13314" width="10.5703125" style="92" customWidth="1"/>
    <col min="13315" max="13317" width="10.140625" style="92" customWidth="1"/>
    <col min="13318" max="13321" width="11.140625" style="92" bestFit="1" customWidth="1"/>
    <col min="13322" max="13323" width="12.7109375" style="92" bestFit="1" customWidth="1"/>
    <col min="13324" max="13324" width="11.7109375" style="92" customWidth="1"/>
    <col min="13325" max="13566" width="9.140625" style="92"/>
    <col min="13567" max="13567" width="41.28515625" style="92" customWidth="1"/>
    <col min="13568" max="13568" width="12.140625" style="92" bestFit="1" customWidth="1"/>
    <col min="13569" max="13569" width="9.140625" style="92"/>
    <col min="13570" max="13570" width="10.5703125" style="92" customWidth="1"/>
    <col min="13571" max="13573" width="10.140625" style="92" customWidth="1"/>
    <col min="13574" max="13577" width="11.140625" style="92" bestFit="1" customWidth="1"/>
    <col min="13578" max="13579" width="12.7109375" style="92" bestFit="1" customWidth="1"/>
    <col min="13580" max="13580" width="11.7109375" style="92" customWidth="1"/>
    <col min="13581" max="13822" width="9.140625" style="92"/>
    <col min="13823" max="13823" width="41.28515625" style="92" customWidth="1"/>
    <col min="13824" max="13824" width="12.140625" style="92" bestFit="1" customWidth="1"/>
    <col min="13825" max="13825" width="9.140625" style="92"/>
    <col min="13826" max="13826" width="10.5703125" style="92" customWidth="1"/>
    <col min="13827" max="13829" width="10.140625" style="92" customWidth="1"/>
    <col min="13830" max="13833" width="11.140625" style="92" bestFit="1" customWidth="1"/>
    <col min="13834" max="13835" width="12.7109375" style="92" bestFit="1" customWidth="1"/>
    <col min="13836" max="13836" width="11.7109375" style="92" customWidth="1"/>
    <col min="13837" max="14078" width="9.140625" style="92"/>
    <col min="14079" max="14079" width="41.28515625" style="92" customWidth="1"/>
    <col min="14080" max="14080" width="12.140625" style="92" bestFit="1" customWidth="1"/>
    <col min="14081" max="14081" width="9.140625" style="92"/>
    <col min="14082" max="14082" width="10.5703125" style="92" customWidth="1"/>
    <col min="14083" max="14085" width="10.140625" style="92" customWidth="1"/>
    <col min="14086" max="14089" width="11.140625" style="92" bestFit="1" customWidth="1"/>
    <col min="14090" max="14091" width="12.7109375" style="92" bestFit="1" customWidth="1"/>
    <col min="14092" max="14092" width="11.7109375" style="92" customWidth="1"/>
    <col min="14093" max="14334" width="9.140625" style="92"/>
    <col min="14335" max="14335" width="41.28515625" style="92" customWidth="1"/>
    <col min="14336" max="14336" width="12.140625" style="92" bestFit="1" customWidth="1"/>
    <col min="14337" max="14337" width="9.140625" style="92"/>
    <col min="14338" max="14338" width="10.5703125" style="92" customWidth="1"/>
    <col min="14339" max="14341" width="10.140625" style="92" customWidth="1"/>
    <col min="14342" max="14345" width="11.140625" style="92" bestFit="1" customWidth="1"/>
    <col min="14346" max="14347" width="12.7109375" style="92" bestFit="1" customWidth="1"/>
    <col min="14348" max="14348" width="11.7109375" style="92" customWidth="1"/>
    <col min="14349" max="14590" width="9.140625" style="92"/>
    <col min="14591" max="14591" width="41.28515625" style="92" customWidth="1"/>
    <col min="14592" max="14592" width="12.140625" style="92" bestFit="1" customWidth="1"/>
    <col min="14593" max="14593" width="9.140625" style="92"/>
    <col min="14594" max="14594" width="10.5703125" style="92" customWidth="1"/>
    <col min="14595" max="14597" width="10.140625" style="92" customWidth="1"/>
    <col min="14598" max="14601" width="11.140625" style="92" bestFit="1" customWidth="1"/>
    <col min="14602" max="14603" width="12.7109375" style="92" bestFit="1" customWidth="1"/>
    <col min="14604" max="14604" width="11.7109375" style="92" customWidth="1"/>
    <col min="14605" max="14846" width="9.140625" style="92"/>
    <col min="14847" max="14847" width="41.28515625" style="92" customWidth="1"/>
    <col min="14848" max="14848" width="12.140625" style="92" bestFit="1" customWidth="1"/>
    <col min="14849" max="14849" width="9.140625" style="92"/>
    <col min="14850" max="14850" width="10.5703125" style="92" customWidth="1"/>
    <col min="14851" max="14853" width="10.140625" style="92" customWidth="1"/>
    <col min="14854" max="14857" width="11.140625" style="92" bestFit="1" customWidth="1"/>
    <col min="14858" max="14859" width="12.7109375" style="92" bestFit="1" customWidth="1"/>
    <col min="14860" max="14860" width="11.7109375" style="92" customWidth="1"/>
    <col min="14861" max="15102" width="9.140625" style="92"/>
    <col min="15103" max="15103" width="41.28515625" style="92" customWidth="1"/>
    <col min="15104" max="15104" width="12.140625" style="92" bestFit="1" customWidth="1"/>
    <col min="15105" max="15105" width="9.140625" style="92"/>
    <col min="15106" max="15106" width="10.5703125" style="92" customWidth="1"/>
    <col min="15107" max="15109" width="10.140625" style="92" customWidth="1"/>
    <col min="15110" max="15113" width="11.140625" style="92" bestFit="1" customWidth="1"/>
    <col min="15114" max="15115" width="12.7109375" style="92" bestFit="1" customWidth="1"/>
    <col min="15116" max="15116" width="11.7109375" style="92" customWidth="1"/>
    <col min="15117" max="15358" width="9.140625" style="92"/>
    <col min="15359" max="15359" width="41.28515625" style="92" customWidth="1"/>
    <col min="15360" max="15360" width="12.140625" style="92" bestFit="1" customWidth="1"/>
    <col min="15361" max="15361" width="9.140625" style="92"/>
    <col min="15362" max="15362" width="10.5703125" style="92" customWidth="1"/>
    <col min="15363" max="15365" width="10.140625" style="92" customWidth="1"/>
    <col min="15366" max="15369" width="11.140625" style="92" bestFit="1" customWidth="1"/>
    <col min="15370" max="15371" width="12.7109375" style="92" bestFit="1" customWidth="1"/>
    <col min="15372" max="15372" width="11.7109375" style="92" customWidth="1"/>
    <col min="15373" max="15614" width="9.140625" style="92"/>
    <col min="15615" max="15615" width="41.28515625" style="92" customWidth="1"/>
    <col min="15616" max="15616" width="12.140625" style="92" bestFit="1" customWidth="1"/>
    <col min="15617" max="15617" width="9.140625" style="92"/>
    <col min="15618" max="15618" width="10.5703125" style="92" customWidth="1"/>
    <col min="15619" max="15621" width="10.140625" style="92" customWidth="1"/>
    <col min="15622" max="15625" width="11.140625" style="92" bestFit="1" customWidth="1"/>
    <col min="15626" max="15627" width="12.7109375" style="92" bestFit="1" customWidth="1"/>
    <col min="15628" max="15628" width="11.7109375" style="92" customWidth="1"/>
    <col min="15629" max="15870" width="9.140625" style="92"/>
    <col min="15871" max="15871" width="41.28515625" style="92" customWidth="1"/>
    <col min="15872" max="15872" width="12.140625" style="92" bestFit="1" customWidth="1"/>
    <col min="15873" max="15873" width="9.140625" style="92"/>
    <col min="15874" max="15874" width="10.5703125" style="92" customWidth="1"/>
    <col min="15875" max="15877" width="10.140625" style="92" customWidth="1"/>
    <col min="15878" max="15881" width="11.140625" style="92" bestFit="1" customWidth="1"/>
    <col min="15882" max="15883" width="12.7109375" style="92" bestFit="1" customWidth="1"/>
    <col min="15884" max="15884" width="11.7109375" style="92" customWidth="1"/>
    <col min="15885" max="16126" width="9.140625" style="92"/>
    <col min="16127" max="16127" width="41.28515625" style="92" customWidth="1"/>
    <col min="16128" max="16128" width="12.140625" style="92" bestFit="1" customWidth="1"/>
    <col min="16129" max="16129" width="9.140625" style="92"/>
    <col min="16130" max="16130" width="10.5703125" style="92" customWidth="1"/>
    <col min="16131" max="16133" width="10.140625" style="92" customWidth="1"/>
    <col min="16134" max="16137" width="11.140625" style="92" bestFit="1" customWidth="1"/>
    <col min="16138" max="16139" width="12.7109375" style="92" bestFit="1" customWidth="1"/>
    <col min="16140" max="16140" width="11.7109375" style="92" customWidth="1"/>
    <col min="16141" max="16384" width="9.140625" style="92"/>
  </cols>
  <sheetData>
    <row r="1" spans="1:15" ht="17.25" x14ac:dyDescent="0.3">
      <c r="A1" s="282" t="s">
        <v>150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5" x14ac:dyDescent="0.2">
      <c r="L2" s="94"/>
    </row>
    <row r="3" spans="1:15" ht="15" customHeight="1" x14ac:dyDescent="0.2">
      <c r="L3" s="283" t="s">
        <v>0</v>
      </c>
      <c r="M3" s="283"/>
    </row>
    <row r="4" spans="1:15" ht="28.5" customHeight="1" x14ac:dyDescent="0.2">
      <c r="A4" s="228" t="s">
        <v>110</v>
      </c>
      <c r="B4" s="115" t="s">
        <v>98</v>
      </c>
      <c r="C4" s="116" t="s">
        <v>206</v>
      </c>
      <c r="D4" s="116" t="s">
        <v>89</v>
      </c>
      <c r="E4" s="116" t="s">
        <v>90</v>
      </c>
      <c r="F4" s="116" t="s">
        <v>91</v>
      </c>
      <c r="G4" s="116" t="s">
        <v>92</v>
      </c>
      <c r="H4" s="116" t="s">
        <v>93</v>
      </c>
      <c r="I4" s="116" t="s">
        <v>94</v>
      </c>
      <c r="J4" s="116" t="s">
        <v>95</v>
      </c>
      <c r="K4" s="116" t="s">
        <v>96</v>
      </c>
      <c r="L4" s="116" t="s">
        <v>97</v>
      </c>
      <c r="M4" s="116" t="s">
        <v>86</v>
      </c>
    </row>
    <row r="5" spans="1:15" ht="28.5" customHeight="1" x14ac:dyDescent="0.2">
      <c r="A5" s="151" t="s">
        <v>7</v>
      </c>
      <c r="B5" s="117" t="s">
        <v>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5" ht="28.5" customHeight="1" x14ac:dyDescent="0.2">
      <c r="A6" s="151" t="s">
        <v>10</v>
      </c>
      <c r="B6" s="103" t="s">
        <v>9</v>
      </c>
      <c r="C6" s="229">
        <v>369709</v>
      </c>
      <c r="D6" s="125">
        <f>125163+7065</f>
        <v>132228</v>
      </c>
      <c r="E6" s="125">
        <f>125529+5078</f>
        <v>130607</v>
      </c>
      <c r="F6" s="125">
        <f>130305+5078</f>
        <v>135383</v>
      </c>
      <c r="G6" s="125">
        <f>125165+5078</f>
        <v>130243</v>
      </c>
      <c r="H6" s="125">
        <f>128140+5078</f>
        <v>133218</v>
      </c>
      <c r="I6" s="125">
        <f>132100+5078</f>
        <v>137178</v>
      </c>
      <c r="J6" s="125">
        <f>125168+5078</f>
        <v>130246</v>
      </c>
      <c r="K6" s="125">
        <f>131560+5078</f>
        <v>136638</v>
      </c>
      <c r="L6" s="125">
        <f>144040+5078</f>
        <v>149118</v>
      </c>
      <c r="M6" s="104">
        <f t="shared" ref="M6:M9" si="0">SUM(C6:L6)</f>
        <v>1584568</v>
      </c>
      <c r="N6" s="91"/>
    </row>
    <row r="7" spans="1:15" ht="28.5" customHeight="1" x14ac:dyDescent="0.2">
      <c r="A7" s="151" t="s">
        <v>13</v>
      </c>
      <c r="B7" s="105" t="s">
        <v>12</v>
      </c>
      <c r="C7" s="229">
        <v>68338</v>
      </c>
      <c r="D7" s="230">
        <v>28188</v>
      </c>
      <c r="E7" s="230">
        <v>25755</v>
      </c>
      <c r="F7" s="230">
        <v>17053</v>
      </c>
      <c r="G7" s="230">
        <v>27158</v>
      </c>
      <c r="H7" s="230">
        <v>17865</v>
      </c>
      <c r="I7" s="230">
        <v>25785</v>
      </c>
      <c r="J7" s="230">
        <v>24845</v>
      </c>
      <c r="K7" s="230">
        <v>18123</v>
      </c>
      <c r="L7" s="230">
        <v>35238</v>
      </c>
      <c r="M7" s="104">
        <f t="shared" si="0"/>
        <v>288348</v>
      </c>
      <c r="N7" s="91"/>
    </row>
    <row r="8" spans="1:15" ht="28.5" customHeight="1" x14ac:dyDescent="0.2">
      <c r="A8" s="151" t="s">
        <v>16</v>
      </c>
      <c r="B8" s="103" t="s">
        <v>15</v>
      </c>
      <c r="C8" s="229">
        <f>192874+42880</f>
        <v>235754</v>
      </c>
      <c r="D8" s="125">
        <f>67394+14293</f>
        <v>81687</v>
      </c>
      <c r="E8" s="125">
        <v>127656</v>
      </c>
      <c r="F8" s="125">
        <v>124252</v>
      </c>
      <c r="G8" s="125">
        <v>118553</v>
      </c>
      <c r="H8" s="125">
        <v>164164</v>
      </c>
      <c r="I8" s="125">
        <v>148156</v>
      </c>
      <c r="J8" s="125">
        <v>138524</v>
      </c>
      <c r="K8" s="125">
        <v>124252</v>
      </c>
      <c r="L8" s="125">
        <v>163197</v>
      </c>
      <c r="M8" s="104">
        <f t="shared" si="0"/>
        <v>1426195</v>
      </c>
      <c r="N8" s="91"/>
    </row>
    <row r="9" spans="1:15" ht="28.5" customHeight="1" x14ac:dyDescent="0.2">
      <c r="A9" s="151" t="s">
        <v>19</v>
      </c>
      <c r="B9" s="103" t="s">
        <v>18</v>
      </c>
      <c r="C9" s="229">
        <v>4916</v>
      </c>
      <c r="D9" s="231">
        <v>1030</v>
      </c>
      <c r="E9" s="231">
        <v>1189</v>
      </c>
      <c r="F9" s="231">
        <v>1140</v>
      </c>
      <c r="G9" s="231">
        <v>2865</v>
      </c>
      <c r="H9" s="231">
        <v>2678</v>
      </c>
      <c r="I9" s="231">
        <v>5558</v>
      </c>
      <c r="J9" s="231">
        <v>6049</v>
      </c>
      <c r="K9" s="231">
        <v>5879</v>
      </c>
      <c r="L9" s="231">
        <v>3801</v>
      </c>
      <c r="M9" s="104">
        <f t="shared" si="0"/>
        <v>35105</v>
      </c>
      <c r="N9" s="91"/>
    </row>
    <row r="10" spans="1:15" ht="28.5" customHeight="1" x14ac:dyDescent="0.2">
      <c r="A10" s="151" t="s">
        <v>84</v>
      </c>
      <c r="B10" s="103" t="s">
        <v>20</v>
      </c>
      <c r="C10" s="229">
        <v>9097</v>
      </c>
      <c r="D10" s="125">
        <v>9523</v>
      </c>
      <c r="E10" s="125">
        <v>1531</v>
      </c>
      <c r="F10" s="125">
        <v>12512</v>
      </c>
      <c r="G10" s="125">
        <v>12512</v>
      </c>
      <c r="H10" s="125">
        <v>12100</v>
      </c>
      <c r="I10" s="125">
        <v>11326</v>
      </c>
      <c r="J10" s="125">
        <v>5100</v>
      </c>
      <c r="K10" s="125">
        <v>9326</v>
      </c>
      <c r="L10" s="125">
        <v>9468</v>
      </c>
      <c r="M10" s="104">
        <f>SUM(C10:L10)</f>
        <v>92495</v>
      </c>
      <c r="N10" s="91"/>
    </row>
    <row r="11" spans="1:15" ht="28.5" customHeight="1" x14ac:dyDescent="0.2">
      <c r="A11" s="151" t="s">
        <v>85</v>
      </c>
      <c r="B11" s="106" t="s">
        <v>99</v>
      </c>
      <c r="C11" s="107">
        <f>SUM(C6:C10)</f>
        <v>687814</v>
      </c>
      <c r="D11" s="107">
        <f t="shared" ref="D11:L11" si="1">SUM(D6:D10)</f>
        <v>252656</v>
      </c>
      <c r="E11" s="107">
        <f t="shared" si="1"/>
        <v>286738</v>
      </c>
      <c r="F11" s="107">
        <f t="shared" si="1"/>
        <v>290340</v>
      </c>
      <c r="G11" s="107">
        <f t="shared" si="1"/>
        <v>291331</v>
      </c>
      <c r="H11" s="107">
        <f t="shared" si="1"/>
        <v>330025</v>
      </c>
      <c r="I11" s="107">
        <f t="shared" si="1"/>
        <v>328003</v>
      </c>
      <c r="J11" s="107">
        <f t="shared" si="1"/>
        <v>304764</v>
      </c>
      <c r="K11" s="107">
        <f t="shared" si="1"/>
        <v>294218</v>
      </c>
      <c r="L11" s="107">
        <f t="shared" si="1"/>
        <v>360822</v>
      </c>
      <c r="M11" s="104">
        <f t="shared" ref="M11:M28" si="2">SUM(C11:L11)</f>
        <v>3426711</v>
      </c>
      <c r="N11" s="91"/>
    </row>
    <row r="12" spans="1:15" ht="28.5" customHeight="1" x14ac:dyDescent="0.2">
      <c r="A12" s="151" t="s">
        <v>87</v>
      </c>
      <c r="B12" s="103" t="s">
        <v>27</v>
      </c>
      <c r="C12" s="232">
        <v>6402</v>
      </c>
      <c r="D12" s="233">
        <v>6750</v>
      </c>
      <c r="E12" s="233">
        <v>61482</v>
      </c>
      <c r="F12" s="233">
        <v>12545</v>
      </c>
      <c r="G12" s="233">
        <v>100510</v>
      </c>
      <c r="H12" s="233">
        <v>100508</v>
      </c>
      <c r="I12" s="233">
        <v>179175</v>
      </c>
      <c r="J12" s="233">
        <v>124614</v>
      </c>
      <c r="K12" s="233">
        <v>0</v>
      </c>
      <c r="L12" s="233">
        <v>20000</v>
      </c>
      <c r="M12" s="104">
        <f t="shared" si="2"/>
        <v>611986</v>
      </c>
      <c r="N12" s="91"/>
    </row>
    <row r="13" spans="1:15" s="95" customFormat="1" ht="28.5" customHeight="1" x14ac:dyDescent="0.2">
      <c r="A13" s="151" t="s">
        <v>88</v>
      </c>
      <c r="B13" s="103" t="s">
        <v>29</v>
      </c>
      <c r="C13" s="232">
        <v>4035</v>
      </c>
      <c r="D13" s="233">
        <v>8379</v>
      </c>
      <c r="E13" s="233">
        <v>52875</v>
      </c>
      <c r="F13" s="233">
        <v>33333</v>
      </c>
      <c r="G13" s="233">
        <v>179156</v>
      </c>
      <c r="H13" s="233">
        <v>189600</v>
      </c>
      <c r="I13" s="233">
        <v>138658</v>
      </c>
      <c r="J13" s="233">
        <v>201506</v>
      </c>
      <c r="K13" s="233">
        <v>76014</v>
      </c>
      <c r="L13" s="233">
        <v>70000</v>
      </c>
      <c r="M13" s="104">
        <f t="shared" si="2"/>
        <v>953556</v>
      </c>
      <c r="N13" s="91"/>
    </row>
    <row r="14" spans="1:15" s="95" customFormat="1" ht="28.5" customHeight="1" x14ac:dyDescent="0.2">
      <c r="A14" s="151" t="s">
        <v>120</v>
      </c>
      <c r="B14" s="108" t="s">
        <v>31</v>
      </c>
      <c r="C14" s="233"/>
      <c r="D14" s="233"/>
      <c r="E14" s="233">
        <v>500</v>
      </c>
      <c r="F14" s="233">
        <v>0</v>
      </c>
      <c r="G14" s="233"/>
      <c r="H14" s="233">
        <v>0</v>
      </c>
      <c r="I14" s="233"/>
      <c r="J14" s="233"/>
      <c r="K14" s="233"/>
      <c r="L14" s="233">
        <v>5000</v>
      </c>
      <c r="M14" s="104">
        <f t="shared" si="2"/>
        <v>5500</v>
      </c>
      <c r="N14" s="91"/>
    </row>
    <row r="15" spans="1:15" s="95" customFormat="1" ht="28.5" customHeight="1" x14ac:dyDescent="0.2">
      <c r="A15" s="151" t="s">
        <v>122</v>
      </c>
      <c r="B15" s="106" t="s">
        <v>100</v>
      </c>
      <c r="C15" s="107">
        <f>SUM(C12:C14)</f>
        <v>10437</v>
      </c>
      <c r="D15" s="107">
        <f t="shared" ref="D15:L15" si="3">SUM(D12:D14)</f>
        <v>15129</v>
      </c>
      <c r="E15" s="107">
        <f t="shared" si="3"/>
        <v>114857</v>
      </c>
      <c r="F15" s="107">
        <f t="shared" si="3"/>
        <v>45878</v>
      </c>
      <c r="G15" s="107">
        <f t="shared" si="3"/>
        <v>279666</v>
      </c>
      <c r="H15" s="107">
        <f t="shared" si="3"/>
        <v>290108</v>
      </c>
      <c r="I15" s="107">
        <f t="shared" si="3"/>
        <v>317833</v>
      </c>
      <c r="J15" s="107">
        <f t="shared" si="3"/>
        <v>326120</v>
      </c>
      <c r="K15" s="107">
        <f t="shared" si="3"/>
        <v>76014</v>
      </c>
      <c r="L15" s="107">
        <f t="shared" si="3"/>
        <v>95000</v>
      </c>
      <c r="M15" s="104">
        <f t="shared" si="2"/>
        <v>1571042</v>
      </c>
      <c r="N15" s="91"/>
    </row>
    <row r="16" spans="1:15" s="95" customFormat="1" ht="28.5" customHeight="1" x14ac:dyDescent="0.2">
      <c r="A16" s="151" t="s">
        <v>124</v>
      </c>
      <c r="B16" s="106" t="s">
        <v>101</v>
      </c>
      <c r="C16" s="107">
        <v>20329</v>
      </c>
      <c r="D16" s="107"/>
      <c r="E16" s="107"/>
      <c r="F16" s="107">
        <v>20329</v>
      </c>
      <c r="G16" s="107"/>
      <c r="H16" s="107"/>
      <c r="I16" s="107">
        <v>20329</v>
      </c>
      <c r="J16" s="107"/>
      <c r="K16" s="107"/>
      <c r="L16" s="107"/>
      <c r="M16" s="104">
        <f t="shared" si="2"/>
        <v>60987</v>
      </c>
      <c r="N16" s="91"/>
      <c r="O16" s="96"/>
    </row>
    <row r="17" spans="1:16" ht="28.5" customHeight="1" x14ac:dyDescent="0.2">
      <c r="A17" s="151" t="s">
        <v>126</v>
      </c>
      <c r="B17" s="119" t="s">
        <v>102</v>
      </c>
      <c r="C17" s="120">
        <f>C11+C15+C16</f>
        <v>718580</v>
      </c>
      <c r="D17" s="120">
        <f t="shared" ref="D17:M17" si="4">D11+D15+D16</f>
        <v>267785</v>
      </c>
      <c r="E17" s="120">
        <f t="shared" si="4"/>
        <v>401595</v>
      </c>
      <c r="F17" s="120">
        <f t="shared" si="4"/>
        <v>356547</v>
      </c>
      <c r="G17" s="120">
        <f t="shared" si="4"/>
        <v>570997</v>
      </c>
      <c r="H17" s="120">
        <f t="shared" si="4"/>
        <v>620133</v>
      </c>
      <c r="I17" s="120">
        <f t="shared" si="4"/>
        <v>666165</v>
      </c>
      <c r="J17" s="120">
        <f t="shared" si="4"/>
        <v>630884</v>
      </c>
      <c r="K17" s="120">
        <f t="shared" si="4"/>
        <v>370232</v>
      </c>
      <c r="L17" s="120">
        <f t="shared" si="4"/>
        <v>455822</v>
      </c>
      <c r="M17" s="120">
        <f t="shared" si="4"/>
        <v>5058740</v>
      </c>
      <c r="N17" s="91"/>
    </row>
    <row r="18" spans="1:16" ht="28.5" customHeight="1" x14ac:dyDescent="0.2">
      <c r="A18" s="151" t="s">
        <v>128</v>
      </c>
      <c r="B18" s="117" t="s">
        <v>2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</row>
    <row r="19" spans="1:16" ht="28.5" customHeight="1" x14ac:dyDescent="0.2">
      <c r="A19" s="151" t="s">
        <v>130</v>
      </c>
      <c r="B19" s="111" t="s">
        <v>8</v>
      </c>
      <c r="C19" s="234">
        <v>245555</v>
      </c>
      <c r="D19" s="125">
        <v>95014</v>
      </c>
      <c r="E19" s="125">
        <v>85491</v>
      </c>
      <c r="F19" s="125">
        <v>150102</v>
      </c>
      <c r="G19" s="235">
        <v>110000</v>
      </c>
      <c r="H19" s="125">
        <v>112000</v>
      </c>
      <c r="I19" s="125">
        <v>126171</v>
      </c>
      <c r="J19" s="125">
        <v>130000</v>
      </c>
      <c r="K19" s="125">
        <v>170140</v>
      </c>
      <c r="L19" s="125">
        <v>200139</v>
      </c>
      <c r="M19" s="104">
        <f t="shared" si="2"/>
        <v>1424612</v>
      </c>
    </row>
    <row r="20" spans="1:16" ht="28.5" customHeight="1" x14ac:dyDescent="0.2">
      <c r="A20" s="151" t="s">
        <v>132</v>
      </c>
      <c r="B20" s="236" t="s">
        <v>11</v>
      </c>
      <c r="C20" s="234">
        <v>301224</v>
      </c>
      <c r="D20" s="125">
        <v>19796</v>
      </c>
      <c r="E20" s="125">
        <v>49246</v>
      </c>
      <c r="F20" s="125">
        <v>776</v>
      </c>
      <c r="G20" s="235">
        <v>20000</v>
      </c>
      <c r="H20" s="125">
        <v>42000</v>
      </c>
      <c r="I20" s="125">
        <v>240000</v>
      </c>
      <c r="J20" s="125">
        <v>20000</v>
      </c>
      <c r="K20" s="125">
        <v>18700</v>
      </c>
      <c r="L20" s="125">
        <v>257997</v>
      </c>
      <c r="M20" s="104">
        <f t="shared" si="2"/>
        <v>969739</v>
      </c>
      <c r="O20" s="91"/>
    </row>
    <row r="21" spans="1:16" ht="28.5" customHeight="1" x14ac:dyDescent="0.2">
      <c r="A21" s="151" t="s">
        <v>134</v>
      </c>
      <c r="B21" s="111" t="s">
        <v>14</v>
      </c>
      <c r="C21" s="234">
        <v>116373</v>
      </c>
      <c r="D21" s="125">
        <v>55334</v>
      </c>
      <c r="E21" s="125">
        <v>85816</v>
      </c>
      <c r="F21" s="125">
        <v>80932</v>
      </c>
      <c r="G21" s="235">
        <v>85000</v>
      </c>
      <c r="H21" s="125">
        <v>85000</v>
      </c>
      <c r="I21" s="125">
        <v>93105</v>
      </c>
      <c r="J21" s="125">
        <v>79750</v>
      </c>
      <c r="K21" s="125">
        <v>72850</v>
      </c>
      <c r="L21" s="125">
        <v>78360</v>
      </c>
      <c r="M21" s="104">
        <f t="shared" si="2"/>
        <v>832520</v>
      </c>
      <c r="O21" s="91"/>
    </row>
    <row r="22" spans="1:16" ht="28.5" customHeight="1" x14ac:dyDescent="0.2">
      <c r="A22" s="151" t="s">
        <v>136</v>
      </c>
      <c r="B22" s="111" t="s">
        <v>17</v>
      </c>
      <c r="C22" s="125"/>
      <c r="D22" s="125"/>
      <c r="E22" s="125">
        <v>30</v>
      </c>
      <c r="F22" s="125">
        <v>109</v>
      </c>
      <c r="G22" s="235">
        <v>0</v>
      </c>
      <c r="H22" s="125"/>
      <c r="I22" s="125">
        <v>223</v>
      </c>
      <c r="J22" s="125"/>
      <c r="K22" s="125"/>
      <c r="L22" s="125">
        <v>200</v>
      </c>
      <c r="M22" s="104">
        <f t="shared" si="2"/>
        <v>562</v>
      </c>
    </row>
    <row r="23" spans="1:16" s="95" customFormat="1" ht="28.5" customHeight="1" x14ac:dyDescent="0.2">
      <c r="A23" s="151" t="s">
        <v>138</v>
      </c>
      <c r="B23" s="114" t="s">
        <v>103</v>
      </c>
      <c r="C23" s="107">
        <f>SUM(C19:C22)</f>
        <v>663152</v>
      </c>
      <c r="D23" s="107">
        <f t="shared" ref="D23:L23" si="5">SUM(D19:D22)</f>
        <v>170144</v>
      </c>
      <c r="E23" s="107">
        <f t="shared" si="5"/>
        <v>220583</v>
      </c>
      <c r="F23" s="107">
        <f t="shared" si="5"/>
        <v>231919</v>
      </c>
      <c r="G23" s="107">
        <f t="shared" si="5"/>
        <v>215000</v>
      </c>
      <c r="H23" s="107">
        <f t="shared" si="5"/>
        <v>239000</v>
      </c>
      <c r="I23" s="107">
        <f t="shared" si="5"/>
        <v>459499</v>
      </c>
      <c r="J23" s="107">
        <f t="shared" si="5"/>
        <v>229750</v>
      </c>
      <c r="K23" s="107">
        <f t="shared" si="5"/>
        <v>261690</v>
      </c>
      <c r="L23" s="107">
        <f t="shared" si="5"/>
        <v>536696</v>
      </c>
      <c r="M23" s="104">
        <f t="shared" si="2"/>
        <v>3227433</v>
      </c>
      <c r="N23" s="97"/>
    </row>
    <row r="24" spans="1:16" s="95" customFormat="1" ht="28.5" customHeight="1" x14ac:dyDescent="0.2">
      <c r="A24" s="151" t="s">
        <v>139</v>
      </c>
      <c r="B24" s="111" t="s">
        <v>104</v>
      </c>
      <c r="C24" s="237">
        <v>73983</v>
      </c>
      <c r="D24" s="125">
        <v>24675</v>
      </c>
      <c r="E24" s="125">
        <v>0</v>
      </c>
      <c r="F24" s="125">
        <v>461208</v>
      </c>
      <c r="G24" s="235">
        <v>825000</v>
      </c>
      <c r="H24" s="125">
        <v>400000</v>
      </c>
      <c r="I24" s="125">
        <v>17100</v>
      </c>
      <c r="J24" s="125"/>
      <c r="K24" s="125"/>
      <c r="L24" s="125"/>
      <c r="M24" s="104">
        <f t="shared" si="2"/>
        <v>1801966</v>
      </c>
      <c r="N24" s="97"/>
    </row>
    <row r="25" spans="1:16" s="95" customFormat="1" ht="28.5" customHeight="1" x14ac:dyDescent="0.2">
      <c r="A25" s="151" t="s">
        <v>140</v>
      </c>
      <c r="B25" s="111" t="s">
        <v>28</v>
      </c>
      <c r="C25" s="237">
        <v>1406</v>
      </c>
      <c r="D25" s="125">
        <v>445</v>
      </c>
      <c r="E25" s="125">
        <v>463</v>
      </c>
      <c r="F25" s="125">
        <v>1412</v>
      </c>
      <c r="G25" s="235">
        <v>8040</v>
      </c>
      <c r="H25" s="125">
        <v>0</v>
      </c>
      <c r="I25" s="125">
        <v>0</v>
      </c>
      <c r="J25" s="125">
        <v>2564</v>
      </c>
      <c r="K25" s="125">
        <v>5193</v>
      </c>
      <c r="L25" s="125">
        <v>4440</v>
      </c>
      <c r="M25" s="104">
        <f t="shared" si="2"/>
        <v>23963</v>
      </c>
      <c r="N25" s="97"/>
    </row>
    <row r="26" spans="1:16" s="95" customFormat="1" ht="28.5" customHeight="1" x14ac:dyDescent="0.2">
      <c r="A26" s="151" t="s">
        <v>141</v>
      </c>
      <c r="B26" s="111" t="s">
        <v>30</v>
      </c>
      <c r="C26" s="237">
        <v>1018</v>
      </c>
      <c r="D26" s="125">
        <v>368</v>
      </c>
      <c r="E26" s="125">
        <v>255</v>
      </c>
      <c r="F26" s="125">
        <v>158</v>
      </c>
      <c r="G26" s="125">
        <v>0</v>
      </c>
      <c r="H26" s="125">
        <v>0</v>
      </c>
      <c r="I26" s="125">
        <v>1578</v>
      </c>
      <c r="J26" s="125"/>
      <c r="K26" s="125"/>
      <c r="L26" s="125">
        <v>0</v>
      </c>
      <c r="M26" s="104">
        <f t="shared" si="2"/>
        <v>3377</v>
      </c>
      <c r="N26" s="97"/>
    </row>
    <row r="27" spans="1:16" s="95" customFormat="1" ht="28.5" customHeight="1" x14ac:dyDescent="0.2">
      <c r="A27" s="151" t="s">
        <v>142</v>
      </c>
      <c r="B27" s="112" t="s">
        <v>105</v>
      </c>
      <c r="C27" s="109">
        <f>SUM(C24:C26)</f>
        <v>76407</v>
      </c>
      <c r="D27" s="109">
        <f t="shared" ref="D27:M27" si="6">SUM(D24:D26)</f>
        <v>25488</v>
      </c>
      <c r="E27" s="109">
        <f t="shared" si="6"/>
        <v>718</v>
      </c>
      <c r="F27" s="109">
        <f t="shared" si="6"/>
        <v>462778</v>
      </c>
      <c r="G27" s="109">
        <f t="shared" si="6"/>
        <v>833040</v>
      </c>
      <c r="H27" s="109">
        <f t="shared" si="6"/>
        <v>400000</v>
      </c>
      <c r="I27" s="109">
        <f t="shared" si="6"/>
        <v>18678</v>
      </c>
      <c r="J27" s="109">
        <f t="shared" si="6"/>
        <v>2564</v>
      </c>
      <c r="K27" s="109">
        <f t="shared" si="6"/>
        <v>5193</v>
      </c>
      <c r="L27" s="109">
        <f t="shared" si="6"/>
        <v>4440</v>
      </c>
      <c r="M27" s="109">
        <f t="shared" si="6"/>
        <v>1829306</v>
      </c>
      <c r="N27" s="97"/>
    </row>
    <row r="28" spans="1:16" s="95" customFormat="1" ht="28.5" customHeight="1" x14ac:dyDescent="0.2">
      <c r="A28" s="151" t="s">
        <v>143</v>
      </c>
      <c r="B28" s="113" t="s">
        <v>106</v>
      </c>
      <c r="C28" s="109">
        <v>2144817</v>
      </c>
      <c r="D28" s="109">
        <v>168965</v>
      </c>
      <c r="E28" s="109">
        <v>267274</v>
      </c>
      <c r="F28" s="109">
        <v>97033</v>
      </c>
      <c r="G28" s="109">
        <v>115000</v>
      </c>
      <c r="H28" s="109">
        <v>125000</v>
      </c>
      <c r="I28" s="109">
        <v>106600</v>
      </c>
      <c r="J28" s="109">
        <v>106600</v>
      </c>
      <c r="K28" s="109">
        <v>116600</v>
      </c>
      <c r="L28" s="109">
        <v>151539</v>
      </c>
      <c r="M28" s="104">
        <f t="shared" si="2"/>
        <v>3399428</v>
      </c>
      <c r="N28" s="97"/>
    </row>
    <row r="29" spans="1:16" s="95" customFormat="1" ht="28.5" customHeight="1" x14ac:dyDescent="0.2">
      <c r="A29" s="151" t="s">
        <v>144</v>
      </c>
      <c r="B29" s="123" t="s">
        <v>107</v>
      </c>
      <c r="C29" s="124">
        <f>SUM(C23+C27+C28)</f>
        <v>2884376</v>
      </c>
      <c r="D29" s="124">
        <f t="shared" ref="D29:L29" si="7">SUM(D23+D27+D28)</f>
        <v>364597</v>
      </c>
      <c r="E29" s="124">
        <f t="shared" si="7"/>
        <v>488575</v>
      </c>
      <c r="F29" s="124">
        <f t="shared" si="7"/>
        <v>791730</v>
      </c>
      <c r="G29" s="124">
        <f t="shared" si="7"/>
        <v>1163040</v>
      </c>
      <c r="H29" s="124">
        <f t="shared" si="7"/>
        <v>764000</v>
      </c>
      <c r="I29" s="124">
        <f t="shared" si="7"/>
        <v>584777</v>
      </c>
      <c r="J29" s="124">
        <f t="shared" si="7"/>
        <v>338914</v>
      </c>
      <c r="K29" s="124">
        <f t="shared" si="7"/>
        <v>383483</v>
      </c>
      <c r="L29" s="124">
        <f t="shared" si="7"/>
        <v>692675</v>
      </c>
      <c r="M29" s="121">
        <f>SUM(C29:L29)+1</f>
        <v>8456168</v>
      </c>
      <c r="N29" s="98"/>
      <c r="O29" s="96"/>
      <c r="P29" s="96"/>
    </row>
    <row r="30" spans="1:16" s="95" customFormat="1" ht="28.5" customHeight="1" x14ac:dyDescent="0.2">
      <c r="B30" s="93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8"/>
      <c r="O30" s="96"/>
      <c r="P30" s="96"/>
    </row>
    <row r="31" spans="1:16" s="95" customFormat="1" ht="28.5" customHeight="1" x14ac:dyDescent="0.2">
      <c r="B31" s="93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8"/>
      <c r="O31" s="96"/>
      <c r="P31" s="96"/>
    </row>
    <row r="32" spans="1:16" s="95" customFormat="1" x14ac:dyDescent="0.2">
      <c r="B32" s="93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98"/>
      <c r="O32" s="96"/>
      <c r="P32" s="96"/>
    </row>
    <row r="33" spans="2:16" s="95" customFormat="1" x14ac:dyDescent="0.2">
      <c r="B33" s="93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8"/>
      <c r="O33" s="96"/>
      <c r="P33" s="96"/>
    </row>
    <row r="34" spans="2:16" s="95" customFormat="1" x14ac:dyDescent="0.2">
      <c r="B34" s="93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8"/>
      <c r="O34" s="96"/>
      <c r="P34" s="96"/>
    </row>
    <row r="35" spans="2:16" s="95" customFormat="1" x14ac:dyDescent="0.2">
      <c r="B35" s="93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8"/>
      <c r="O35" s="96"/>
      <c r="P35" s="96"/>
    </row>
    <row r="36" spans="2:16" s="95" customFormat="1" x14ac:dyDescent="0.2">
      <c r="B36" s="93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8"/>
      <c r="O36" s="96"/>
      <c r="P36" s="96"/>
    </row>
    <row r="37" spans="2:16" s="95" customFormat="1" x14ac:dyDescent="0.2">
      <c r="B37" s="93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8"/>
      <c r="O37" s="96"/>
      <c r="P37" s="96"/>
    </row>
    <row r="38" spans="2:16" s="95" customFormat="1" x14ac:dyDescent="0.2">
      <c r="B38" s="93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8"/>
      <c r="O38" s="96"/>
      <c r="P38" s="96"/>
    </row>
    <row r="39" spans="2:16" s="95" customFormat="1" x14ac:dyDescent="0.2">
      <c r="B39" s="93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8"/>
      <c r="O39" s="96"/>
      <c r="P39" s="96"/>
    </row>
    <row r="40" spans="2:16" s="95" customFormat="1" x14ac:dyDescent="0.2">
      <c r="B40" s="93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8"/>
      <c r="O40" s="96"/>
      <c r="P40" s="96"/>
    </row>
    <row r="41" spans="2:16" s="95" customFormat="1" x14ac:dyDescent="0.2">
      <c r="B41" s="93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8"/>
      <c r="O41" s="96"/>
      <c r="P41" s="96"/>
    </row>
    <row r="42" spans="2:16" s="95" customFormat="1" x14ac:dyDescent="0.2">
      <c r="B42" s="93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8"/>
      <c r="O42" s="96"/>
      <c r="P42" s="96"/>
    </row>
    <row r="43" spans="2:16" s="95" customFormat="1" x14ac:dyDescent="0.2">
      <c r="B43" s="93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8"/>
      <c r="O43" s="96"/>
      <c r="P43" s="96"/>
    </row>
    <row r="44" spans="2:16" s="95" customFormat="1" x14ac:dyDescent="0.2">
      <c r="B44" s="93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8"/>
      <c r="O44" s="96"/>
      <c r="P44" s="96"/>
    </row>
    <row r="45" spans="2:16" s="95" customFormat="1" x14ac:dyDescent="0.2">
      <c r="B45" s="93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8"/>
      <c r="O45" s="96"/>
      <c r="P45" s="96"/>
    </row>
    <row r="46" spans="2:16" s="95" customFormat="1" x14ac:dyDescent="0.2">
      <c r="B46" s="93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8"/>
      <c r="O46" s="96"/>
      <c r="P46" s="96"/>
    </row>
    <row r="47" spans="2:16" s="95" customFormat="1" x14ac:dyDescent="0.2">
      <c r="B47" s="93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8"/>
      <c r="O47" s="96"/>
      <c r="P47" s="96"/>
    </row>
    <row r="49" ht="15" customHeight="1" x14ac:dyDescent="0.2"/>
  </sheetData>
  <mergeCells count="2">
    <mergeCell ref="A1:M1"/>
    <mergeCell ref="L3:M3"/>
  </mergeCells>
  <printOptions horizontalCentered="1"/>
  <pageMargins left="0.15748031496062992" right="0.15748031496062992" top="0.23622047244094491" bottom="0.27559055118110237" header="0.15748031496062992" footer="0.19685039370078741"/>
  <pageSetup paperSize="9" scale="69" orientation="landscape" r:id="rId1"/>
  <headerFooter alignWithMargins="0">
    <oddHeader>&amp;L4. függelék a 6/2019.(V.2.)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36"/>
  <sheetViews>
    <sheetView workbookViewId="0">
      <selection activeCell="A5" sqref="A5:E5"/>
    </sheetView>
  </sheetViews>
  <sheetFormatPr defaultRowHeight="12.75" x14ac:dyDescent="0.2"/>
  <cols>
    <col min="1" max="1" width="4.5703125" style="63" customWidth="1"/>
    <col min="2" max="2" width="59.7109375" style="63" customWidth="1"/>
    <col min="3" max="5" width="13.140625" style="63" customWidth="1"/>
    <col min="6" max="9" width="9.140625" style="131"/>
    <col min="10" max="16384" width="9.140625" style="63"/>
  </cols>
  <sheetData>
    <row r="2" spans="1:9" x14ac:dyDescent="0.2">
      <c r="F2" s="126"/>
      <c r="G2" s="126"/>
      <c r="H2" s="126"/>
      <c r="I2" s="126"/>
    </row>
    <row r="4" spans="1:9" ht="15" customHeight="1" x14ac:dyDescent="0.2">
      <c r="A4" s="284" t="s">
        <v>108</v>
      </c>
      <c r="B4" s="284"/>
      <c r="C4" s="284"/>
      <c r="D4" s="284"/>
      <c r="E4" s="284"/>
      <c r="F4" s="127"/>
      <c r="G4" s="127"/>
      <c r="H4" s="127"/>
      <c r="I4" s="127"/>
    </row>
    <row r="5" spans="1:9" ht="15" customHeight="1" x14ac:dyDescent="0.2">
      <c r="A5" s="284" t="s">
        <v>109</v>
      </c>
      <c r="B5" s="284"/>
      <c r="C5" s="284"/>
      <c r="D5" s="284"/>
      <c r="E5" s="284"/>
      <c r="F5" s="129"/>
      <c r="G5" s="129"/>
      <c r="H5" s="129"/>
      <c r="I5" s="129"/>
    </row>
    <row r="6" spans="1:9" x14ac:dyDescent="0.2">
      <c r="B6" s="128"/>
      <c r="C6" s="128"/>
      <c r="D6" s="130"/>
      <c r="E6" s="130"/>
      <c r="F6" s="129"/>
      <c r="G6" s="129"/>
      <c r="H6" s="129"/>
      <c r="I6" s="129"/>
    </row>
    <row r="7" spans="1:9" ht="12.75" customHeight="1" x14ac:dyDescent="0.2">
      <c r="D7" s="285" t="s">
        <v>0</v>
      </c>
      <c r="E7" s="285"/>
    </row>
    <row r="8" spans="1:9" ht="25.5" customHeight="1" x14ac:dyDescent="0.2">
      <c r="A8" s="169" t="s">
        <v>110</v>
      </c>
      <c r="B8" s="170" t="s">
        <v>98</v>
      </c>
      <c r="C8" s="171" t="s">
        <v>194</v>
      </c>
      <c r="D8" s="172" t="s">
        <v>195</v>
      </c>
      <c r="E8" s="172" t="s">
        <v>196</v>
      </c>
      <c r="F8" s="132"/>
      <c r="G8" s="132"/>
      <c r="H8" s="132"/>
      <c r="I8" s="132"/>
    </row>
    <row r="9" spans="1:9" ht="15" customHeight="1" x14ac:dyDescent="0.2">
      <c r="A9" s="133" t="s">
        <v>7</v>
      </c>
      <c r="B9" s="134" t="s">
        <v>111</v>
      </c>
      <c r="C9" s="135">
        <v>870800</v>
      </c>
      <c r="D9" s="135">
        <v>870800</v>
      </c>
      <c r="E9" s="135">
        <f t="shared" ref="E9" si="0">+D9</f>
        <v>870800</v>
      </c>
      <c r="F9" s="136"/>
      <c r="G9" s="136"/>
      <c r="H9" s="136"/>
      <c r="I9" s="136"/>
    </row>
    <row r="10" spans="1:9" ht="15" customHeight="1" x14ac:dyDescent="0.2">
      <c r="A10" s="133" t="s">
        <v>10</v>
      </c>
      <c r="B10" s="137" t="s">
        <v>112</v>
      </c>
      <c r="C10" s="135"/>
      <c r="D10" s="138"/>
      <c r="E10" s="138"/>
      <c r="F10" s="136"/>
      <c r="G10" s="136"/>
      <c r="H10" s="136"/>
      <c r="I10" s="136"/>
    </row>
    <row r="11" spans="1:9" ht="15" customHeight="1" x14ac:dyDescent="0.2">
      <c r="A11" s="133" t="s">
        <v>13</v>
      </c>
      <c r="B11" s="137" t="s">
        <v>113</v>
      </c>
      <c r="C11" s="135">
        <v>1500</v>
      </c>
      <c r="D11" s="138"/>
      <c r="E11" s="138"/>
      <c r="F11" s="136"/>
      <c r="G11" s="136"/>
      <c r="H11" s="136"/>
      <c r="I11" s="136"/>
    </row>
    <row r="12" spans="1:9" ht="38.25" customHeight="1" x14ac:dyDescent="0.2">
      <c r="A12" s="133" t="s">
        <v>16</v>
      </c>
      <c r="B12" s="139" t="s">
        <v>114</v>
      </c>
      <c r="C12" s="140">
        <v>35000</v>
      </c>
      <c r="D12" s="140">
        <f>+C12</f>
        <v>35000</v>
      </c>
      <c r="E12" s="140">
        <f t="shared" ref="E12" si="1">+D12</f>
        <v>35000</v>
      </c>
      <c r="F12" s="136"/>
      <c r="G12" s="136"/>
      <c r="H12" s="136"/>
      <c r="I12" s="136"/>
    </row>
    <row r="13" spans="1:9" ht="15" customHeight="1" x14ac:dyDescent="0.2">
      <c r="A13" s="133" t="s">
        <v>19</v>
      </c>
      <c r="B13" s="141" t="s">
        <v>115</v>
      </c>
      <c r="C13" s="141"/>
      <c r="D13" s="142"/>
      <c r="E13" s="138"/>
      <c r="F13" s="136"/>
      <c r="G13" s="136"/>
      <c r="H13" s="136"/>
      <c r="I13" s="136"/>
    </row>
    <row r="14" spans="1:9" ht="15" customHeight="1" x14ac:dyDescent="0.2">
      <c r="A14" s="133" t="s">
        <v>84</v>
      </c>
      <c r="B14" s="143" t="s">
        <v>116</v>
      </c>
      <c r="C14" s="143"/>
      <c r="D14" s="138"/>
      <c r="E14" s="138"/>
      <c r="F14" s="136"/>
      <c r="G14" s="136"/>
      <c r="H14" s="136"/>
      <c r="I14" s="136"/>
    </row>
    <row r="15" spans="1:9" ht="15" customHeight="1" x14ac:dyDescent="0.2">
      <c r="A15" s="133" t="s">
        <v>85</v>
      </c>
      <c r="B15" s="143" t="s">
        <v>117</v>
      </c>
      <c r="C15" s="143"/>
      <c r="D15" s="138"/>
      <c r="E15" s="138"/>
      <c r="F15" s="136"/>
      <c r="G15" s="136"/>
      <c r="H15" s="136"/>
      <c r="I15" s="136"/>
    </row>
    <row r="16" spans="1:9" ht="15" customHeight="1" x14ac:dyDescent="0.2">
      <c r="A16" s="173" t="s">
        <v>87</v>
      </c>
      <c r="B16" s="174" t="s">
        <v>118</v>
      </c>
      <c r="C16" s="175">
        <f>SUM(C9:C15)</f>
        <v>907300</v>
      </c>
      <c r="D16" s="175">
        <f t="shared" ref="D16:E16" si="2">SUM(D9:D15)</f>
        <v>905800</v>
      </c>
      <c r="E16" s="175">
        <f t="shared" si="2"/>
        <v>905800</v>
      </c>
      <c r="F16" s="136"/>
      <c r="G16" s="136"/>
      <c r="H16" s="136"/>
      <c r="I16" s="136"/>
    </row>
    <row r="17" spans="1:9" ht="15" customHeight="1" x14ac:dyDescent="0.2">
      <c r="A17" s="176" t="s">
        <v>88</v>
      </c>
      <c r="B17" s="177" t="s">
        <v>119</v>
      </c>
      <c r="C17" s="178">
        <f>+C16/2</f>
        <v>453650</v>
      </c>
      <c r="D17" s="178">
        <f t="shared" ref="D17:E17" si="3">+D16/2</f>
        <v>452900</v>
      </c>
      <c r="E17" s="178">
        <f t="shared" si="3"/>
        <v>452900</v>
      </c>
      <c r="F17" s="136"/>
      <c r="G17" s="136"/>
      <c r="H17" s="136"/>
      <c r="I17" s="136"/>
    </row>
    <row r="18" spans="1:9" ht="26.25" customHeight="1" x14ac:dyDescent="0.2">
      <c r="A18" s="133" t="s">
        <v>120</v>
      </c>
      <c r="B18" s="144" t="s">
        <v>121</v>
      </c>
      <c r="C18" s="145">
        <f>SUM(C19:C25)</f>
        <v>57860</v>
      </c>
      <c r="D18" s="145">
        <f>SUM(D19:D25)</f>
        <v>68637</v>
      </c>
      <c r="E18" s="145">
        <f>SUM(E19:E25)</f>
        <v>72696</v>
      </c>
      <c r="F18" s="136"/>
      <c r="G18" s="136"/>
      <c r="H18" s="136"/>
      <c r="I18" s="136"/>
    </row>
    <row r="19" spans="1:9" ht="15" customHeight="1" x14ac:dyDescent="0.2">
      <c r="A19" s="133" t="s">
        <v>122</v>
      </c>
      <c r="B19" s="146" t="s">
        <v>123</v>
      </c>
      <c r="C19" s="147">
        <v>57860</v>
      </c>
      <c r="D19" s="147">
        <v>68637</v>
      </c>
      <c r="E19" s="147">
        <v>72696</v>
      </c>
      <c r="F19" s="136"/>
      <c r="G19" s="136"/>
      <c r="H19" s="136"/>
      <c r="I19" s="136"/>
    </row>
    <row r="20" spans="1:9" ht="15" customHeight="1" x14ac:dyDescent="0.2">
      <c r="A20" s="133" t="s">
        <v>124</v>
      </c>
      <c r="B20" s="143" t="s">
        <v>125</v>
      </c>
      <c r="C20" s="138"/>
      <c r="D20" s="138"/>
      <c r="E20" s="138"/>
      <c r="F20" s="136"/>
      <c r="G20" s="136"/>
      <c r="H20" s="136"/>
      <c r="I20" s="136"/>
    </row>
    <row r="21" spans="1:9" ht="15" customHeight="1" x14ac:dyDescent="0.2">
      <c r="A21" s="133" t="s">
        <v>126</v>
      </c>
      <c r="B21" s="143" t="s">
        <v>127</v>
      </c>
      <c r="C21" s="148"/>
      <c r="D21" s="148"/>
      <c r="E21" s="148"/>
      <c r="F21" s="136"/>
      <c r="G21" s="136"/>
      <c r="H21" s="136"/>
      <c r="I21" s="136"/>
    </row>
    <row r="22" spans="1:9" ht="15" customHeight="1" x14ac:dyDescent="0.2">
      <c r="A22" s="133" t="s">
        <v>128</v>
      </c>
      <c r="B22" s="143" t="s">
        <v>129</v>
      </c>
      <c r="C22" s="143"/>
      <c r="D22" s="138"/>
      <c r="E22" s="138"/>
      <c r="F22" s="136"/>
      <c r="G22" s="136"/>
      <c r="H22" s="136"/>
      <c r="I22" s="136"/>
    </row>
    <row r="23" spans="1:9" ht="15" customHeight="1" x14ac:dyDescent="0.2">
      <c r="A23" s="133" t="s">
        <v>130</v>
      </c>
      <c r="B23" s="143" t="s">
        <v>131</v>
      </c>
      <c r="C23" s="143"/>
      <c r="D23" s="138"/>
      <c r="E23" s="138"/>
      <c r="F23" s="136"/>
      <c r="G23" s="136"/>
      <c r="H23" s="136"/>
      <c r="I23" s="136"/>
    </row>
    <row r="24" spans="1:9" ht="15" customHeight="1" x14ac:dyDescent="0.2">
      <c r="A24" s="133" t="s">
        <v>132</v>
      </c>
      <c r="B24" s="143" t="s">
        <v>133</v>
      </c>
      <c r="C24" s="143"/>
      <c r="D24" s="138"/>
      <c r="E24" s="138"/>
      <c r="F24" s="136"/>
      <c r="G24" s="136"/>
      <c r="H24" s="136"/>
      <c r="I24" s="136"/>
    </row>
    <row r="25" spans="1:9" ht="15" customHeight="1" x14ac:dyDescent="0.2">
      <c r="A25" s="133" t="s">
        <v>134</v>
      </c>
      <c r="B25" s="143" t="s">
        <v>135</v>
      </c>
      <c r="C25" s="143"/>
      <c r="D25" s="138"/>
      <c r="E25" s="138"/>
      <c r="F25" s="136"/>
      <c r="G25" s="136"/>
      <c r="H25" s="136"/>
      <c r="I25" s="136"/>
    </row>
    <row r="26" spans="1:9" ht="27.75" customHeight="1" x14ac:dyDescent="0.2">
      <c r="A26" s="176" t="s">
        <v>136</v>
      </c>
      <c r="B26" s="179" t="s">
        <v>137</v>
      </c>
      <c r="C26" s="180">
        <f>SUM(C27:C33)</f>
        <v>2138</v>
      </c>
      <c r="D26" s="180">
        <f>SUM(D27:D33)</f>
        <v>2138</v>
      </c>
      <c r="E26" s="180">
        <f>SUM(E27:E33)</f>
        <v>0</v>
      </c>
      <c r="F26" s="136"/>
      <c r="G26" s="136"/>
      <c r="H26" s="136"/>
      <c r="I26" s="136"/>
    </row>
    <row r="27" spans="1:9" ht="15" customHeight="1" x14ac:dyDescent="0.2">
      <c r="A27" s="133" t="s">
        <v>138</v>
      </c>
      <c r="B27" s="146" t="s">
        <v>123</v>
      </c>
      <c r="C27" s="149"/>
      <c r="D27" s="149"/>
      <c r="E27" s="149"/>
      <c r="F27" s="136"/>
      <c r="G27" s="136"/>
      <c r="H27" s="136"/>
      <c r="I27" s="136"/>
    </row>
    <row r="28" spans="1:9" ht="15" customHeight="1" x14ac:dyDescent="0.2">
      <c r="A28" s="133" t="s">
        <v>139</v>
      </c>
      <c r="B28" s="143" t="s">
        <v>125</v>
      </c>
      <c r="C28" s="149"/>
      <c r="D28" s="149"/>
      <c r="E28" s="149"/>
      <c r="F28" s="136"/>
      <c r="G28" s="136"/>
      <c r="H28" s="136"/>
      <c r="I28" s="136"/>
    </row>
    <row r="29" spans="1:9" ht="15" customHeight="1" x14ac:dyDescent="0.2">
      <c r="A29" s="133" t="s">
        <v>140</v>
      </c>
      <c r="B29" s="143" t="s">
        <v>127</v>
      </c>
      <c r="C29" s="149"/>
      <c r="D29" s="149"/>
      <c r="E29" s="149"/>
      <c r="F29" s="136"/>
      <c r="G29" s="136"/>
      <c r="H29" s="136"/>
      <c r="I29" s="136"/>
    </row>
    <row r="30" spans="1:9" ht="15" customHeight="1" x14ac:dyDescent="0.2">
      <c r="A30" s="133" t="s">
        <v>141</v>
      </c>
      <c r="B30" s="143" t="s">
        <v>129</v>
      </c>
      <c r="C30" s="149"/>
      <c r="D30" s="149"/>
      <c r="E30" s="149"/>
      <c r="F30" s="136"/>
      <c r="G30" s="136"/>
      <c r="H30" s="136"/>
      <c r="I30" s="136"/>
    </row>
    <row r="31" spans="1:9" ht="15" customHeight="1" x14ac:dyDescent="0.2">
      <c r="A31" s="133" t="s">
        <v>142</v>
      </c>
      <c r="B31" s="143" t="s">
        <v>131</v>
      </c>
      <c r="C31" s="148">
        <v>2138</v>
      </c>
      <c r="D31" s="148">
        <v>2138</v>
      </c>
      <c r="E31" s="148">
        <v>0</v>
      </c>
      <c r="F31" s="136"/>
      <c r="G31" s="136"/>
      <c r="H31" s="136"/>
      <c r="I31" s="136"/>
    </row>
    <row r="32" spans="1:9" ht="15" customHeight="1" x14ac:dyDescent="0.2">
      <c r="A32" s="133" t="s">
        <v>143</v>
      </c>
      <c r="B32" s="143" t="s">
        <v>133</v>
      </c>
      <c r="C32" s="150"/>
      <c r="D32" s="150"/>
      <c r="E32" s="150"/>
      <c r="F32" s="136"/>
      <c r="G32" s="136"/>
      <c r="H32" s="136"/>
      <c r="I32" s="136"/>
    </row>
    <row r="33" spans="1:9" ht="15" customHeight="1" x14ac:dyDescent="0.2">
      <c r="A33" s="133" t="s">
        <v>144</v>
      </c>
      <c r="B33" s="143" t="s">
        <v>135</v>
      </c>
      <c r="C33" s="150"/>
      <c r="D33" s="150"/>
      <c r="E33" s="150"/>
      <c r="F33" s="136"/>
      <c r="G33" s="136"/>
      <c r="H33" s="136"/>
      <c r="I33" s="136"/>
    </row>
    <row r="34" spans="1:9" ht="15" customHeight="1" x14ac:dyDescent="0.25">
      <c r="A34" s="176" t="s">
        <v>145</v>
      </c>
      <c r="B34" s="181" t="s">
        <v>146</v>
      </c>
      <c r="C34" s="182">
        <f>+C18+C26</f>
        <v>59998</v>
      </c>
      <c r="D34" s="182">
        <f>+D18+D26</f>
        <v>70775</v>
      </c>
      <c r="E34" s="182">
        <f>+E18+E26</f>
        <v>72696</v>
      </c>
      <c r="F34" s="136"/>
      <c r="G34" s="136"/>
      <c r="H34" s="136"/>
      <c r="I34" s="136"/>
    </row>
    <row r="35" spans="1:9" ht="15" customHeight="1" x14ac:dyDescent="0.2">
      <c r="A35" s="173" t="s">
        <v>147</v>
      </c>
      <c r="B35" s="183" t="s">
        <v>148</v>
      </c>
      <c r="C35" s="184">
        <f>C17-C34</f>
        <v>393652</v>
      </c>
      <c r="D35" s="184">
        <f t="shared" ref="D35:E35" si="4">D17-D34</f>
        <v>382125</v>
      </c>
      <c r="E35" s="184">
        <f t="shared" si="4"/>
        <v>380204</v>
      </c>
    </row>
    <row r="36" spans="1:9" ht="15" customHeight="1" x14ac:dyDescent="0.2"/>
  </sheetData>
  <mergeCells count="3">
    <mergeCell ref="A4:E4"/>
    <mergeCell ref="A5:E5"/>
    <mergeCell ref="D7:E7"/>
  </mergeCells>
  <printOptions horizontalCentered="1"/>
  <pageMargins left="0.15748031496062992" right="0.15748031496062992" top="0.27559055118110237" bottom="0.43307086614173229" header="0.15748031496062992" footer="0.31496062992125984"/>
  <pageSetup paperSize="9" scale="75" orientation="portrait" r:id="rId1"/>
  <headerFooter alignWithMargins="0">
    <oddHeader>&amp;L5. függelék a 6/2019.(V.2.)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workbookViewId="0">
      <selection activeCell="C18" sqref="C18"/>
    </sheetView>
  </sheetViews>
  <sheetFormatPr defaultRowHeight="15" x14ac:dyDescent="0.25"/>
  <cols>
    <col min="1" max="1" width="5.85546875" style="152" customWidth="1"/>
    <col min="2" max="2" width="46.42578125" style="152" customWidth="1"/>
    <col min="3" max="3" width="26.42578125" style="153" customWidth="1"/>
    <col min="4" max="4" width="20.5703125" style="152" customWidth="1"/>
    <col min="5" max="16384" width="9.140625" style="152"/>
  </cols>
  <sheetData>
    <row r="1" spans="1:4" x14ac:dyDescent="0.25">
      <c r="A1" s="154"/>
      <c r="B1" s="154"/>
      <c r="C1" s="155"/>
      <c r="D1" s="154"/>
    </row>
    <row r="2" spans="1:4" x14ac:dyDescent="0.25">
      <c r="A2" s="286" t="s">
        <v>158</v>
      </c>
      <c r="B2" s="286"/>
      <c r="C2" s="286"/>
      <c r="D2" s="154"/>
    </row>
    <row r="3" spans="1:4" x14ac:dyDescent="0.25">
      <c r="A3" s="167"/>
      <c r="B3" s="167"/>
      <c r="C3" s="167"/>
      <c r="D3" s="154"/>
    </row>
    <row r="4" spans="1:4" x14ac:dyDescent="0.25">
      <c r="A4" s="167"/>
      <c r="B4" s="167"/>
      <c r="C4" s="167"/>
      <c r="D4" s="154"/>
    </row>
    <row r="5" spans="1:4" x14ac:dyDescent="0.25">
      <c r="A5" s="159"/>
      <c r="B5" s="159"/>
      <c r="C5" s="168" t="s">
        <v>198</v>
      </c>
      <c r="D5" s="154"/>
    </row>
    <row r="6" spans="1:4" ht="30" customHeight="1" x14ac:dyDescent="0.25">
      <c r="A6" s="160" t="s">
        <v>110</v>
      </c>
      <c r="B6" s="161" t="s">
        <v>98</v>
      </c>
      <c r="C6" s="162" t="s">
        <v>159</v>
      </c>
      <c r="D6" s="156"/>
    </row>
    <row r="7" spans="1:4" x14ac:dyDescent="0.25">
      <c r="A7" s="163">
        <v>1</v>
      </c>
      <c r="B7" s="163" t="s">
        <v>152</v>
      </c>
      <c r="C7" s="164">
        <v>3689631045</v>
      </c>
      <c r="D7" s="154"/>
    </row>
    <row r="8" spans="1:4" x14ac:dyDescent="0.25">
      <c r="A8" s="157">
        <v>2</v>
      </c>
      <c r="B8" s="157" t="s">
        <v>153</v>
      </c>
      <c r="C8" s="158">
        <v>-6570407372</v>
      </c>
      <c r="D8" s="154"/>
    </row>
    <row r="9" spans="1:4" x14ac:dyDescent="0.25">
      <c r="A9" s="157">
        <v>3</v>
      </c>
      <c r="B9" s="157" t="s">
        <v>154</v>
      </c>
      <c r="C9" s="158">
        <v>9996692477</v>
      </c>
      <c r="D9" s="154"/>
    </row>
    <row r="10" spans="1:4" x14ac:dyDescent="0.25">
      <c r="A10" s="157">
        <v>4</v>
      </c>
      <c r="B10" s="157" t="s">
        <v>43</v>
      </c>
      <c r="C10" s="158">
        <v>-3399428793</v>
      </c>
      <c r="D10" s="154"/>
    </row>
    <row r="11" spans="1:4" x14ac:dyDescent="0.25">
      <c r="A11" s="157">
        <v>5</v>
      </c>
      <c r="B11" s="157" t="s">
        <v>155</v>
      </c>
      <c r="C11" s="158">
        <v>-63155914</v>
      </c>
      <c r="D11" s="154"/>
    </row>
    <row r="12" spans="1:4" x14ac:dyDescent="0.25">
      <c r="A12" s="165">
        <v>6</v>
      </c>
      <c r="B12" s="165" t="s">
        <v>156</v>
      </c>
      <c r="C12" s="166">
        <f>SUM(C8:C11)</f>
        <v>-36299602</v>
      </c>
      <c r="D12" s="154"/>
    </row>
    <row r="13" spans="1:4" x14ac:dyDescent="0.25">
      <c r="A13" s="163">
        <v>7</v>
      </c>
      <c r="B13" s="163" t="s">
        <v>157</v>
      </c>
      <c r="C13" s="164">
        <v>3653331443</v>
      </c>
      <c r="D13" s="154"/>
    </row>
    <row r="14" spans="1:4" x14ac:dyDescent="0.25">
      <c r="A14" s="154"/>
      <c r="B14" s="154"/>
      <c r="C14" s="155"/>
      <c r="D14" s="154"/>
    </row>
    <row r="15" spans="1:4" x14ac:dyDescent="0.25">
      <c r="A15" s="154"/>
      <c r="B15" s="154" t="s">
        <v>151</v>
      </c>
      <c r="C15" s="155" t="s">
        <v>151</v>
      </c>
      <c r="D15" s="154"/>
    </row>
    <row r="16" spans="1:4" x14ac:dyDescent="0.25">
      <c r="A16" s="154" t="s">
        <v>151</v>
      </c>
      <c r="B16" s="154"/>
      <c r="C16" s="155"/>
      <c r="D16" s="154"/>
    </row>
    <row r="17" spans="1:4" x14ac:dyDescent="0.25">
      <c r="A17" s="154"/>
      <c r="B17" s="154"/>
      <c r="C17" s="155"/>
      <c r="D17" s="154"/>
    </row>
    <row r="18" spans="1:4" x14ac:dyDescent="0.25">
      <c r="A18" s="154"/>
      <c r="B18" s="154"/>
      <c r="C18" s="155"/>
      <c r="D18" s="154"/>
    </row>
    <row r="19" spans="1:4" x14ac:dyDescent="0.25">
      <c r="A19" s="154"/>
      <c r="B19" s="154"/>
      <c r="C19" s="155"/>
      <c r="D19" s="154"/>
    </row>
  </sheetData>
  <sheetProtection formatCells="0" formatColumns="0" formatRows="0" insertColumns="0" insertRows="0" insertHyperlinks="0" deleteColumns="0" deleteRows="0" sort="0" autoFilter="0" pivotTables="0"/>
  <mergeCells count="1"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Header>&amp;L6. függelék a 6/2019.(V.2.)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workbookViewId="0">
      <selection activeCell="A3" sqref="A3"/>
    </sheetView>
  </sheetViews>
  <sheetFormatPr defaultColWidth="9.140625" defaultRowHeight="12.75" x14ac:dyDescent="0.2"/>
  <cols>
    <col min="1" max="1" width="32.5703125" style="63" customWidth="1"/>
    <col min="2" max="2" width="22.5703125" style="63" customWidth="1"/>
    <col min="3" max="3" width="27.42578125" style="63" customWidth="1"/>
    <col min="4" max="4" width="26.28515625" style="63" customWidth="1"/>
    <col min="5" max="256" width="9.140625" style="63"/>
    <col min="257" max="257" width="32.5703125" style="63" customWidth="1"/>
    <col min="258" max="258" width="22.5703125" style="63" customWidth="1"/>
    <col min="259" max="259" width="27.42578125" style="63" customWidth="1"/>
    <col min="260" max="260" width="26.28515625" style="63" customWidth="1"/>
    <col min="261" max="512" width="9.140625" style="63"/>
    <col min="513" max="513" width="32.5703125" style="63" customWidth="1"/>
    <col min="514" max="514" width="22.5703125" style="63" customWidth="1"/>
    <col min="515" max="515" width="27.42578125" style="63" customWidth="1"/>
    <col min="516" max="516" width="26.28515625" style="63" customWidth="1"/>
    <col min="517" max="768" width="9.140625" style="63"/>
    <col min="769" max="769" width="32.5703125" style="63" customWidth="1"/>
    <col min="770" max="770" width="22.5703125" style="63" customWidth="1"/>
    <col min="771" max="771" width="27.42578125" style="63" customWidth="1"/>
    <col min="772" max="772" width="26.28515625" style="63" customWidth="1"/>
    <col min="773" max="1024" width="9.140625" style="63"/>
    <col min="1025" max="1025" width="32.5703125" style="63" customWidth="1"/>
    <col min="1026" max="1026" width="22.5703125" style="63" customWidth="1"/>
    <col min="1027" max="1027" width="27.42578125" style="63" customWidth="1"/>
    <col min="1028" max="1028" width="26.28515625" style="63" customWidth="1"/>
    <col min="1029" max="1280" width="9.140625" style="63"/>
    <col min="1281" max="1281" width="32.5703125" style="63" customWidth="1"/>
    <col min="1282" max="1282" width="22.5703125" style="63" customWidth="1"/>
    <col min="1283" max="1283" width="27.42578125" style="63" customWidth="1"/>
    <col min="1284" max="1284" width="26.28515625" style="63" customWidth="1"/>
    <col min="1285" max="1536" width="9.140625" style="63"/>
    <col min="1537" max="1537" width="32.5703125" style="63" customWidth="1"/>
    <col min="1538" max="1538" width="22.5703125" style="63" customWidth="1"/>
    <col min="1539" max="1539" width="27.42578125" style="63" customWidth="1"/>
    <col min="1540" max="1540" width="26.28515625" style="63" customWidth="1"/>
    <col min="1541" max="1792" width="9.140625" style="63"/>
    <col min="1793" max="1793" width="32.5703125" style="63" customWidth="1"/>
    <col min="1794" max="1794" width="22.5703125" style="63" customWidth="1"/>
    <col min="1795" max="1795" width="27.42578125" style="63" customWidth="1"/>
    <col min="1796" max="1796" width="26.28515625" style="63" customWidth="1"/>
    <col min="1797" max="2048" width="9.140625" style="63"/>
    <col min="2049" max="2049" width="32.5703125" style="63" customWidth="1"/>
    <col min="2050" max="2050" width="22.5703125" style="63" customWidth="1"/>
    <col min="2051" max="2051" width="27.42578125" style="63" customWidth="1"/>
    <col min="2052" max="2052" width="26.28515625" style="63" customWidth="1"/>
    <col min="2053" max="2304" width="9.140625" style="63"/>
    <col min="2305" max="2305" width="32.5703125" style="63" customWidth="1"/>
    <col min="2306" max="2306" width="22.5703125" style="63" customWidth="1"/>
    <col min="2307" max="2307" width="27.42578125" style="63" customWidth="1"/>
    <col min="2308" max="2308" width="26.28515625" style="63" customWidth="1"/>
    <col min="2309" max="2560" width="9.140625" style="63"/>
    <col min="2561" max="2561" width="32.5703125" style="63" customWidth="1"/>
    <col min="2562" max="2562" width="22.5703125" style="63" customWidth="1"/>
    <col min="2563" max="2563" width="27.42578125" style="63" customWidth="1"/>
    <col min="2564" max="2564" width="26.28515625" style="63" customWidth="1"/>
    <col min="2565" max="2816" width="9.140625" style="63"/>
    <col min="2817" max="2817" width="32.5703125" style="63" customWidth="1"/>
    <col min="2818" max="2818" width="22.5703125" style="63" customWidth="1"/>
    <col min="2819" max="2819" width="27.42578125" style="63" customWidth="1"/>
    <col min="2820" max="2820" width="26.28515625" style="63" customWidth="1"/>
    <col min="2821" max="3072" width="9.140625" style="63"/>
    <col min="3073" max="3073" width="32.5703125" style="63" customWidth="1"/>
    <col min="3074" max="3074" width="22.5703125" style="63" customWidth="1"/>
    <col min="3075" max="3075" width="27.42578125" style="63" customWidth="1"/>
    <col min="3076" max="3076" width="26.28515625" style="63" customWidth="1"/>
    <col min="3077" max="3328" width="9.140625" style="63"/>
    <col min="3329" max="3329" width="32.5703125" style="63" customWidth="1"/>
    <col min="3330" max="3330" width="22.5703125" style="63" customWidth="1"/>
    <col min="3331" max="3331" width="27.42578125" style="63" customWidth="1"/>
    <col min="3332" max="3332" width="26.28515625" style="63" customWidth="1"/>
    <col min="3333" max="3584" width="9.140625" style="63"/>
    <col min="3585" max="3585" width="32.5703125" style="63" customWidth="1"/>
    <col min="3586" max="3586" width="22.5703125" style="63" customWidth="1"/>
    <col min="3587" max="3587" width="27.42578125" style="63" customWidth="1"/>
    <col min="3588" max="3588" width="26.28515625" style="63" customWidth="1"/>
    <col min="3589" max="3840" width="9.140625" style="63"/>
    <col min="3841" max="3841" width="32.5703125" style="63" customWidth="1"/>
    <col min="3842" max="3842" width="22.5703125" style="63" customWidth="1"/>
    <col min="3843" max="3843" width="27.42578125" style="63" customWidth="1"/>
    <col min="3844" max="3844" width="26.28515625" style="63" customWidth="1"/>
    <col min="3845" max="4096" width="9.140625" style="63"/>
    <col min="4097" max="4097" width="32.5703125" style="63" customWidth="1"/>
    <col min="4098" max="4098" width="22.5703125" style="63" customWidth="1"/>
    <col min="4099" max="4099" width="27.42578125" style="63" customWidth="1"/>
    <col min="4100" max="4100" width="26.28515625" style="63" customWidth="1"/>
    <col min="4101" max="4352" width="9.140625" style="63"/>
    <col min="4353" max="4353" width="32.5703125" style="63" customWidth="1"/>
    <col min="4354" max="4354" width="22.5703125" style="63" customWidth="1"/>
    <col min="4355" max="4355" width="27.42578125" style="63" customWidth="1"/>
    <col min="4356" max="4356" width="26.28515625" style="63" customWidth="1"/>
    <col min="4357" max="4608" width="9.140625" style="63"/>
    <col min="4609" max="4609" width="32.5703125" style="63" customWidth="1"/>
    <col min="4610" max="4610" width="22.5703125" style="63" customWidth="1"/>
    <col min="4611" max="4611" width="27.42578125" style="63" customWidth="1"/>
    <col min="4612" max="4612" width="26.28515625" style="63" customWidth="1"/>
    <col min="4613" max="4864" width="9.140625" style="63"/>
    <col min="4865" max="4865" width="32.5703125" style="63" customWidth="1"/>
    <col min="4866" max="4866" width="22.5703125" style="63" customWidth="1"/>
    <col min="4867" max="4867" width="27.42578125" style="63" customWidth="1"/>
    <col min="4868" max="4868" width="26.28515625" style="63" customWidth="1"/>
    <col min="4869" max="5120" width="9.140625" style="63"/>
    <col min="5121" max="5121" width="32.5703125" style="63" customWidth="1"/>
    <col min="5122" max="5122" width="22.5703125" style="63" customWidth="1"/>
    <col min="5123" max="5123" width="27.42578125" style="63" customWidth="1"/>
    <col min="5124" max="5124" width="26.28515625" style="63" customWidth="1"/>
    <col min="5125" max="5376" width="9.140625" style="63"/>
    <col min="5377" max="5377" width="32.5703125" style="63" customWidth="1"/>
    <col min="5378" max="5378" width="22.5703125" style="63" customWidth="1"/>
    <col min="5379" max="5379" width="27.42578125" style="63" customWidth="1"/>
    <col min="5380" max="5380" width="26.28515625" style="63" customWidth="1"/>
    <col min="5381" max="5632" width="9.140625" style="63"/>
    <col min="5633" max="5633" width="32.5703125" style="63" customWidth="1"/>
    <col min="5634" max="5634" width="22.5703125" style="63" customWidth="1"/>
    <col min="5635" max="5635" width="27.42578125" style="63" customWidth="1"/>
    <col min="5636" max="5636" width="26.28515625" style="63" customWidth="1"/>
    <col min="5637" max="5888" width="9.140625" style="63"/>
    <col min="5889" max="5889" width="32.5703125" style="63" customWidth="1"/>
    <col min="5890" max="5890" width="22.5703125" style="63" customWidth="1"/>
    <col min="5891" max="5891" width="27.42578125" style="63" customWidth="1"/>
    <col min="5892" max="5892" width="26.28515625" style="63" customWidth="1"/>
    <col min="5893" max="6144" width="9.140625" style="63"/>
    <col min="6145" max="6145" width="32.5703125" style="63" customWidth="1"/>
    <col min="6146" max="6146" width="22.5703125" style="63" customWidth="1"/>
    <col min="6147" max="6147" width="27.42578125" style="63" customWidth="1"/>
    <col min="6148" max="6148" width="26.28515625" style="63" customWidth="1"/>
    <col min="6149" max="6400" width="9.140625" style="63"/>
    <col min="6401" max="6401" width="32.5703125" style="63" customWidth="1"/>
    <col min="6402" max="6402" width="22.5703125" style="63" customWidth="1"/>
    <col min="6403" max="6403" width="27.42578125" style="63" customWidth="1"/>
    <col min="6404" max="6404" width="26.28515625" style="63" customWidth="1"/>
    <col min="6405" max="6656" width="9.140625" style="63"/>
    <col min="6657" max="6657" width="32.5703125" style="63" customWidth="1"/>
    <col min="6658" max="6658" width="22.5703125" style="63" customWidth="1"/>
    <col min="6659" max="6659" width="27.42578125" style="63" customWidth="1"/>
    <col min="6660" max="6660" width="26.28515625" style="63" customWidth="1"/>
    <col min="6661" max="6912" width="9.140625" style="63"/>
    <col min="6913" max="6913" width="32.5703125" style="63" customWidth="1"/>
    <col min="6914" max="6914" width="22.5703125" style="63" customWidth="1"/>
    <col min="6915" max="6915" width="27.42578125" style="63" customWidth="1"/>
    <col min="6916" max="6916" width="26.28515625" style="63" customWidth="1"/>
    <col min="6917" max="7168" width="9.140625" style="63"/>
    <col min="7169" max="7169" width="32.5703125" style="63" customWidth="1"/>
    <col min="7170" max="7170" width="22.5703125" style="63" customWidth="1"/>
    <col min="7171" max="7171" width="27.42578125" style="63" customWidth="1"/>
    <col min="7172" max="7172" width="26.28515625" style="63" customWidth="1"/>
    <col min="7173" max="7424" width="9.140625" style="63"/>
    <col min="7425" max="7425" width="32.5703125" style="63" customWidth="1"/>
    <col min="7426" max="7426" width="22.5703125" style="63" customWidth="1"/>
    <col min="7427" max="7427" width="27.42578125" style="63" customWidth="1"/>
    <col min="7428" max="7428" width="26.28515625" style="63" customWidth="1"/>
    <col min="7429" max="7680" width="9.140625" style="63"/>
    <col min="7681" max="7681" width="32.5703125" style="63" customWidth="1"/>
    <col min="7682" max="7682" width="22.5703125" style="63" customWidth="1"/>
    <col min="7683" max="7683" width="27.42578125" style="63" customWidth="1"/>
    <col min="7684" max="7684" width="26.28515625" style="63" customWidth="1"/>
    <col min="7685" max="7936" width="9.140625" style="63"/>
    <col min="7937" max="7937" width="32.5703125" style="63" customWidth="1"/>
    <col min="7938" max="7938" width="22.5703125" style="63" customWidth="1"/>
    <col min="7939" max="7939" width="27.42578125" style="63" customWidth="1"/>
    <col min="7940" max="7940" width="26.28515625" style="63" customWidth="1"/>
    <col min="7941" max="8192" width="9.140625" style="63"/>
    <col min="8193" max="8193" width="32.5703125" style="63" customWidth="1"/>
    <col min="8194" max="8194" width="22.5703125" style="63" customWidth="1"/>
    <col min="8195" max="8195" width="27.42578125" style="63" customWidth="1"/>
    <col min="8196" max="8196" width="26.28515625" style="63" customWidth="1"/>
    <col min="8197" max="8448" width="9.140625" style="63"/>
    <col min="8449" max="8449" width="32.5703125" style="63" customWidth="1"/>
    <col min="8450" max="8450" width="22.5703125" style="63" customWidth="1"/>
    <col min="8451" max="8451" width="27.42578125" style="63" customWidth="1"/>
    <col min="8452" max="8452" width="26.28515625" style="63" customWidth="1"/>
    <col min="8453" max="8704" width="9.140625" style="63"/>
    <col min="8705" max="8705" width="32.5703125" style="63" customWidth="1"/>
    <col min="8706" max="8706" width="22.5703125" style="63" customWidth="1"/>
    <col min="8707" max="8707" width="27.42578125" style="63" customWidth="1"/>
    <col min="8708" max="8708" width="26.28515625" style="63" customWidth="1"/>
    <col min="8709" max="8960" width="9.140625" style="63"/>
    <col min="8961" max="8961" width="32.5703125" style="63" customWidth="1"/>
    <col min="8962" max="8962" width="22.5703125" style="63" customWidth="1"/>
    <col min="8963" max="8963" width="27.42578125" style="63" customWidth="1"/>
    <col min="8964" max="8964" width="26.28515625" style="63" customWidth="1"/>
    <col min="8965" max="9216" width="9.140625" style="63"/>
    <col min="9217" max="9217" width="32.5703125" style="63" customWidth="1"/>
    <col min="9218" max="9218" width="22.5703125" style="63" customWidth="1"/>
    <col min="9219" max="9219" width="27.42578125" style="63" customWidth="1"/>
    <col min="9220" max="9220" width="26.28515625" style="63" customWidth="1"/>
    <col min="9221" max="9472" width="9.140625" style="63"/>
    <col min="9473" max="9473" width="32.5703125" style="63" customWidth="1"/>
    <col min="9474" max="9474" width="22.5703125" style="63" customWidth="1"/>
    <col min="9475" max="9475" width="27.42578125" style="63" customWidth="1"/>
    <col min="9476" max="9476" width="26.28515625" style="63" customWidth="1"/>
    <col min="9477" max="9728" width="9.140625" style="63"/>
    <col min="9729" max="9729" width="32.5703125" style="63" customWidth="1"/>
    <col min="9730" max="9730" width="22.5703125" style="63" customWidth="1"/>
    <col min="9731" max="9731" width="27.42578125" style="63" customWidth="1"/>
    <col min="9732" max="9732" width="26.28515625" style="63" customWidth="1"/>
    <col min="9733" max="9984" width="9.140625" style="63"/>
    <col min="9985" max="9985" width="32.5703125" style="63" customWidth="1"/>
    <col min="9986" max="9986" width="22.5703125" style="63" customWidth="1"/>
    <col min="9987" max="9987" width="27.42578125" style="63" customWidth="1"/>
    <col min="9988" max="9988" width="26.28515625" style="63" customWidth="1"/>
    <col min="9989" max="10240" width="9.140625" style="63"/>
    <col min="10241" max="10241" width="32.5703125" style="63" customWidth="1"/>
    <col min="10242" max="10242" width="22.5703125" style="63" customWidth="1"/>
    <col min="10243" max="10243" width="27.42578125" style="63" customWidth="1"/>
    <col min="10244" max="10244" width="26.28515625" style="63" customWidth="1"/>
    <col min="10245" max="10496" width="9.140625" style="63"/>
    <col min="10497" max="10497" width="32.5703125" style="63" customWidth="1"/>
    <col min="10498" max="10498" width="22.5703125" style="63" customWidth="1"/>
    <col min="10499" max="10499" width="27.42578125" style="63" customWidth="1"/>
    <col min="10500" max="10500" width="26.28515625" style="63" customWidth="1"/>
    <col min="10501" max="10752" width="9.140625" style="63"/>
    <col min="10753" max="10753" width="32.5703125" style="63" customWidth="1"/>
    <col min="10754" max="10754" width="22.5703125" style="63" customWidth="1"/>
    <col min="10755" max="10755" width="27.42578125" style="63" customWidth="1"/>
    <col min="10756" max="10756" width="26.28515625" style="63" customWidth="1"/>
    <col min="10757" max="11008" width="9.140625" style="63"/>
    <col min="11009" max="11009" width="32.5703125" style="63" customWidth="1"/>
    <col min="11010" max="11010" width="22.5703125" style="63" customWidth="1"/>
    <col min="11011" max="11011" width="27.42578125" style="63" customWidth="1"/>
    <col min="11012" max="11012" width="26.28515625" style="63" customWidth="1"/>
    <col min="11013" max="11264" width="9.140625" style="63"/>
    <col min="11265" max="11265" width="32.5703125" style="63" customWidth="1"/>
    <col min="11266" max="11266" width="22.5703125" style="63" customWidth="1"/>
    <col min="11267" max="11267" width="27.42578125" style="63" customWidth="1"/>
    <col min="11268" max="11268" width="26.28515625" style="63" customWidth="1"/>
    <col min="11269" max="11520" width="9.140625" style="63"/>
    <col min="11521" max="11521" width="32.5703125" style="63" customWidth="1"/>
    <col min="11522" max="11522" width="22.5703125" style="63" customWidth="1"/>
    <col min="11523" max="11523" width="27.42578125" style="63" customWidth="1"/>
    <col min="11524" max="11524" width="26.28515625" style="63" customWidth="1"/>
    <col min="11525" max="11776" width="9.140625" style="63"/>
    <col min="11777" max="11777" width="32.5703125" style="63" customWidth="1"/>
    <col min="11778" max="11778" width="22.5703125" style="63" customWidth="1"/>
    <col min="11779" max="11779" width="27.42578125" style="63" customWidth="1"/>
    <col min="11780" max="11780" width="26.28515625" style="63" customWidth="1"/>
    <col min="11781" max="12032" width="9.140625" style="63"/>
    <col min="12033" max="12033" width="32.5703125" style="63" customWidth="1"/>
    <col min="12034" max="12034" width="22.5703125" style="63" customWidth="1"/>
    <col min="12035" max="12035" width="27.42578125" style="63" customWidth="1"/>
    <col min="12036" max="12036" width="26.28515625" style="63" customWidth="1"/>
    <col min="12037" max="12288" width="9.140625" style="63"/>
    <col min="12289" max="12289" width="32.5703125" style="63" customWidth="1"/>
    <col min="12290" max="12290" width="22.5703125" style="63" customWidth="1"/>
    <col min="12291" max="12291" width="27.42578125" style="63" customWidth="1"/>
    <col min="12292" max="12292" width="26.28515625" style="63" customWidth="1"/>
    <col min="12293" max="12544" width="9.140625" style="63"/>
    <col min="12545" max="12545" width="32.5703125" style="63" customWidth="1"/>
    <col min="12546" max="12546" width="22.5703125" style="63" customWidth="1"/>
    <col min="12547" max="12547" width="27.42578125" style="63" customWidth="1"/>
    <col min="12548" max="12548" width="26.28515625" style="63" customWidth="1"/>
    <col min="12549" max="12800" width="9.140625" style="63"/>
    <col min="12801" max="12801" width="32.5703125" style="63" customWidth="1"/>
    <col min="12802" max="12802" width="22.5703125" style="63" customWidth="1"/>
    <col min="12803" max="12803" width="27.42578125" style="63" customWidth="1"/>
    <col min="12804" max="12804" width="26.28515625" style="63" customWidth="1"/>
    <col min="12805" max="13056" width="9.140625" style="63"/>
    <col min="13057" max="13057" width="32.5703125" style="63" customWidth="1"/>
    <col min="13058" max="13058" width="22.5703125" style="63" customWidth="1"/>
    <col min="13059" max="13059" width="27.42578125" style="63" customWidth="1"/>
    <col min="13060" max="13060" width="26.28515625" style="63" customWidth="1"/>
    <col min="13061" max="13312" width="9.140625" style="63"/>
    <col min="13313" max="13313" width="32.5703125" style="63" customWidth="1"/>
    <col min="13314" max="13314" width="22.5703125" style="63" customWidth="1"/>
    <col min="13315" max="13315" width="27.42578125" style="63" customWidth="1"/>
    <col min="13316" max="13316" width="26.28515625" style="63" customWidth="1"/>
    <col min="13317" max="13568" width="9.140625" style="63"/>
    <col min="13569" max="13569" width="32.5703125" style="63" customWidth="1"/>
    <col min="13570" max="13570" width="22.5703125" style="63" customWidth="1"/>
    <col min="13571" max="13571" width="27.42578125" style="63" customWidth="1"/>
    <col min="13572" max="13572" width="26.28515625" style="63" customWidth="1"/>
    <col min="13573" max="13824" width="9.140625" style="63"/>
    <col min="13825" max="13825" width="32.5703125" style="63" customWidth="1"/>
    <col min="13826" max="13826" width="22.5703125" style="63" customWidth="1"/>
    <col min="13827" max="13827" width="27.42578125" style="63" customWidth="1"/>
    <col min="13828" max="13828" width="26.28515625" style="63" customWidth="1"/>
    <col min="13829" max="14080" width="9.140625" style="63"/>
    <col min="14081" max="14081" width="32.5703125" style="63" customWidth="1"/>
    <col min="14082" max="14082" width="22.5703125" style="63" customWidth="1"/>
    <col min="14083" max="14083" width="27.42578125" style="63" customWidth="1"/>
    <col min="14084" max="14084" width="26.28515625" style="63" customWidth="1"/>
    <col min="14085" max="14336" width="9.140625" style="63"/>
    <col min="14337" max="14337" width="32.5703125" style="63" customWidth="1"/>
    <col min="14338" max="14338" width="22.5703125" style="63" customWidth="1"/>
    <col min="14339" max="14339" width="27.42578125" style="63" customWidth="1"/>
    <col min="14340" max="14340" width="26.28515625" style="63" customWidth="1"/>
    <col min="14341" max="14592" width="9.140625" style="63"/>
    <col min="14593" max="14593" width="32.5703125" style="63" customWidth="1"/>
    <col min="14594" max="14594" width="22.5703125" style="63" customWidth="1"/>
    <col min="14595" max="14595" width="27.42578125" style="63" customWidth="1"/>
    <col min="14596" max="14596" width="26.28515625" style="63" customWidth="1"/>
    <col min="14597" max="14848" width="9.140625" style="63"/>
    <col min="14849" max="14849" width="32.5703125" style="63" customWidth="1"/>
    <col min="14850" max="14850" width="22.5703125" style="63" customWidth="1"/>
    <col min="14851" max="14851" width="27.42578125" style="63" customWidth="1"/>
    <col min="14852" max="14852" width="26.28515625" style="63" customWidth="1"/>
    <col min="14853" max="15104" width="9.140625" style="63"/>
    <col min="15105" max="15105" width="32.5703125" style="63" customWidth="1"/>
    <col min="15106" max="15106" width="22.5703125" style="63" customWidth="1"/>
    <col min="15107" max="15107" width="27.42578125" style="63" customWidth="1"/>
    <col min="15108" max="15108" width="26.28515625" style="63" customWidth="1"/>
    <col min="15109" max="15360" width="9.140625" style="63"/>
    <col min="15361" max="15361" width="32.5703125" style="63" customWidth="1"/>
    <col min="15362" max="15362" width="22.5703125" style="63" customWidth="1"/>
    <col min="15363" max="15363" width="27.42578125" style="63" customWidth="1"/>
    <col min="15364" max="15364" width="26.28515625" style="63" customWidth="1"/>
    <col min="15365" max="15616" width="9.140625" style="63"/>
    <col min="15617" max="15617" width="32.5703125" style="63" customWidth="1"/>
    <col min="15618" max="15618" width="22.5703125" style="63" customWidth="1"/>
    <col min="15619" max="15619" width="27.42578125" style="63" customWidth="1"/>
    <col min="15620" max="15620" width="26.28515625" style="63" customWidth="1"/>
    <col min="15621" max="15872" width="9.140625" style="63"/>
    <col min="15873" max="15873" width="32.5703125" style="63" customWidth="1"/>
    <col min="15874" max="15874" width="22.5703125" style="63" customWidth="1"/>
    <col min="15875" max="15875" width="27.42578125" style="63" customWidth="1"/>
    <col min="15876" max="15876" width="26.28515625" style="63" customWidth="1"/>
    <col min="15877" max="16128" width="9.140625" style="63"/>
    <col min="16129" max="16129" width="32.5703125" style="63" customWidth="1"/>
    <col min="16130" max="16130" width="22.5703125" style="63" customWidth="1"/>
    <col min="16131" max="16131" width="27.42578125" style="63" customWidth="1"/>
    <col min="16132" max="16132" width="26.28515625" style="63" customWidth="1"/>
    <col min="16133" max="16384" width="9.140625" style="63"/>
  </cols>
  <sheetData>
    <row r="1" spans="1:8" x14ac:dyDescent="0.2">
      <c r="A1" s="289" t="s">
        <v>160</v>
      </c>
      <c r="B1" s="289"/>
      <c r="C1" s="289"/>
      <c r="D1" s="289"/>
    </row>
    <row r="2" spans="1:8" ht="27" customHeight="1" x14ac:dyDescent="0.2">
      <c r="A2" s="290" t="s">
        <v>208</v>
      </c>
      <c r="B2" s="290"/>
      <c r="C2" s="290"/>
      <c r="D2" s="290"/>
    </row>
    <row r="3" spans="1:8" ht="23.25" customHeight="1" x14ac:dyDescent="0.2">
      <c r="A3" s="187"/>
      <c r="B3" s="187"/>
      <c r="C3" s="187"/>
      <c r="D3" s="187"/>
    </row>
    <row r="4" spans="1:8" ht="13.5" customHeight="1" x14ac:dyDescent="0.2">
      <c r="A4" s="131"/>
      <c r="B4" s="131"/>
      <c r="C4" s="131"/>
      <c r="D4" s="69" t="s">
        <v>0</v>
      </c>
    </row>
    <row r="5" spans="1:8" ht="17.25" customHeight="1" x14ac:dyDescent="0.2">
      <c r="A5" s="291" t="s">
        <v>161</v>
      </c>
      <c r="B5" s="215" t="s">
        <v>162</v>
      </c>
      <c r="C5" s="215" t="s">
        <v>163</v>
      </c>
      <c r="D5" s="291" t="s">
        <v>177</v>
      </c>
    </row>
    <row r="6" spans="1:8" ht="30" customHeight="1" x14ac:dyDescent="0.2">
      <c r="A6" s="291"/>
      <c r="B6" s="292" t="s">
        <v>205</v>
      </c>
      <c r="C6" s="293"/>
      <c r="D6" s="291"/>
    </row>
    <row r="7" spans="1:8" ht="35.25" customHeight="1" x14ac:dyDescent="0.2">
      <c r="A7" s="210" t="s">
        <v>164</v>
      </c>
      <c r="B7" s="211">
        <v>0</v>
      </c>
      <c r="C7" s="212"/>
      <c r="D7" s="212"/>
    </row>
    <row r="8" spans="1:8" ht="35.25" customHeight="1" x14ac:dyDescent="0.2">
      <c r="A8" s="210" t="s">
        <v>165</v>
      </c>
      <c r="B8" s="212"/>
      <c r="C8" s="211">
        <v>9620</v>
      </c>
      <c r="D8" s="212"/>
    </row>
    <row r="9" spans="1:8" ht="35.25" customHeight="1" x14ac:dyDescent="0.2">
      <c r="A9" s="210" t="s">
        <v>166</v>
      </c>
      <c r="B9" s="211">
        <v>3200</v>
      </c>
      <c r="C9" s="212"/>
      <c r="D9" s="213">
        <v>77853</v>
      </c>
    </row>
    <row r="10" spans="1:8" ht="35.25" customHeight="1" x14ac:dyDescent="0.2">
      <c r="A10" s="210" t="s">
        <v>167</v>
      </c>
      <c r="B10" s="211">
        <v>0</v>
      </c>
      <c r="C10" s="212"/>
      <c r="D10" s="212"/>
    </row>
    <row r="11" spans="1:8" ht="35.25" customHeight="1" x14ac:dyDescent="0.2">
      <c r="A11" s="210" t="s">
        <v>168</v>
      </c>
      <c r="B11" s="212"/>
      <c r="C11" s="211">
        <v>5680</v>
      </c>
      <c r="D11" s="212"/>
    </row>
    <row r="12" spans="1:8" ht="35.25" customHeight="1" x14ac:dyDescent="0.2">
      <c r="A12" s="210" t="s">
        <v>169</v>
      </c>
      <c r="B12" s="211">
        <v>0</v>
      </c>
      <c r="C12" s="212"/>
      <c r="D12" s="211">
        <v>0</v>
      </c>
    </row>
    <row r="13" spans="1:8" ht="35.25" customHeight="1" x14ac:dyDescent="0.2">
      <c r="A13" s="210" t="s">
        <v>170</v>
      </c>
      <c r="B13" s="212"/>
      <c r="C13" s="211">
        <v>24183</v>
      </c>
      <c r="D13" s="212" t="s">
        <v>171</v>
      </c>
    </row>
    <row r="14" spans="1:8" ht="35.25" customHeight="1" x14ac:dyDescent="0.2">
      <c r="A14" s="210" t="s">
        <v>172</v>
      </c>
      <c r="B14" s="212"/>
      <c r="C14" s="213">
        <v>4474</v>
      </c>
      <c r="D14" s="212"/>
    </row>
    <row r="15" spans="1:8" ht="35.25" customHeight="1" x14ac:dyDescent="0.2">
      <c r="A15" s="210" t="s">
        <v>173</v>
      </c>
      <c r="B15" s="212"/>
      <c r="C15" s="211">
        <v>35000</v>
      </c>
      <c r="D15" s="210"/>
    </row>
    <row r="16" spans="1:8" ht="35.25" customHeight="1" x14ac:dyDescent="0.2">
      <c r="A16" s="214" t="s">
        <v>199</v>
      </c>
      <c r="B16" s="212"/>
      <c r="C16" s="211">
        <v>500</v>
      </c>
      <c r="D16" s="212"/>
      <c r="H16" s="188"/>
    </row>
    <row r="17" spans="1:4" ht="35.25" customHeight="1" x14ac:dyDescent="0.2">
      <c r="A17" s="216" t="s">
        <v>174</v>
      </c>
      <c r="B17" s="217">
        <f>SUM(B7:B15)</f>
        <v>3200</v>
      </c>
      <c r="C17" s="217">
        <f>SUM(C7:C16)</f>
        <v>79457</v>
      </c>
      <c r="D17" s="287">
        <f>SUM(D7:D15)</f>
        <v>77853</v>
      </c>
    </row>
    <row r="18" spans="1:4" ht="35.25" customHeight="1" x14ac:dyDescent="0.2">
      <c r="A18" s="216" t="s">
        <v>175</v>
      </c>
      <c r="B18" s="288">
        <f>+B17+C17</f>
        <v>82657</v>
      </c>
      <c r="C18" s="288"/>
      <c r="D18" s="287"/>
    </row>
    <row r="19" spans="1:4" ht="13.5" customHeight="1" x14ac:dyDescent="0.2">
      <c r="A19" s="187"/>
      <c r="B19" s="187"/>
      <c r="C19" s="187"/>
      <c r="D19" s="187"/>
    </row>
    <row r="21" spans="1:4" x14ac:dyDescent="0.2">
      <c r="A21" s="189" t="s">
        <v>176</v>
      </c>
    </row>
    <row r="27" spans="1:4" x14ac:dyDescent="0.2">
      <c r="B27" s="190"/>
      <c r="C27" s="190"/>
      <c r="D27" s="190"/>
    </row>
    <row r="28" spans="1:4" x14ac:dyDescent="0.2">
      <c r="B28" s="190"/>
      <c r="C28" s="190"/>
      <c r="D28" s="190"/>
    </row>
  </sheetData>
  <mergeCells count="7">
    <mergeCell ref="D17:D18"/>
    <mergeCell ref="B18:C18"/>
    <mergeCell ref="A1:D1"/>
    <mergeCell ref="A2:D2"/>
    <mergeCell ref="A5:A6"/>
    <mergeCell ref="D5:D6"/>
    <mergeCell ref="B6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&amp;L7. függelék a 6/2019.(V.2.)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workbookViewId="0">
      <selection activeCell="A5" sqref="A5:I5"/>
    </sheetView>
  </sheetViews>
  <sheetFormatPr defaultRowHeight="12.75" x14ac:dyDescent="0.2"/>
  <cols>
    <col min="1" max="1" width="27.140625" style="63" customWidth="1"/>
    <col min="2" max="2" width="16.140625" style="63" customWidth="1"/>
    <col min="3" max="3" width="13.7109375" style="63" customWidth="1"/>
    <col min="4" max="4" width="15.28515625" style="63" customWidth="1"/>
    <col min="5" max="6" width="14.28515625" style="63" customWidth="1"/>
    <col min="7" max="7" width="12.7109375" style="63" customWidth="1"/>
    <col min="8" max="8" width="14.42578125" style="63" customWidth="1"/>
    <col min="9" max="9" width="14.140625" style="63" customWidth="1"/>
    <col min="10" max="256" width="9.140625" style="63"/>
    <col min="257" max="257" width="27.140625" style="63" customWidth="1"/>
    <col min="258" max="258" width="22.28515625" style="63" customWidth="1"/>
    <col min="259" max="259" width="20.28515625" style="63" customWidth="1"/>
    <col min="260" max="260" width="21.5703125" style="63" customWidth="1"/>
    <col min="261" max="261" width="24.28515625" style="63" customWidth="1"/>
    <col min="262" max="262" width="21.85546875" style="63" customWidth="1"/>
    <col min="263" max="263" width="23.42578125" style="63" customWidth="1"/>
    <col min="264" max="264" width="22.7109375" style="63" customWidth="1"/>
    <col min="265" max="265" width="21.85546875" style="63" customWidth="1"/>
    <col min="266" max="512" width="9.140625" style="63"/>
    <col min="513" max="513" width="27.140625" style="63" customWidth="1"/>
    <col min="514" max="514" width="22.28515625" style="63" customWidth="1"/>
    <col min="515" max="515" width="20.28515625" style="63" customWidth="1"/>
    <col min="516" max="516" width="21.5703125" style="63" customWidth="1"/>
    <col min="517" max="517" width="24.28515625" style="63" customWidth="1"/>
    <col min="518" max="518" width="21.85546875" style="63" customWidth="1"/>
    <col min="519" max="519" width="23.42578125" style="63" customWidth="1"/>
    <col min="520" max="520" width="22.7109375" style="63" customWidth="1"/>
    <col min="521" max="521" width="21.85546875" style="63" customWidth="1"/>
    <col min="522" max="768" width="9.140625" style="63"/>
    <col min="769" max="769" width="27.140625" style="63" customWidth="1"/>
    <col min="770" max="770" width="22.28515625" style="63" customWidth="1"/>
    <col min="771" max="771" width="20.28515625" style="63" customWidth="1"/>
    <col min="772" max="772" width="21.5703125" style="63" customWidth="1"/>
    <col min="773" max="773" width="24.28515625" style="63" customWidth="1"/>
    <col min="774" max="774" width="21.85546875" style="63" customWidth="1"/>
    <col min="775" max="775" width="23.42578125" style="63" customWidth="1"/>
    <col min="776" max="776" width="22.7109375" style="63" customWidth="1"/>
    <col min="777" max="777" width="21.85546875" style="63" customWidth="1"/>
    <col min="778" max="1024" width="9.140625" style="63"/>
    <col min="1025" max="1025" width="27.140625" style="63" customWidth="1"/>
    <col min="1026" max="1026" width="22.28515625" style="63" customWidth="1"/>
    <col min="1027" max="1027" width="20.28515625" style="63" customWidth="1"/>
    <col min="1028" max="1028" width="21.5703125" style="63" customWidth="1"/>
    <col min="1029" max="1029" width="24.28515625" style="63" customWidth="1"/>
    <col min="1030" max="1030" width="21.85546875" style="63" customWidth="1"/>
    <col min="1031" max="1031" width="23.42578125" style="63" customWidth="1"/>
    <col min="1032" max="1032" width="22.7109375" style="63" customWidth="1"/>
    <col min="1033" max="1033" width="21.85546875" style="63" customWidth="1"/>
    <col min="1034" max="1280" width="9.140625" style="63"/>
    <col min="1281" max="1281" width="27.140625" style="63" customWidth="1"/>
    <col min="1282" max="1282" width="22.28515625" style="63" customWidth="1"/>
    <col min="1283" max="1283" width="20.28515625" style="63" customWidth="1"/>
    <col min="1284" max="1284" width="21.5703125" style="63" customWidth="1"/>
    <col min="1285" max="1285" width="24.28515625" style="63" customWidth="1"/>
    <col min="1286" max="1286" width="21.85546875" style="63" customWidth="1"/>
    <col min="1287" max="1287" width="23.42578125" style="63" customWidth="1"/>
    <col min="1288" max="1288" width="22.7109375" style="63" customWidth="1"/>
    <col min="1289" max="1289" width="21.85546875" style="63" customWidth="1"/>
    <col min="1290" max="1536" width="9.140625" style="63"/>
    <col min="1537" max="1537" width="27.140625" style="63" customWidth="1"/>
    <col min="1538" max="1538" width="22.28515625" style="63" customWidth="1"/>
    <col min="1539" max="1539" width="20.28515625" style="63" customWidth="1"/>
    <col min="1540" max="1540" width="21.5703125" style="63" customWidth="1"/>
    <col min="1541" max="1541" width="24.28515625" style="63" customWidth="1"/>
    <col min="1542" max="1542" width="21.85546875" style="63" customWidth="1"/>
    <col min="1543" max="1543" width="23.42578125" style="63" customWidth="1"/>
    <col min="1544" max="1544" width="22.7109375" style="63" customWidth="1"/>
    <col min="1545" max="1545" width="21.85546875" style="63" customWidth="1"/>
    <col min="1546" max="1792" width="9.140625" style="63"/>
    <col min="1793" max="1793" width="27.140625" style="63" customWidth="1"/>
    <col min="1794" max="1794" width="22.28515625" style="63" customWidth="1"/>
    <col min="1795" max="1795" width="20.28515625" style="63" customWidth="1"/>
    <col min="1796" max="1796" width="21.5703125" style="63" customWidth="1"/>
    <col min="1797" max="1797" width="24.28515625" style="63" customWidth="1"/>
    <col min="1798" max="1798" width="21.85546875" style="63" customWidth="1"/>
    <col min="1799" max="1799" width="23.42578125" style="63" customWidth="1"/>
    <col min="1800" max="1800" width="22.7109375" style="63" customWidth="1"/>
    <col min="1801" max="1801" width="21.85546875" style="63" customWidth="1"/>
    <col min="1802" max="2048" width="9.140625" style="63"/>
    <col min="2049" max="2049" width="27.140625" style="63" customWidth="1"/>
    <col min="2050" max="2050" width="22.28515625" style="63" customWidth="1"/>
    <col min="2051" max="2051" width="20.28515625" style="63" customWidth="1"/>
    <col min="2052" max="2052" width="21.5703125" style="63" customWidth="1"/>
    <col min="2053" max="2053" width="24.28515625" style="63" customWidth="1"/>
    <col min="2054" max="2054" width="21.85546875" style="63" customWidth="1"/>
    <col min="2055" max="2055" width="23.42578125" style="63" customWidth="1"/>
    <col min="2056" max="2056" width="22.7109375" style="63" customWidth="1"/>
    <col min="2057" max="2057" width="21.85546875" style="63" customWidth="1"/>
    <col min="2058" max="2304" width="9.140625" style="63"/>
    <col min="2305" max="2305" width="27.140625" style="63" customWidth="1"/>
    <col min="2306" max="2306" width="22.28515625" style="63" customWidth="1"/>
    <col min="2307" max="2307" width="20.28515625" style="63" customWidth="1"/>
    <col min="2308" max="2308" width="21.5703125" style="63" customWidth="1"/>
    <col min="2309" max="2309" width="24.28515625" style="63" customWidth="1"/>
    <col min="2310" max="2310" width="21.85546875" style="63" customWidth="1"/>
    <col min="2311" max="2311" width="23.42578125" style="63" customWidth="1"/>
    <col min="2312" max="2312" width="22.7109375" style="63" customWidth="1"/>
    <col min="2313" max="2313" width="21.85546875" style="63" customWidth="1"/>
    <col min="2314" max="2560" width="9.140625" style="63"/>
    <col min="2561" max="2561" width="27.140625" style="63" customWidth="1"/>
    <col min="2562" max="2562" width="22.28515625" style="63" customWidth="1"/>
    <col min="2563" max="2563" width="20.28515625" style="63" customWidth="1"/>
    <col min="2564" max="2564" width="21.5703125" style="63" customWidth="1"/>
    <col min="2565" max="2565" width="24.28515625" style="63" customWidth="1"/>
    <col min="2566" max="2566" width="21.85546875" style="63" customWidth="1"/>
    <col min="2567" max="2567" width="23.42578125" style="63" customWidth="1"/>
    <col min="2568" max="2568" width="22.7109375" style="63" customWidth="1"/>
    <col min="2569" max="2569" width="21.85546875" style="63" customWidth="1"/>
    <col min="2570" max="2816" width="9.140625" style="63"/>
    <col min="2817" max="2817" width="27.140625" style="63" customWidth="1"/>
    <col min="2818" max="2818" width="22.28515625" style="63" customWidth="1"/>
    <col min="2819" max="2819" width="20.28515625" style="63" customWidth="1"/>
    <col min="2820" max="2820" width="21.5703125" style="63" customWidth="1"/>
    <col min="2821" max="2821" width="24.28515625" style="63" customWidth="1"/>
    <col min="2822" max="2822" width="21.85546875" style="63" customWidth="1"/>
    <col min="2823" max="2823" width="23.42578125" style="63" customWidth="1"/>
    <col min="2824" max="2824" width="22.7109375" style="63" customWidth="1"/>
    <col min="2825" max="2825" width="21.85546875" style="63" customWidth="1"/>
    <col min="2826" max="3072" width="9.140625" style="63"/>
    <col min="3073" max="3073" width="27.140625" style="63" customWidth="1"/>
    <col min="3074" max="3074" width="22.28515625" style="63" customWidth="1"/>
    <col min="3075" max="3075" width="20.28515625" style="63" customWidth="1"/>
    <col min="3076" max="3076" width="21.5703125" style="63" customWidth="1"/>
    <col min="3077" max="3077" width="24.28515625" style="63" customWidth="1"/>
    <col min="3078" max="3078" width="21.85546875" style="63" customWidth="1"/>
    <col min="3079" max="3079" width="23.42578125" style="63" customWidth="1"/>
    <col min="3080" max="3080" width="22.7109375" style="63" customWidth="1"/>
    <col min="3081" max="3081" width="21.85546875" style="63" customWidth="1"/>
    <col min="3082" max="3328" width="9.140625" style="63"/>
    <col min="3329" max="3329" width="27.140625" style="63" customWidth="1"/>
    <col min="3330" max="3330" width="22.28515625" style="63" customWidth="1"/>
    <col min="3331" max="3331" width="20.28515625" style="63" customWidth="1"/>
    <col min="3332" max="3332" width="21.5703125" style="63" customWidth="1"/>
    <col min="3333" max="3333" width="24.28515625" style="63" customWidth="1"/>
    <col min="3334" max="3334" width="21.85546875" style="63" customWidth="1"/>
    <col min="3335" max="3335" width="23.42578125" style="63" customWidth="1"/>
    <col min="3336" max="3336" width="22.7109375" style="63" customWidth="1"/>
    <col min="3337" max="3337" width="21.85546875" style="63" customWidth="1"/>
    <col min="3338" max="3584" width="9.140625" style="63"/>
    <col min="3585" max="3585" width="27.140625" style="63" customWidth="1"/>
    <col min="3586" max="3586" width="22.28515625" style="63" customWidth="1"/>
    <col min="3587" max="3587" width="20.28515625" style="63" customWidth="1"/>
    <col min="3588" max="3588" width="21.5703125" style="63" customWidth="1"/>
    <col min="3589" max="3589" width="24.28515625" style="63" customWidth="1"/>
    <col min="3590" max="3590" width="21.85546875" style="63" customWidth="1"/>
    <col min="3591" max="3591" width="23.42578125" style="63" customWidth="1"/>
    <col min="3592" max="3592" width="22.7109375" style="63" customWidth="1"/>
    <col min="3593" max="3593" width="21.85546875" style="63" customWidth="1"/>
    <col min="3594" max="3840" width="9.140625" style="63"/>
    <col min="3841" max="3841" width="27.140625" style="63" customWidth="1"/>
    <col min="3842" max="3842" width="22.28515625" style="63" customWidth="1"/>
    <col min="3843" max="3843" width="20.28515625" style="63" customWidth="1"/>
    <col min="3844" max="3844" width="21.5703125" style="63" customWidth="1"/>
    <col min="3845" max="3845" width="24.28515625" style="63" customWidth="1"/>
    <col min="3846" max="3846" width="21.85546875" style="63" customWidth="1"/>
    <col min="3847" max="3847" width="23.42578125" style="63" customWidth="1"/>
    <col min="3848" max="3848" width="22.7109375" style="63" customWidth="1"/>
    <col min="3849" max="3849" width="21.85546875" style="63" customWidth="1"/>
    <col min="3850" max="4096" width="9.140625" style="63"/>
    <col min="4097" max="4097" width="27.140625" style="63" customWidth="1"/>
    <col min="4098" max="4098" width="22.28515625" style="63" customWidth="1"/>
    <col min="4099" max="4099" width="20.28515625" style="63" customWidth="1"/>
    <col min="4100" max="4100" width="21.5703125" style="63" customWidth="1"/>
    <col min="4101" max="4101" width="24.28515625" style="63" customWidth="1"/>
    <col min="4102" max="4102" width="21.85546875" style="63" customWidth="1"/>
    <col min="4103" max="4103" width="23.42578125" style="63" customWidth="1"/>
    <col min="4104" max="4104" width="22.7109375" style="63" customWidth="1"/>
    <col min="4105" max="4105" width="21.85546875" style="63" customWidth="1"/>
    <col min="4106" max="4352" width="9.140625" style="63"/>
    <col min="4353" max="4353" width="27.140625" style="63" customWidth="1"/>
    <col min="4354" max="4354" width="22.28515625" style="63" customWidth="1"/>
    <col min="4355" max="4355" width="20.28515625" style="63" customWidth="1"/>
    <col min="4356" max="4356" width="21.5703125" style="63" customWidth="1"/>
    <col min="4357" max="4357" width="24.28515625" style="63" customWidth="1"/>
    <col min="4358" max="4358" width="21.85546875" style="63" customWidth="1"/>
    <col min="4359" max="4359" width="23.42578125" style="63" customWidth="1"/>
    <col min="4360" max="4360" width="22.7109375" style="63" customWidth="1"/>
    <col min="4361" max="4361" width="21.85546875" style="63" customWidth="1"/>
    <col min="4362" max="4608" width="9.140625" style="63"/>
    <col min="4609" max="4609" width="27.140625" style="63" customWidth="1"/>
    <col min="4610" max="4610" width="22.28515625" style="63" customWidth="1"/>
    <col min="4611" max="4611" width="20.28515625" style="63" customWidth="1"/>
    <col min="4612" max="4612" width="21.5703125" style="63" customWidth="1"/>
    <col min="4613" max="4613" width="24.28515625" style="63" customWidth="1"/>
    <col min="4614" max="4614" width="21.85546875" style="63" customWidth="1"/>
    <col min="4615" max="4615" width="23.42578125" style="63" customWidth="1"/>
    <col min="4616" max="4616" width="22.7109375" style="63" customWidth="1"/>
    <col min="4617" max="4617" width="21.85546875" style="63" customWidth="1"/>
    <col min="4618" max="4864" width="9.140625" style="63"/>
    <col min="4865" max="4865" width="27.140625" style="63" customWidth="1"/>
    <col min="4866" max="4866" width="22.28515625" style="63" customWidth="1"/>
    <col min="4867" max="4867" width="20.28515625" style="63" customWidth="1"/>
    <col min="4868" max="4868" width="21.5703125" style="63" customWidth="1"/>
    <col min="4869" max="4869" width="24.28515625" style="63" customWidth="1"/>
    <col min="4870" max="4870" width="21.85546875" style="63" customWidth="1"/>
    <col min="4871" max="4871" width="23.42578125" style="63" customWidth="1"/>
    <col min="4872" max="4872" width="22.7109375" style="63" customWidth="1"/>
    <col min="4873" max="4873" width="21.85546875" style="63" customWidth="1"/>
    <col min="4874" max="5120" width="9.140625" style="63"/>
    <col min="5121" max="5121" width="27.140625" style="63" customWidth="1"/>
    <col min="5122" max="5122" width="22.28515625" style="63" customWidth="1"/>
    <col min="5123" max="5123" width="20.28515625" style="63" customWidth="1"/>
    <col min="5124" max="5124" width="21.5703125" style="63" customWidth="1"/>
    <col min="5125" max="5125" width="24.28515625" style="63" customWidth="1"/>
    <col min="5126" max="5126" width="21.85546875" style="63" customWidth="1"/>
    <col min="5127" max="5127" width="23.42578125" style="63" customWidth="1"/>
    <col min="5128" max="5128" width="22.7109375" style="63" customWidth="1"/>
    <col min="5129" max="5129" width="21.85546875" style="63" customWidth="1"/>
    <col min="5130" max="5376" width="9.140625" style="63"/>
    <col min="5377" max="5377" width="27.140625" style="63" customWidth="1"/>
    <col min="5378" max="5378" width="22.28515625" style="63" customWidth="1"/>
    <col min="5379" max="5379" width="20.28515625" style="63" customWidth="1"/>
    <col min="5380" max="5380" width="21.5703125" style="63" customWidth="1"/>
    <col min="5381" max="5381" width="24.28515625" style="63" customWidth="1"/>
    <col min="5382" max="5382" width="21.85546875" style="63" customWidth="1"/>
    <col min="5383" max="5383" width="23.42578125" style="63" customWidth="1"/>
    <col min="5384" max="5384" width="22.7109375" style="63" customWidth="1"/>
    <col min="5385" max="5385" width="21.85546875" style="63" customWidth="1"/>
    <col min="5386" max="5632" width="9.140625" style="63"/>
    <col min="5633" max="5633" width="27.140625" style="63" customWidth="1"/>
    <col min="5634" max="5634" width="22.28515625" style="63" customWidth="1"/>
    <col min="5635" max="5635" width="20.28515625" style="63" customWidth="1"/>
    <col min="5636" max="5636" width="21.5703125" style="63" customWidth="1"/>
    <col min="5637" max="5637" width="24.28515625" style="63" customWidth="1"/>
    <col min="5638" max="5638" width="21.85546875" style="63" customWidth="1"/>
    <col min="5639" max="5639" width="23.42578125" style="63" customWidth="1"/>
    <col min="5640" max="5640" width="22.7109375" style="63" customWidth="1"/>
    <col min="5641" max="5641" width="21.85546875" style="63" customWidth="1"/>
    <col min="5642" max="5888" width="9.140625" style="63"/>
    <col min="5889" max="5889" width="27.140625" style="63" customWidth="1"/>
    <col min="5890" max="5890" width="22.28515625" style="63" customWidth="1"/>
    <col min="5891" max="5891" width="20.28515625" style="63" customWidth="1"/>
    <col min="5892" max="5892" width="21.5703125" style="63" customWidth="1"/>
    <col min="5893" max="5893" width="24.28515625" style="63" customWidth="1"/>
    <col min="5894" max="5894" width="21.85546875" style="63" customWidth="1"/>
    <col min="5895" max="5895" width="23.42578125" style="63" customWidth="1"/>
    <col min="5896" max="5896" width="22.7109375" style="63" customWidth="1"/>
    <col min="5897" max="5897" width="21.85546875" style="63" customWidth="1"/>
    <col min="5898" max="6144" width="9.140625" style="63"/>
    <col min="6145" max="6145" width="27.140625" style="63" customWidth="1"/>
    <col min="6146" max="6146" width="22.28515625" style="63" customWidth="1"/>
    <col min="6147" max="6147" width="20.28515625" style="63" customWidth="1"/>
    <col min="6148" max="6148" width="21.5703125" style="63" customWidth="1"/>
    <col min="6149" max="6149" width="24.28515625" style="63" customWidth="1"/>
    <col min="6150" max="6150" width="21.85546875" style="63" customWidth="1"/>
    <col min="6151" max="6151" width="23.42578125" style="63" customWidth="1"/>
    <col min="6152" max="6152" width="22.7109375" style="63" customWidth="1"/>
    <col min="6153" max="6153" width="21.85546875" style="63" customWidth="1"/>
    <col min="6154" max="6400" width="9.140625" style="63"/>
    <col min="6401" max="6401" width="27.140625" style="63" customWidth="1"/>
    <col min="6402" max="6402" width="22.28515625" style="63" customWidth="1"/>
    <col min="6403" max="6403" width="20.28515625" style="63" customWidth="1"/>
    <col min="6404" max="6404" width="21.5703125" style="63" customWidth="1"/>
    <col min="6405" max="6405" width="24.28515625" style="63" customWidth="1"/>
    <col min="6406" max="6406" width="21.85546875" style="63" customWidth="1"/>
    <col min="6407" max="6407" width="23.42578125" style="63" customWidth="1"/>
    <col min="6408" max="6408" width="22.7109375" style="63" customWidth="1"/>
    <col min="6409" max="6409" width="21.85546875" style="63" customWidth="1"/>
    <col min="6410" max="6656" width="9.140625" style="63"/>
    <col min="6657" max="6657" width="27.140625" style="63" customWidth="1"/>
    <col min="6658" max="6658" width="22.28515625" style="63" customWidth="1"/>
    <col min="6659" max="6659" width="20.28515625" style="63" customWidth="1"/>
    <col min="6660" max="6660" width="21.5703125" style="63" customWidth="1"/>
    <col min="6661" max="6661" width="24.28515625" style="63" customWidth="1"/>
    <col min="6662" max="6662" width="21.85546875" style="63" customWidth="1"/>
    <col min="6663" max="6663" width="23.42578125" style="63" customWidth="1"/>
    <col min="6664" max="6664" width="22.7109375" style="63" customWidth="1"/>
    <col min="6665" max="6665" width="21.85546875" style="63" customWidth="1"/>
    <col min="6666" max="6912" width="9.140625" style="63"/>
    <col min="6913" max="6913" width="27.140625" style="63" customWidth="1"/>
    <col min="6914" max="6914" width="22.28515625" style="63" customWidth="1"/>
    <col min="6915" max="6915" width="20.28515625" style="63" customWidth="1"/>
    <col min="6916" max="6916" width="21.5703125" style="63" customWidth="1"/>
    <col min="6917" max="6917" width="24.28515625" style="63" customWidth="1"/>
    <col min="6918" max="6918" width="21.85546875" style="63" customWidth="1"/>
    <col min="6919" max="6919" width="23.42578125" style="63" customWidth="1"/>
    <col min="6920" max="6920" width="22.7109375" style="63" customWidth="1"/>
    <col min="6921" max="6921" width="21.85546875" style="63" customWidth="1"/>
    <col min="6922" max="7168" width="9.140625" style="63"/>
    <col min="7169" max="7169" width="27.140625" style="63" customWidth="1"/>
    <col min="7170" max="7170" width="22.28515625" style="63" customWidth="1"/>
    <col min="7171" max="7171" width="20.28515625" style="63" customWidth="1"/>
    <col min="7172" max="7172" width="21.5703125" style="63" customWidth="1"/>
    <col min="7173" max="7173" width="24.28515625" style="63" customWidth="1"/>
    <col min="7174" max="7174" width="21.85546875" style="63" customWidth="1"/>
    <col min="7175" max="7175" width="23.42578125" style="63" customWidth="1"/>
    <col min="7176" max="7176" width="22.7109375" style="63" customWidth="1"/>
    <col min="7177" max="7177" width="21.85546875" style="63" customWidth="1"/>
    <col min="7178" max="7424" width="9.140625" style="63"/>
    <col min="7425" max="7425" width="27.140625" style="63" customWidth="1"/>
    <col min="7426" max="7426" width="22.28515625" style="63" customWidth="1"/>
    <col min="7427" max="7427" width="20.28515625" style="63" customWidth="1"/>
    <col min="7428" max="7428" width="21.5703125" style="63" customWidth="1"/>
    <col min="7429" max="7429" width="24.28515625" style="63" customWidth="1"/>
    <col min="7430" max="7430" width="21.85546875" style="63" customWidth="1"/>
    <col min="7431" max="7431" width="23.42578125" style="63" customWidth="1"/>
    <col min="7432" max="7432" width="22.7109375" style="63" customWidth="1"/>
    <col min="7433" max="7433" width="21.85546875" style="63" customWidth="1"/>
    <col min="7434" max="7680" width="9.140625" style="63"/>
    <col min="7681" max="7681" width="27.140625" style="63" customWidth="1"/>
    <col min="7682" max="7682" width="22.28515625" style="63" customWidth="1"/>
    <col min="7683" max="7683" width="20.28515625" style="63" customWidth="1"/>
    <col min="7684" max="7684" width="21.5703125" style="63" customWidth="1"/>
    <col min="7685" max="7685" width="24.28515625" style="63" customWidth="1"/>
    <col min="7686" max="7686" width="21.85546875" style="63" customWidth="1"/>
    <col min="7687" max="7687" width="23.42578125" style="63" customWidth="1"/>
    <col min="7688" max="7688" width="22.7109375" style="63" customWidth="1"/>
    <col min="7689" max="7689" width="21.85546875" style="63" customWidth="1"/>
    <col min="7690" max="7936" width="9.140625" style="63"/>
    <col min="7937" max="7937" width="27.140625" style="63" customWidth="1"/>
    <col min="7938" max="7938" width="22.28515625" style="63" customWidth="1"/>
    <col min="7939" max="7939" width="20.28515625" style="63" customWidth="1"/>
    <col min="7940" max="7940" width="21.5703125" style="63" customWidth="1"/>
    <col min="7941" max="7941" width="24.28515625" style="63" customWidth="1"/>
    <col min="7942" max="7942" width="21.85546875" style="63" customWidth="1"/>
    <col min="7943" max="7943" width="23.42578125" style="63" customWidth="1"/>
    <col min="7944" max="7944" width="22.7109375" style="63" customWidth="1"/>
    <col min="7945" max="7945" width="21.85546875" style="63" customWidth="1"/>
    <col min="7946" max="8192" width="9.140625" style="63"/>
    <col min="8193" max="8193" width="27.140625" style="63" customWidth="1"/>
    <col min="8194" max="8194" width="22.28515625" style="63" customWidth="1"/>
    <col min="8195" max="8195" width="20.28515625" style="63" customWidth="1"/>
    <col min="8196" max="8196" width="21.5703125" style="63" customWidth="1"/>
    <col min="8197" max="8197" width="24.28515625" style="63" customWidth="1"/>
    <col min="8198" max="8198" width="21.85546875" style="63" customWidth="1"/>
    <col min="8199" max="8199" width="23.42578125" style="63" customWidth="1"/>
    <col min="8200" max="8200" width="22.7109375" style="63" customWidth="1"/>
    <col min="8201" max="8201" width="21.85546875" style="63" customWidth="1"/>
    <col min="8202" max="8448" width="9.140625" style="63"/>
    <col min="8449" max="8449" width="27.140625" style="63" customWidth="1"/>
    <col min="8450" max="8450" width="22.28515625" style="63" customWidth="1"/>
    <col min="8451" max="8451" width="20.28515625" style="63" customWidth="1"/>
    <col min="8452" max="8452" width="21.5703125" style="63" customWidth="1"/>
    <col min="8453" max="8453" width="24.28515625" style="63" customWidth="1"/>
    <col min="8454" max="8454" width="21.85546875" style="63" customWidth="1"/>
    <col min="8455" max="8455" width="23.42578125" style="63" customWidth="1"/>
    <col min="8456" max="8456" width="22.7109375" style="63" customWidth="1"/>
    <col min="8457" max="8457" width="21.85546875" style="63" customWidth="1"/>
    <col min="8458" max="8704" width="9.140625" style="63"/>
    <col min="8705" max="8705" width="27.140625" style="63" customWidth="1"/>
    <col min="8706" max="8706" width="22.28515625" style="63" customWidth="1"/>
    <col min="8707" max="8707" width="20.28515625" style="63" customWidth="1"/>
    <col min="8708" max="8708" width="21.5703125" style="63" customWidth="1"/>
    <col min="8709" max="8709" width="24.28515625" style="63" customWidth="1"/>
    <col min="8710" max="8710" width="21.85546875" style="63" customWidth="1"/>
    <col min="8711" max="8711" width="23.42578125" style="63" customWidth="1"/>
    <col min="8712" max="8712" width="22.7109375" style="63" customWidth="1"/>
    <col min="8713" max="8713" width="21.85546875" style="63" customWidth="1"/>
    <col min="8714" max="8960" width="9.140625" style="63"/>
    <col min="8961" max="8961" width="27.140625" style="63" customWidth="1"/>
    <col min="8962" max="8962" width="22.28515625" style="63" customWidth="1"/>
    <col min="8963" max="8963" width="20.28515625" style="63" customWidth="1"/>
    <col min="8964" max="8964" width="21.5703125" style="63" customWidth="1"/>
    <col min="8965" max="8965" width="24.28515625" style="63" customWidth="1"/>
    <col min="8966" max="8966" width="21.85546875" style="63" customWidth="1"/>
    <col min="8967" max="8967" width="23.42578125" style="63" customWidth="1"/>
    <col min="8968" max="8968" width="22.7109375" style="63" customWidth="1"/>
    <col min="8969" max="8969" width="21.85546875" style="63" customWidth="1"/>
    <col min="8970" max="9216" width="9.140625" style="63"/>
    <col min="9217" max="9217" width="27.140625" style="63" customWidth="1"/>
    <col min="9218" max="9218" width="22.28515625" style="63" customWidth="1"/>
    <col min="9219" max="9219" width="20.28515625" style="63" customWidth="1"/>
    <col min="9220" max="9220" width="21.5703125" style="63" customWidth="1"/>
    <col min="9221" max="9221" width="24.28515625" style="63" customWidth="1"/>
    <col min="9222" max="9222" width="21.85546875" style="63" customWidth="1"/>
    <col min="9223" max="9223" width="23.42578125" style="63" customWidth="1"/>
    <col min="9224" max="9224" width="22.7109375" style="63" customWidth="1"/>
    <col min="9225" max="9225" width="21.85546875" style="63" customWidth="1"/>
    <col min="9226" max="9472" width="9.140625" style="63"/>
    <col min="9473" max="9473" width="27.140625" style="63" customWidth="1"/>
    <col min="9474" max="9474" width="22.28515625" style="63" customWidth="1"/>
    <col min="9475" max="9475" width="20.28515625" style="63" customWidth="1"/>
    <col min="9476" max="9476" width="21.5703125" style="63" customWidth="1"/>
    <col min="9477" max="9477" width="24.28515625" style="63" customWidth="1"/>
    <col min="9478" max="9478" width="21.85546875" style="63" customWidth="1"/>
    <col min="9479" max="9479" width="23.42578125" style="63" customWidth="1"/>
    <col min="9480" max="9480" width="22.7109375" style="63" customWidth="1"/>
    <col min="9481" max="9481" width="21.85546875" style="63" customWidth="1"/>
    <col min="9482" max="9728" width="9.140625" style="63"/>
    <col min="9729" max="9729" width="27.140625" style="63" customWidth="1"/>
    <col min="9730" max="9730" width="22.28515625" style="63" customWidth="1"/>
    <col min="9731" max="9731" width="20.28515625" style="63" customWidth="1"/>
    <col min="9732" max="9732" width="21.5703125" style="63" customWidth="1"/>
    <col min="9733" max="9733" width="24.28515625" style="63" customWidth="1"/>
    <col min="9734" max="9734" width="21.85546875" style="63" customWidth="1"/>
    <col min="9735" max="9735" width="23.42578125" style="63" customWidth="1"/>
    <col min="9736" max="9736" width="22.7109375" style="63" customWidth="1"/>
    <col min="9737" max="9737" width="21.85546875" style="63" customWidth="1"/>
    <col min="9738" max="9984" width="9.140625" style="63"/>
    <col min="9985" max="9985" width="27.140625" style="63" customWidth="1"/>
    <col min="9986" max="9986" width="22.28515625" style="63" customWidth="1"/>
    <col min="9987" max="9987" width="20.28515625" style="63" customWidth="1"/>
    <col min="9988" max="9988" width="21.5703125" style="63" customWidth="1"/>
    <col min="9989" max="9989" width="24.28515625" style="63" customWidth="1"/>
    <col min="9990" max="9990" width="21.85546875" style="63" customWidth="1"/>
    <col min="9991" max="9991" width="23.42578125" style="63" customWidth="1"/>
    <col min="9992" max="9992" width="22.7109375" style="63" customWidth="1"/>
    <col min="9993" max="9993" width="21.85546875" style="63" customWidth="1"/>
    <col min="9994" max="10240" width="9.140625" style="63"/>
    <col min="10241" max="10241" width="27.140625" style="63" customWidth="1"/>
    <col min="10242" max="10242" width="22.28515625" style="63" customWidth="1"/>
    <col min="10243" max="10243" width="20.28515625" style="63" customWidth="1"/>
    <col min="10244" max="10244" width="21.5703125" style="63" customWidth="1"/>
    <col min="10245" max="10245" width="24.28515625" style="63" customWidth="1"/>
    <col min="10246" max="10246" width="21.85546875" style="63" customWidth="1"/>
    <col min="10247" max="10247" width="23.42578125" style="63" customWidth="1"/>
    <col min="10248" max="10248" width="22.7109375" style="63" customWidth="1"/>
    <col min="10249" max="10249" width="21.85546875" style="63" customWidth="1"/>
    <col min="10250" max="10496" width="9.140625" style="63"/>
    <col min="10497" max="10497" width="27.140625" style="63" customWidth="1"/>
    <col min="10498" max="10498" width="22.28515625" style="63" customWidth="1"/>
    <col min="10499" max="10499" width="20.28515625" style="63" customWidth="1"/>
    <col min="10500" max="10500" width="21.5703125" style="63" customWidth="1"/>
    <col min="10501" max="10501" width="24.28515625" style="63" customWidth="1"/>
    <col min="10502" max="10502" width="21.85546875" style="63" customWidth="1"/>
    <col min="10503" max="10503" width="23.42578125" style="63" customWidth="1"/>
    <col min="10504" max="10504" width="22.7109375" style="63" customWidth="1"/>
    <col min="10505" max="10505" width="21.85546875" style="63" customWidth="1"/>
    <col min="10506" max="10752" width="9.140625" style="63"/>
    <col min="10753" max="10753" width="27.140625" style="63" customWidth="1"/>
    <col min="10754" max="10754" width="22.28515625" style="63" customWidth="1"/>
    <col min="10755" max="10755" width="20.28515625" style="63" customWidth="1"/>
    <col min="10756" max="10756" width="21.5703125" style="63" customWidth="1"/>
    <col min="10757" max="10757" width="24.28515625" style="63" customWidth="1"/>
    <col min="10758" max="10758" width="21.85546875" style="63" customWidth="1"/>
    <col min="10759" max="10759" width="23.42578125" style="63" customWidth="1"/>
    <col min="10760" max="10760" width="22.7109375" style="63" customWidth="1"/>
    <col min="10761" max="10761" width="21.85546875" style="63" customWidth="1"/>
    <col min="10762" max="11008" width="9.140625" style="63"/>
    <col min="11009" max="11009" width="27.140625" style="63" customWidth="1"/>
    <col min="11010" max="11010" width="22.28515625" style="63" customWidth="1"/>
    <col min="11011" max="11011" width="20.28515625" style="63" customWidth="1"/>
    <col min="11012" max="11012" width="21.5703125" style="63" customWidth="1"/>
    <col min="11013" max="11013" width="24.28515625" style="63" customWidth="1"/>
    <col min="11014" max="11014" width="21.85546875" style="63" customWidth="1"/>
    <col min="11015" max="11015" width="23.42578125" style="63" customWidth="1"/>
    <col min="11016" max="11016" width="22.7109375" style="63" customWidth="1"/>
    <col min="11017" max="11017" width="21.85546875" style="63" customWidth="1"/>
    <col min="11018" max="11264" width="9.140625" style="63"/>
    <col min="11265" max="11265" width="27.140625" style="63" customWidth="1"/>
    <col min="11266" max="11266" width="22.28515625" style="63" customWidth="1"/>
    <col min="11267" max="11267" width="20.28515625" style="63" customWidth="1"/>
    <col min="11268" max="11268" width="21.5703125" style="63" customWidth="1"/>
    <col min="11269" max="11269" width="24.28515625" style="63" customWidth="1"/>
    <col min="11270" max="11270" width="21.85546875" style="63" customWidth="1"/>
    <col min="11271" max="11271" width="23.42578125" style="63" customWidth="1"/>
    <col min="11272" max="11272" width="22.7109375" style="63" customWidth="1"/>
    <col min="11273" max="11273" width="21.85546875" style="63" customWidth="1"/>
    <col min="11274" max="11520" width="9.140625" style="63"/>
    <col min="11521" max="11521" width="27.140625" style="63" customWidth="1"/>
    <col min="11522" max="11522" width="22.28515625" style="63" customWidth="1"/>
    <col min="11523" max="11523" width="20.28515625" style="63" customWidth="1"/>
    <col min="11524" max="11524" width="21.5703125" style="63" customWidth="1"/>
    <col min="11525" max="11525" width="24.28515625" style="63" customWidth="1"/>
    <col min="11526" max="11526" width="21.85546875" style="63" customWidth="1"/>
    <col min="11527" max="11527" width="23.42578125" style="63" customWidth="1"/>
    <col min="11528" max="11528" width="22.7109375" style="63" customWidth="1"/>
    <col min="11529" max="11529" width="21.85546875" style="63" customWidth="1"/>
    <col min="11530" max="11776" width="9.140625" style="63"/>
    <col min="11777" max="11777" width="27.140625" style="63" customWidth="1"/>
    <col min="11778" max="11778" width="22.28515625" style="63" customWidth="1"/>
    <col min="11779" max="11779" width="20.28515625" style="63" customWidth="1"/>
    <col min="11780" max="11780" width="21.5703125" style="63" customWidth="1"/>
    <col min="11781" max="11781" width="24.28515625" style="63" customWidth="1"/>
    <col min="11782" max="11782" width="21.85546875" style="63" customWidth="1"/>
    <col min="11783" max="11783" width="23.42578125" style="63" customWidth="1"/>
    <col min="11784" max="11784" width="22.7109375" style="63" customWidth="1"/>
    <col min="11785" max="11785" width="21.85546875" style="63" customWidth="1"/>
    <col min="11786" max="12032" width="9.140625" style="63"/>
    <col min="12033" max="12033" width="27.140625" style="63" customWidth="1"/>
    <col min="12034" max="12034" width="22.28515625" style="63" customWidth="1"/>
    <col min="12035" max="12035" width="20.28515625" style="63" customWidth="1"/>
    <col min="12036" max="12036" width="21.5703125" style="63" customWidth="1"/>
    <col min="12037" max="12037" width="24.28515625" style="63" customWidth="1"/>
    <col min="12038" max="12038" width="21.85546875" style="63" customWidth="1"/>
    <col min="12039" max="12039" width="23.42578125" style="63" customWidth="1"/>
    <col min="12040" max="12040" width="22.7109375" style="63" customWidth="1"/>
    <col min="12041" max="12041" width="21.85546875" style="63" customWidth="1"/>
    <col min="12042" max="12288" width="9.140625" style="63"/>
    <col min="12289" max="12289" width="27.140625" style="63" customWidth="1"/>
    <col min="12290" max="12290" width="22.28515625" style="63" customWidth="1"/>
    <col min="12291" max="12291" width="20.28515625" style="63" customWidth="1"/>
    <col min="12292" max="12292" width="21.5703125" style="63" customWidth="1"/>
    <col min="12293" max="12293" width="24.28515625" style="63" customWidth="1"/>
    <col min="12294" max="12294" width="21.85546875" style="63" customWidth="1"/>
    <col min="12295" max="12295" width="23.42578125" style="63" customWidth="1"/>
    <col min="12296" max="12296" width="22.7109375" style="63" customWidth="1"/>
    <col min="12297" max="12297" width="21.85546875" style="63" customWidth="1"/>
    <col min="12298" max="12544" width="9.140625" style="63"/>
    <col min="12545" max="12545" width="27.140625" style="63" customWidth="1"/>
    <col min="12546" max="12546" width="22.28515625" style="63" customWidth="1"/>
    <col min="12547" max="12547" width="20.28515625" style="63" customWidth="1"/>
    <col min="12548" max="12548" width="21.5703125" style="63" customWidth="1"/>
    <col min="12549" max="12549" width="24.28515625" style="63" customWidth="1"/>
    <col min="12550" max="12550" width="21.85546875" style="63" customWidth="1"/>
    <col min="12551" max="12551" width="23.42578125" style="63" customWidth="1"/>
    <col min="12552" max="12552" width="22.7109375" style="63" customWidth="1"/>
    <col min="12553" max="12553" width="21.85546875" style="63" customWidth="1"/>
    <col min="12554" max="12800" width="9.140625" style="63"/>
    <col min="12801" max="12801" width="27.140625" style="63" customWidth="1"/>
    <col min="12802" max="12802" width="22.28515625" style="63" customWidth="1"/>
    <col min="12803" max="12803" width="20.28515625" style="63" customWidth="1"/>
    <col min="12804" max="12804" width="21.5703125" style="63" customWidth="1"/>
    <col min="12805" max="12805" width="24.28515625" style="63" customWidth="1"/>
    <col min="12806" max="12806" width="21.85546875" style="63" customWidth="1"/>
    <col min="12807" max="12807" width="23.42578125" style="63" customWidth="1"/>
    <col min="12808" max="12808" width="22.7109375" style="63" customWidth="1"/>
    <col min="12809" max="12809" width="21.85546875" style="63" customWidth="1"/>
    <col min="12810" max="13056" width="9.140625" style="63"/>
    <col min="13057" max="13057" width="27.140625" style="63" customWidth="1"/>
    <col min="13058" max="13058" width="22.28515625" style="63" customWidth="1"/>
    <col min="13059" max="13059" width="20.28515625" style="63" customWidth="1"/>
    <col min="13060" max="13060" width="21.5703125" style="63" customWidth="1"/>
    <col min="13061" max="13061" width="24.28515625" style="63" customWidth="1"/>
    <col min="13062" max="13062" width="21.85546875" style="63" customWidth="1"/>
    <col min="13063" max="13063" width="23.42578125" style="63" customWidth="1"/>
    <col min="13064" max="13064" width="22.7109375" style="63" customWidth="1"/>
    <col min="13065" max="13065" width="21.85546875" style="63" customWidth="1"/>
    <col min="13066" max="13312" width="9.140625" style="63"/>
    <col min="13313" max="13313" width="27.140625" style="63" customWidth="1"/>
    <col min="13314" max="13314" width="22.28515625" style="63" customWidth="1"/>
    <col min="13315" max="13315" width="20.28515625" style="63" customWidth="1"/>
    <col min="13316" max="13316" width="21.5703125" style="63" customWidth="1"/>
    <col min="13317" max="13317" width="24.28515625" style="63" customWidth="1"/>
    <col min="13318" max="13318" width="21.85546875" style="63" customWidth="1"/>
    <col min="13319" max="13319" width="23.42578125" style="63" customWidth="1"/>
    <col min="13320" max="13320" width="22.7109375" style="63" customWidth="1"/>
    <col min="13321" max="13321" width="21.85546875" style="63" customWidth="1"/>
    <col min="13322" max="13568" width="9.140625" style="63"/>
    <col min="13569" max="13569" width="27.140625" style="63" customWidth="1"/>
    <col min="13570" max="13570" width="22.28515625" style="63" customWidth="1"/>
    <col min="13571" max="13571" width="20.28515625" style="63" customWidth="1"/>
    <col min="13572" max="13572" width="21.5703125" style="63" customWidth="1"/>
    <col min="13573" max="13573" width="24.28515625" style="63" customWidth="1"/>
    <col min="13574" max="13574" width="21.85546875" style="63" customWidth="1"/>
    <col min="13575" max="13575" width="23.42578125" style="63" customWidth="1"/>
    <col min="13576" max="13576" width="22.7109375" style="63" customWidth="1"/>
    <col min="13577" max="13577" width="21.85546875" style="63" customWidth="1"/>
    <col min="13578" max="13824" width="9.140625" style="63"/>
    <col min="13825" max="13825" width="27.140625" style="63" customWidth="1"/>
    <col min="13826" max="13826" width="22.28515625" style="63" customWidth="1"/>
    <col min="13827" max="13827" width="20.28515625" style="63" customWidth="1"/>
    <col min="13828" max="13828" width="21.5703125" style="63" customWidth="1"/>
    <col min="13829" max="13829" width="24.28515625" style="63" customWidth="1"/>
    <col min="13830" max="13830" width="21.85546875" style="63" customWidth="1"/>
    <col min="13831" max="13831" width="23.42578125" style="63" customWidth="1"/>
    <col min="13832" max="13832" width="22.7109375" style="63" customWidth="1"/>
    <col min="13833" max="13833" width="21.85546875" style="63" customWidth="1"/>
    <col min="13834" max="14080" width="9.140625" style="63"/>
    <col min="14081" max="14081" width="27.140625" style="63" customWidth="1"/>
    <col min="14082" max="14082" width="22.28515625" style="63" customWidth="1"/>
    <col min="14083" max="14083" width="20.28515625" style="63" customWidth="1"/>
    <col min="14084" max="14084" width="21.5703125" style="63" customWidth="1"/>
    <col min="14085" max="14085" width="24.28515625" style="63" customWidth="1"/>
    <col min="14086" max="14086" width="21.85546875" style="63" customWidth="1"/>
    <col min="14087" max="14087" width="23.42578125" style="63" customWidth="1"/>
    <col min="14088" max="14088" width="22.7109375" style="63" customWidth="1"/>
    <col min="14089" max="14089" width="21.85546875" style="63" customWidth="1"/>
    <col min="14090" max="14336" width="9.140625" style="63"/>
    <col min="14337" max="14337" width="27.140625" style="63" customWidth="1"/>
    <col min="14338" max="14338" width="22.28515625" style="63" customWidth="1"/>
    <col min="14339" max="14339" width="20.28515625" style="63" customWidth="1"/>
    <col min="14340" max="14340" width="21.5703125" style="63" customWidth="1"/>
    <col min="14341" max="14341" width="24.28515625" style="63" customWidth="1"/>
    <col min="14342" max="14342" width="21.85546875" style="63" customWidth="1"/>
    <col min="14343" max="14343" width="23.42578125" style="63" customWidth="1"/>
    <col min="14344" max="14344" width="22.7109375" style="63" customWidth="1"/>
    <col min="14345" max="14345" width="21.85546875" style="63" customWidth="1"/>
    <col min="14346" max="14592" width="9.140625" style="63"/>
    <col min="14593" max="14593" width="27.140625" style="63" customWidth="1"/>
    <col min="14594" max="14594" width="22.28515625" style="63" customWidth="1"/>
    <col min="14595" max="14595" width="20.28515625" style="63" customWidth="1"/>
    <col min="14596" max="14596" width="21.5703125" style="63" customWidth="1"/>
    <col min="14597" max="14597" width="24.28515625" style="63" customWidth="1"/>
    <col min="14598" max="14598" width="21.85546875" style="63" customWidth="1"/>
    <col min="14599" max="14599" width="23.42578125" style="63" customWidth="1"/>
    <col min="14600" max="14600" width="22.7109375" style="63" customWidth="1"/>
    <col min="14601" max="14601" width="21.85546875" style="63" customWidth="1"/>
    <col min="14602" max="14848" width="9.140625" style="63"/>
    <col min="14849" max="14849" width="27.140625" style="63" customWidth="1"/>
    <col min="14850" max="14850" width="22.28515625" style="63" customWidth="1"/>
    <col min="14851" max="14851" width="20.28515625" style="63" customWidth="1"/>
    <col min="14852" max="14852" width="21.5703125" style="63" customWidth="1"/>
    <col min="14853" max="14853" width="24.28515625" style="63" customWidth="1"/>
    <col min="14854" max="14854" width="21.85546875" style="63" customWidth="1"/>
    <col min="14855" max="14855" width="23.42578125" style="63" customWidth="1"/>
    <col min="14856" max="14856" width="22.7109375" style="63" customWidth="1"/>
    <col min="14857" max="14857" width="21.85546875" style="63" customWidth="1"/>
    <col min="14858" max="15104" width="9.140625" style="63"/>
    <col min="15105" max="15105" width="27.140625" style="63" customWidth="1"/>
    <col min="15106" max="15106" width="22.28515625" style="63" customWidth="1"/>
    <col min="15107" max="15107" width="20.28515625" style="63" customWidth="1"/>
    <col min="15108" max="15108" width="21.5703125" style="63" customWidth="1"/>
    <col min="15109" max="15109" width="24.28515625" style="63" customWidth="1"/>
    <col min="15110" max="15110" width="21.85546875" style="63" customWidth="1"/>
    <col min="15111" max="15111" width="23.42578125" style="63" customWidth="1"/>
    <col min="15112" max="15112" width="22.7109375" style="63" customWidth="1"/>
    <col min="15113" max="15113" width="21.85546875" style="63" customWidth="1"/>
    <col min="15114" max="15360" width="9.140625" style="63"/>
    <col min="15361" max="15361" width="27.140625" style="63" customWidth="1"/>
    <col min="15362" max="15362" width="22.28515625" style="63" customWidth="1"/>
    <col min="15363" max="15363" width="20.28515625" style="63" customWidth="1"/>
    <col min="15364" max="15364" width="21.5703125" style="63" customWidth="1"/>
    <col min="15365" max="15365" width="24.28515625" style="63" customWidth="1"/>
    <col min="15366" max="15366" width="21.85546875" style="63" customWidth="1"/>
    <col min="15367" max="15367" width="23.42578125" style="63" customWidth="1"/>
    <col min="15368" max="15368" width="22.7109375" style="63" customWidth="1"/>
    <col min="15369" max="15369" width="21.85546875" style="63" customWidth="1"/>
    <col min="15370" max="15616" width="9.140625" style="63"/>
    <col min="15617" max="15617" width="27.140625" style="63" customWidth="1"/>
    <col min="15618" max="15618" width="22.28515625" style="63" customWidth="1"/>
    <col min="15619" max="15619" width="20.28515625" style="63" customWidth="1"/>
    <col min="15620" max="15620" width="21.5703125" style="63" customWidth="1"/>
    <col min="15621" max="15621" width="24.28515625" style="63" customWidth="1"/>
    <col min="15622" max="15622" width="21.85546875" style="63" customWidth="1"/>
    <col min="15623" max="15623" width="23.42578125" style="63" customWidth="1"/>
    <col min="15624" max="15624" width="22.7109375" style="63" customWidth="1"/>
    <col min="15625" max="15625" width="21.85546875" style="63" customWidth="1"/>
    <col min="15626" max="15872" width="9.140625" style="63"/>
    <col min="15873" max="15873" width="27.140625" style="63" customWidth="1"/>
    <col min="15874" max="15874" width="22.28515625" style="63" customWidth="1"/>
    <col min="15875" max="15875" width="20.28515625" style="63" customWidth="1"/>
    <col min="15876" max="15876" width="21.5703125" style="63" customWidth="1"/>
    <col min="15877" max="15877" width="24.28515625" style="63" customWidth="1"/>
    <col min="15878" max="15878" width="21.85546875" style="63" customWidth="1"/>
    <col min="15879" max="15879" width="23.42578125" style="63" customWidth="1"/>
    <col min="15880" max="15880" width="22.7109375" style="63" customWidth="1"/>
    <col min="15881" max="15881" width="21.85546875" style="63" customWidth="1"/>
    <col min="15882" max="16128" width="9.140625" style="63"/>
    <col min="16129" max="16129" width="27.140625" style="63" customWidth="1"/>
    <col min="16130" max="16130" width="22.28515625" style="63" customWidth="1"/>
    <col min="16131" max="16131" width="20.28515625" style="63" customWidth="1"/>
    <col min="16132" max="16132" width="21.5703125" style="63" customWidth="1"/>
    <col min="16133" max="16133" width="24.28515625" style="63" customWidth="1"/>
    <col min="16134" max="16134" width="21.85546875" style="63" customWidth="1"/>
    <col min="16135" max="16135" width="23.42578125" style="63" customWidth="1"/>
    <col min="16136" max="16136" width="22.7109375" style="63" customWidth="1"/>
    <col min="16137" max="16137" width="21.85546875" style="63" customWidth="1"/>
    <col min="16138" max="16384" width="9.140625" style="63"/>
  </cols>
  <sheetData>
    <row r="1" spans="1:9" ht="14.25" x14ac:dyDescent="0.2">
      <c r="A1" s="191"/>
      <c r="B1" s="192"/>
      <c r="C1" s="193"/>
      <c r="D1" s="193"/>
      <c r="F1" s="192"/>
      <c r="G1" s="192"/>
      <c r="H1" s="192"/>
      <c r="I1" s="194"/>
    </row>
    <row r="2" spans="1:9" x14ac:dyDescent="0.2">
      <c r="A2" s="191"/>
      <c r="B2" s="192"/>
      <c r="C2" s="192"/>
      <c r="D2" s="192"/>
      <c r="E2" s="192"/>
      <c r="F2" s="192"/>
      <c r="G2" s="192"/>
      <c r="H2" s="192"/>
      <c r="I2" s="192"/>
    </row>
    <row r="3" spans="1:9" x14ac:dyDescent="0.2">
      <c r="A3" s="191"/>
      <c r="B3" s="192"/>
      <c r="C3" s="192"/>
      <c r="D3" s="192"/>
      <c r="E3" s="192"/>
      <c r="F3" s="192"/>
      <c r="G3" s="192"/>
      <c r="H3" s="192"/>
      <c r="I3" s="192"/>
    </row>
    <row r="4" spans="1:9" x14ac:dyDescent="0.2">
      <c r="A4" s="294" t="s">
        <v>178</v>
      </c>
      <c r="B4" s="294"/>
      <c r="C4" s="294"/>
      <c r="D4" s="294"/>
      <c r="E4" s="294"/>
      <c r="F4" s="294"/>
      <c r="G4" s="294"/>
      <c r="H4" s="294"/>
      <c r="I4" s="294"/>
    </row>
    <row r="5" spans="1:9" x14ac:dyDescent="0.2">
      <c r="A5" s="294" t="s">
        <v>179</v>
      </c>
      <c r="B5" s="294"/>
      <c r="C5" s="294"/>
      <c r="D5" s="294"/>
      <c r="E5" s="294"/>
      <c r="F5" s="294"/>
      <c r="G5" s="294"/>
      <c r="H5" s="294"/>
      <c r="I5" s="294"/>
    </row>
    <row r="6" spans="1:9" x14ac:dyDescent="0.2">
      <c r="A6" s="294" t="s">
        <v>204</v>
      </c>
      <c r="B6" s="294"/>
      <c r="C6" s="294"/>
      <c r="D6" s="294"/>
      <c r="E6" s="294"/>
      <c r="F6" s="294"/>
      <c r="G6" s="294"/>
      <c r="H6" s="294"/>
      <c r="I6" s="294"/>
    </row>
    <row r="7" spans="1:9" x14ac:dyDescent="0.2">
      <c r="A7" s="195"/>
      <c r="C7" s="191"/>
      <c r="D7" s="196"/>
      <c r="E7" s="197"/>
      <c r="F7" s="197"/>
      <c r="G7" s="192"/>
      <c r="H7" s="192"/>
      <c r="I7" s="192"/>
    </row>
    <row r="8" spans="1:9" x14ac:dyDescent="0.2">
      <c r="A8" s="191"/>
      <c r="B8" s="198" t="s">
        <v>180</v>
      </c>
      <c r="C8" s="192"/>
      <c r="D8" s="192"/>
      <c r="G8" s="199"/>
      <c r="H8" s="192"/>
      <c r="I8" s="199"/>
    </row>
    <row r="9" spans="1:9" ht="13.5" thickBot="1" x14ac:dyDescent="0.25">
      <c r="A9" s="295"/>
      <c r="B9" s="295"/>
      <c r="C9" s="295"/>
      <c r="D9" s="295"/>
      <c r="E9" s="295"/>
      <c r="G9" s="200"/>
      <c r="H9" s="200"/>
      <c r="I9" s="201" t="s">
        <v>0</v>
      </c>
    </row>
    <row r="10" spans="1:9" ht="52.5" customHeight="1" x14ac:dyDescent="0.2">
      <c r="A10" s="218" t="s">
        <v>181</v>
      </c>
      <c r="B10" s="219" t="s">
        <v>200</v>
      </c>
      <c r="C10" s="220" t="s">
        <v>182</v>
      </c>
      <c r="D10" s="220" t="s">
        <v>183</v>
      </c>
      <c r="E10" s="220" t="s">
        <v>184</v>
      </c>
      <c r="F10" s="221" t="s">
        <v>185</v>
      </c>
      <c r="G10" s="220" t="s">
        <v>201</v>
      </c>
      <c r="H10" s="219" t="s">
        <v>202</v>
      </c>
      <c r="I10" s="220" t="s">
        <v>203</v>
      </c>
    </row>
    <row r="11" spans="1:9" ht="33.75" customHeight="1" x14ac:dyDescent="0.2">
      <c r="A11" s="202" t="s">
        <v>186</v>
      </c>
      <c r="B11" s="203">
        <v>14707</v>
      </c>
      <c r="C11" s="203">
        <v>17119</v>
      </c>
      <c r="D11" s="203">
        <v>3000</v>
      </c>
      <c r="E11" s="203">
        <v>2180</v>
      </c>
      <c r="F11" s="204">
        <v>0</v>
      </c>
      <c r="G11" s="203">
        <f>+C11+D11-E11+F11</f>
        <v>17939</v>
      </c>
      <c r="H11" s="203">
        <v>5698</v>
      </c>
      <c r="I11" s="203">
        <f>+G11-H11</f>
        <v>12241</v>
      </c>
    </row>
    <row r="12" spans="1:9" ht="48" customHeight="1" x14ac:dyDescent="0.2">
      <c r="A12" s="205" t="s">
        <v>187</v>
      </c>
      <c r="B12" s="203">
        <v>345</v>
      </c>
      <c r="C12" s="203">
        <v>696</v>
      </c>
      <c r="D12" s="203">
        <v>0</v>
      </c>
      <c r="E12" s="203">
        <v>198</v>
      </c>
      <c r="F12" s="204">
        <v>0</v>
      </c>
      <c r="G12" s="203">
        <f>+C12+D12-E12+F12</f>
        <v>498</v>
      </c>
      <c r="H12" s="203">
        <v>164</v>
      </c>
      <c r="I12" s="203">
        <f>+G12-H12</f>
        <v>334</v>
      </c>
    </row>
    <row r="13" spans="1:9" s="188" customFormat="1" ht="20.25" customHeight="1" x14ac:dyDescent="0.2">
      <c r="A13" s="205" t="s">
        <v>188</v>
      </c>
      <c r="B13" s="203">
        <v>1948</v>
      </c>
      <c r="C13" s="203">
        <v>3095</v>
      </c>
      <c r="D13" s="203">
        <v>0</v>
      </c>
      <c r="E13" s="203">
        <v>420</v>
      </c>
      <c r="F13" s="206">
        <v>0</v>
      </c>
      <c r="G13" s="203">
        <f>+C13+D13-E13+F13</f>
        <v>2675</v>
      </c>
      <c r="H13" s="203">
        <v>924</v>
      </c>
      <c r="I13" s="203">
        <f>+G13-H13</f>
        <v>1751</v>
      </c>
    </row>
    <row r="14" spans="1:9" s="188" customFormat="1" ht="20.25" customHeight="1" thickBot="1" x14ac:dyDescent="0.25">
      <c r="A14" s="222" t="s">
        <v>189</v>
      </c>
      <c r="B14" s="223">
        <f>SUM(B11:B13)</f>
        <v>17000</v>
      </c>
      <c r="C14" s="223">
        <f t="shared" ref="C14:H14" si="0">SUM(C11:C13)</f>
        <v>20910</v>
      </c>
      <c r="D14" s="223">
        <f t="shared" si="0"/>
        <v>3000</v>
      </c>
      <c r="E14" s="223">
        <f t="shared" si="0"/>
        <v>2798</v>
      </c>
      <c r="F14" s="223">
        <f t="shared" si="0"/>
        <v>0</v>
      </c>
      <c r="G14" s="223">
        <f t="shared" si="0"/>
        <v>21112</v>
      </c>
      <c r="H14" s="223">
        <f t="shared" si="0"/>
        <v>6786</v>
      </c>
      <c r="I14" s="223">
        <f>SUM(I11:I13)</f>
        <v>14326</v>
      </c>
    </row>
    <row r="15" spans="1:9" s="188" customFormat="1" ht="20.25" customHeight="1" x14ac:dyDescent="0.2">
      <c r="A15" s="207" t="s">
        <v>190</v>
      </c>
      <c r="B15" s="208">
        <v>21806</v>
      </c>
      <c r="C15" s="209">
        <v>21806</v>
      </c>
      <c r="D15" s="209">
        <v>0</v>
      </c>
      <c r="E15" s="209">
        <v>0</v>
      </c>
      <c r="F15" s="209"/>
      <c r="G15" s="203">
        <f>+C15+D15-E15</f>
        <v>21806</v>
      </c>
      <c r="H15" s="203"/>
      <c r="I15" s="208">
        <f>+G15-H15</f>
        <v>21806</v>
      </c>
    </row>
    <row r="16" spans="1:9" s="188" customFormat="1" ht="20.25" customHeight="1" x14ac:dyDescent="0.2">
      <c r="A16" s="207" t="s">
        <v>191</v>
      </c>
      <c r="B16" s="208">
        <v>2685</v>
      </c>
      <c r="C16" s="209">
        <v>2685</v>
      </c>
      <c r="D16" s="209"/>
      <c r="E16" s="209">
        <v>0</v>
      </c>
      <c r="F16" s="209"/>
      <c r="G16" s="203">
        <f>+C16+D16-E16</f>
        <v>2685</v>
      </c>
      <c r="H16" s="209"/>
      <c r="I16" s="208">
        <f>+G16-H16</f>
        <v>2685</v>
      </c>
    </row>
    <row r="17" spans="1:9" s="188" customFormat="1" ht="20.25" customHeight="1" thickBot="1" x14ac:dyDescent="0.25">
      <c r="A17" s="226" t="s">
        <v>189</v>
      </c>
      <c r="B17" s="227">
        <f t="shared" ref="B17:I17" si="1">SUM(B15:B16)</f>
        <v>24491</v>
      </c>
      <c r="C17" s="227">
        <f t="shared" si="1"/>
        <v>24491</v>
      </c>
      <c r="D17" s="227">
        <f t="shared" si="1"/>
        <v>0</v>
      </c>
      <c r="E17" s="227">
        <f t="shared" si="1"/>
        <v>0</v>
      </c>
      <c r="F17" s="227">
        <f t="shared" si="1"/>
        <v>0</v>
      </c>
      <c r="G17" s="227">
        <f t="shared" si="1"/>
        <v>24491</v>
      </c>
      <c r="H17" s="227">
        <f t="shared" si="1"/>
        <v>0</v>
      </c>
      <c r="I17" s="227">
        <f t="shared" si="1"/>
        <v>24491</v>
      </c>
    </row>
    <row r="18" spans="1:9" s="188" customFormat="1" ht="20.25" customHeight="1" thickBot="1" x14ac:dyDescent="0.25">
      <c r="A18" s="224" t="s">
        <v>175</v>
      </c>
      <c r="B18" s="225">
        <f t="shared" ref="B18:H18" si="2">SUM(B17,B14)</f>
        <v>41491</v>
      </c>
      <c r="C18" s="225">
        <f t="shared" si="2"/>
        <v>45401</v>
      </c>
      <c r="D18" s="225">
        <f t="shared" si="2"/>
        <v>3000</v>
      </c>
      <c r="E18" s="225">
        <f t="shared" si="2"/>
        <v>2798</v>
      </c>
      <c r="F18" s="225">
        <f t="shared" si="2"/>
        <v>0</v>
      </c>
      <c r="G18" s="225">
        <f t="shared" si="2"/>
        <v>45603</v>
      </c>
      <c r="H18" s="225">
        <f t="shared" si="2"/>
        <v>6786</v>
      </c>
      <c r="I18" s="225">
        <f>+I14+I17</f>
        <v>38817</v>
      </c>
    </row>
    <row r="21" spans="1:9" x14ac:dyDescent="0.2">
      <c r="H21" s="188"/>
    </row>
  </sheetData>
  <mergeCells count="4">
    <mergeCell ref="A4:I4"/>
    <mergeCell ref="A5:I5"/>
    <mergeCell ref="A6:I6"/>
    <mergeCell ref="A9:E9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  <headerFooter>
    <oddHeader>&amp;L8. függelék a 6/2019.(V.2.)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3"/>
  <sheetViews>
    <sheetView workbookViewId="0">
      <selection activeCell="C19" sqref="C19"/>
    </sheetView>
  </sheetViews>
  <sheetFormatPr defaultColWidth="9.140625" defaultRowHeight="12.75" x14ac:dyDescent="0.2"/>
  <cols>
    <col min="1" max="1" width="33.42578125" style="240" customWidth="1"/>
    <col min="2" max="2" width="16" style="240" customWidth="1"/>
    <col min="3" max="3" width="17" style="240" customWidth="1"/>
    <col min="4" max="4" width="24.5703125" style="240" customWidth="1"/>
    <col min="5" max="5" width="23.85546875" style="240" customWidth="1"/>
    <col min="6" max="7" width="20" style="240" customWidth="1"/>
    <col min="8" max="256" width="9.140625" style="240"/>
    <col min="257" max="257" width="33.42578125" style="240" customWidth="1"/>
    <col min="258" max="258" width="16" style="240" customWidth="1"/>
    <col min="259" max="259" width="17" style="240" customWidth="1"/>
    <col min="260" max="260" width="24.5703125" style="240" customWidth="1"/>
    <col min="261" max="261" width="23.85546875" style="240" customWidth="1"/>
    <col min="262" max="263" width="20" style="240" customWidth="1"/>
    <col min="264" max="512" width="9.140625" style="240"/>
    <col min="513" max="513" width="33.42578125" style="240" customWidth="1"/>
    <col min="514" max="514" width="16" style="240" customWidth="1"/>
    <col min="515" max="515" width="17" style="240" customWidth="1"/>
    <col min="516" max="516" width="24.5703125" style="240" customWidth="1"/>
    <col min="517" max="517" width="23.85546875" style="240" customWidth="1"/>
    <col min="518" max="519" width="20" style="240" customWidth="1"/>
    <col min="520" max="768" width="9.140625" style="240"/>
    <col min="769" max="769" width="33.42578125" style="240" customWidth="1"/>
    <col min="770" max="770" width="16" style="240" customWidth="1"/>
    <col min="771" max="771" width="17" style="240" customWidth="1"/>
    <col min="772" max="772" width="24.5703125" style="240" customWidth="1"/>
    <col min="773" max="773" width="23.85546875" style="240" customWidth="1"/>
    <col min="774" max="775" width="20" style="240" customWidth="1"/>
    <col min="776" max="1024" width="9.140625" style="240"/>
    <col min="1025" max="1025" width="33.42578125" style="240" customWidth="1"/>
    <col min="1026" max="1026" width="16" style="240" customWidth="1"/>
    <col min="1027" max="1027" width="17" style="240" customWidth="1"/>
    <col min="1028" max="1028" width="24.5703125" style="240" customWidth="1"/>
    <col min="1029" max="1029" width="23.85546875" style="240" customWidth="1"/>
    <col min="1030" max="1031" width="20" style="240" customWidth="1"/>
    <col min="1032" max="1280" width="9.140625" style="240"/>
    <col min="1281" max="1281" width="33.42578125" style="240" customWidth="1"/>
    <col min="1282" max="1282" width="16" style="240" customWidth="1"/>
    <col min="1283" max="1283" width="17" style="240" customWidth="1"/>
    <col min="1284" max="1284" width="24.5703125" style="240" customWidth="1"/>
    <col min="1285" max="1285" width="23.85546875" style="240" customWidth="1"/>
    <col min="1286" max="1287" width="20" style="240" customWidth="1"/>
    <col min="1288" max="1536" width="9.140625" style="240"/>
    <col min="1537" max="1537" width="33.42578125" style="240" customWidth="1"/>
    <col min="1538" max="1538" width="16" style="240" customWidth="1"/>
    <col min="1539" max="1539" width="17" style="240" customWidth="1"/>
    <col min="1540" max="1540" width="24.5703125" style="240" customWidth="1"/>
    <col min="1541" max="1541" width="23.85546875" style="240" customWidth="1"/>
    <col min="1542" max="1543" width="20" style="240" customWidth="1"/>
    <col min="1544" max="1792" width="9.140625" style="240"/>
    <col min="1793" max="1793" width="33.42578125" style="240" customWidth="1"/>
    <col min="1794" max="1794" width="16" style="240" customWidth="1"/>
    <col min="1795" max="1795" width="17" style="240" customWidth="1"/>
    <col min="1796" max="1796" width="24.5703125" style="240" customWidth="1"/>
    <col min="1797" max="1797" width="23.85546875" style="240" customWidth="1"/>
    <col min="1798" max="1799" width="20" style="240" customWidth="1"/>
    <col min="1800" max="2048" width="9.140625" style="240"/>
    <col min="2049" max="2049" width="33.42578125" style="240" customWidth="1"/>
    <col min="2050" max="2050" width="16" style="240" customWidth="1"/>
    <col min="2051" max="2051" width="17" style="240" customWidth="1"/>
    <col min="2052" max="2052" width="24.5703125" style="240" customWidth="1"/>
    <col min="2053" max="2053" width="23.85546875" style="240" customWidth="1"/>
    <col min="2054" max="2055" width="20" style="240" customWidth="1"/>
    <col min="2056" max="2304" width="9.140625" style="240"/>
    <col min="2305" max="2305" width="33.42578125" style="240" customWidth="1"/>
    <col min="2306" max="2306" width="16" style="240" customWidth="1"/>
    <col min="2307" max="2307" width="17" style="240" customWidth="1"/>
    <col min="2308" max="2308" width="24.5703125" style="240" customWidth="1"/>
    <col min="2309" max="2309" width="23.85546875" style="240" customWidth="1"/>
    <col min="2310" max="2311" width="20" style="240" customWidth="1"/>
    <col min="2312" max="2560" width="9.140625" style="240"/>
    <col min="2561" max="2561" width="33.42578125" style="240" customWidth="1"/>
    <col min="2562" max="2562" width="16" style="240" customWidth="1"/>
    <col min="2563" max="2563" width="17" style="240" customWidth="1"/>
    <col min="2564" max="2564" width="24.5703125" style="240" customWidth="1"/>
    <col min="2565" max="2565" width="23.85546875" style="240" customWidth="1"/>
    <col min="2566" max="2567" width="20" style="240" customWidth="1"/>
    <col min="2568" max="2816" width="9.140625" style="240"/>
    <col min="2817" max="2817" width="33.42578125" style="240" customWidth="1"/>
    <col min="2818" max="2818" width="16" style="240" customWidth="1"/>
    <col min="2819" max="2819" width="17" style="240" customWidth="1"/>
    <col min="2820" max="2820" width="24.5703125" style="240" customWidth="1"/>
    <col min="2821" max="2821" width="23.85546875" style="240" customWidth="1"/>
    <col min="2822" max="2823" width="20" style="240" customWidth="1"/>
    <col min="2824" max="3072" width="9.140625" style="240"/>
    <col min="3073" max="3073" width="33.42578125" style="240" customWidth="1"/>
    <col min="3074" max="3074" width="16" style="240" customWidth="1"/>
    <col min="3075" max="3075" width="17" style="240" customWidth="1"/>
    <col min="3076" max="3076" width="24.5703125" style="240" customWidth="1"/>
    <col min="3077" max="3077" width="23.85546875" style="240" customWidth="1"/>
    <col min="3078" max="3079" width="20" style="240" customWidth="1"/>
    <col min="3080" max="3328" width="9.140625" style="240"/>
    <col min="3329" max="3329" width="33.42578125" style="240" customWidth="1"/>
    <col min="3330" max="3330" width="16" style="240" customWidth="1"/>
    <col min="3331" max="3331" width="17" style="240" customWidth="1"/>
    <col min="3332" max="3332" width="24.5703125" style="240" customWidth="1"/>
    <col min="3333" max="3333" width="23.85546875" style="240" customWidth="1"/>
    <col min="3334" max="3335" width="20" style="240" customWidth="1"/>
    <col min="3336" max="3584" width="9.140625" style="240"/>
    <col min="3585" max="3585" width="33.42578125" style="240" customWidth="1"/>
    <col min="3586" max="3586" width="16" style="240" customWidth="1"/>
    <col min="3587" max="3587" width="17" style="240" customWidth="1"/>
    <col min="3588" max="3588" width="24.5703125" style="240" customWidth="1"/>
    <col min="3589" max="3589" width="23.85546875" style="240" customWidth="1"/>
    <col min="3590" max="3591" width="20" style="240" customWidth="1"/>
    <col min="3592" max="3840" width="9.140625" style="240"/>
    <col min="3841" max="3841" width="33.42578125" style="240" customWidth="1"/>
    <col min="3842" max="3842" width="16" style="240" customWidth="1"/>
    <col min="3843" max="3843" width="17" style="240" customWidth="1"/>
    <col min="3844" max="3844" width="24.5703125" style="240" customWidth="1"/>
    <col min="3845" max="3845" width="23.85546875" style="240" customWidth="1"/>
    <col min="3846" max="3847" width="20" style="240" customWidth="1"/>
    <col min="3848" max="4096" width="9.140625" style="240"/>
    <col min="4097" max="4097" width="33.42578125" style="240" customWidth="1"/>
    <col min="4098" max="4098" width="16" style="240" customWidth="1"/>
    <col min="4099" max="4099" width="17" style="240" customWidth="1"/>
    <col min="4100" max="4100" width="24.5703125" style="240" customWidth="1"/>
    <col min="4101" max="4101" width="23.85546875" style="240" customWidth="1"/>
    <col min="4102" max="4103" width="20" style="240" customWidth="1"/>
    <col min="4104" max="4352" width="9.140625" style="240"/>
    <col min="4353" max="4353" width="33.42578125" style="240" customWidth="1"/>
    <col min="4354" max="4354" width="16" style="240" customWidth="1"/>
    <col min="4355" max="4355" width="17" style="240" customWidth="1"/>
    <col min="4356" max="4356" width="24.5703125" style="240" customWidth="1"/>
    <col min="4357" max="4357" width="23.85546875" style="240" customWidth="1"/>
    <col min="4358" max="4359" width="20" style="240" customWidth="1"/>
    <col min="4360" max="4608" width="9.140625" style="240"/>
    <col min="4609" max="4609" width="33.42578125" style="240" customWidth="1"/>
    <col min="4610" max="4610" width="16" style="240" customWidth="1"/>
    <col min="4611" max="4611" width="17" style="240" customWidth="1"/>
    <col min="4612" max="4612" width="24.5703125" style="240" customWidth="1"/>
    <col min="4613" max="4613" width="23.85546875" style="240" customWidth="1"/>
    <col min="4614" max="4615" width="20" style="240" customWidth="1"/>
    <col min="4616" max="4864" width="9.140625" style="240"/>
    <col min="4865" max="4865" width="33.42578125" style="240" customWidth="1"/>
    <col min="4866" max="4866" width="16" style="240" customWidth="1"/>
    <col min="4867" max="4867" width="17" style="240" customWidth="1"/>
    <col min="4868" max="4868" width="24.5703125" style="240" customWidth="1"/>
    <col min="4869" max="4869" width="23.85546875" style="240" customWidth="1"/>
    <col min="4870" max="4871" width="20" style="240" customWidth="1"/>
    <col min="4872" max="5120" width="9.140625" style="240"/>
    <col min="5121" max="5121" width="33.42578125" style="240" customWidth="1"/>
    <col min="5122" max="5122" width="16" style="240" customWidth="1"/>
    <col min="5123" max="5123" width="17" style="240" customWidth="1"/>
    <col min="5124" max="5124" width="24.5703125" style="240" customWidth="1"/>
    <col min="5125" max="5125" width="23.85546875" style="240" customWidth="1"/>
    <col min="5126" max="5127" width="20" style="240" customWidth="1"/>
    <col min="5128" max="5376" width="9.140625" style="240"/>
    <col min="5377" max="5377" width="33.42578125" style="240" customWidth="1"/>
    <col min="5378" max="5378" width="16" style="240" customWidth="1"/>
    <col min="5379" max="5379" width="17" style="240" customWidth="1"/>
    <col min="5380" max="5380" width="24.5703125" style="240" customWidth="1"/>
    <col min="5381" max="5381" width="23.85546875" style="240" customWidth="1"/>
    <col min="5382" max="5383" width="20" style="240" customWidth="1"/>
    <col min="5384" max="5632" width="9.140625" style="240"/>
    <col min="5633" max="5633" width="33.42578125" style="240" customWidth="1"/>
    <col min="5634" max="5634" width="16" style="240" customWidth="1"/>
    <col min="5635" max="5635" width="17" style="240" customWidth="1"/>
    <col min="5636" max="5636" width="24.5703125" style="240" customWidth="1"/>
    <col min="5637" max="5637" width="23.85546875" style="240" customWidth="1"/>
    <col min="5638" max="5639" width="20" style="240" customWidth="1"/>
    <col min="5640" max="5888" width="9.140625" style="240"/>
    <col min="5889" max="5889" width="33.42578125" style="240" customWidth="1"/>
    <col min="5890" max="5890" width="16" style="240" customWidth="1"/>
    <col min="5891" max="5891" width="17" style="240" customWidth="1"/>
    <col min="5892" max="5892" width="24.5703125" style="240" customWidth="1"/>
    <col min="5893" max="5893" width="23.85546875" style="240" customWidth="1"/>
    <col min="5894" max="5895" width="20" style="240" customWidth="1"/>
    <col min="5896" max="6144" width="9.140625" style="240"/>
    <col min="6145" max="6145" width="33.42578125" style="240" customWidth="1"/>
    <col min="6146" max="6146" width="16" style="240" customWidth="1"/>
    <col min="6147" max="6147" width="17" style="240" customWidth="1"/>
    <col min="6148" max="6148" width="24.5703125" style="240" customWidth="1"/>
    <col min="6149" max="6149" width="23.85546875" style="240" customWidth="1"/>
    <col min="6150" max="6151" width="20" style="240" customWidth="1"/>
    <col min="6152" max="6400" width="9.140625" style="240"/>
    <col min="6401" max="6401" width="33.42578125" style="240" customWidth="1"/>
    <col min="6402" max="6402" width="16" style="240" customWidth="1"/>
    <col min="6403" max="6403" width="17" style="240" customWidth="1"/>
    <col min="6404" max="6404" width="24.5703125" style="240" customWidth="1"/>
    <col min="6405" max="6405" width="23.85546875" style="240" customWidth="1"/>
    <col min="6406" max="6407" width="20" style="240" customWidth="1"/>
    <col min="6408" max="6656" width="9.140625" style="240"/>
    <col min="6657" max="6657" width="33.42578125" style="240" customWidth="1"/>
    <col min="6658" max="6658" width="16" style="240" customWidth="1"/>
    <col min="6659" max="6659" width="17" style="240" customWidth="1"/>
    <col min="6660" max="6660" width="24.5703125" style="240" customWidth="1"/>
    <col min="6661" max="6661" width="23.85546875" style="240" customWidth="1"/>
    <col min="6662" max="6663" width="20" style="240" customWidth="1"/>
    <col min="6664" max="6912" width="9.140625" style="240"/>
    <col min="6913" max="6913" width="33.42578125" style="240" customWidth="1"/>
    <col min="6914" max="6914" width="16" style="240" customWidth="1"/>
    <col min="6915" max="6915" width="17" style="240" customWidth="1"/>
    <col min="6916" max="6916" width="24.5703125" style="240" customWidth="1"/>
    <col min="6917" max="6917" width="23.85546875" style="240" customWidth="1"/>
    <col min="6918" max="6919" width="20" style="240" customWidth="1"/>
    <col min="6920" max="7168" width="9.140625" style="240"/>
    <col min="7169" max="7169" width="33.42578125" style="240" customWidth="1"/>
    <col min="7170" max="7170" width="16" style="240" customWidth="1"/>
    <col min="7171" max="7171" width="17" style="240" customWidth="1"/>
    <col min="7172" max="7172" width="24.5703125" style="240" customWidth="1"/>
    <col min="7173" max="7173" width="23.85546875" style="240" customWidth="1"/>
    <col min="7174" max="7175" width="20" style="240" customWidth="1"/>
    <col min="7176" max="7424" width="9.140625" style="240"/>
    <col min="7425" max="7425" width="33.42578125" style="240" customWidth="1"/>
    <col min="7426" max="7426" width="16" style="240" customWidth="1"/>
    <col min="7427" max="7427" width="17" style="240" customWidth="1"/>
    <col min="7428" max="7428" width="24.5703125" style="240" customWidth="1"/>
    <col min="7429" max="7429" width="23.85546875" style="240" customWidth="1"/>
    <col min="7430" max="7431" width="20" style="240" customWidth="1"/>
    <col min="7432" max="7680" width="9.140625" style="240"/>
    <col min="7681" max="7681" width="33.42578125" style="240" customWidth="1"/>
    <col min="7682" max="7682" width="16" style="240" customWidth="1"/>
    <col min="7683" max="7683" width="17" style="240" customWidth="1"/>
    <col min="7684" max="7684" width="24.5703125" style="240" customWidth="1"/>
    <col min="7685" max="7685" width="23.85546875" style="240" customWidth="1"/>
    <col min="7686" max="7687" width="20" style="240" customWidth="1"/>
    <col min="7688" max="7936" width="9.140625" style="240"/>
    <col min="7937" max="7937" width="33.42578125" style="240" customWidth="1"/>
    <col min="7938" max="7938" width="16" style="240" customWidth="1"/>
    <col min="7939" max="7939" width="17" style="240" customWidth="1"/>
    <col min="7940" max="7940" width="24.5703125" style="240" customWidth="1"/>
    <col min="7941" max="7941" width="23.85546875" style="240" customWidth="1"/>
    <col min="7942" max="7943" width="20" style="240" customWidth="1"/>
    <col min="7944" max="8192" width="9.140625" style="240"/>
    <col min="8193" max="8193" width="33.42578125" style="240" customWidth="1"/>
    <col min="8194" max="8194" width="16" style="240" customWidth="1"/>
    <col min="8195" max="8195" width="17" style="240" customWidth="1"/>
    <col min="8196" max="8196" width="24.5703125" style="240" customWidth="1"/>
    <col min="8197" max="8197" width="23.85546875" style="240" customWidth="1"/>
    <col min="8198" max="8199" width="20" style="240" customWidth="1"/>
    <col min="8200" max="8448" width="9.140625" style="240"/>
    <col min="8449" max="8449" width="33.42578125" style="240" customWidth="1"/>
    <col min="8450" max="8450" width="16" style="240" customWidth="1"/>
    <col min="8451" max="8451" width="17" style="240" customWidth="1"/>
    <col min="8452" max="8452" width="24.5703125" style="240" customWidth="1"/>
    <col min="8453" max="8453" width="23.85546875" style="240" customWidth="1"/>
    <col min="8454" max="8455" width="20" style="240" customWidth="1"/>
    <col min="8456" max="8704" width="9.140625" style="240"/>
    <col min="8705" max="8705" width="33.42578125" style="240" customWidth="1"/>
    <col min="8706" max="8706" width="16" style="240" customWidth="1"/>
    <col min="8707" max="8707" width="17" style="240" customWidth="1"/>
    <col min="8708" max="8708" width="24.5703125" style="240" customWidth="1"/>
    <col min="8709" max="8709" width="23.85546875" style="240" customWidth="1"/>
    <col min="8710" max="8711" width="20" style="240" customWidth="1"/>
    <col min="8712" max="8960" width="9.140625" style="240"/>
    <col min="8961" max="8961" width="33.42578125" style="240" customWidth="1"/>
    <col min="8962" max="8962" width="16" style="240" customWidth="1"/>
    <col min="8963" max="8963" width="17" style="240" customWidth="1"/>
    <col min="8964" max="8964" width="24.5703125" style="240" customWidth="1"/>
    <col min="8965" max="8965" width="23.85546875" style="240" customWidth="1"/>
    <col min="8966" max="8967" width="20" style="240" customWidth="1"/>
    <col min="8968" max="9216" width="9.140625" style="240"/>
    <col min="9217" max="9217" width="33.42578125" style="240" customWidth="1"/>
    <col min="9218" max="9218" width="16" style="240" customWidth="1"/>
    <col min="9219" max="9219" width="17" style="240" customWidth="1"/>
    <col min="9220" max="9220" width="24.5703125" style="240" customWidth="1"/>
    <col min="9221" max="9221" width="23.85546875" style="240" customWidth="1"/>
    <col min="9222" max="9223" width="20" style="240" customWidth="1"/>
    <col min="9224" max="9472" width="9.140625" style="240"/>
    <col min="9473" max="9473" width="33.42578125" style="240" customWidth="1"/>
    <col min="9474" max="9474" width="16" style="240" customWidth="1"/>
    <col min="9475" max="9475" width="17" style="240" customWidth="1"/>
    <col min="9476" max="9476" width="24.5703125" style="240" customWidth="1"/>
    <col min="9477" max="9477" width="23.85546875" style="240" customWidth="1"/>
    <col min="9478" max="9479" width="20" style="240" customWidth="1"/>
    <col min="9480" max="9728" width="9.140625" style="240"/>
    <col min="9729" max="9729" width="33.42578125" style="240" customWidth="1"/>
    <col min="9730" max="9730" width="16" style="240" customWidth="1"/>
    <col min="9731" max="9731" width="17" style="240" customWidth="1"/>
    <col min="9732" max="9732" width="24.5703125" style="240" customWidth="1"/>
    <col min="9733" max="9733" width="23.85546875" style="240" customWidth="1"/>
    <col min="9734" max="9735" width="20" style="240" customWidth="1"/>
    <col min="9736" max="9984" width="9.140625" style="240"/>
    <col min="9985" max="9985" width="33.42578125" style="240" customWidth="1"/>
    <col min="9986" max="9986" width="16" style="240" customWidth="1"/>
    <col min="9987" max="9987" width="17" style="240" customWidth="1"/>
    <col min="9988" max="9988" width="24.5703125" style="240" customWidth="1"/>
    <col min="9989" max="9989" width="23.85546875" style="240" customWidth="1"/>
    <col min="9990" max="9991" width="20" style="240" customWidth="1"/>
    <col min="9992" max="10240" width="9.140625" style="240"/>
    <col min="10241" max="10241" width="33.42578125" style="240" customWidth="1"/>
    <col min="10242" max="10242" width="16" style="240" customWidth="1"/>
    <col min="10243" max="10243" width="17" style="240" customWidth="1"/>
    <col min="10244" max="10244" width="24.5703125" style="240" customWidth="1"/>
    <col min="10245" max="10245" width="23.85546875" style="240" customWidth="1"/>
    <col min="10246" max="10247" width="20" style="240" customWidth="1"/>
    <col min="10248" max="10496" width="9.140625" style="240"/>
    <col min="10497" max="10497" width="33.42578125" style="240" customWidth="1"/>
    <col min="10498" max="10498" width="16" style="240" customWidth="1"/>
    <col min="10499" max="10499" width="17" style="240" customWidth="1"/>
    <col min="10500" max="10500" width="24.5703125" style="240" customWidth="1"/>
    <col min="10501" max="10501" width="23.85546875" style="240" customWidth="1"/>
    <col min="10502" max="10503" width="20" style="240" customWidth="1"/>
    <col min="10504" max="10752" width="9.140625" style="240"/>
    <col min="10753" max="10753" width="33.42578125" style="240" customWidth="1"/>
    <col min="10754" max="10754" width="16" style="240" customWidth="1"/>
    <col min="10755" max="10755" width="17" style="240" customWidth="1"/>
    <col min="10756" max="10756" width="24.5703125" style="240" customWidth="1"/>
    <col min="10757" max="10757" width="23.85546875" style="240" customWidth="1"/>
    <col min="10758" max="10759" width="20" style="240" customWidth="1"/>
    <col min="10760" max="11008" width="9.140625" style="240"/>
    <col min="11009" max="11009" width="33.42578125" style="240" customWidth="1"/>
    <col min="11010" max="11010" width="16" style="240" customWidth="1"/>
    <col min="11011" max="11011" width="17" style="240" customWidth="1"/>
    <col min="11012" max="11012" width="24.5703125" style="240" customWidth="1"/>
    <col min="11013" max="11013" width="23.85546875" style="240" customWidth="1"/>
    <col min="11014" max="11015" width="20" style="240" customWidth="1"/>
    <col min="11016" max="11264" width="9.140625" style="240"/>
    <col min="11265" max="11265" width="33.42578125" style="240" customWidth="1"/>
    <col min="11266" max="11266" width="16" style="240" customWidth="1"/>
    <col min="11267" max="11267" width="17" style="240" customWidth="1"/>
    <col min="11268" max="11268" width="24.5703125" style="240" customWidth="1"/>
    <col min="11269" max="11269" width="23.85546875" style="240" customWidth="1"/>
    <col min="11270" max="11271" width="20" style="240" customWidth="1"/>
    <col min="11272" max="11520" width="9.140625" style="240"/>
    <col min="11521" max="11521" width="33.42578125" style="240" customWidth="1"/>
    <col min="11522" max="11522" width="16" style="240" customWidth="1"/>
    <col min="11523" max="11523" width="17" style="240" customWidth="1"/>
    <col min="11524" max="11524" width="24.5703125" style="240" customWidth="1"/>
    <col min="11525" max="11525" width="23.85546875" style="240" customWidth="1"/>
    <col min="11526" max="11527" width="20" style="240" customWidth="1"/>
    <col min="11528" max="11776" width="9.140625" style="240"/>
    <col min="11777" max="11777" width="33.42578125" style="240" customWidth="1"/>
    <col min="11778" max="11778" width="16" style="240" customWidth="1"/>
    <col min="11779" max="11779" width="17" style="240" customWidth="1"/>
    <col min="11780" max="11780" width="24.5703125" style="240" customWidth="1"/>
    <col min="11781" max="11781" width="23.85546875" style="240" customWidth="1"/>
    <col min="11782" max="11783" width="20" style="240" customWidth="1"/>
    <col min="11784" max="12032" width="9.140625" style="240"/>
    <col min="12033" max="12033" width="33.42578125" style="240" customWidth="1"/>
    <col min="12034" max="12034" width="16" style="240" customWidth="1"/>
    <col min="12035" max="12035" width="17" style="240" customWidth="1"/>
    <col min="12036" max="12036" width="24.5703125" style="240" customWidth="1"/>
    <col min="12037" max="12037" width="23.85546875" style="240" customWidth="1"/>
    <col min="12038" max="12039" width="20" style="240" customWidth="1"/>
    <col min="12040" max="12288" width="9.140625" style="240"/>
    <col min="12289" max="12289" width="33.42578125" style="240" customWidth="1"/>
    <col min="12290" max="12290" width="16" style="240" customWidth="1"/>
    <col min="12291" max="12291" width="17" style="240" customWidth="1"/>
    <col min="12292" max="12292" width="24.5703125" style="240" customWidth="1"/>
    <col min="12293" max="12293" width="23.85546875" style="240" customWidth="1"/>
    <col min="12294" max="12295" width="20" style="240" customWidth="1"/>
    <col min="12296" max="12544" width="9.140625" style="240"/>
    <col min="12545" max="12545" width="33.42578125" style="240" customWidth="1"/>
    <col min="12546" max="12546" width="16" style="240" customWidth="1"/>
    <col min="12547" max="12547" width="17" style="240" customWidth="1"/>
    <col min="12548" max="12548" width="24.5703125" style="240" customWidth="1"/>
    <col min="12549" max="12549" width="23.85546875" style="240" customWidth="1"/>
    <col min="12550" max="12551" width="20" style="240" customWidth="1"/>
    <col min="12552" max="12800" width="9.140625" style="240"/>
    <col min="12801" max="12801" width="33.42578125" style="240" customWidth="1"/>
    <col min="12802" max="12802" width="16" style="240" customWidth="1"/>
    <col min="12803" max="12803" width="17" style="240" customWidth="1"/>
    <col min="12804" max="12804" width="24.5703125" style="240" customWidth="1"/>
    <col min="12805" max="12805" width="23.85546875" style="240" customWidth="1"/>
    <col min="12806" max="12807" width="20" style="240" customWidth="1"/>
    <col min="12808" max="13056" width="9.140625" style="240"/>
    <col min="13057" max="13057" width="33.42578125" style="240" customWidth="1"/>
    <col min="13058" max="13058" width="16" style="240" customWidth="1"/>
    <col min="13059" max="13059" width="17" style="240" customWidth="1"/>
    <col min="13060" max="13060" width="24.5703125" style="240" customWidth="1"/>
    <col min="13061" max="13061" width="23.85546875" style="240" customWidth="1"/>
    <col min="13062" max="13063" width="20" style="240" customWidth="1"/>
    <col min="13064" max="13312" width="9.140625" style="240"/>
    <col min="13313" max="13313" width="33.42578125" style="240" customWidth="1"/>
    <col min="13314" max="13314" width="16" style="240" customWidth="1"/>
    <col min="13315" max="13315" width="17" style="240" customWidth="1"/>
    <col min="13316" max="13316" width="24.5703125" style="240" customWidth="1"/>
    <col min="13317" max="13317" width="23.85546875" style="240" customWidth="1"/>
    <col min="13318" max="13319" width="20" style="240" customWidth="1"/>
    <col min="13320" max="13568" width="9.140625" style="240"/>
    <col min="13569" max="13569" width="33.42578125" style="240" customWidth="1"/>
    <col min="13570" max="13570" width="16" style="240" customWidth="1"/>
    <col min="13571" max="13571" width="17" style="240" customWidth="1"/>
    <col min="13572" max="13572" width="24.5703125" style="240" customWidth="1"/>
    <col min="13573" max="13573" width="23.85546875" style="240" customWidth="1"/>
    <col min="13574" max="13575" width="20" style="240" customWidth="1"/>
    <col min="13576" max="13824" width="9.140625" style="240"/>
    <col min="13825" max="13825" width="33.42578125" style="240" customWidth="1"/>
    <col min="13826" max="13826" width="16" style="240" customWidth="1"/>
    <col min="13827" max="13827" width="17" style="240" customWidth="1"/>
    <col min="13828" max="13828" width="24.5703125" style="240" customWidth="1"/>
    <col min="13829" max="13829" width="23.85546875" style="240" customWidth="1"/>
    <col min="13830" max="13831" width="20" style="240" customWidth="1"/>
    <col min="13832" max="14080" width="9.140625" style="240"/>
    <col min="14081" max="14081" width="33.42578125" style="240" customWidth="1"/>
    <col min="14082" max="14082" width="16" style="240" customWidth="1"/>
    <col min="14083" max="14083" width="17" style="240" customWidth="1"/>
    <col min="14084" max="14084" width="24.5703125" style="240" customWidth="1"/>
    <col min="14085" max="14085" width="23.85546875" style="240" customWidth="1"/>
    <col min="14086" max="14087" width="20" style="240" customWidth="1"/>
    <col min="14088" max="14336" width="9.140625" style="240"/>
    <col min="14337" max="14337" width="33.42578125" style="240" customWidth="1"/>
    <col min="14338" max="14338" width="16" style="240" customWidth="1"/>
    <col min="14339" max="14339" width="17" style="240" customWidth="1"/>
    <col min="14340" max="14340" width="24.5703125" style="240" customWidth="1"/>
    <col min="14341" max="14341" width="23.85546875" style="240" customWidth="1"/>
    <col min="14342" max="14343" width="20" style="240" customWidth="1"/>
    <col min="14344" max="14592" width="9.140625" style="240"/>
    <col min="14593" max="14593" width="33.42578125" style="240" customWidth="1"/>
    <col min="14594" max="14594" width="16" style="240" customWidth="1"/>
    <col min="14595" max="14595" width="17" style="240" customWidth="1"/>
    <col min="14596" max="14596" width="24.5703125" style="240" customWidth="1"/>
    <col min="14597" max="14597" width="23.85546875" style="240" customWidth="1"/>
    <col min="14598" max="14599" width="20" style="240" customWidth="1"/>
    <col min="14600" max="14848" width="9.140625" style="240"/>
    <col min="14849" max="14849" width="33.42578125" style="240" customWidth="1"/>
    <col min="14850" max="14850" width="16" style="240" customWidth="1"/>
    <col min="14851" max="14851" width="17" style="240" customWidth="1"/>
    <col min="14852" max="14852" width="24.5703125" style="240" customWidth="1"/>
    <col min="14853" max="14853" width="23.85546875" style="240" customWidth="1"/>
    <col min="14854" max="14855" width="20" style="240" customWidth="1"/>
    <col min="14856" max="15104" width="9.140625" style="240"/>
    <col min="15105" max="15105" width="33.42578125" style="240" customWidth="1"/>
    <col min="15106" max="15106" width="16" style="240" customWidth="1"/>
    <col min="15107" max="15107" width="17" style="240" customWidth="1"/>
    <col min="15108" max="15108" width="24.5703125" style="240" customWidth="1"/>
    <col min="15109" max="15109" width="23.85546875" style="240" customWidth="1"/>
    <col min="15110" max="15111" width="20" style="240" customWidth="1"/>
    <col min="15112" max="15360" width="9.140625" style="240"/>
    <col min="15361" max="15361" width="33.42578125" style="240" customWidth="1"/>
    <col min="15362" max="15362" width="16" style="240" customWidth="1"/>
    <col min="15363" max="15363" width="17" style="240" customWidth="1"/>
    <col min="15364" max="15364" width="24.5703125" style="240" customWidth="1"/>
    <col min="15365" max="15365" width="23.85546875" style="240" customWidth="1"/>
    <col min="15366" max="15367" width="20" style="240" customWidth="1"/>
    <col min="15368" max="15616" width="9.140625" style="240"/>
    <col min="15617" max="15617" width="33.42578125" style="240" customWidth="1"/>
    <col min="15618" max="15618" width="16" style="240" customWidth="1"/>
    <col min="15619" max="15619" width="17" style="240" customWidth="1"/>
    <col min="15620" max="15620" width="24.5703125" style="240" customWidth="1"/>
    <col min="15621" max="15621" width="23.85546875" style="240" customWidth="1"/>
    <col min="15622" max="15623" width="20" style="240" customWidth="1"/>
    <col min="15624" max="15872" width="9.140625" style="240"/>
    <col min="15873" max="15873" width="33.42578125" style="240" customWidth="1"/>
    <col min="15874" max="15874" width="16" style="240" customWidth="1"/>
    <col min="15875" max="15875" width="17" style="240" customWidth="1"/>
    <col min="15876" max="15876" width="24.5703125" style="240" customWidth="1"/>
    <col min="15877" max="15877" width="23.85546875" style="240" customWidth="1"/>
    <col min="15878" max="15879" width="20" style="240" customWidth="1"/>
    <col min="15880" max="16128" width="9.140625" style="240"/>
    <col min="16129" max="16129" width="33.42578125" style="240" customWidth="1"/>
    <col min="16130" max="16130" width="16" style="240" customWidth="1"/>
    <col min="16131" max="16131" width="17" style="240" customWidth="1"/>
    <col min="16132" max="16132" width="24.5703125" style="240" customWidth="1"/>
    <col min="16133" max="16133" width="23.85546875" style="240" customWidth="1"/>
    <col min="16134" max="16135" width="20" style="240" customWidth="1"/>
    <col min="16136" max="16384" width="9.140625" style="240"/>
  </cols>
  <sheetData>
    <row r="1" spans="1:7" ht="14.25" x14ac:dyDescent="0.2">
      <c r="A1" s="238"/>
      <c r="B1" s="238"/>
      <c r="C1" s="239"/>
      <c r="G1" s="241"/>
    </row>
    <row r="2" spans="1:7" x14ac:dyDescent="0.2">
      <c r="A2" s="296" t="s">
        <v>178</v>
      </c>
      <c r="B2" s="296"/>
      <c r="C2" s="296"/>
      <c r="D2" s="296"/>
      <c r="E2" s="296"/>
      <c r="F2" s="296"/>
      <c r="G2" s="296"/>
    </row>
    <row r="3" spans="1:7" x14ac:dyDescent="0.2">
      <c r="A3" s="296" t="s">
        <v>209</v>
      </c>
      <c r="B3" s="296"/>
      <c r="C3" s="296"/>
      <c r="D3" s="296"/>
      <c r="E3" s="296"/>
      <c r="F3" s="296"/>
      <c r="G3" s="296"/>
    </row>
    <row r="4" spans="1:7" x14ac:dyDescent="0.2">
      <c r="A4" s="238"/>
      <c r="B4" s="238"/>
      <c r="C4" s="238"/>
      <c r="D4" s="238"/>
    </row>
    <row r="5" spans="1:7" x14ac:dyDescent="0.2">
      <c r="A5" s="238"/>
      <c r="B5" s="238"/>
      <c r="C5" s="238"/>
      <c r="D5" s="242"/>
    </row>
    <row r="6" spans="1:7" ht="13.5" thickBot="1" x14ac:dyDescent="0.25">
      <c r="A6" s="243"/>
      <c r="B6" s="243"/>
      <c r="C6" s="243"/>
      <c r="D6" s="243"/>
      <c r="G6" s="244" t="s">
        <v>0</v>
      </c>
    </row>
    <row r="7" spans="1:7" ht="36" x14ac:dyDescent="0.2">
      <c r="A7" s="265" t="s">
        <v>210</v>
      </c>
      <c r="B7" s="266" t="s">
        <v>211</v>
      </c>
      <c r="C7" s="266" t="s">
        <v>219</v>
      </c>
      <c r="D7" s="267" t="s">
        <v>220</v>
      </c>
      <c r="E7" s="266" t="s">
        <v>221</v>
      </c>
      <c r="F7" s="266" t="s">
        <v>222</v>
      </c>
      <c r="G7" s="268" t="s">
        <v>212</v>
      </c>
    </row>
    <row r="8" spans="1:7" x14ac:dyDescent="0.2">
      <c r="A8" s="245" t="s">
        <v>213</v>
      </c>
      <c r="B8" s="246"/>
      <c r="C8" s="247">
        <f>5000000/1000</f>
        <v>5000</v>
      </c>
      <c r="D8" s="248">
        <v>0</v>
      </c>
      <c r="E8" s="248">
        <v>5000</v>
      </c>
      <c r="F8" s="249">
        <f>+C8+D8-E8</f>
        <v>0</v>
      </c>
      <c r="G8" s="250">
        <v>2018</v>
      </c>
    </row>
    <row r="9" spans="1:7" x14ac:dyDescent="0.2">
      <c r="A9" s="245" t="s">
        <v>131</v>
      </c>
      <c r="B9" s="246" t="s">
        <v>223</v>
      </c>
      <c r="C9" s="247">
        <v>0</v>
      </c>
      <c r="D9" s="248">
        <v>6058</v>
      </c>
      <c r="E9" s="248">
        <v>1040</v>
      </c>
      <c r="F9" s="249">
        <f>+C9+D9-E9</f>
        <v>5018</v>
      </c>
      <c r="G9" s="250">
        <v>2021</v>
      </c>
    </row>
    <row r="10" spans="1:7" x14ac:dyDescent="0.2">
      <c r="A10" s="245" t="s">
        <v>214</v>
      </c>
      <c r="B10" s="246" t="s">
        <v>215</v>
      </c>
      <c r="C10" s="247">
        <v>37438</v>
      </c>
      <c r="D10" s="248">
        <v>0</v>
      </c>
      <c r="E10" s="251">
        <v>3120</v>
      </c>
      <c r="F10" s="249">
        <f>+C10+D10-E10</f>
        <v>34318</v>
      </c>
      <c r="G10" s="250">
        <v>2025</v>
      </c>
    </row>
    <row r="11" spans="1:7" x14ac:dyDescent="0.2">
      <c r="A11" s="245" t="s">
        <v>216</v>
      </c>
      <c r="B11" s="246" t="s">
        <v>215</v>
      </c>
      <c r="C11" s="247">
        <v>8460</v>
      </c>
      <c r="D11" s="251">
        <v>0</v>
      </c>
      <c r="E11" s="252">
        <v>2310</v>
      </c>
      <c r="F11" s="249">
        <f>+C11+D11-E11</f>
        <v>6150</v>
      </c>
      <c r="G11" s="250">
        <v>2019</v>
      </c>
    </row>
    <row r="12" spans="1:7" x14ac:dyDescent="0.2">
      <c r="A12" s="245" t="s">
        <v>217</v>
      </c>
      <c r="B12" s="246" t="s">
        <v>215</v>
      </c>
      <c r="C12" s="247">
        <v>250000</v>
      </c>
      <c r="D12" s="251">
        <v>0</v>
      </c>
      <c r="E12" s="251">
        <v>21000</v>
      </c>
      <c r="F12" s="249">
        <f>+C12+D12-E12</f>
        <v>229000</v>
      </c>
      <c r="G12" s="250">
        <v>2025</v>
      </c>
    </row>
    <row r="13" spans="1:7" x14ac:dyDescent="0.2">
      <c r="A13" s="253" t="s">
        <v>218</v>
      </c>
      <c r="B13" s="254" t="s">
        <v>215</v>
      </c>
      <c r="C13" s="255">
        <v>0</v>
      </c>
      <c r="D13" s="256">
        <v>250000</v>
      </c>
      <c r="E13" s="256">
        <v>0</v>
      </c>
      <c r="F13" s="257">
        <v>250000</v>
      </c>
      <c r="G13" s="258"/>
    </row>
    <row r="14" spans="1:7" ht="13.5" thickBot="1" x14ac:dyDescent="0.25">
      <c r="A14" s="269" t="s">
        <v>57</v>
      </c>
      <c r="B14" s="270"/>
      <c r="C14" s="271">
        <f>SUM(C8:C13)</f>
        <v>300898</v>
      </c>
      <c r="D14" s="271">
        <f>SUM(D8:D13)</f>
        <v>256058</v>
      </c>
      <c r="E14" s="271">
        <f>SUM(E8:E12)</f>
        <v>32470</v>
      </c>
      <c r="F14" s="271">
        <f>SUM(F8:F13)</f>
        <v>524486</v>
      </c>
      <c r="G14" s="272"/>
    </row>
    <row r="16" spans="1:7" x14ac:dyDescent="0.2">
      <c r="A16" s="259"/>
      <c r="B16" s="259"/>
    </row>
    <row r="17" spans="1:8" x14ac:dyDescent="0.2">
      <c r="A17" s="259"/>
      <c r="B17" s="259"/>
      <c r="C17" s="260"/>
    </row>
    <row r="18" spans="1:8" x14ac:dyDescent="0.2">
      <c r="A18" s="261"/>
      <c r="B18" s="261"/>
    </row>
    <row r="19" spans="1:8" x14ac:dyDescent="0.2">
      <c r="C19" s="262"/>
      <c r="D19" s="262"/>
      <c r="E19" s="262"/>
      <c r="H19" s="263"/>
    </row>
    <row r="20" spans="1:8" x14ac:dyDescent="0.2">
      <c r="C20" s="262"/>
      <c r="D20" s="262"/>
      <c r="E20" s="262"/>
    </row>
    <row r="23" spans="1:8" x14ac:dyDescent="0.2">
      <c r="G23" s="264"/>
    </row>
  </sheetData>
  <mergeCells count="2">
    <mergeCell ref="A2:G2"/>
    <mergeCell ref="A3:G3"/>
  </mergeCells>
  <pageMargins left="0.70866141732283472" right="0.23622047244094491" top="0.47244094488188981" bottom="0.43307086614173229" header="0.27559055118110237" footer="0.15748031496062992"/>
  <pageSetup paperSize="9" scale="85" orientation="landscape" r:id="rId1"/>
  <headerFooter alignWithMargins="0">
    <oddHeader>&amp;L9. függelék a 6/2019.(V.2.)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8</vt:i4>
      </vt:variant>
    </vt:vector>
  </HeadingPairs>
  <TitlesOfParts>
    <vt:vector size="17" baseType="lpstr">
      <vt:lpstr>1.függ.</vt:lpstr>
      <vt:lpstr>2.függ.</vt:lpstr>
      <vt:lpstr>3.függ.</vt:lpstr>
      <vt:lpstr>4.függ.</vt:lpstr>
      <vt:lpstr>5.függ.</vt:lpstr>
      <vt:lpstr>6.függ.</vt:lpstr>
      <vt:lpstr>7.függ.</vt:lpstr>
      <vt:lpstr>8.függ.</vt:lpstr>
      <vt:lpstr>9.függ.</vt:lpstr>
      <vt:lpstr>'4.függ.'!Nyomtatási_cím</vt:lpstr>
      <vt:lpstr>'1.függ.'!Nyomtatási_terület</vt:lpstr>
      <vt:lpstr>'2.függ.'!Nyomtatási_terület</vt:lpstr>
      <vt:lpstr>'3.függ.'!Nyomtatási_terület</vt:lpstr>
      <vt:lpstr>'4.függ.'!Nyomtatási_terület</vt:lpstr>
      <vt:lpstr>'5.függ.'!Nyomtatási_terület</vt:lpstr>
      <vt:lpstr>'7.függ.'!Nyomtatási_terület</vt:lpstr>
      <vt:lpstr>'9.függ.'!Nyomtatási_terület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User</cp:lastModifiedBy>
  <cp:lastPrinted>2019-05-02T11:51:02Z</cp:lastPrinted>
  <dcterms:created xsi:type="dcterms:W3CDTF">2018-02-08T22:10:57Z</dcterms:created>
  <dcterms:modified xsi:type="dcterms:W3CDTF">2019-05-02T11:58:58Z</dcterms:modified>
</cp:coreProperties>
</file>