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IVATAL\Olasz\Képviselő-testületi jkv\2018 08 01\"/>
    </mc:Choice>
  </mc:AlternateContent>
  <xr:revisionPtr revIDLastSave="0" documentId="10_ncr:8100000_{6457AD3F-579D-4593-AFCA-0F55740AE7E4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2018 válság ktgvetés" sheetId="8" r:id="rId1"/>
    <sheet name="Kiadások" sheetId="1" r:id="rId2"/>
    <sheet name="Munka2" sheetId="2" state="hidden" r:id="rId3"/>
    <sheet name="Bevételek" sheetId="3" r:id="rId4"/>
    <sheet name="Munka4" sheetId="4" state="hidden" r:id="rId5"/>
    <sheet name="2018összesített" sheetId="5" state="hidden" r:id="rId6"/>
    <sheet name="válság ktgvetés kiadások" sheetId="6" state="hidden" r:id="rId7"/>
    <sheet name="válság ktgvetés bevételek" sheetId="7" state="hidden" r:id="rId8"/>
  </sheets>
  <definedNames>
    <definedName name="_xlnm.Print_Area" localSheetId="1">Kiadások!$A$1:$E$276</definedName>
  </definedNames>
  <calcPr calcId="162913"/>
</workbook>
</file>

<file path=xl/calcChain.xml><?xml version="1.0" encoding="utf-8"?>
<calcChain xmlns="http://schemas.openxmlformats.org/spreadsheetml/2006/main">
  <c r="E24" i="8" l="1"/>
  <c r="D24" i="8"/>
  <c r="F23" i="8"/>
  <c r="F24" i="8" s="1"/>
  <c r="E23" i="8"/>
  <c r="F22" i="8"/>
  <c r="F25" i="8" s="1"/>
  <c r="D22" i="8"/>
  <c r="D25" i="8" s="1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F11" i="8"/>
  <c r="D11" i="8"/>
  <c r="F10" i="8"/>
  <c r="E10" i="8"/>
  <c r="F9" i="8"/>
  <c r="E9" i="8"/>
  <c r="E11" i="8" s="1"/>
  <c r="E8" i="8"/>
  <c r="E12" i="8" s="1"/>
  <c r="D8" i="8"/>
  <c r="D12" i="8" s="1"/>
  <c r="D26" i="8" s="1"/>
  <c r="F7" i="8"/>
  <c r="E7" i="8"/>
  <c r="F6" i="8"/>
  <c r="E6" i="8"/>
  <c r="F5" i="8"/>
  <c r="E5" i="8"/>
  <c r="F4" i="8"/>
  <c r="F8" i="8" s="1"/>
  <c r="F12" i="8" s="1"/>
  <c r="F26" i="8" s="1"/>
  <c r="E4" i="8"/>
  <c r="E2" i="7"/>
  <c r="E3" i="7"/>
  <c r="E4" i="7"/>
  <c r="E5" i="7"/>
  <c r="E6" i="7"/>
  <c r="E7" i="7"/>
  <c r="F8" i="7"/>
  <c r="G8" i="7"/>
  <c r="H8" i="7"/>
  <c r="F9" i="7"/>
  <c r="G9" i="7"/>
  <c r="E11" i="7"/>
  <c r="E9" i="7" s="1"/>
  <c r="E12" i="7"/>
  <c r="F12" i="7"/>
  <c r="G12" i="7"/>
  <c r="E14" i="7"/>
  <c r="E15" i="7"/>
  <c r="E16" i="7"/>
  <c r="E17" i="7" s="1"/>
  <c r="F17" i="7"/>
  <c r="F19" i="7" s="1"/>
  <c r="G17" i="7"/>
  <c r="E18" i="7"/>
  <c r="G18" i="7"/>
  <c r="E20" i="7"/>
  <c r="F21" i="7"/>
  <c r="G21" i="7"/>
  <c r="E22" i="7"/>
  <c r="E24" i="7"/>
  <c r="E25" i="7"/>
  <c r="E26" i="7"/>
  <c r="F27" i="7"/>
  <c r="F29" i="7" s="1"/>
  <c r="E28" i="7"/>
  <c r="E27" i="7" s="1"/>
  <c r="G28" i="7"/>
  <c r="G27" i="7" s="1"/>
  <c r="G29" i="7" s="1"/>
  <c r="E30" i="7"/>
  <c r="F31" i="7"/>
  <c r="E33" i="7"/>
  <c r="G33" i="7"/>
  <c r="G35" i="7" s="1"/>
  <c r="H34" i="7"/>
  <c r="E35" i="7"/>
  <c r="F35" i="7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E16" i="6"/>
  <c r="D17" i="6"/>
  <c r="D18" i="6"/>
  <c r="D20" i="6" s="1"/>
  <c r="D21" i="6" s="1"/>
  <c r="E20" i="6"/>
  <c r="E21" i="6"/>
  <c r="D22" i="6"/>
  <c r="D23" i="6" s="1"/>
  <c r="E23" i="6"/>
  <c r="D30" i="6"/>
  <c r="D31" i="6"/>
  <c r="D32" i="6"/>
  <c r="D33" i="6"/>
  <c r="E33" i="6"/>
  <c r="D34" i="6"/>
  <c r="D35" i="6"/>
  <c r="D36" i="6" s="1"/>
  <c r="E36" i="6"/>
  <c r="D37" i="6"/>
  <c r="D38" i="6"/>
  <c r="D41" i="6"/>
  <c r="D44" i="6"/>
  <c r="D45" i="6"/>
  <c r="E45" i="6"/>
  <c r="D47" i="6"/>
  <c r="E47" i="6"/>
  <c r="D48" i="6"/>
  <c r="D49" i="6"/>
  <c r="D50" i="6"/>
  <c r="E50" i="6"/>
  <c r="D51" i="6"/>
  <c r="D52" i="6"/>
  <c r="D53" i="6"/>
  <c r="D54" i="6"/>
  <c r="D55" i="6"/>
  <c r="D60" i="6"/>
  <c r="E62" i="6"/>
  <c r="E64" i="6"/>
  <c r="D66" i="6"/>
  <c r="D67" i="6"/>
  <c r="D68" i="6"/>
  <c r="D69" i="6"/>
  <c r="D70" i="6"/>
  <c r="D71" i="6"/>
  <c r="D72" i="6"/>
  <c r="D73" i="6"/>
  <c r="D74" i="6"/>
  <c r="D75" i="6"/>
  <c r="D76" i="6"/>
  <c r="E76" i="6"/>
  <c r="E94" i="6"/>
  <c r="D97" i="6"/>
  <c r="D94" i="6" s="1"/>
  <c r="E99" i="6"/>
  <c r="D101" i="6"/>
  <c r="D99" i="6" s="1"/>
  <c r="E117" i="6"/>
  <c r="E102" i="6" s="1"/>
  <c r="E122" i="6" s="1"/>
  <c r="D119" i="6"/>
  <c r="D102" i="6" s="1"/>
  <c r="D128" i="6"/>
  <c r="E128" i="6"/>
  <c r="E152" i="6"/>
  <c r="D160" i="6"/>
  <c r="D152" i="6" s="1"/>
  <c r="E180" i="6"/>
  <c r="E192" i="6" s="1"/>
  <c r="D184" i="6"/>
  <c r="D185" i="6"/>
  <c r="D186" i="6"/>
  <c r="D187" i="6"/>
  <c r="D188" i="6"/>
  <c r="D189" i="6"/>
  <c r="D190" i="6"/>
  <c r="D197" i="6"/>
  <c r="D198" i="6"/>
  <c r="D201" i="6" s="1"/>
  <c r="D199" i="6"/>
  <c r="D200" i="6"/>
  <c r="E201" i="6"/>
  <c r="D202" i="6"/>
  <c r="D203" i="6"/>
  <c r="D206" i="6" s="1"/>
  <c r="D204" i="6"/>
  <c r="D205" i="6"/>
  <c r="E206" i="6"/>
  <c r="D257" i="6"/>
  <c r="E257" i="6"/>
  <c r="G19" i="7" l="1"/>
  <c r="G34" i="7" s="1"/>
  <c r="G36" i="7" s="1"/>
  <c r="E19" i="7"/>
  <c r="E21" i="7"/>
  <c r="E8" i="7"/>
  <c r="E29" i="7"/>
  <c r="E34" i="7" s="1"/>
  <c r="E36" i="7" s="1"/>
  <c r="D274" i="6" s="1"/>
  <c r="F34" i="7"/>
  <c r="E269" i="6"/>
  <c r="D62" i="6"/>
  <c r="D180" i="6"/>
  <c r="E271" i="6"/>
  <c r="E272" i="6"/>
  <c r="D192" i="6"/>
  <c r="D122" i="6"/>
  <c r="D269" i="6" l="1"/>
  <c r="D271" i="6" l="1"/>
  <c r="D272" i="6"/>
  <c r="D276" i="6" s="1"/>
  <c r="H33" i="3" l="1"/>
  <c r="E205" i="1"/>
  <c r="E202" i="1"/>
  <c r="F12" i="3"/>
  <c r="F23" i="5"/>
  <c r="F24" i="5" s="1"/>
  <c r="F16" i="5"/>
  <c r="F10" i="5"/>
  <c r="F9" i="5"/>
  <c r="F11" i="5" s="1"/>
  <c r="D22" i="5"/>
  <c r="E23" i="5"/>
  <c r="E24" i="5" s="1"/>
  <c r="D24" i="5"/>
  <c r="D25" i="5" s="1"/>
  <c r="E10" i="5"/>
  <c r="E5" i="5"/>
  <c r="D11" i="5"/>
  <c r="D8" i="5"/>
  <c r="D12" i="5" s="1"/>
  <c r="D26" i="5" s="1"/>
  <c r="E60" i="1"/>
  <c r="E257" i="1"/>
  <c r="E203" i="1"/>
  <c r="E204" i="1"/>
  <c r="E198" i="1"/>
  <c r="E199" i="1"/>
  <c r="E200" i="1"/>
  <c r="E197" i="1"/>
  <c r="E201" i="1" s="1"/>
  <c r="E20" i="5" s="1"/>
  <c r="E184" i="1"/>
  <c r="E185" i="1"/>
  <c r="E186" i="1"/>
  <c r="E187" i="1"/>
  <c r="E188" i="1"/>
  <c r="E189" i="1"/>
  <c r="E190" i="1"/>
  <c r="E180" i="1"/>
  <c r="E160" i="1"/>
  <c r="E152" i="1" s="1"/>
  <c r="E128" i="1"/>
  <c r="E119" i="1"/>
  <c r="E102" i="1" s="1"/>
  <c r="E101" i="1"/>
  <c r="E99" i="1" s="1"/>
  <c r="E97" i="1"/>
  <c r="E94" i="1" s="1"/>
  <c r="E76" i="1"/>
  <c r="F76" i="1"/>
  <c r="E67" i="1"/>
  <c r="E68" i="1"/>
  <c r="E69" i="1"/>
  <c r="E70" i="1"/>
  <c r="E71" i="1"/>
  <c r="E72" i="1"/>
  <c r="E73" i="1"/>
  <c r="E74" i="1"/>
  <c r="E75" i="1"/>
  <c r="E66" i="1"/>
  <c r="E52" i="1"/>
  <c r="E53" i="1"/>
  <c r="E54" i="1"/>
  <c r="E55" i="1"/>
  <c r="E51" i="1"/>
  <c r="E49" i="1"/>
  <c r="E48" i="1"/>
  <c r="E50" i="1" s="1"/>
  <c r="E45" i="1"/>
  <c r="E44" i="1"/>
  <c r="E41" i="1"/>
  <c r="E38" i="1"/>
  <c r="E47" i="1" s="1"/>
  <c r="E37" i="1"/>
  <c r="E35" i="1"/>
  <c r="E34" i="1"/>
  <c r="E31" i="1"/>
  <c r="E32" i="1"/>
  <c r="E30" i="1"/>
  <c r="E33" i="1" s="1"/>
  <c r="E22" i="1"/>
  <c r="E23" i="1" s="1"/>
  <c r="E18" i="1"/>
  <c r="E1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F128" i="1"/>
  <c r="F45" i="1"/>
  <c r="F47" i="1"/>
  <c r="F257" i="1"/>
  <c r="F206" i="1"/>
  <c r="F21" i="5" s="1"/>
  <c r="F201" i="1"/>
  <c r="F20" i="5" s="1"/>
  <c r="F180" i="1"/>
  <c r="F152" i="1"/>
  <c r="F117" i="1"/>
  <c r="F102" i="1" s="1"/>
  <c r="F99" i="1"/>
  <c r="F94" i="1"/>
  <c r="F64" i="1"/>
  <c r="F50" i="1"/>
  <c r="F36" i="1"/>
  <c r="F33" i="1"/>
  <c r="F23" i="1"/>
  <c r="F20" i="1"/>
  <c r="F16" i="1"/>
  <c r="F192" i="1" l="1"/>
  <c r="F19" i="5" s="1"/>
  <c r="F21" i="1"/>
  <c r="F15" i="5" s="1"/>
  <c r="E16" i="5"/>
  <c r="F122" i="1"/>
  <c r="F18" i="5" s="1"/>
  <c r="E16" i="1"/>
  <c r="F62" i="1"/>
  <c r="F17" i="5" s="1"/>
  <c r="E20" i="1"/>
  <c r="E36" i="1"/>
  <c r="E206" i="1"/>
  <c r="E21" i="5" s="1"/>
  <c r="F269" i="1"/>
  <c r="E21" i="1"/>
  <c r="E122" i="1"/>
  <c r="E18" i="5" s="1"/>
  <c r="E192" i="1"/>
  <c r="E19" i="5" s="1"/>
  <c r="E62" i="1"/>
  <c r="E17" i="5" s="1"/>
  <c r="F33" i="3"/>
  <c r="E9" i="5" s="1"/>
  <c r="E11" i="5" s="1"/>
  <c r="G35" i="3"/>
  <c r="H35" i="3"/>
  <c r="F35" i="3"/>
  <c r="G31" i="3"/>
  <c r="G27" i="3"/>
  <c r="F27" i="3"/>
  <c r="F28" i="3"/>
  <c r="H28" i="3"/>
  <c r="H27" i="3" s="1"/>
  <c r="G21" i="3"/>
  <c r="G29" i="3" s="1"/>
  <c r="H21" i="3"/>
  <c r="H29" i="3" s="1"/>
  <c r="F7" i="5" s="1"/>
  <c r="H18" i="3"/>
  <c r="G17" i="3"/>
  <c r="G19" i="3" s="1"/>
  <c r="H17" i="3"/>
  <c r="H19" i="3" s="1"/>
  <c r="F6" i="5" s="1"/>
  <c r="G12" i="3"/>
  <c r="H12" i="3"/>
  <c r="F5" i="5" s="1"/>
  <c r="G9" i="3"/>
  <c r="H9" i="3"/>
  <c r="G8" i="3"/>
  <c r="G34" i="3" s="1"/>
  <c r="H8" i="3"/>
  <c r="F4" i="5" s="1"/>
  <c r="F3" i="3"/>
  <c r="F4" i="3"/>
  <c r="F5" i="3"/>
  <c r="F6" i="3"/>
  <c r="F7" i="3"/>
  <c r="F11" i="3"/>
  <c r="F9" i="3" s="1"/>
  <c r="F14" i="3"/>
  <c r="F19" i="3" s="1"/>
  <c r="E6" i="5" s="1"/>
  <c r="F15" i="3"/>
  <c r="F17" i="3" s="1"/>
  <c r="F16" i="3"/>
  <c r="F18" i="3"/>
  <c r="F20" i="3"/>
  <c r="F22" i="3"/>
  <c r="F21" i="3" s="1"/>
  <c r="F29" i="3" s="1"/>
  <c r="E7" i="5" s="1"/>
  <c r="F24" i="3"/>
  <c r="F25" i="3"/>
  <c r="F26" i="3"/>
  <c r="F30" i="3"/>
  <c r="F2" i="3"/>
  <c r="E15" i="5" l="1"/>
  <c r="E15" i="8"/>
  <c r="E22" i="8" s="1"/>
  <c r="E25" i="8" s="1"/>
  <c r="E26" i="8" s="1"/>
  <c r="F8" i="5"/>
  <c r="F12" i="5" s="1"/>
  <c r="H34" i="3"/>
  <c r="H36" i="3" s="1"/>
  <c r="E22" i="5"/>
  <c r="E25" i="5" s="1"/>
  <c r="E269" i="1"/>
  <c r="F272" i="1"/>
  <c r="F271" i="1"/>
  <c r="F22" i="5"/>
  <c r="F25" i="5" s="1"/>
  <c r="F26" i="5" s="1"/>
  <c r="F8" i="3"/>
  <c r="G11" i="4"/>
  <c r="E4" i="5" l="1"/>
  <c r="E8" i="5" s="1"/>
  <c r="E12" i="5" s="1"/>
  <c r="E26" i="5" s="1"/>
  <c r="F34" i="3"/>
  <c r="F36" i="3" s="1"/>
  <c r="E274" i="1" s="1"/>
  <c r="E272" i="1"/>
  <c r="E271" i="1"/>
  <c r="G83" i="4"/>
  <c r="G84" i="4" s="1"/>
  <c r="E276" i="1" l="1"/>
  <c r="G24" i="4"/>
  <c r="G26" i="4" s="1"/>
  <c r="G80" i="4"/>
  <c r="F80" i="4"/>
  <c r="G66" i="4"/>
  <c r="F66" i="4"/>
  <c r="F32" i="4"/>
  <c r="F84" i="4"/>
  <c r="G75" i="4"/>
  <c r="F75" i="4"/>
  <c r="G54" i="4"/>
  <c r="G32" i="4"/>
  <c r="F26" i="4"/>
  <c r="G16" i="4"/>
  <c r="F16" i="4"/>
  <c r="F11" i="4"/>
  <c r="C35" i="4"/>
  <c r="B35" i="4"/>
  <c r="C26" i="4"/>
  <c r="B18" i="4"/>
  <c r="B39" i="4" s="1"/>
  <c r="C18" i="4"/>
  <c r="C9" i="4"/>
  <c r="I8" i="3"/>
  <c r="I34" i="3" s="1"/>
  <c r="D43" i="2"/>
  <c r="D44" i="2"/>
  <c r="D46" i="2"/>
  <c r="D47" i="2"/>
  <c r="D49" i="2"/>
  <c r="D50" i="2"/>
  <c r="D52" i="2"/>
  <c r="D53" i="2"/>
  <c r="D6" i="2"/>
  <c r="D10" i="2"/>
  <c r="D14" i="2"/>
  <c r="D18" i="2"/>
  <c r="D31" i="2"/>
  <c r="F31" i="2" s="1"/>
  <c r="D35" i="2"/>
  <c r="F35" i="2" s="1"/>
  <c r="D39" i="2"/>
  <c r="F39" i="2" s="1"/>
  <c r="D33" i="2"/>
  <c r="F33" i="2" s="1"/>
  <c r="D5" i="2"/>
  <c r="D8" i="2"/>
  <c r="D9" i="2"/>
  <c r="D12" i="2"/>
  <c r="D13" i="2"/>
  <c r="D16" i="2"/>
  <c r="D17" i="2"/>
  <c r="D29" i="2"/>
  <c r="F29" i="2" s="1"/>
  <c r="D30" i="2"/>
  <c r="F30" i="2" s="1"/>
  <c r="D34" i="2"/>
  <c r="F34" i="2" s="1"/>
  <c r="D37" i="2"/>
  <c r="F37" i="2" s="1"/>
  <c r="D38" i="2"/>
  <c r="F38" i="2" s="1"/>
  <c r="D4" i="2"/>
  <c r="F4" i="2" s="1"/>
  <c r="F5" i="2" l="1"/>
  <c r="F6" i="2"/>
  <c r="H44" i="2"/>
  <c r="H43" i="2"/>
  <c r="F87" i="4"/>
  <c r="G87" i="4"/>
  <c r="C39" i="4"/>
</calcChain>
</file>

<file path=xl/sharedStrings.xml><?xml version="1.0" encoding="utf-8"?>
<sst xmlns="http://schemas.openxmlformats.org/spreadsheetml/2006/main" count="1836" uniqueCount="952">
  <si>
    <t>URLAP</t>
  </si>
  <si>
    <t>Sor</t>
  </si>
  <si>
    <t>Megnevezés</t>
  </si>
  <si>
    <t>Rovat</t>
  </si>
  <si>
    <t>Er. előirányzat</t>
  </si>
  <si>
    <t>01</t>
  </si>
  <si>
    <t>001</t>
  </si>
  <si>
    <t>Törvény szerinti illetmények, munkabérek</t>
  </si>
  <si>
    <t>K1101</t>
  </si>
  <si>
    <t>002</t>
  </si>
  <si>
    <t>Normatív jutalmak</t>
  </si>
  <si>
    <t>K1102</t>
  </si>
  <si>
    <t>003</t>
  </si>
  <si>
    <t>Céljuttatás, projektprémium</t>
  </si>
  <si>
    <t>K1103</t>
  </si>
  <si>
    <t>004</t>
  </si>
  <si>
    <t>Készenléti, ügyeleti, hely.díj,túlóra,túlóraszolg.</t>
  </si>
  <si>
    <t>K1104</t>
  </si>
  <si>
    <t>005</t>
  </si>
  <si>
    <t>Végkielégítés</t>
  </si>
  <si>
    <t>K1105</t>
  </si>
  <si>
    <t>006</t>
  </si>
  <si>
    <t>Jubileumi jutalom</t>
  </si>
  <si>
    <t>K1106</t>
  </si>
  <si>
    <t>007</t>
  </si>
  <si>
    <t>Béren kívüli juttatások</t>
  </si>
  <si>
    <t>K1107</t>
  </si>
  <si>
    <t>008</t>
  </si>
  <si>
    <t>Ruházati költségtérítés</t>
  </si>
  <si>
    <t>K1108</t>
  </si>
  <si>
    <t>009</t>
  </si>
  <si>
    <t>Közlekedési költségtérítés</t>
  </si>
  <si>
    <t>K1109</t>
  </si>
  <si>
    <t>010</t>
  </si>
  <si>
    <t>Egyéb költségtérítések</t>
  </si>
  <si>
    <t>K1110</t>
  </si>
  <si>
    <t>011</t>
  </si>
  <si>
    <t>Lakhatási támogatások</t>
  </si>
  <si>
    <t>K1111</t>
  </si>
  <si>
    <t>012</t>
  </si>
  <si>
    <t>Szociális támogatások</t>
  </si>
  <si>
    <t>K1112</t>
  </si>
  <si>
    <t>013</t>
  </si>
  <si>
    <t xml:space="preserve">Foglalkoztatottak egyéb személyi juttatásai  </t>
  </si>
  <si>
    <t>K1113</t>
  </si>
  <si>
    <t>014</t>
  </si>
  <si>
    <t>- ebből: biztosítási díjak</t>
  </si>
  <si>
    <t>K1113/3,EI_KGR_NEM</t>
  </si>
  <si>
    <t>015</t>
  </si>
  <si>
    <t>Foglalkoztatottak személyi juttatásai (01+..+13)</t>
  </si>
  <si>
    <t>o 001..013</t>
  </si>
  <si>
    <t>016</t>
  </si>
  <si>
    <t>Választott tisztségviselők juttatásai</t>
  </si>
  <si>
    <t>K121</t>
  </si>
  <si>
    <t>017</t>
  </si>
  <si>
    <t>Munkav.ir.egy.jogv.nem saját foglalk.fiz.juttatás</t>
  </si>
  <si>
    <t>K122</t>
  </si>
  <si>
    <t>018</t>
  </si>
  <si>
    <t>Egyéb külső személyi juttatások</t>
  </si>
  <si>
    <t>K123</t>
  </si>
  <si>
    <t>019</t>
  </si>
  <si>
    <t>Külső személyi juttatások (=16+17+18)</t>
  </si>
  <si>
    <t>o 016..018</t>
  </si>
  <si>
    <t>020</t>
  </si>
  <si>
    <t>Személyi juttatások összesen(=15+19)</t>
  </si>
  <si>
    <t>o 015+019</t>
  </si>
  <si>
    <t>021</t>
  </si>
  <si>
    <t>Munkadókat terhelő járulékok és szoc.hozzájár.adó</t>
  </si>
  <si>
    <t>o 022..028</t>
  </si>
  <si>
    <t>022</t>
  </si>
  <si>
    <t>- ebből: Szociális hozzájárulási adó</t>
  </si>
  <si>
    <t>K2/1,EI_KGR_NEM</t>
  </si>
  <si>
    <t>023</t>
  </si>
  <si>
    <t xml:space="preserve">                Rehabilitációs hozzájárulás </t>
  </si>
  <si>
    <t>K2/6,EI_KGR_NEM</t>
  </si>
  <si>
    <t>024</t>
  </si>
  <si>
    <t xml:space="preserve">                Korkedvezmény-biztosítási járulék</t>
  </si>
  <si>
    <t>K2/5,EI_KGR_NEM</t>
  </si>
  <si>
    <t>025</t>
  </si>
  <si>
    <t xml:space="preserve">                Egészségügyi hozzájárulás</t>
  </si>
  <si>
    <t>K2/3,EI_KGR_NEM</t>
  </si>
  <si>
    <t>026</t>
  </si>
  <si>
    <t xml:space="preserve">                Táppénz hozzájárulás</t>
  </si>
  <si>
    <t>K2/4,EI_KGR_NEM</t>
  </si>
  <si>
    <t>027</t>
  </si>
  <si>
    <t xml:space="preserve">                Munkaadót a foglalk.részére kifiz</t>
  </si>
  <si>
    <t>K2/2,K2/9,EI_KGR_NEM</t>
  </si>
  <si>
    <t>028</t>
  </si>
  <si>
    <t xml:space="preserve">                Munkáltatót terhelő SZJA </t>
  </si>
  <si>
    <t>K2/7,EI_KGR_NEM</t>
  </si>
  <si>
    <t>029</t>
  </si>
  <si>
    <t>Szakmai anyagok beszerzése</t>
  </si>
  <si>
    <t>K311</t>
  </si>
  <si>
    <t>030</t>
  </si>
  <si>
    <t>Üzemeltetési anyagok beszerzése</t>
  </si>
  <si>
    <t>K312</t>
  </si>
  <si>
    <t>031</t>
  </si>
  <si>
    <t>Árubeszerzés</t>
  </si>
  <si>
    <t>K313</t>
  </si>
  <si>
    <t>032</t>
  </si>
  <si>
    <t>Készletbeszerzés (=29+30+31)</t>
  </si>
  <si>
    <t>o 029..031</t>
  </si>
  <si>
    <t>033</t>
  </si>
  <si>
    <t>Informatikai szolgált. igénybevétele</t>
  </si>
  <si>
    <t>K321</t>
  </si>
  <si>
    <t>034</t>
  </si>
  <si>
    <t>Egyéb kommunikációs szolgáltatások</t>
  </si>
  <si>
    <t>K322</t>
  </si>
  <si>
    <t>035</t>
  </si>
  <si>
    <t xml:space="preserve">Kommunikációs szolgáltatások (=33+34) </t>
  </si>
  <si>
    <t>o 033+034</t>
  </si>
  <si>
    <t>036</t>
  </si>
  <si>
    <t>Közüzemi díjak</t>
  </si>
  <si>
    <t>K331</t>
  </si>
  <si>
    <t>037</t>
  </si>
  <si>
    <t>Vásárolt élelmezés</t>
  </si>
  <si>
    <t>K332</t>
  </si>
  <si>
    <t>038</t>
  </si>
  <si>
    <t>Bérleti és lízing díjak (&gt;=39)</t>
  </si>
  <si>
    <t>K333</t>
  </si>
  <si>
    <t>039</t>
  </si>
  <si>
    <t xml:space="preserve">ebből: a köz- és magánszféra együttműk.konstr. </t>
  </si>
  <si>
    <t>K333/1,EI_KGR_NEM</t>
  </si>
  <si>
    <t>040</t>
  </si>
  <si>
    <t>Karbantartási, kisjavítási szolgáltatások</t>
  </si>
  <si>
    <t>K334</t>
  </si>
  <si>
    <t>041</t>
  </si>
  <si>
    <t>Közvetített szolgáltatások (&gt;=42)</t>
  </si>
  <si>
    <t>K335</t>
  </si>
  <si>
    <t>042</t>
  </si>
  <si>
    <t>ebből: államháztartáson belül</t>
  </si>
  <si>
    <t>K335/1,EI_KGR_NEM</t>
  </si>
  <si>
    <t>043</t>
  </si>
  <si>
    <t>Szakmai tevékenységet segítő szolgáltatások</t>
  </si>
  <si>
    <t>K336</t>
  </si>
  <si>
    <t>044</t>
  </si>
  <si>
    <t xml:space="preserve">Egyéb szolgáltatások </t>
  </si>
  <si>
    <t>K337</t>
  </si>
  <si>
    <t>045</t>
  </si>
  <si>
    <t>K337/1,EI_KGR_NEM</t>
  </si>
  <si>
    <t>046</t>
  </si>
  <si>
    <t>Szolgáltatási kiadások (36+37+38+40+41+43+44)</t>
  </si>
  <si>
    <t>o 036+037+038+040+041+043+044</t>
  </si>
  <si>
    <t>047</t>
  </si>
  <si>
    <t>Kiküldetések kiadásai</t>
  </si>
  <si>
    <t>K341</t>
  </si>
  <si>
    <t>048</t>
  </si>
  <si>
    <t xml:space="preserve">Reklám- és propagandakiadások </t>
  </si>
  <si>
    <t>K342</t>
  </si>
  <si>
    <t>049</t>
  </si>
  <si>
    <t>Kiküldetések,reklám- és propagandakiadások(=47+48)</t>
  </si>
  <si>
    <t>o 047+048</t>
  </si>
  <si>
    <t>050</t>
  </si>
  <si>
    <t>Működési célú előzetesen felszámított  ÁFA</t>
  </si>
  <si>
    <t>K351</t>
  </si>
  <si>
    <t>051</t>
  </si>
  <si>
    <t>Fizetendő ÁFA</t>
  </si>
  <si>
    <t>K352</t>
  </si>
  <si>
    <t>052</t>
  </si>
  <si>
    <t>Kamatkiadások (&gt;=53+54)</t>
  </si>
  <si>
    <t>K353</t>
  </si>
  <si>
    <t>053</t>
  </si>
  <si>
    <t>K353/11,K353/12,EI_KGR_NEM</t>
  </si>
  <si>
    <t>054</t>
  </si>
  <si>
    <t>ebből: fedezeti ügyletek kamatkiadásai</t>
  </si>
  <si>
    <t>K353/14,K353/24,EI_KGR_NEM</t>
  </si>
  <si>
    <t>055</t>
  </si>
  <si>
    <t>Egyéb pénzügyi műveletek kiadásai (&gt;=56+..+58)</t>
  </si>
  <si>
    <t>K354</t>
  </si>
  <si>
    <t>056</t>
  </si>
  <si>
    <t>ebből: valuta, deviza eszk.realiz.árfoly.veszt.</t>
  </si>
  <si>
    <t>K354/1,EI_KGR_NEM</t>
  </si>
  <si>
    <t>057</t>
  </si>
  <si>
    <t>ebből: hitelvisz.megt.értékp.árf.különbözete</t>
  </si>
  <si>
    <t>K354/2,EI_KGR_NEM</t>
  </si>
  <si>
    <t>058</t>
  </si>
  <si>
    <t>ebből: deviza kötelezettségek real.árf.veszt.</t>
  </si>
  <si>
    <t>K354/5,EI_KGR_NEM</t>
  </si>
  <si>
    <t>059</t>
  </si>
  <si>
    <t>Egyéb dologi kiadások</t>
  </si>
  <si>
    <t>K355</t>
  </si>
  <si>
    <t>060</t>
  </si>
  <si>
    <t>Különféle befizet.és egyéb dologi kiadások</t>
  </si>
  <si>
    <t>o 050+051+052+055+059</t>
  </si>
  <si>
    <t>061</t>
  </si>
  <si>
    <t>Dologi kiadások (=32+35+46+49+60)</t>
  </si>
  <si>
    <t>o 032+035+046+049+060</t>
  </si>
  <si>
    <t>062</t>
  </si>
  <si>
    <t>Társadalombiztosítási ellátások</t>
  </si>
  <si>
    <t>K41</t>
  </si>
  <si>
    <t>063</t>
  </si>
  <si>
    <t>Családi támogatások (=64+…+73)</t>
  </si>
  <si>
    <t>K42</t>
  </si>
  <si>
    <t>064</t>
  </si>
  <si>
    <t xml:space="preserve"> ebből: családi pótlék</t>
  </si>
  <si>
    <t>K42/11,EI_KGR_NEM</t>
  </si>
  <si>
    <t>065</t>
  </si>
  <si>
    <t>ebből: anyasági támogatás</t>
  </si>
  <si>
    <t>K42/12,EI_KGR_NEM</t>
  </si>
  <si>
    <t>066</t>
  </si>
  <si>
    <t>ebből: gyermekgondozást segítő ellátás</t>
  </si>
  <si>
    <t>K42/13,EI_KGR_NEM</t>
  </si>
  <si>
    <t>067</t>
  </si>
  <si>
    <t>ebből: gyermeknevelési támogatás</t>
  </si>
  <si>
    <t>K42/14,EI_KGR_NEM</t>
  </si>
  <si>
    <t>068</t>
  </si>
  <si>
    <t>ebből: gyermekek születésével kapcs.szab.térít.</t>
  </si>
  <si>
    <t>K42/19,EI_KGR_NEM</t>
  </si>
  <si>
    <t>069</t>
  </si>
  <si>
    <t>ebből: életkezdési támogatás</t>
  </si>
  <si>
    <t>K42/16,EI_KGR_NEM</t>
  </si>
  <si>
    <t>070</t>
  </si>
  <si>
    <t>ebből: otthonteremtési támogatás</t>
  </si>
  <si>
    <t>K42/17,EI_KGR_NEM</t>
  </si>
  <si>
    <t>071</t>
  </si>
  <si>
    <t>ebből: gyermektartásdíj megelőlegezése</t>
  </si>
  <si>
    <t>K42/15,EI_KGR_NEM</t>
  </si>
  <si>
    <t>072</t>
  </si>
  <si>
    <t>ebből: GYES-en és GYED-en lévők hallg.hitel tám</t>
  </si>
  <si>
    <t>K42/18,EI_KGR_NEM</t>
  </si>
  <si>
    <t>073</t>
  </si>
  <si>
    <t>ebből:pénzb.természetb.nyújtott gyermekvéd.tám</t>
  </si>
  <si>
    <t>K42/21,K42/22,K42/29,K42/31,K42/32,K42/39,EI_KGR_NEM</t>
  </si>
  <si>
    <t>074</t>
  </si>
  <si>
    <t xml:space="preserve">Pénzbeli kárpótlások, kártérítések </t>
  </si>
  <si>
    <t>K43</t>
  </si>
  <si>
    <t>075</t>
  </si>
  <si>
    <t>Betegséggel kapcs.(nem TB-i ) ellátások(=76..82)</t>
  </si>
  <si>
    <t>K44</t>
  </si>
  <si>
    <t>076</t>
  </si>
  <si>
    <t>ebből: ápolási díj</t>
  </si>
  <si>
    <t>K44/11,K44/21,EI_KGR_NEM</t>
  </si>
  <si>
    <t>077</t>
  </si>
  <si>
    <t>ebből:fogy.támog.és vakok személyi járadéka</t>
  </si>
  <si>
    <t>K44/12,EI_KGR_NEM</t>
  </si>
  <si>
    <t>078</t>
  </si>
  <si>
    <t>ebből: mozgáskorlátozottak szerzési és átalakít</t>
  </si>
  <si>
    <t>K44/14,EI_KGR_NEM</t>
  </si>
  <si>
    <t>079</t>
  </si>
  <si>
    <t>ebből: megváltozott munkaképességűek ker.kieg.</t>
  </si>
  <si>
    <t>K44/15,EI_KGR_NEM</t>
  </si>
  <si>
    <t>080</t>
  </si>
  <si>
    <t>ebből: közgyógyellátás</t>
  </si>
  <si>
    <t>K44/16,K44/22,EI_KGR_NEM</t>
  </si>
  <si>
    <t>081</t>
  </si>
  <si>
    <t>ebből: cukorbetegek támogatása</t>
  </si>
  <si>
    <t>K44/17,EI_KGR_NEM</t>
  </si>
  <si>
    <t>082</t>
  </si>
  <si>
    <t>ebből:eü.szolg.jogosults.szociális rászor.alapján</t>
  </si>
  <si>
    <t>K44/13,EI_KGR_NEM</t>
  </si>
  <si>
    <t>083</t>
  </si>
  <si>
    <t xml:space="preserve">Foglalkoztatással, munkanélkülis.kapcs.ellátások </t>
  </si>
  <si>
    <t>K45</t>
  </si>
  <si>
    <t>084</t>
  </si>
  <si>
    <t>ebből: a Nemzeti Foglalkoztatási Alalpból foly.</t>
  </si>
  <si>
    <t>K45/11,K45/12,K45/13,EI_KGR_NEM</t>
  </si>
  <si>
    <t>085</t>
  </si>
  <si>
    <t xml:space="preserve">ebből: korhatár előtti ellátást és a fegyv.sz. </t>
  </si>
  <si>
    <t>K45/21,EI_KGR_NEM</t>
  </si>
  <si>
    <t>086</t>
  </si>
  <si>
    <t>ebből: munkált.befiz.finanszír.koreng.nyugdíj</t>
  </si>
  <si>
    <t>K45/22,EI_KGR_NEM</t>
  </si>
  <si>
    <t>087</t>
  </si>
  <si>
    <t>ebből: átmeneti bányászjáradék</t>
  </si>
  <si>
    <t>K45/23,EI_KGR_NEM</t>
  </si>
  <si>
    <t>088</t>
  </si>
  <si>
    <t>ebből: szénjárandóság pénzbeli megváltása</t>
  </si>
  <si>
    <t>K45/24,EI_KGR_NEM</t>
  </si>
  <si>
    <t>089</t>
  </si>
  <si>
    <t>ebből: mecseki bányászatban munkát végzők bányá</t>
  </si>
  <si>
    <t>K45/25,EI_KGR_NEM</t>
  </si>
  <si>
    <t>090</t>
  </si>
  <si>
    <t>ebből: mezőgazdasági járadék</t>
  </si>
  <si>
    <t>K45/26,EI_KGR_NEM</t>
  </si>
  <si>
    <t>091</t>
  </si>
  <si>
    <t>ebből: foglalkoztatást helyettesítő támogatás</t>
  </si>
  <si>
    <t>K45/27,EI_KGR_NEM</t>
  </si>
  <si>
    <t>092</t>
  </si>
  <si>
    <t xml:space="preserve">ebből: polgármesterek korhatár előtti ellátása </t>
  </si>
  <si>
    <t>K45/28,EI_KGR_NEM</t>
  </si>
  <si>
    <t>093</t>
  </si>
  <si>
    <t>Lakhatással kapcsolatos ellátások (=094+…+097)</t>
  </si>
  <si>
    <t>K46</t>
  </si>
  <si>
    <t>094</t>
  </si>
  <si>
    <t>ebből: hozzájárulás a lakossági energiaköltség.</t>
  </si>
  <si>
    <t>K46/11,EI_KGR_NEM</t>
  </si>
  <si>
    <t>095</t>
  </si>
  <si>
    <t>ebből: lakbértámogatás</t>
  </si>
  <si>
    <t>K46/19,K46/29,EI_KGR_NEM</t>
  </si>
  <si>
    <t>096</t>
  </si>
  <si>
    <t xml:space="preserve">ebből: lakásfenntartási támogatás [Szoctv. 38. </t>
  </si>
  <si>
    <t>K46/21,K46/31,K46/39,EI_KGR_NEM</t>
  </si>
  <si>
    <t>097</t>
  </si>
  <si>
    <t>ebből: adósságcsökkentési támogatás [Szoctv. 55</t>
  </si>
  <si>
    <t>K46/22,K46/23,K46/24,EI_KGR_NEM</t>
  </si>
  <si>
    <t>098</t>
  </si>
  <si>
    <t xml:space="preserve">Intézményi ellátottak pénzb.juttatása(&gt;=099+100) </t>
  </si>
  <si>
    <t>K47</t>
  </si>
  <si>
    <t>099</t>
  </si>
  <si>
    <t>ebből: állami gondozottak pénzbeli juttatásai</t>
  </si>
  <si>
    <t>K47/1,EI_KGR_NEM</t>
  </si>
  <si>
    <t>100</t>
  </si>
  <si>
    <t>ebből: oktatásban résztvevők pénzbeli juttatása</t>
  </si>
  <si>
    <t>K47/2,K47/3,K47/4,EI_KGR_NEM</t>
  </si>
  <si>
    <t>101</t>
  </si>
  <si>
    <t>Egyéb nem intézményi ellátások (&gt;=102+…+120)</t>
  </si>
  <si>
    <t>K48</t>
  </si>
  <si>
    <t>102</t>
  </si>
  <si>
    <t>ebből: házastársi pótlék</t>
  </si>
  <si>
    <t>K48/191,EI_KGR_NEM</t>
  </si>
  <si>
    <t>103</t>
  </si>
  <si>
    <t xml:space="preserve">ebből: Hadigondozottak Közalapítványát terhelő </t>
  </si>
  <si>
    <t>K48/11,EI_KGR_NEM</t>
  </si>
  <si>
    <t>104</t>
  </si>
  <si>
    <t>ebből: tudományos fokozattal rendelkezők nyugd.</t>
  </si>
  <si>
    <t>K48/196,EI_KGR_NEM</t>
  </si>
  <si>
    <t>105</t>
  </si>
  <si>
    <t>ebből:nemzeti gondozotti ellátások</t>
  </si>
  <si>
    <t>K48/192,EI_KGR_NEM</t>
  </si>
  <si>
    <t>106</t>
  </si>
  <si>
    <t>ebből: nemzeti helytállásért pótlék</t>
  </si>
  <si>
    <t>K48/193,EI_KGR_NEM</t>
  </si>
  <si>
    <t>107</t>
  </si>
  <si>
    <t>ebből: egyes nyugdíjjogi hátrányok enyhítése mi</t>
  </si>
  <si>
    <t>K48/194,EI_KGR_NEM</t>
  </si>
  <si>
    <t>108</t>
  </si>
  <si>
    <t>ebből: egyes, tartós időtartamú szabadságelvon.</t>
  </si>
  <si>
    <t>K48/195,EI_KGR_NEM</t>
  </si>
  <si>
    <t>109</t>
  </si>
  <si>
    <t>ebből: a Nemzet Színésze címet viselő színészek</t>
  </si>
  <si>
    <t>K48/12,EI_KGR_NEM</t>
  </si>
  <si>
    <t>110</t>
  </si>
  <si>
    <t>ebből: az elhunyt akadémikusok hozzátartozóinak</t>
  </si>
  <si>
    <t>K48/13,EI_KGR_NEM</t>
  </si>
  <si>
    <t>111</t>
  </si>
  <si>
    <t>ebből: a Nemzet Sportolója címmel járó járadék,</t>
  </si>
  <si>
    <t>K48/14,EI_KGR_NEM</t>
  </si>
  <si>
    <t>112</t>
  </si>
  <si>
    <t>ebből: életjáradék termőföldért</t>
  </si>
  <si>
    <t>K48/18,EI_KGR_NEM</t>
  </si>
  <si>
    <t>113</t>
  </si>
  <si>
    <t xml:space="preserve">ebből: Bevándorlási és Állampolgársági Hivatal </t>
  </si>
  <si>
    <t>K48/15,EI_KGR_NEM</t>
  </si>
  <si>
    <t>114</t>
  </si>
  <si>
    <t>ebből: szépkorúak jubileumi juttatása</t>
  </si>
  <si>
    <t>K48/197,EI_KGR_NEM</t>
  </si>
  <si>
    <t>115</t>
  </si>
  <si>
    <t>ebből: időskorúak járadéka [Szoctv. 32/B. § (1)</t>
  </si>
  <si>
    <t>K48/17,EI_KGR_NEM</t>
  </si>
  <si>
    <t>116</t>
  </si>
  <si>
    <t>ebből: egyéb, az önkormányzat rendeletében megá</t>
  </si>
  <si>
    <t>K48/29,K48/21,K48/26,K48/31,K48/32,EI_KGR_NEM</t>
  </si>
  <si>
    <t>117</t>
  </si>
  <si>
    <t>ebből: köztemetés [Szoctv. 48.§]</t>
  </si>
  <si>
    <t>K48/23,K48/33,EI_KGR_NEM</t>
  </si>
  <si>
    <t>118</t>
  </si>
  <si>
    <t xml:space="preserve">ebből: települési támogatás [Szoctv. 45.§]								</t>
  </si>
  <si>
    <t>K48/24,EI_KGR_NEM</t>
  </si>
  <si>
    <t>119</t>
  </si>
  <si>
    <t>ebből: eü.káros.és gyermekfelügy.tám.Szoctv.37§(1)</t>
  </si>
  <si>
    <t>K48/25,EI_KGR_NEM</t>
  </si>
  <si>
    <t>120</t>
  </si>
  <si>
    <t>ebből: önkorm.saját hatásk.(nem szoc)adott ellátás</t>
  </si>
  <si>
    <t>K48/22,K48/34,K48/39,EI_KGR_NEM</t>
  </si>
  <si>
    <t>121</t>
  </si>
  <si>
    <t>Ellátottak pénzbeli juttatásai (K4)</t>
  </si>
  <si>
    <t>o 062+063+074+075+083+093+098+101</t>
  </si>
  <si>
    <t>122</t>
  </si>
  <si>
    <t>Nemzetközi kötelezettségek (&gt;=123)</t>
  </si>
  <si>
    <t>K501</t>
  </si>
  <si>
    <t>123</t>
  </si>
  <si>
    <t>- ebből: Európai Unió</t>
  </si>
  <si>
    <t>K501/1,EI_KGR_NEM</t>
  </si>
  <si>
    <t>124</t>
  </si>
  <si>
    <t>A helyi önkorm.előző évi elszám.származó kiadások</t>
  </si>
  <si>
    <t>K5021</t>
  </si>
  <si>
    <t>125</t>
  </si>
  <si>
    <t>A helyi önkorm.törvényi előíráson alap.befizetései</t>
  </si>
  <si>
    <t>K5022</t>
  </si>
  <si>
    <t>126</t>
  </si>
  <si>
    <t>Egyéb elvonások és befizetések</t>
  </si>
  <si>
    <t>K5023</t>
  </si>
  <si>
    <t>127</t>
  </si>
  <si>
    <t xml:space="preserve">Elvonások és befizetések (=124+125+126)											</t>
  </si>
  <si>
    <t>o 124..126</t>
  </si>
  <si>
    <t>128</t>
  </si>
  <si>
    <t>Működési célú gar.- és kezess.szárm.kifiz. ÁH.bel.</t>
  </si>
  <si>
    <t>K503</t>
  </si>
  <si>
    <t>129</t>
  </si>
  <si>
    <t>Működési célú visszatér.támog.kölcs.nyújt.ÁH.bel.</t>
  </si>
  <si>
    <t>o 130..139</t>
  </si>
  <si>
    <t>130</t>
  </si>
  <si>
    <t>ebből: központi költségvetési szervek</t>
  </si>
  <si>
    <t>K504/1,EI_KGR_NEM</t>
  </si>
  <si>
    <t>131</t>
  </si>
  <si>
    <t>ebből: központi kezelésű előirányzatok</t>
  </si>
  <si>
    <t>K504/2,EI_KGR_NEM</t>
  </si>
  <si>
    <t>132</t>
  </si>
  <si>
    <t>ebből: fejezeti kezelésű előirányzatok EU-s pr.</t>
  </si>
  <si>
    <t>K504/31,EI_KGR_NEM</t>
  </si>
  <si>
    <t>133</t>
  </si>
  <si>
    <t>ebből: egyéb fejezeti kezelésű előirányzatok</t>
  </si>
  <si>
    <t>K504/32,EI_KGR_NEM</t>
  </si>
  <si>
    <t>134</t>
  </si>
  <si>
    <t>ebből: társadalombiztosítás pénzügyi alapjai</t>
  </si>
  <si>
    <t>K504/4,EI_KGR_NEM</t>
  </si>
  <si>
    <t>135</t>
  </si>
  <si>
    <t>ebből: elkülönített állami pénzalapok</t>
  </si>
  <si>
    <t>K504/5,EI_KGR_NEM</t>
  </si>
  <si>
    <t>136</t>
  </si>
  <si>
    <t>ebből: helyi önkormányzatok és költségv.szerv.</t>
  </si>
  <si>
    <t>K504/6,EI_KGR_NEM</t>
  </si>
  <si>
    <t>137</t>
  </si>
  <si>
    <t>ebből: társulások és költségvetési szerveik</t>
  </si>
  <si>
    <t>K504/7,EI_KGR_NEM</t>
  </si>
  <si>
    <t>138</t>
  </si>
  <si>
    <t>ebből: nemzetiségi önkormányzatok és költs.szer</t>
  </si>
  <si>
    <t>K504/8,EI_KGR_NEM</t>
  </si>
  <si>
    <t>139</t>
  </si>
  <si>
    <t>ebből: térségi fejlesztési tanácsok és kv.szerv</t>
  </si>
  <si>
    <t>K504/9,EI_KGR_NEM</t>
  </si>
  <si>
    <t>140</t>
  </si>
  <si>
    <t>Működési célú visszatér.támog.kölcs.törleszt.ÁH.b.</t>
  </si>
  <si>
    <t>o 141..150</t>
  </si>
  <si>
    <t>141</t>
  </si>
  <si>
    <t>K505/1,EI_KGR_NEM</t>
  </si>
  <si>
    <t>142</t>
  </si>
  <si>
    <t>K505/2,EI_KGR_NEM</t>
  </si>
  <si>
    <t>143</t>
  </si>
  <si>
    <t>K505/31,EI_KGR_NEM</t>
  </si>
  <si>
    <t>144</t>
  </si>
  <si>
    <t>K505/32,EI_KGR_NEM</t>
  </si>
  <si>
    <t>145</t>
  </si>
  <si>
    <t>K505/4,EI_KGR_NEM</t>
  </si>
  <si>
    <t>146</t>
  </si>
  <si>
    <t>K505/5,EI_KGR_NEM</t>
  </si>
  <si>
    <t>147</t>
  </si>
  <si>
    <t>K505/6,EI_KGR_NEM</t>
  </si>
  <si>
    <t>148</t>
  </si>
  <si>
    <t>K505/7,EI_KGR_NEM</t>
  </si>
  <si>
    <t>149</t>
  </si>
  <si>
    <t>ebből: nemzetiségi önkormányzatok és kv.szerv.</t>
  </si>
  <si>
    <t>K505/8,EI_KGR_NEM</t>
  </si>
  <si>
    <t>150</t>
  </si>
  <si>
    <t>K505/9,EI_KGR_NEM</t>
  </si>
  <si>
    <t>151</t>
  </si>
  <si>
    <t>Egyéb működési célú támog.ÁH.bel.(=152+..+161)</t>
  </si>
  <si>
    <t>o 152..161</t>
  </si>
  <si>
    <t>152</t>
  </si>
  <si>
    <t>K506/1,EI_KGR_NEM</t>
  </si>
  <si>
    <t>153</t>
  </si>
  <si>
    <t>K506/2,EI_KGR_NEM</t>
  </si>
  <si>
    <t>154</t>
  </si>
  <si>
    <t>K506/31,EI_KGR_NEM</t>
  </si>
  <si>
    <t>155</t>
  </si>
  <si>
    <t>K506/32,EI_KGR_NEM</t>
  </si>
  <si>
    <t>156</t>
  </si>
  <si>
    <t>K506/4,EI_KGR_NEM</t>
  </si>
  <si>
    <t>157</t>
  </si>
  <si>
    <t>K506/5,EI_KGR_NEM</t>
  </si>
  <si>
    <t>158</t>
  </si>
  <si>
    <t>K506/6,EI_KGR_NEM</t>
  </si>
  <si>
    <t>159</t>
  </si>
  <si>
    <t>K506/7,EI_KGR_NEM</t>
  </si>
  <si>
    <t>160</t>
  </si>
  <si>
    <t>K506/8,EI_KGR_NEM</t>
  </si>
  <si>
    <t>161</t>
  </si>
  <si>
    <t>K506/9,EI_KGR_NEM</t>
  </si>
  <si>
    <t>162</t>
  </si>
  <si>
    <t>Működ.c.gar.és kezess.szárm.kifiz.ÁH.kiv.(&gt;=163)</t>
  </si>
  <si>
    <t>K507</t>
  </si>
  <si>
    <t>163</t>
  </si>
  <si>
    <t>ebből: állami vagy önkormányzati tulajdonban lé</t>
  </si>
  <si>
    <t>K507/1,K507/2,EI_KGR_NEM</t>
  </si>
  <si>
    <t>164</t>
  </si>
  <si>
    <t>Működési célú visszatér.tám.kölcs.ÁH.kiv(165..175)</t>
  </si>
  <si>
    <t>o 165..175</t>
  </si>
  <si>
    <t>165</t>
  </si>
  <si>
    <t>ebből: egyházi jogi személyek</t>
  </si>
  <si>
    <t>K508/5,EI_KGR_NEM</t>
  </si>
  <si>
    <t>166</t>
  </si>
  <si>
    <t>ebből: nonprofit gazdasági társaságok</t>
  </si>
  <si>
    <t>K508/42,EI_KGR_NEM</t>
  </si>
  <si>
    <t>167</t>
  </si>
  <si>
    <t>ebből: egyéb civil szervezetek</t>
  </si>
  <si>
    <t>K508/41,EI_KGR_NEM</t>
  </si>
  <si>
    <t>168</t>
  </si>
  <si>
    <t>ebből: háztartások</t>
  </si>
  <si>
    <t>K508/3,EI_KGR_NEM</t>
  </si>
  <si>
    <t>169</t>
  </si>
  <si>
    <t>ebből: pénzügyi vállalkozások</t>
  </si>
  <si>
    <t>K508/1,EI_KGR_NEM</t>
  </si>
  <si>
    <t>170</t>
  </si>
  <si>
    <t>ebből: állami többségi tulajdonú nem pü.váll.</t>
  </si>
  <si>
    <t>K508/21,EI_KGR_NEM</t>
  </si>
  <si>
    <t>171</t>
  </si>
  <si>
    <t>ebből:önkormányzati többs.tulajdonú nem pü.váll</t>
  </si>
  <si>
    <t>K508/22,EI_KGR_NEM</t>
  </si>
  <si>
    <t>172</t>
  </si>
  <si>
    <t>ebből: egyéb vállalkozások</t>
  </si>
  <si>
    <t>K508/23,EI_KGR_NEM</t>
  </si>
  <si>
    <t>173</t>
  </si>
  <si>
    <t>ebből: Európai Unió</t>
  </si>
  <si>
    <t>K508/6,EI_KGR_NEM</t>
  </si>
  <si>
    <t>174</t>
  </si>
  <si>
    <t>ebből: kormányok és nemzetközi szervezetek</t>
  </si>
  <si>
    <t>K508/7,EI_KGR_NEM</t>
  </si>
  <si>
    <t>175</t>
  </si>
  <si>
    <t>ebből: egyéb külföldiek</t>
  </si>
  <si>
    <t>K508/8,EI_KGR_NEM</t>
  </si>
  <si>
    <t>176</t>
  </si>
  <si>
    <t>Árkiegészítések, ártámogatások</t>
  </si>
  <si>
    <t>K509</t>
  </si>
  <si>
    <t>177</t>
  </si>
  <si>
    <t>Kamattámogatások</t>
  </si>
  <si>
    <t>K510</t>
  </si>
  <si>
    <t>178</t>
  </si>
  <si>
    <t xml:space="preserve">Működési célú támogatások az Európai Uniónak						</t>
  </si>
  <si>
    <t>K511</t>
  </si>
  <si>
    <t>179</t>
  </si>
  <si>
    <t>Egyéb működési célú támogatások ÁH.kiv.(180..189)</t>
  </si>
  <si>
    <t>o 180..189</t>
  </si>
  <si>
    <t>180</t>
  </si>
  <si>
    <t>K512/5,EI_KGR_NEM</t>
  </si>
  <si>
    <t>181</t>
  </si>
  <si>
    <t>K512/42,EI_KGR_NEM</t>
  </si>
  <si>
    <t>182</t>
  </si>
  <si>
    <t>K512/41,EI_KGR_NEM</t>
  </si>
  <si>
    <t>183</t>
  </si>
  <si>
    <t>K512/3,EI_KGR_NEM</t>
  </si>
  <si>
    <t>184</t>
  </si>
  <si>
    <t>K512/1,EI_KGR_NEM</t>
  </si>
  <si>
    <t>185</t>
  </si>
  <si>
    <t>ebből: állami többségi tulajdonú nem pénzü.váll</t>
  </si>
  <si>
    <t>K512/21,EI_KGR_NEM</t>
  </si>
  <si>
    <t>186</t>
  </si>
  <si>
    <t>ebből: önkormányzati többségi tulajd.nem pü.váll</t>
  </si>
  <si>
    <t>K512/22,EI_KGR_NEM</t>
  </si>
  <si>
    <t>187</t>
  </si>
  <si>
    <t>K512/23,EI_KGR_NEM</t>
  </si>
  <si>
    <t>188</t>
  </si>
  <si>
    <t>K512/7,EI_KGR_NEM</t>
  </si>
  <si>
    <t>189</t>
  </si>
  <si>
    <t>K512/8,EI_KGR_NEM</t>
  </si>
  <si>
    <t>190</t>
  </si>
  <si>
    <t>Tartalékok</t>
  </si>
  <si>
    <t>K513</t>
  </si>
  <si>
    <t>191</t>
  </si>
  <si>
    <t xml:space="preserve">Egyéb működési célú kiadások  </t>
  </si>
  <si>
    <t>o 122+127+128+129+140+151+162+164+176+177+178+179+190</t>
  </si>
  <si>
    <t>192</t>
  </si>
  <si>
    <t>Immateriális javak beszerzése, létesítése</t>
  </si>
  <si>
    <t>K61</t>
  </si>
  <si>
    <t>193</t>
  </si>
  <si>
    <t>Ingatlanok beszerzése, létesítése (&gt;=199)</t>
  </si>
  <si>
    <t>K62</t>
  </si>
  <si>
    <t>194</t>
  </si>
  <si>
    <t>ebből: termőföld-vásárlás kiadásai</t>
  </si>
  <si>
    <t>K62/1,EI_KGR_NEM</t>
  </si>
  <si>
    <t>195</t>
  </si>
  <si>
    <t>Informatikai eszközök beszerzése, létesítése</t>
  </si>
  <si>
    <t>K63</t>
  </si>
  <si>
    <t>196</t>
  </si>
  <si>
    <t>Egyéb tárgyi eszközök beszerzése, létesítése</t>
  </si>
  <si>
    <t>K64</t>
  </si>
  <si>
    <t>197</t>
  </si>
  <si>
    <t>Részesedések beszerzése</t>
  </si>
  <si>
    <t>K65</t>
  </si>
  <si>
    <t>198</t>
  </si>
  <si>
    <t>Meglévő részesedések növeléséhez kapcsolódó kiadás</t>
  </si>
  <si>
    <t>K66</t>
  </si>
  <si>
    <t>199</t>
  </si>
  <si>
    <t>Beruházási célú előzetesen felszámított ÁFA</t>
  </si>
  <si>
    <t>K67</t>
  </si>
  <si>
    <t>200</t>
  </si>
  <si>
    <t>Beruházások (=192+193+195+…+199)</t>
  </si>
  <si>
    <t>o 192+193+195+196+197+198+199</t>
  </si>
  <si>
    <t>201</t>
  </si>
  <si>
    <t>Ingatlanok felújítása</t>
  </si>
  <si>
    <t>K71</t>
  </si>
  <si>
    <t>202</t>
  </si>
  <si>
    <t>Informatikai eszközök felújítása</t>
  </si>
  <si>
    <t>K72</t>
  </si>
  <si>
    <t>203</t>
  </si>
  <si>
    <t>Egyéb tárgyi eszközök felújítása</t>
  </si>
  <si>
    <t>K73</t>
  </si>
  <si>
    <t>204</t>
  </si>
  <si>
    <t>Felújítási célú előzetesen felszámított ÁFA</t>
  </si>
  <si>
    <t>K74</t>
  </si>
  <si>
    <t>205</t>
  </si>
  <si>
    <t>Felújítások (=201+...+204)</t>
  </si>
  <si>
    <t>o 201..204</t>
  </si>
  <si>
    <t>206</t>
  </si>
  <si>
    <t>Felhalmozási célú gar.-és kezess.szárm.kifiz.ÁH.b.</t>
  </si>
  <si>
    <t>K81</t>
  </si>
  <si>
    <t>207</t>
  </si>
  <si>
    <t>Felhalm.célú visszatér.támog., kölcs.nyújt.ÁH.bel.</t>
  </si>
  <si>
    <t>o 208..217</t>
  </si>
  <si>
    <t>208</t>
  </si>
  <si>
    <t>K82/1,EI_KGR_NEM</t>
  </si>
  <si>
    <t>209</t>
  </si>
  <si>
    <t>K82/2,EI_KGR_NEM</t>
  </si>
  <si>
    <t>210</t>
  </si>
  <si>
    <t>K82/31,EI_KGR_NEM</t>
  </si>
  <si>
    <t>211</t>
  </si>
  <si>
    <t>K82/32,EI_KGR_NEM</t>
  </si>
  <si>
    <t>212</t>
  </si>
  <si>
    <t>K82/4,EI_KGR_NEM</t>
  </si>
  <si>
    <t>213</t>
  </si>
  <si>
    <t>K82/5,EI_KGR_NEM</t>
  </si>
  <si>
    <t>214</t>
  </si>
  <si>
    <t>ebből: helyi önkormányzatok és költségvet.szerv</t>
  </si>
  <si>
    <t>K82/6,EI_KGR_NEM</t>
  </si>
  <si>
    <t>215</t>
  </si>
  <si>
    <t>K82/7,EI_KGR_NEM</t>
  </si>
  <si>
    <t>216</t>
  </si>
  <si>
    <t>K82/8,EI_KGR_NEM</t>
  </si>
  <si>
    <t>217</t>
  </si>
  <si>
    <t>K82/9,EI_KGR_NEM</t>
  </si>
  <si>
    <t>218</t>
  </si>
  <si>
    <t>Felhalm.célú visszatér.támog. kölcsön ÁH.bel.</t>
  </si>
  <si>
    <t>o 219..228</t>
  </si>
  <si>
    <t>219</t>
  </si>
  <si>
    <t>K83/1,EI_KGR_NEM</t>
  </si>
  <si>
    <t>220</t>
  </si>
  <si>
    <t>K83/2,EI_KGR_NEM</t>
  </si>
  <si>
    <t>221</t>
  </si>
  <si>
    <t>K83/31,EI_KGR_NEM</t>
  </si>
  <si>
    <t>222</t>
  </si>
  <si>
    <t>K83/32,EI_KGR_NEM</t>
  </si>
  <si>
    <t>223</t>
  </si>
  <si>
    <t>K83/4,EI_KGR_NEM</t>
  </si>
  <si>
    <t>224</t>
  </si>
  <si>
    <t>K83/5,EI_KGR_NEM</t>
  </si>
  <si>
    <t>225</t>
  </si>
  <si>
    <t>K83/6,EI_KGR_NEM</t>
  </si>
  <si>
    <t>226</t>
  </si>
  <si>
    <t>K83/7,EI_KGR_NEM</t>
  </si>
  <si>
    <t>227</t>
  </si>
  <si>
    <t>K83/8,EI_KGR_NEM</t>
  </si>
  <si>
    <t>228</t>
  </si>
  <si>
    <t>K83/9,EI_KGR_NEM</t>
  </si>
  <si>
    <t>229</t>
  </si>
  <si>
    <t>Egyéb felhalm.célú támog.ÁH.bel.(=230+..+239)</t>
  </si>
  <si>
    <t>o 230..239</t>
  </si>
  <si>
    <t>230</t>
  </si>
  <si>
    <t>K84/1,EI_KGR_NEM</t>
  </si>
  <si>
    <t>231</t>
  </si>
  <si>
    <t>K84/2,EI_KGR_NEM</t>
  </si>
  <si>
    <t>232</t>
  </si>
  <si>
    <t>K84/31,EI_KGR_NEM</t>
  </si>
  <si>
    <t>233</t>
  </si>
  <si>
    <t>K84/32,EI_KGR_NEM</t>
  </si>
  <si>
    <t>234</t>
  </si>
  <si>
    <t>K84/4,EI_KGR_NEM</t>
  </si>
  <si>
    <t>235</t>
  </si>
  <si>
    <t>K84/5,EI_KGR_NEM</t>
  </si>
  <si>
    <t>236</t>
  </si>
  <si>
    <t>K84/6,EI_KGR_NEM</t>
  </si>
  <si>
    <t>237</t>
  </si>
  <si>
    <t>K84/7,EI_KGR_NEM</t>
  </si>
  <si>
    <t>238</t>
  </si>
  <si>
    <t>K84/8,EI_KGR_NEM</t>
  </si>
  <si>
    <t>239</t>
  </si>
  <si>
    <t>K84/9,EI_KGR_NEM</t>
  </si>
  <si>
    <t>240</t>
  </si>
  <si>
    <t>Felhalmozási célú gar.- és kezess.szárm.kifiz.ÁHk.</t>
  </si>
  <si>
    <t>K85</t>
  </si>
  <si>
    <t>241</t>
  </si>
  <si>
    <t>ebből: állami vagy önkormányzati tulajdonb.lév.</t>
  </si>
  <si>
    <t>K85/1,K85/2,EI_KGR_NEM</t>
  </si>
  <si>
    <t>242</t>
  </si>
  <si>
    <t>Felhalm. célú visszatér.támog. kölcs.nyújt.ÁH.kiv.</t>
  </si>
  <si>
    <t>o 243..253</t>
  </si>
  <si>
    <t>243</t>
  </si>
  <si>
    <t>K86/5,EI_KGR_NEM</t>
  </si>
  <si>
    <t>244</t>
  </si>
  <si>
    <t>K86/42,EI_KGR_NEM</t>
  </si>
  <si>
    <t>245</t>
  </si>
  <si>
    <t>K86/41,EI_KGR_NEM</t>
  </si>
  <si>
    <t>246</t>
  </si>
  <si>
    <t>K86/3,EI_KGR_NEM</t>
  </si>
  <si>
    <t>247</t>
  </si>
  <si>
    <t>K86/1,EI_KGR_NEM</t>
  </si>
  <si>
    <t>248</t>
  </si>
  <si>
    <t>ebből: állami többségi tulajdonú nem pénzügyi v</t>
  </si>
  <si>
    <t>K86/21,EI_KGR_NEM</t>
  </si>
  <si>
    <t>249</t>
  </si>
  <si>
    <t>ebből:önkormányzati többségi tulajdonú nem pénz</t>
  </si>
  <si>
    <t>K86/22,EI_KGR_NEM</t>
  </si>
  <si>
    <t>250</t>
  </si>
  <si>
    <t>K86/23,EI_KGR_NEM</t>
  </si>
  <si>
    <t>251</t>
  </si>
  <si>
    <t>K86/6,EI_KGR_NEM</t>
  </si>
  <si>
    <t>252</t>
  </si>
  <si>
    <t>K86/7,EI_KGR_NEM</t>
  </si>
  <si>
    <t>253</t>
  </si>
  <si>
    <t>K86/8,EI_KGR_NEM</t>
  </si>
  <si>
    <t>254</t>
  </si>
  <si>
    <t>Lakástámogatás</t>
  </si>
  <si>
    <t>K87</t>
  </si>
  <si>
    <t>255</t>
  </si>
  <si>
    <t xml:space="preserve">Felhalmozási célú támogatások az Európai Uniónak		</t>
  </si>
  <si>
    <t>K88</t>
  </si>
  <si>
    <t>256</t>
  </si>
  <si>
    <t>Egyéb felhalm.célú támogatás ÁH.Kiv.(257..266)</t>
  </si>
  <si>
    <t>o 257..266</t>
  </si>
  <si>
    <t>257</t>
  </si>
  <si>
    <t>K89/5,EI_KGR_NEM</t>
  </si>
  <si>
    <t>258</t>
  </si>
  <si>
    <t>K89/42,EI_KGR_NEM</t>
  </si>
  <si>
    <t>259</t>
  </si>
  <si>
    <t>K89/41,EI_KGR_NEM</t>
  </si>
  <si>
    <t>260</t>
  </si>
  <si>
    <t>K89/3,EI_KGR_NEM</t>
  </si>
  <si>
    <t>261</t>
  </si>
  <si>
    <t>K89/1,EI_KGR_NEM</t>
  </si>
  <si>
    <t>262</t>
  </si>
  <si>
    <t>K89/21,EI_KGR_NEM</t>
  </si>
  <si>
    <t>263</t>
  </si>
  <si>
    <t>K89/22,EI_KGR_NEM</t>
  </si>
  <si>
    <t>264</t>
  </si>
  <si>
    <t>K89/23,EI_KGR_NEM</t>
  </si>
  <si>
    <t>265</t>
  </si>
  <si>
    <t>K89/7,EI_KGR_NEM</t>
  </si>
  <si>
    <t>266</t>
  </si>
  <si>
    <t>K89/8,EI_KGR_NEM</t>
  </si>
  <si>
    <t>267</t>
  </si>
  <si>
    <t>Egyéb felhalmozási célú kiadások  (K8)</t>
  </si>
  <si>
    <t>o 206+207+218+229+240+242+254+255+256</t>
  </si>
  <si>
    <t>268</t>
  </si>
  <si>
    <t>Költségvetési kiadás mindösszesen (K1-K8)</t>
  </si>
  <si>
    <t>o 020+021+061+121+191+200+205+267</t>
  </si>
  <si>
    <t>horváth csaba</t>
  </si>
  <si>
    <t>nettó</t>
  </si>
  <si>
    <t>szochó</t>
  </si>
  <si>
    <t>1havi</t>
  </si>
  <si>
    <t>szabó zoltán</t>
  </si>
  <si>
    <t>szalai</t>
  </si>
  <si>
    <t>tótóh gabi</t>
  </si>
  <si>
    <t>dobor</t>
  </si>
  <si>
    <t>lengyelné</t>
  </si>
  <si>
    <t>zelenka</t>
  </si>
  <si>
    <t>12havi</t>
  </si>
  <si>
    <t>zt összesen</t>
  </si>
  <si>
    <t>bruttó</t>
  </si>
  <si>
    <t>Védőnő</t>
  </si>
  <si>
    <t>megbízási díjak</t>
  </si>
  <si>
    <t>zsoldos</t>
  </si>
  <si>
    <t>molnárné</t>
  </si>
  <si>
    <t>szamosi</t>
  </si>
  <si>
    <t>összesen</t>
  </si>
  <si>
    <t>rácz,helmrich,bach</t>
  </si>
  <si>
    <t>???</t>
  </si>
  <si>
    <t>Szochó</t>
  </si>
  <si>
    <t>üzemeltetés</t>
  </si>
  <si>
    <t>benzin zt</t>
  </si>
  <si>
    <t>éttermi vendéglátás</t>
  </si>
  <si>
    <t>javítások</t>
  </si>
  <si>
    <t>Telefon, internet</t>
  </si>
  <si>
    <t>DRV</t>
  </si>
  <si>
    <t>Áram Önk</t>
  </si>
  <si>
    <t>Áram közvil.</t>
  </si>
  <si>
    <t>Áram háziorvos</t>
  </si>
  <si>
    <t>Áram könyvtár</t>
  </si>
  <si>
    <t>Áram gyógyszertár</t>
  </si>
  <si>
    <t>Gázdíj Önkormányzat</t>
  </si>
  <si>
    <t>Gázdíj Háziorvos</t>
  </si>
  <si>
    <t>Gázdíj sport</t>
  </si>
  <si>
    <t>Gázdíj nemz. Ház</t>
  </si>
  <si>
    <t>Vízdíj Önk</t>
  </si>
  <si>
    <t>Vízdíj háziorvos</t>
  </si>
  <si>
    <t>Vízdíj sport</t>
  </si>
  <si>
    <t>Vízdíj nemz. Ház</t>
  </si>
  <si>
    <t>Egyéb vízdíjak</t>
  </si>
  <si>
    <t>Iskolakezdési támogatások</t>
  </si>
  <si>
    <t>Mecsek takarék támogatása</t>
  </si>
  <si>
    <t>T.é.évi végl. köv.</t>
  </si>
  <si>
    <t>02</t>
  </si>
  <si>
    <t>Helyi önkormányzatok működésének általános támogat</t>
  </si>
  <si>
    <t>B111</t>
  </si>
  <si>
    <t>Települési önkormányzatok egyes köznev.felad.tám.</t>
  </si>
  <si>
    <t>B112</t>
  </si>
  <si>
    <t>Települési önkor.szociális és gyermekjól.fel.támog</t>
  </si>
  <si>
    <t>B113</t>
  </si>
  <si>
    <t xml:space="preserve">Települési önkorm.kulturális feladat.támogatása </t>
  </si>
  <si>
    <t>B114</t>
  </si>
  <si>
    <t>Működési célú kv-i támogatások és kieg.támogatás</t>
  </si>
  <si>
    <t>B115</t>
  </si>
  <si>
    <t>Elszámolásból származó bevételek</t>
  </si>
  <si>
    <t>B116</t>
  </si>
  <si>
    <t>Önkormányzatok működési támogatásai (=01+…+06)</t>
  </si>
  <si>
    <t>o 001..006</t>
  </si>
  <si>
    <t>B16/4,EI_KGR_NEM</t>
  </si>
  <si>
    <t>Védőnő finansz OEP</t>
  </si>
  <si>
    <t>ebből: magánszemélyek kommunális adója</t>
  </si>
  <si>
    <t>B34/14,EI_KGR_NEM</t>
  </si>
  <si>
    <t>ebből: áll.jeleggel végzett tev.után.iparűz.adó</t>
  </si>
  <si>
    <t>B351/21,EI_KGR_NEM</t>
  </si>
  <si>
    <t>Gépjárműadók (=146+…149)</t>
  </si>
  <si>
    <t>B354</t>
  </si>
  <si>
    <t>Termékek és szolgáltatás.adói(117+140+144+145+150)</t>
  </si>
  <si>
    <t>o 117+140+144+145+150</t>
  </si>
  <si>
    <t>Egyéb közhatalmi bevételek (&gt;=170+…+184)</t>
  </si>
  <si>
    <t>B36</t>
  </si>
  <si>
    <t>Pótlék</t>
  </si>
  <si>
    <t>Közhatalmi bevételek (=93+94+104+109+168+169)</t>
  </si>
  <si>
    <t>o 093+094+104+109+168+169</t>
  </si>
  <si>
    <t>B403/1,EI_KGR_NEM</t>
  </si>
  <si>
    <t>Tulajdonosi bevételek (&gt;=193+…+198)</t>
  </si>
  <si>
    <t>B404</t>
  </si>
  <si>
    <t>Kovács Károly</t>
  </si>
  <si>
    <t>ebből: vadászati jog bérbeadásból származó bev.</t>
  </si>
  <si>
    <t>B404/36,EI_KGR_NEM</t>
  </si>
  <si>
    <t>Agrárkft</t>
  </si>
  <si>
    <t>ebből: önkormányzati vagyon üzemeltet.szárm.bev</t>
  </si>
  <si>
    <t>B404/31,B404/32,EI_KGR_NEM</t>
  </si>
  <si>
    <t>ebből: önkormányz.vagyon vagyonkez.ad.szárm.bev</t>
  </si>
  <si>
    <t>B404/33,EI_KGR_NEM</t>
  </si>
  <si>
    <t>Egyéb bérletek</t>
  </si>
  <si>
    <t>Ellátási díjak</t>
  </si>
  <si>
    <t>B405</t>
  </si>
  <si>
    <t xml:space="preserve">Egyéb kapott (járó) kamatok és kamatjellegű bevét </t>
  </si>
  <si>
    <t>B4082</t>
  </si>
  <si>
    <t>Mecsek takarék kamat</t>
  </si>
  <si>
    <t>Egyéb működési bevételek (&gt;=219+220)</t>
  </si>
  <si>
    <t>B411</t>
  </si>
  <si>
    <t>ebből: szerződésben vállalt kötelezettségek elm</t>
  </si>
  <si>
    <t>B411/91,EI_KGR_NEM</t>
  </si>
  <si>
    <t>Működési bevétel186+187+190+192+199..201+208+216-8</t>
  </si>
  <si>
    <t>o 186+187+190+192+199+200+201+208+216+217+218</t>
  </si>
  <si>
    <t>Működési célú visszatér.támog.kölcsön.ÁH-on kívül</t>
  </si>
  <si>
    <t>o 235..243</t>
  </si>
  <si>
    <t>Egyéb működési célú átvett pénzeszközök (=245…255)</t>
  </si>
  <si>
    <t>o 245..255</t>
  </si>
  <si>
    <t>283</t>
  </si>
  <si>
    <t>Költségvetési bevételek(43+79+185+221+230+256+282)</t>
  </si>
  <si>
    <t>o 043+079+185+221+230+256+282</t>
  </si>
  <si>
    <t>Megelőlegezések</t>
  </si>
  <si>
    <t>Maradvány</t>
  </si>
  <si>
    <t>Ebédpénz befizetés</t>
  </si>
  <si>
    <t>Szoc kölcsönök törlesztése</t>
  </si>
  <si>
    <t>Állami támogatások</t>
  </si>
  <si>
    <t>Működési tám.</t>
  </si>
  <si>
    <t>Köznevelési feladatok</t>
  </si>
  <si>
    <t>Szociális, gyermekjóléti</t>
  </si>
  <si>
    <t>Kulturális</t>
  </si>
  <si>
    <t>Egyéb működési</t>
  </si>
  <si>
    <t>Összesen</t>
  </si>
  <si>
    <t>Védőnő finaszírozás OEP</t>
  </si>
  <si>
    <t>Kommunális adó</t>
  </si>
  <si>
    <t>Gépjárműadó</t>
  </si>
  <si>
    <t>Iparűzési adó</t>
  </si>
  <si>
    <t>Adók</t>
  </si>
  <si>
    <t>Bérleti díjak, egyéb bevételek</t>
  </si>
  <si>
    <t>Ellátási díjak (ebédpénz befizetés)</t>
  </si>
  <si>
    <t>Kamat</t>
  </si>
  <si>
    <t>Egyéb támogatások</t>
  </si>
  <si>
    <t>Egyéb működési bevételek</t>
  </si>
  <si>
    <t>Szociális kölcsönök törlsztése</t>
  </si>
  <si>
    <t>Továbbszámlázott tételek</t>
  </si>
  <si>
    <t>Teljes bevétel</t>
  </si>
  <si>
    <t>Egyéb bevételek</t>
  </si>
  <si>
    <t>BEVÉTELEK</t>
  </si>
  <si>
    <t>KIADÁSOK</t>
  </si>
  <si>
    <t>Bérek</t>
  </si>
  <si>
    <t>Zöldterület</t>
  </si>
  <si>
    <t>Dobor Irénke</t>
  </si>
  <si>
    <t>Erzsébet utalvány</t>
  </si>
  <si>
    <t>Védőnő ktg.tér</t>
  </si>
  <si>
    <t>Polgármesteri ktg. Tér</t>
  </si>
  <si>
    <t>Polgármester bér</t>
  </si>
  <si>
    <t>Megbízási díjak</t>
  </si>
  <si>
    <t>Egyedi megbízási díjak</t>
  </si>
  <si>
    <t>Bér</t>
  </si>
  <si>
    <t>Megbízási díj</t>
  </si>
  <si>
    <t>Járulékok</t>
  </si>
  <si>
    <t>SZJA</t>
  </si>
  <si>
    <t>Szochó összesen</t>
  </si>
  <si>
    <t>Tisztítószer,vegyszer</t>
  </si>
  <si>
    <t>Üzemeltetési anyagok</t>
  </si>
  <si>
    <t>Egyéb</t>
  </si>
  <si>
    <t>Önkormányzat</t>
  </si>
  <si>
    <t>Orvosi rendelő</t>
  </si>
  <si>
    <t>Karbantartás, javítások</t>
  </si>
  <si>
    <t>Rendezvényszervezés, pályázati tervek, ügyvédi díjak, stb</t>
  </si>
  <si>
    <t>Biztosítás, bankköltség, postaköltség, szállítási díjak</t>
  </si>
  <si>
    <t>Reklám, újsághirdetések</t>
  </si>
  <si>
    <t>ÁFA</t>
  </si>
  <si>
    <t>Család támogatások</t>
  </si>
  <si>
    <t>Lakásfenntartási támogatások, szociális tűzifa</t>
  </si>
  <si>
    <t>Óvoda támogatása</t>
  </si>
  <si>
    <t>Iskola támogatása</t>
  </si>
  <si>
    <t>Felújítások ÁFA</t>
  </si>
  <si>
    <t>Sportkör támogatása</t>
  </si>
  <si>
    <t>DRVeszközhasználati díj</t>
  </si>
  <si>
    <t>DRV víz és csatornaszolg továbbadása</t>
  </si>
  <si>
    <t>KIADÁSOK Összesen</t>
  </si>
  <si>
    <t>Nonoprofit</t>
  </si>
  <si>
    <t>Közös hivatal</t>
  </si>
  <si>
    <t>Visszafiz. Köt</t>
  </si>
  <si>
    <t>Adósságrendezés</t>
  </si>
  <si>
    <t>Szolidaritási hozzájárulás</t>
  </si>
  <si>
    <t>Er. Előirányzat(2018.12.31ig)</t>
  </si>
  <si>
    <t>Pénzf.teljesítés(2018.06.30.)</t>
  </si>
  <si>
    <t xml:space="preserve">Egyéb fejezeti célú előirányzatok </t>
  </si>
  <si>
    <t>bérkompenzáció</t>
  </si>
  <si>
    <t>Felhalmozási célú támogatások áh-n belülről (B21)</t>
  </si>
  <si>
    <t xml:space="preserve">Felhalmozási célú támogatások áh-n belülről </t>
  </si>
  <si>
    <t>10108023+1125000(VISMAJOR)</t>
  </si>
  <si>
    <t>04</t>
  </si>
  <si>
    <t>Finanszírozási bevételek</t>
  </si>
  <si>
    <t>pótlék,bírság</t>
  </si>
  <si>
    <t xml:space="preserve">BEVÉTELEK </t>
  </si>
  <si>
    <t>2016 évi IPA teljesítés adat: 30626712</t>
  </si>
  <si>
    <t>Pénzf.teljesítés (2018.06.30.)</t>
  </si>
  <si>
    <t>Államháztartáson belüli megelőlegezések visszafizetése</t>
  </si>
  <si>
    <t xml:space="preserve">KIADÁSOK </t>
  </si>
  <si>
    <t>03</t>
  </si>
  <si>
    <t>Finanszírozási kiadások</t>
  </si>
  <si>
    <t>2018. évi módosított előirányzat 2018.07.06-tól</t>
  </si>
  <si>
    <t>2018. teljesítés 2018.06.30-ig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</si>
  <si>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</si>
  <si>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</si>
  <si>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</si>
  <si>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</si>
  <si>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Költségvetési bevételek</t>
  </si>
  <si>
    <t>Előző évi költségvetési maradvány igénybevétele</t>
  </si>
  <si>
    <t>Államháztartáson belüli megelőlegezések</t>
  </si>
  <si>
    <t xml:space="preserve">Olasz Község Önkormányzata válság költségvetés 2018 </t>
  </si>
  <si>
    <t>Egyéb működési célú támogatások bevételei áh-n belülről (B16)</t>
  </si>
  <si>
    <t xml:space="preserve">Bevételek 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</si>
  <si>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</si>
  <si>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</si>
  <si>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</si>
  <si>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</si>
  <si>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</si>
  <si>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Felújítások</t>
  </si>
  <si>
    <t>Költségvetési kiadások</t>
  </si>
  <si>
    <t>Kiadások</t>
  </si>
  <si>
    <t>Beruházások</t>
  </si>
  <si>
    <t>2018. eredeti előirányzat(KGR szerinti eredeti)</t>
  </si>
  <si>
    <t>Módosított előirányzatban szerepel a 11.233.023 Magyar Államkincstártól kapott felhalmozási támogatás</t>
  </si>
  <si>
    <t xml:space="preserve">ez a tábla a beszámolóban is szerepelhet és a </t>
  </si>
  <si>
    <t>válságköltségvetésben is !</t>
  </si>
  <si>
    <t xml:space="preserve">A legjobb az lenne, ha a válságköltségvetésben </t>
  </si>
  <si>
    <t>a 2018. év megbontásra kerülne a teljesítés és a módosított előirányzat szerint.</t>
  </si>
  <si>
    <t>Válságköltségvetés mód.előirányzat (2018.06.30.)</t>
  </si>
  <si>
    <t>2018. évi válság módosított előirányzat 2018.07.06-tól</t>
  </si>
  <si>
    <t>Eredeti előirányzat</t>
  </si>
  <si>
    <t>Eredeti előirányzat(2018.12.31ig)</t>
  </si>
  <si>
    <t>Válság mód.előirányzat (2018.07.05-től.)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</si>
</sst>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0.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4"/>
      <color theme="5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0" fillId="0" borderId="4" xfId="0" applyBorder="1"/>
    <xf numFmtId="0" fontId="0" fillId="0" borderId="6" xfId="0" applyBorder="1"/>
    <xf numFmtId="3" fontId="0" fillId="0" borderId="3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164" fontId="1" fillId="0" borderId="0" xfId="0" applyNumberFormat="1" applyFont="1"/>
    <xf numFmtId="0" fontId="1" fillId="0" borderId="0" xfId="0" applyFont="1" applyBorder="1"/>
    <xf numFmtId="3" fontId="1" fillId="0" borderId="0" xfId="0" applyNumberFormat="1" applyFont="1" applyBorder="1"/>
    <xf numFmtId="3" fontId="1" fillId="0" borderId="3" xfId="0" applyNumberFormat="1" applyFont="1" applyBorder="1"/>
    <xf numFmtId="0" fontId="0" fillId="0" borderId="0" xfId="0" applyFill="1" applyBorder="1"/>
    <xf numFmtId="0" fontId="3" fillId="3" borderId="8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0" fillId="4" borderId="4" xfId="0" applyFill="1" applyBorder="1"/>
    <xf numFmtId="3" fontId="0" fillId="4" borderId="5" xfId="0" applyNumberFormat="1" applyFont="1" applyFill="1" applyBorder="1"/>
    <xf numFmtId="3" fontId="0" fillId="4" borderId="5" xfId="0" applyNumberFormat="1" applyFill="1" applyBorder="1"/>
    <xf numFmtId="0" fontId="1" fillId="5" borderId="4" xfId="0" applyFont="1" applyFill="1" applyBorder="1"/>
    <xf numFmtId="3" fontId="1" fillId="5" borderId="5" xfId="0" applyNumberFormat="1" applyFont="1" applyFill="1" applyBorder="1"/>
    <xf numFmtId="0" fontId="0" fillId="4" borderId="2" xfId="0" applyFont="1" applyFill="1" applyBorder="1"/>
    <xf numFmtId="3" fontId="0" fillId="4" borderId="3" xfId="0" applyNumberFormat="1" applyFont="1" applyFill="1" applyBorder="1"/>
    <xf numFmtId="0" fontId="0" fillId="4" borderId="2" xfId="0" applyFill="1" applyBorder="1"/>
    <xf numFmtId="3" fontId="0" fillId="4" borderId="3" xfId="0" applyNumberFormat="1" applyFill="1" applyBorder="1"/>
    <xf numFmtId="0" fontId="0" fillId="4" borderId="6" xfId="0" applyFill="1" applyBorder="1"/>
    <xf numFmtId="3" fontId="0" fillId="4" borderId="7" xfId="0" applyNumberFormat="1" applyFill="1" applyBorder="1"/>
    <xf numFmtId="0" fontId="1" fillId="5" borderId="8" xfId="0" applyFont="1" applyFill="1" applyBorder="1"/>
    <xf numFmtId="3" fontId="1" fillId="5" borderId="9" xfId="0" applyNumberFormat="1" applyFont="1" applyFill="1" applyBorder="1"/>
    <xf numFmtId="164" fontId="1" fillId="4" borderId="4" xfId="0" applyNumberFormat="1" applyFont="1" applyFill="1" applyBorder="1"/>
    <xf numFmtId="3" fontId="1" fillId="4" borderId="5" xfId="0" applyNumberFormat="1" applyFont="1" applyFill="1" applyBorder="1"/>
    <xf numFmtId="0" fontId="1" fillId="4" borderId="4" xfId="0" applyFont="1" applyFill="1" applyBorder="1"/>
    <xf numFmtId="0" fontId="1" fillId="5" borderId="2" xfId="0" applyFont="1" applyFill="1" applyBorder="1"/>
    <xf numFmtId="3" fontId="1" fillId="5" borderId="3" xfId="0" applyNumberFormat="1" applyFont="1" applyFill="1" applyBorder="1"/>
    <xf numFmtId="0" fontId="1" fillId="5" borderId="6" xfId="0" applyFont="1" applyFill="1" applyBorder="1"/>
    <xf numFmtId="3" fontId="1" fillId="5" borderId="7" xfId="0" applyNumberFormat="1" applyFont="1" applyFill="1" applyBorder="1"/>
    <xf numFmtId="0" fontId="1" fillId="3" borderId="8" xfId="0" applyFont="1" applyFill="1" applyBorder="1"/>
    <xf numFmtId="0" fontId="2" fillId="6" borderId="0" xfId="0" applyFont="1" applyFill="1" applyAlignment="1">
      <alignment horizontal="center"/>
    </xf>
    <xf numFmtId="3" fontId="2" fillId="6" borderId="9" xfId="0" applyNumberFormat="1" applyFont="1" applyFill="1" applyBorder="1" applyAlignment="1">
      <alignment horizontal="center"/>
    </xf>
    <xf numFmtId="0" fontId="2" fillId="6" borderId="8" xfId="0" applyFont="1" applyFill="1" applyBorder="1"/>
    <xf numFmtId="3" fontId="2" fillId="6" borderId="9" xfId="0" applyNumberFormat="1" applyFont="1" applyFill="1" applyBorder="1"/>
    <xf numFmtId="0" fontId="0" fillId="8" borderId="4" xfId="0" applyFill="1" applyBorder="1"/>
    <xf numFmtId="3" fontId="0" fillId="8" borderId="5" xfId="0" applyNumberFormat="1" applyFill="1" applyBorder="1"/>
    <xf numFmtId="0" fontId="0" fillId="8" borderId="6" xfId="0" applyFill="1" applyBorder="1"/>
    <xf numFmtId="3" fontId="0" fillId="8" borderId="7" xfId="0" applyNumberFormat="1" applyFill="1" applyBorder="1"/>
    <xf numFmtId="0" fontId="1" fillId="7" borderId="8" xfId="0" applyFont="1" applyFill="1" applyBorder="1"/>
    <xf numFmtId="3" fontId="1" fillId="7" borderId="9" xfId="0" applyNumberFormat="1" applyFont="1" applyFill="1" applyBorder="1"/>
    <xf numFmtId="49" fontId="1" fillId="7" borderId="6" xfId="0" applyNumberFormat="1" applyFont="1" applyFill="1" applyBorder="1"/>
    <xf numFmtId="3" fontId="1" fillId="7" borderId="7" xfId="0" applyNumberFormat="1" applyFont="1" applyFill="1" applyBorder="1"/>
    <xf numFmtId="49" fontId="1" fillId="7" borderId="8" xfId="0" applyNumberFormat="1" applyFont="1" applyFill="1" applyBorder="1"/>
    <xf numFmtId="0" fontId="1" fillId="6" borderId="8" xfId="0" applyFont="1" applyFill="1" applyBorder="1"/>
    <xf numFmtId="3" fontId="2" fillId="6" borderId="10" xfId="0" applyNumberFormat="1" applyFont="1" applyFill="1" applyBorder="1" applyAlignment="1">
      <alignment horizontal="center"/>
    </xf>
    <xf numFmtId="3" fontId="0" fillId="0" borderId="11" xfId="0" applyNumberFormat="1" applyBorder="1"/>
    <xf numFmtId="3" fontId="0" fillId="8" borderId="12" xfId="0" applyNumberFormat="1" applyFill="1" applyBorder="1"/>
    <xf numFmtId="3" fontId="0" fillId="8" borderId="13" xfId="0" applyNumberFormat="1" applyFill="1" applyBorder="1"/>
    <xf numFmtId="3" fontId="1" fillId="7" borderId="14" xfId="0" applyNumberFormat="1" applyFont="1" applyFill="1" applyBorder="1"/>
    <xf numFmtId="3" fontId="0" fillId="0" borderId="12" xfId="0" applyNumberFormat="1" applyBorder="1"/>
    <xf numFmtId="3" fontId="0" fillId="0" borderId="13" xfId="0" applyNumberFormat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164" fontId="0" fillId="8" borderId="12" xfId="0" applyNumberFormat="1" applyFill="1" applyBorder="1"/>
    <xf numFmtId="3" fontId="1" fillId="7" borderId="13" xfId="0" applyNumberFormat="1" applyFont="1" applyFill="1" applyBorder="1"/>
    <xf numFmtId="3" fontId="2" fillId="6" borderId="15" xfId="0" applyNumberFormat="1" applyFont="1" applyFill="1" applyBorder="1"/>
    <xf numFmtId="0" fontId="0" fillId="3" borderId="8" xfId="0" applyFill="1" applyBorder="1"/>
    <xf numFmtId="3" fontId="3" fillId="3" borderId="10" xfId="0" applyNumberFormat="1" applyFont="1" applyFill="1" applyBorder="1" applyAlignment="1">
      <alignment horizontal="center"/>
    </xf>
    <xf numFmtId="3" fontId="0" fillId="4" borderId="12" xfId="0" applyNumberFormat="1" applyFont="1" applyFill="1" applyBorder="1"/>
    <xf numFmtId="3" fontId="0" fillId="4" borderId="12" xfId="0" applyNumberFormat="1" applyFill="1" applyBorder="1"/>
    <xf numFmtId="3" fontId="1" fillId="5" borderId="12" xfId="0" applyNumberFormat="1" applyFont="1" applyFill="1" applyBorder="1"/>
    <xf numFmtId="3" fontId="1" fillId="5" borderId="14" xfId="0" applyNumberFormat="1" applyFont="1" applyFill="1" applyBorder="1"/>
    <xf numFmtId="3" fontId="0" fillId="4" borderId="11" xfId="0" applyNumberFormat="1" applyFont="1" applyFill="1" applyBorder="1"/>
    <xf numFmtId="3" fontId="1" fillId="4" borderId="12" xfId="0" applyNumberFormat="1" applyFont="1" applyFill="1" applyBorder="1"/>
    <xf numFmtId="3" fontId="0" fillId="4" borderId="11" xfId="0" applyNumberFormat="1" applyFill="1" applyBorder="1"/>
    <xf numFmtId="3" fontId="1" fillId="5" borderId="11" xfId="0" applyNumberFormat="1" applyFont="1" applyFill="1" applyBorder="1"/>
    <xf numFmtId="3" fontId="1" fillId="5" borderId="13" xfId="0" applyNumberFormat="1" applyFont="1" applyFill="1" applyBorder="1"/>
    <xf numFmtId="3" fontId="0" fillId="4" borderId="13" xfId="0" applyNumberFormat="1" applyFill="1" applyBorder="1"/>
    <xf numFmtId="3" fontId="2" fillId="3" borderId="15" xfId="0" applyNumberFormat="1" applyFont="1" applyFill="1" applyBorder="1"/>
    <xf numFmtId="3" fontId="2" fillId="3" borderId="9" xfId="0" applyNumberFormat="1" applyFont="1" applyFill="1" applyBorder="1"/>
    <xf numFmtId="49" fontId="1" fillId="0" borderId="0" xfId="0" applyNumberFormat="1" applyFont="1"/>
    <xf numFmtId="49" fontId="0" fillId="0" borderId="0" xfId="0" applyNumberFormat="1" applyFont="1"/>
    <xf numFmtId="164" fontId="0" fillId="0" borderId="0" xfId="0" applyNumberFormat="1" applyFont="1"/>
    <xf numFmtId="0" fontId="0" fillId="0" borderId="0" xfId="0" applyFont="1"/>
    <xf numFmtId="49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/>
    <xf numFmtId="3" fontId="1" fillId="0" borderId="9" xfId="0" applyNumberFormat="1" applyFont="1" applyBorder="1"/>
    <xf numFmtId="0" fontId="1" fillId="2" borderId="16" xfId="0" applyFont="1" applyFill="1" applyBorder="1"/>
    <xf numFmtId="164" fontId="0" fillId="2" borderId="16" xfId="0" applyNumberFormat="1" applyFill="1" applyBorder="1"/>
    <xf numFmtId="164" fontId="1" fillId="2" borderId="16" xfId="0" applyNumberFormat="1" applyFont="1" applyFill="1" applyBorder="1"/>
    <xf numFmtId="164" fontId="0" fillId="2" borderId="16" xfId="0" applyNumberFormat="1" applyFont="1" applyFill="1" applyBorder="1"/>
    <xf numFmtId="164" fontId="5" fillId="2" borderId="16" xfId="0" applyNumberFormat="1" applyFont="1" applyFill="1" applyBorder="1"/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0" fontId="6" fillId="2" borderId="16" xfId="0" applyFont="1" applyFill="1" applyBorder="1"/>
    <xf numFmtId="3" fontId="6" fillId="2" borderId="16" xfId="0" applyNumberFormat="1" applyFont="1" applyFill="1" applyBorder="1"/>
    <xf numFmtId="49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8" fillId="0" borderId="0" xfId="0" applyFont="1"/>
    <xf numFmtId="49" fontId="8" fillId="0" borderId="0" xfId="0" applyNumberFormat="1" applyFont="1"/>
    <xf numFmtId="0" fontId="1" fillId="2" borderId="0" xfId="0" applyFont="1" applyFill="1"/>
    <xf numFmtId="164" fontId="7" fillId="2" borderId="16" xfId="0" applyNumberFormat="1" applyFont="1" applyFill="1" applyBorder="1"/>
    <xf numFmtId="4" fontId="8" fillId="2" borderId="16" xfId="0" applyNumberFormat="1" applyFon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16" xfId="0" applyBorder="1"/>
    <xf numFmtId="0" fontId="0" fillId="0" borderId="18" xfId="0" applyBorder="1"/>
    <xf numFmtId="0" fontId="1" fillId="0" borderId="18" xfId="0" applyFont="1" applyBorder="1"/>
    <xf numFmtId="0" fontId="2" fillId="0" borderId="0" xfId="0" applyFont="1"/>
    <xf numFmtId="0" fontId="2" fillId="0" borderId="18" xfId="0" applyFont="1" applyBorder="1"/>
    <xf numFmtId="0" fontId="9" fillId="0" borderId="16" xfId="0" applyFont="1" applyBorder="1" applyAlignment="1">
      <alignment wrapText="1"/>
    </xf>
    <xf numFmtId="0" fontId="0" fillId="0" borderId="17" xfId="0" applyBorder="1"/>
    <xf numFmtId="3" fontId="4" fillId="2" borderId="0" xfId="0" applyNumberFormat="1" applyFont="1" applyFill="1"/>
    <xf numFmtId="3" fontId="0" fillId="2" borderId="0" xfId="0" applyNumberFormat="1" applyFont="1" applyFill="1" applyAlignment="1">
      <alignment horizontal="center"/>
    </xf>
    <xf numFmtId="0" fontId="0" fillId="2" borderId="0" xfId="0" applyFont="1" applyFill="1"/>
    <xf numFmtId="3" fontId="1" fillId="2" borderId="0" xfId="0" applyNumberFormat="1" applyFont="1" applyFill="1"/>
    <xf numFmtId="3" fontId="0" fillId="2" borderId="0" xfId="0" applyNumberFormat="1" applyFill="1"/>
    <xf numFmtId="0" fontId="9" fillId="0" borderId="0" xfId="0" applyFont="1" applyAlignment="1">
      <alignment wrapText="1"/>
    </xf>
    <xf numFmtId="0" fontId="0" fillId="0" borderId="22" xfId="0" applyBorder="1"/>
    <xf numFmtId="0" fontId="11" fillId="0" borderId="0" xfId="0" applyFont="1"/>
    <xf numFmtId="0" fontId="15" fillId="0" borderId="16" xfId="0" applyFont="1" applyBorder="1"/>
    <xf numFmtId="0" fontId="15" fillId="0" borderId="0" xfId="0" applyFont="1"/>
    <xf numFmtId="0" fontId="16" fillId="0" borderId="23" xfId="0" applyFont="1" applyBorder="1" applyAlignment="1">
      <alignment wrapText="1"/>
    </xf>
    <xf numFmtId="3" fontId="15" fillId="0" borderId="24" xfId="0" applyNumberFormat="1" applyFont="1" applyBorder="1" applyAlignment="1">
      <alignment horizontal="center"/>
    </xf>
    <xf numFmtId="3" fontId="17" fillId="0" borderId="24" xfId="0" applyNumberFormat="1" applyFont="1" applyBorder="1" applyAlignment="1">
      <alignment horizontal="center"/>
    </xf>
    <xf numFmtId="3" fontId="18" fillId="0" borderId="24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6" fillId="0" borderId="20" xfId="0" applyFont="1" applyBorder="1" applyAlignment="1">
      <alignment wrapText="1"/>
    </xf>
    <xf numFmtId="3" fontId="15" fillId="0" borderId="19" xfId="0" applyNumberFormat="1" applyFont="1" applyBorder="1" applyAlignment="1">
      <alignment horizontal="center"/>
    </xf>
    <xf numFmtId="3" fontId="17" fillId="0" borderId="19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0" fontId="11" fillId="0" borderId="25" xfId="0" applyFont="1" applyBorder="1"/>
    <xf numFmtId="0" fontId="12" fillId="0" borderId="22" xfId="0" applyFont="1" applyBorder="1" applyAlignment="1">
      <alignment horizontal="center"/>
    </xf>
    <xf numFmtId="3" fontId="11" fillId="0" borderId="24" xfId="0" applyNumberFormat="1" applyFont="1" applyBorder="1" applyAlignment="1">
      <alignment horizontal="center"/>
    </xf>
    <xf numFmtId="3" fontId="13" fillId="0" borderId="24" xfId="0" applyNumberFormat="1" applyFont="1" applyBorder="1" applyAlignment="1">
      <alignment horizontal="center"/>
    </xf>
    <xf numFmtId="3" fontId="14" fillId="0" borderId="24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0" fillId="0" borderId="27" xfId="0" applyBorder="1"/>
    <xf numFmtId="0" fontId="15" fillId="0" borderId="15" xfId="0" applyFont="1" applyBorder="1"/>
    <xf numFmtId="0" fontId="11" fillId="0" borderId="28" xfId="0" applyFont="1" applyBorder="1"/>
    <xf numFmtId="0" fontId="9" fillId="0" borderId="29" xfId="0" applyFont="1" applyBorder="1" applyAlignment="1">
      <alignment wrapText="1"/>
    </xf>
    <xf numFmtId="0" fontId="16" fillId="0" borderId="30" xfId="0" applyFont="1" applyBorder="1" applyAlignment="1">
      <alignment wrapText="1"/>
    </xf>
    <xf numFmtId="0" fontId="12" fillId="0" borderId="1" xfId="0" applyFont="1" applyBorder="1" applyAlignment="1"/>
    <xf numFmtId="0" fontId="1" fillId="2" borderId="31" xfId="0" applyFont="1" applyFill="1" applyBorder="1"/>
    <xf numFmtId="164" fontId="0" fillId="2" borderId="31" xfId="0" applyNumberFormat="1" applyFill="1" applyBorder="1"/>
    <xf numFmtId="164" fontId="1" fillId="2" borderId="31" xfId="0" applyNumberFormat="1" applyFont="1" applyFill="1" applyBorder="1"/>
    <xf numFmtId="164" fontId="0" fillId="2" borderId="31" xfId="0" applyNumberFormat="1" applyFont="1" applyFill="1" applyBorder="1"/>
    <xf numFmtId="164" fontId="5" fillId="2" borderId="31" xfId="0" applyNumberFormat="1" applyFont="1" applyFill="1" applyBorder="1"/>
    <xf numFmtId="4" fontId="5" fillId="2" borderId="31" xfId="0" applyNumberFormat="1" applyFont="1" applyFill="1" applyBorder="1"/>
    <xf numFmtId="0" fontId="6" fillId="2" borderId="31" xfId="0" applyFont="1" applyFill="1" applyBorder="1"/>
    <xf numFmtId="0" fontId="1" fillId="0" borderId="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0" fillId="0" borderId="4" xfId="0" applyNumberFormat="1" applyBorder="1"/>
    <xf numFmtId="49" fontId="0" fillId="0" borderId="0" xfId="0" applyNumberFormat="1" applyBorder="1"/>
    <xf numFmtId="164" fontId="0" fillId="0" borderId="0" xfId="0" applyNumberFormat="1" applyBorder="1"/>
    <xf numFmtId="164" fontId="0" fillId="2" borderId="33" xfId="0" applyNumberFormat="1" applyFill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164" fontId="1" fillId="0" borderId="0" xfId="0" applyNumberFormat="1" applyFont="1" applyBorder="1"/>
    <xf numFmtId="164" fontId="1" fillId="2" borderId="33" xfId="0" applyNumberFormat="1" applyFont="1" applyFill="1" applyBorder="1"/>
    <xf numFmtId="49" fontId="0" fillId="0" borderId="4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4" fontId="0" fillId="2" borderId="33" xfId="0" applyNumberFormat="1" applyFont="1" applyFill="1" applyBorder="1"/>
    <xf numFmtId="49" fontId="5" fillId="0" borderId="4" xfId="0" applyNumberFormat="1" applyFont="1" applyBorder="1"/>
    <xf numFmtId="49" fontId="5" fillId="0" borderId="0" xfId="0" applyNumberFormat="1" applyFont="1" applyBorder="1"/>
    <xf numFmtId="164" fontId="5" fillId="0" borderId="0" xfId="0" applyNumberFormat="1" applyFont="1" applyBorder="1"/>
    <xf numFmtId="164" fontId="5" fillId="2" borderId="33" xfId="0" applyNumberFormat="1" applyFont="1" applyFill="1" applyBorder="1"/>
    <xf numFmtId="0" fontId="5" fillId="0" borderId="0" xfId="0" applyFont="1" applyBorder="1"/>
    <xf numFmtId="4" fontId="5" fillId="2" borderId="33" xfId="0" applyNumberFormat="1" applyFont="1" applyFill="1" applyBorder="1"/>
    <xf numFmtId="49" fontId="6" fillId="0" borderId="6" xfId="0" applyNumberFormat="1" applyFont="1" applyBorder="1"/>
    <xf numFmtId="0" fontId="6" fillId="0" borderId="34" xfId="0" applyFont="1" applyBorder="1"/>
    <xf numFmtId="4" fontId="6" fillId="2" borderId="35" xfId="0" applyNumberFormat="1" applyFont="1" applyFill="1" applyBorder="1"/>
    <xf numFmtId="0" fontId="10" fillId="0" borderId="0" xfId="0" applyFont="1" applyBorder="1" applyAlignment="1">
      <alignment horizontal="center"/>
    </xf>
    <xf numFmtId="0" fontId="10" fillId="0" borderId="2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C1:F27"/>
  <sheetViews>
    <sheetView tabSelected="1" view="pageBreakPreview" zoomScale="60" zoomScaleNormal="100" workbookViewId="0">
      <selection activeCell="D4" sqref="D4"/>
    </sheetView>
  </sheetViews>
  <sheetFormatPr defaultRowHeight="15" x14ac:dyDescent="0.25"/>
  <cols>
    <col min="3" max="3" width="56" bestFit="1" customWidth="1"/>
    <col min="4" max="4" width="24.5703125" bestFit="1" customWidth="1"/>
    <col min="5" max="5" width="55" bestFit="1" customWidth="1"/>
    <col min="6" max="6" width="29.140625" hidden="1" customWidth="1"/>
  </cols>
  <sheetData>
    <row r="1" spans="3:6" ht="21.75" thickBot="1" x14ac:dyDescent="0.4">
      <c r="C1" s="186" t="s">
        <v>929</v>
      </c>
      <c r="D1" s="186"/>
      <c r="E1" s="186"/>
    </row>
    <row r="2" spans="3:6" ht="15.75" thickBot="1" x14ac:dyDescent="0.3">
      <c r="C2" s="150"/>
      <c r="D2" s="151"/>
      <c r="E2" s="152"/>
      <c r="F2" s="128"/>
    </row>
    <row r="3" spans="3:6" s="127" customFormat="1" ht="48" thickBot="1" x14ac:dyDescent="0.3">
      <c r="C3" s="153"/>
      <c r="D3" s="154" t="s">
        <v>941</v>
      </c>
      <c r="E3" s="155" t="s">
        <v>948</v>
      </c>
      <c r="F3" s="132" t="s">
        <v>921</v>
      </c>
    </row>
    <row r="4" spans="3:6" x14ac:dyDescent="0.25">
      <c r="C4" s="116" t="s">
        <v>922</v>
      </c>
      <c r="D4" s="140">
        <v>44004763</v>
      </c>
      <c r="E4" s="146">
        <f>Bevételek!F8+Bevételek!F9</f>
        <v>22166193</v>
      </c>
      <c r="F4" s="133">
        <f>Bevételek!H8+Bevételek!H9</f>
        <v>22944074</v>
      </c>
    </row>
    <row r="5" spans="3:6" x14ac:dyDescent="0.25">
      <c r="C5" s="116" t="s">
        <v>923</v>
      </c>
      <c r="D5" s="140">
        <v>0</v>
      </c>
      <c r="E5" s="146">
        <f>Bevételek!F12</f>
        <v>11233023</v>
      </c>
      <c r="F5" s="133">
        <f>Bevételek!H12</f>
        <v>11233023</v>
      </c>
    </row>
    <row r="6" spans="3:6" x14ac:dyDescent="0.25">
      <c r="C6" s="116" t="s">
        <v>924</v>
      </c>
      <c r="D6" s="140">
        <v>42408000</v>
      </c>
      <c r="E6" s="146">
        <f>Bevételek!F19</f>
        <v>17205000</v>
      </c>
      <c r="F6" s="133">
        <f>Bevételek!H19</f>
        <v>19080928</v>
      </c>
    </row>
    <row r="7" spans="3:6" x14ac:dyDescent="0.25">
      <c r="C7" s="116" t="s">
        <v>925</v>
      </c>
      <c r="D7" s="140">
        <v>8760000</v>
      </c>
      <c r="E7" s="146">
        <f>Bevételek!F29</f>
        <v>2837500</v>
      </c>
      <c r="F7" s="133">
        <f>Bevételek!H29</f>
        <v>4123024</v>
      </c>
    </row>
    <row r="8" spans="3:6" s="1" customFormat="1" x14ac:dyDescent="0.25">
      <c r="C8" s="117" t="s">
        <v>926</v>
      </c>
      <c r="D8" s="141">
        <f>D4+D5+D6+D7</f>
        <v>95172763</v>
      </c>
      <c r="E8" s="147">
        <f>E4+E5+E6+E7</f>
        <v>53441716</v>
      </c>
      <c r="F8" s="134">
        <f>F4+F5+F6+F7</f>
        <v>57381049</v>
      </c>
    </row>
    <row r="9" spans="3:6" x14ac:dyDescent="0.25">
      <c r="C9" s="116" t="s">
        <v>927</v>
      </c>
      <c r="D9" s="140">
        <v>21536210</v>
      </c>
      <c r="E9" s="146">
        <f>Bevételek!F33</f>
        <v>7677059.5</v>
      </c>
      <c r="F9" s="133">
        <f>Bevételek!H33</f>
        <v>7677059.5</v>
      </c>
    </row>
    <row r="10" spans="3:6" x14ac:dyDescent="0.25">
      <c r="C10" s="116" t="s">
        <v>928</v>
      </c>
      <c r="D10" s="140">
        <v>1200225</v>
      </c>
      <c r="E10" s="146">
        <f>Bevételek!F32</f>
        <v>1200068</v>
      </c>
      <c r="F10" s="133">
        <f>Bevételek!H32</f>
        <v>0</v>
      </c>
    </row>
    <row r="11" spans="3:6" s="1" customFormat="1" x14ac:dyDescent="0.25">
      <c r="C11" s="117" t="s">
        <v>911</v>
      </c>
      <c r="D11" s="141">
        <f>D9+D10</f>
        <v>22736435</v>
      </c>
      <c r="E11" s="147">
        <f>E9+E10</f>
        <v>8877127.5</v>
      </c>
      <c r="F11" s="134">
        <f>F9+F10</f>
        <v>7677059.5</v>
      </c>
    </row>
    <row r="12" spans="3:6" s="118" customFormat="1" ht="18.75" x14ac:dyDescent="0.3">
      <c r="C12" s="119" t="s">
        <v>931</v>
      </c>
      <c r="D12" s="142">
        <f>D8+D11</f>
        <v>117909198</v>
      </c>
      <c r="E12" s="148">
        <f>E8+E11</f>
        <v>62318843.5</v>
      </c>
      <c r="F12" s="135">
        <f>F8+F11</f>
        <v>65058108.5</v>
      </c>
    </row>
    <row r="13" spans="3:6" x14ac:dyDescent="0.25">
      <c r="C13" s="116"/>
      <c r="D13" s="140"/>
      <c r="E13" s="146"/>
      <c r="F13" s="133"/>
    </row>
    <row r="14" spans="3:6" x14ac:dyDescent="0.25">
      <c r="C14" s="116"/>
      <c r="D14" s="140"/>
      <c r="E14" s="146"/>
      <c r="F14" s="133"/>
    </row>
    <row r="15" spans="3:6" x14ac:dyDescent="0.25">
      <c r="C15" s="116" t="s">
        <v>932</v>
      </c>
      <c r="D15" s="140">
        <v>18961584</v>
      </c>
      <c r="E15" s="146">
        <f>Kiadások!E21</f>
        <v>8046284</v>
      </c>
      <c r="F15" s="133">
        <f>Kiadások!F21</f>
        <v>9407722</v>
      </c>
    </row>
    <row r="16" spans="3:6" x14ac:dyDescent="0.25">
      <c r="C16" s="116" t="s">
        <v>933</v>
      </c>
      <c r="D16" s="140">
        <v>3771888</v>
      </c>
      <c r="E16" s="146">
        <f>Kiadások!E22</f>
        <v>1795951</v>
      </c>
      <c r="F16" s="133">
        <f>Kiadások!F22</f>
        <v>1873557</v>
      </c>
    </row>
    <row r="17" spans="3:6" x14ac:dyDescent="0.25">
      <c r="C17" s="116" t="s">
        <v>934</v>
      </c>
      <c r="D17" s="140">
        <v>34301042</v>
      </c>
      <c r="E17" s="146">
        <f>Kiadások!E62</f>
        <v>17880112.5</v>
      </c>
      <c r="F17" s="133">
        <f>Kiadások!F62</f>
        <v>11810279</v>
      </c>
    </row>
    <row r="18" spans="3:6" x14ac:dyDescent="0.25">
      <c r="C18" s="116" t="s">
        <v>935</v>
      </c>
      <c r="D18" s="140">
        <v>3850000</v>
      </c>
      <c r="E18" s="146">
        <f>Kiadások!E122</f>
        <v>795000</v>
      </c>
      <c r="F18" s="133">
        <f>Kiadások!F122</f>
        <v>666293</v>
      </c>
    </row>
    <row r="19" spans="3:6" x14ac:dyDescent="0.25">
      <c r="C19" s="116" t="s">
        <v>936</v>
      </c>
      <c r="D19" s="140">
        <v>38107959</v>
      </c>
      <c r="E19" s="146">
        <f>Kiadások!E192</f>
        <v>14750905</v>
      </c>
      <c r="F19" s="133">
        <f>Kiadások!F192</f>
        <v>16522734</v>
      </c>
    </row>
    <row r="20" spans="3:6" x14ac:dyDescent="0.25">
      <c r="C20" s="116" t="s">
        <v>940</v>
      </c>
      <c r="D20" s="140">
        <v>0</v>
      </c>
      <c r="E20" s="146">
        <f>Kiadások!E201</f>
        <v>267500</v>
      </c>
      <c r="F20" s="133">
        <f>Kiadások!F201</f>
        <v>0</v>
      </c>
    </row>
    <row r="21" spans="3:6" x14ac:dyDescent="0.25">
      <c r="C21" s="116" t="s">
        <v>937</v>
      </c>
      <c r="D21" s="140">
        <v>17716500</v>
      </c>
      <c r="E21" s="146">
        <f>Kiadások!E206</f>
        <v>17583023</v>
      </c>
      <c r="F21" s="133">
        <f>Kiadások!F206</f>
        <v>12200667</v>
      </c>
    </row>
    <row r="22" spans="3:6" s="1" customFormat="1" x14ac:dyDescent="0.25">
      <c r="C22" s="117" t="s">
        <v>938</v>
      </c>
      <c r="D22" s="141">
        <f>D15+D16+D17+D18+D19+D21+D20</f>
        <v>116708973</v>
      </c>
      <c r="E22" s="147">
        <f>E15+E16+E17+E18+E19+E21+E20</f>
        <v>61118775.5</v>
      </c>
      <c r="F22" s="134">
        <f>F15+F16+F17+F18+F19+F21+F20</f>
        <v>52481252</v>
      </c>
    </row>
    <row r="23" spans="3:6" x14ac:dyDescent="0.25">
      <c r="C23" s="116" t="s">
        <v>916</v>
      </c>
      <c r="D23" s="140">
        <v>1200225</v>
      </c>
      <c r="E23" s="146">
        <f>Kiadások!E270</f>
        <v>1200068</v>
      </c>
      <c r="F23" s="133">
        <f>Kiadások!F270</f>
        <v>1200068</v>
      </c>
    </row>
    <row r="24" spans="3:6" s="1" customFormat="1" x14ac:dyDescent="0.25">
      <c r="C24" s="117" t="s">
        <v>919</v>
      </c>
      <c r="D24" s="141">
        <f>D23</f>
        <v>1200225</v>
      </c>
      <c r="E24" s="147">
        <f>E23</f>
        <v>1200068</v>
      </c>
      <c r="F24" s="134">
        <f>F23</f>
        <v>1200068</v>
      </c>
    </row>
    <row r="25" spans="3:6" s="118" customFormat="1" ht="19.5" thickBot="1" x14ac:dyDescent="0.35">
      <c r="C25" s="119" t="s">
        <v>939</v>
      </c>
      <c r="D25" s="142">
        <f>D22+D24</f>
        <v>117909198</v>
      </c>
      <c r="E25" s="148">
        <f>E22+E24</f>
        <v>62318843.5</v>
      </c>
      <c r="F25" s="135">
        <f>F22+F24</f>
        <v>53681320</v>
      </c>
    </row>
    <row r="26" spans="3:6" ht="15.75" thickBot="1" x14ac:dyDescent="0.3">
      <c r="C26" s="121"/>
      <c r="D26" s="143">
        <f>D12-D25</f>
        <v>0</v>
      </c>
      <c r="E26" s="149">
        <f t="shared" ref="E26:F26" si="0">E12-E25</f>
        <v>0</v>
      </c>
      <c r="F26" s="136">
        <f t="shared" si="0"/>
        <v>11376788.5</v>
      </c>
    </row>
    <row r="27" spans="3:6" x14ac:dyDescent="0.25">
      <c r="D27" s="131"/>
      <c r="E27" s="129"/>
      <c r="F27" s="131"/>
    </row>
  </sheetData>
  <mergeCells count="1">
    <mergeCell ref="C1:E1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76"/>
  <sheetViews>
    <sheetView view="pageBreakPreview" topLeftCell="C230" zoomScale="60" zoomScaleNormal="100" workbookViewId="0">
      <selection activeCell="D33" sqref="D33"/>
    </sheetView>
  </sheetViews>
  <sheetFormatPr defaultRowHeight="15" x14ac:dyDescent="0.25"/>
  <cols>
    <col min="1" max="2" width="8.7109375" hidden="1" customWidth="1"/>
    <col min="3" max="3" width="50.7109375" customWidth="1"/>
    <col min="4" max="4" width="18.7109375" customWidth="1"/>
    <col min="5" max="5" width="37.140625" bestFit="1" customWidth="1"/>
    <col min="6" max="6" width="27" hidden="1" customWidth="1"/>
  </cols>
  <sheetData>
    <row r="1" spans="1:6" x14ac:dyDescent="0.25">
      <c r="A1" s="1" t="s">
        <v>0</v>
      </c>
      <c r="B1" s="1" t="s">
        <v>1</v>
      </c>
      <c r="C1" s="137" t="s">
        <v>2</v>
      </c>
      <c r="D1" s="137" t="s">
        <v>949</v>
      </c>
      <c r="E1" s="138" t="s">
        <v>951</v>
      </c>
      <c r="F1" s="94" t="s">
        <v>915</v>
      </c>
    </row>
    <row r="2" spans="1:6" x14ac:dyDescent="0.25">
      <c r="A2" s="2" t="s">
        <v>5</v>
      </c>
      <c r="B2" s="2" t="s">
        <v>6</v>
      </c>
      <c r="C2" s="2" t="s">
        <v>7</v>
      </c>
      <c r="D2" s="3">
        <v>10029888</v>
      </c>
      <c r="E2" s="95">
        <f>D2/12*6</f>
        <v>5014944</v>
      </c>
      <c r="F2" s="95">
        <v>5706881</v>
      </c>
    </row>
    <row r="3" spans="1:6" x14ac:dyDescent="0.25">
      <c r="A3" s="2" t="s">
        <v>5</v>
      </c>
      <c r="B3" s="2" t="s">
        <v>9</v>
      </c>
      <c r="C3" s="2" t="s">
        <v>10</v>
      </c>
      <c r="D3" s="3">
        <v>0</v>
      </c>
      <c r="E3" s="95">
        <f t="shared" ref="E3:E15" si="0">D3/12*6</f>
        <v>0</v>
      </c>
      <c r="F3" s="95">
        <v>0</v>
      </c>
    </row>
    <row r="4" spans="1:6" x14ac:dyDescent="0.25">
      <c r="A4" s="2" t="s">
        <v>5</v>
      </c>
      <c r="B4" s="2" t="s">
        <v>12</v>
      </c>
      <c r="C4" s="2" t="s">
        <v>13</v>
      </c>
      <c r="D4" s="3">
        <v>0</v>
      </c>
      <c r="E4" s="95">
        <f t="shared" si="0"/>
        <v>0</v>
      </c>
      <c r="F4" s="95">
        <v>0</v>
      </c>
    </row>
    <row r="5" spans="1:6" x14ac:dyDescent="0.25">
      <c r="A5" s="2" t="s">
        <v>5</v>
      </c>
      <c r="B5" s="2" t="s">
        <v>15</v>
      </c>
      <c r="C5" s="2" t="s">
        <v>16</v>
      </c>
      <c r="D5" s="3">
        <v>0</v>
      </c>
      <c r="E5" s="95">
        <f t="shared" si="0"/>
        <v>0</v>
      </c>
      <c r="F5" s="95">
        <v>0</v>
      </c>
    </row>
    <row r="6" spans="1:6" x14ac:dyDescent="0.25">
      <c r="A6" s="2" t="s">
        <v>5</v>
      </c>
      <c r="B6" s="2" t="s">
        <v>18</v>
      </c>
      <c r="C6" s="2" t="s">
        <v>19</v>
      </c>
      <c r="D6" s="3">
        <v>0</v>
      </c>
      <c r="E6" s="95">
        <f t="shared" si="0"/>
        <v>0</v>
      </c>
      <c r="F6" s="95">
        <v>0</v>
      </c>
    </row>
    <row r="7" spans="1:6" x14ac:dyDescent="0.25">
      <c r="A7" s="2" t="s">
        <v>5</v>
      </c>
      <c r="B7" s="2" t="s">
        <v>21</v>
      </c>
      <c r="C7" s="2" t="s">
        <v>22</v>
      </c>
      <c r="D7" s="3">
        <v>0</v>
      </c>
      <c r="E7" s="95">
        <f t="shared" si="0"/>
        <v>0</v>
      </c>
      <c r="F7" s="95">
        <v>0</v>
      </c>
    </row>
    <row r="8" spans="1:6" x14ac:dyDescent="0.25">
      <c r="A8" s="2" t="s">
        <v>5</v>
      </c>
      <c r="B8" s="2" t="s">
        <v>24</v>
      </c>
      <c r="C8" s="2" t="s">
        <v>25</v>
      </c>
      <c r="D8" s="3">
        <v>324000</v>
      </c>
      <c r="E8" s="95">
        <f t="shared" si="0"/>
        <v>162000</v>
      </c>
      <c r="F8" s="95">
        <v>275000</v>
      </c>
    </row>
    <row r="9" spans="1:6" x14ac:dyDescent="0.25">
      <c r="A9" s="2" t="s">
        <v>5</v>
      </c>
      <c r="B9" s="2" t="s">
        <v>27</v>
      </c>
      <c r="C9" s="2" t="s">
        <v>28</v>
      </c>
      <c r="D9" s="3">
        <v>0</v>
      </c>
      <c r="E9" s="95">
        <f t="shared" si="0"/>
        <v>0</v>
      </c>
      <c r="F9" s="95">
        <v>0</v>
      </c>
    </row>
    <row r="10" spans="1:6" x14ac:dyDescent="0.25">
      <c r="A10" s="2" t="s">
        <v>5</v>
      </c>
      <c r="B10" s="2" t="s">
        <v>30</v>
      </c>
      <c r="C10" s="2" t="s">
        <v>31</v>
      </c>
      <c r="D10" s="3">
        <v>250000</v>
      </c>
      <c r="E10" s="95">
        <f t="shared" si="0"/>
        <v>125000</v>
      </c>
      <c r="F10" s="95">
        <v>116740</v>
      </c>
    </row>
    <row r="11" spans="1:6" x14ac:dyDescent="0.25">
      <c r="A11" s="2" t="s">
        <v>5</v>
      </c>
      <c r="B11" s="2" t="s">
        <v>33</v>
      </c>
      <c r="C11" s="2" t="s">
        <v>34</v>
      </c>
      <c r="D11" s="3">
        <v>358440</v>
      </c>
      <c r="E11" s="95">
        <f t="shared" si="0"/>
        <v>179220</v>
      </c>
      <c r="F11" s="95">
        <v>0</v>
      </c>
    </row>
    <row r="12" spans="1:6" x14ac:dyDescent="0.25">
      <c r="A12" s="2" t="s">
        <v>5</v>
      </c>
      <c r="B12" s="2" t="s">
        <v>36</v>
      </c>
      <c r="C12" s="2" t="s">
        <v>37</v>
      </c>
      <c r="D12" s="3">
        <v>0</v>
      </c>
      <c r="E12" s="95">
        <f t="shared" si="0"/>
        <v>0</v>
      </c>
      <c r="F12" s="95">
        <v>0</v>
      </c>
    </row>
    <row r="13" spans="1:6" x14ac:dyDescent="0.25">
      <c r="A13" s="2" t="s">
        <v>5</v>
      </c>
      <c r="B13" s="2" t="s">
        <v>39</v>
      </c>
      <c r="C13" s="2" t="s">
        <v>40</v>
      </c>
      <c r="D13" s="3">
        <v>0</v>
      </c>
      <c r="E13" s="95">
        <f t="shared" si="0"/>
        <v>0</v>
      </c>
      <c r="F13" s="95">
        <v>0</v>
      </c>
    </row>
    <row r="14" spans="1:6" x14ac:dyDescent="0.25">
      <c r="A14" s="2" t="s">
        <v>5</v>
      </c>
      <c r="B14" s="2" t="s">
        <v>42</v>
      </c>
      <c r="C14" s="2" t="s">
        <v>43</v>
      </c>
      <c r="D14" s="3">
        <v>0</v>
      </c>
      <c r="E14" s="95">
        <f t="shared" si="0"/>
        <v>0</v>
      </c>
      <c r="F14" s="95">
        <v>87600</v>
      </c>
    </row>
    <row r="15" spans="1:6" x14ac:dyDescent="0.25">
      <c r="A15" s="2" t="s">
        <v>5</v>
      </c>
      <c r="B15" s="2" t="s">
        <v>45</v>
      </c>
      <c r="C15" s="2" t="s">
        <v>46</v>
      </c>
      <c r="D15" s="3">
        <v>0</v>
      </c>
      <c r="E15" s="95">
        <f t="shared" si="0"/>
        <v>0</v>
      </c>
      <c r="F15" s="95">
        <v>0</v>
      </c>
    </row>
    <row r="16" spans="1:6" x14ac:dyDescent="0.25">
      <c r="A16" s="2" t="s">
        <v>5</v>
      </c>
      <c r="B16" s="2" t="s">
        <v>48</v>
      </c>
      <c r="C16" s="2" t="s">
        <v>49</v>
      </c>
      <c r="D16" s="3">
        <v>10962328</v>
      </c>
      <c r="E16" s="95">
        <f>SUM(E2:E15)</f>
        <v>5481164</v>
      </c>
      <c r="F16" s="95">
        <f>SUM(F2:F15)</f>
        <v>6186221</v>
      </c>
    </row>
    <row r="17" spans="1:6" x14ac:dyDescent="0.25">
      <c r="A17" s="2" t="s">
        <v>5</v>
      </c>
      <c r="B17" s="2" t="s">
        <v>51</v>
      </c>
      <c r="C17" s="2" t="s">
        <v>52</v>
      </c>
      <c r="D17" s="3">
        <v>2389800</v>
      </c>
      <c r="E17" s="95">
        <f>D17/12*6</f>
        <v>1194900</v>
      </c>
      <c r="F17" s="95">
        <v>1374120</v>
      </c>
    </row>
    <row r="18" spans="1:6" x14ac:dyDescent="0.25">
      <c r="A18" s="2" t="s">
        <v>5</v>
      </c>
      <c r="B18" s="2" t="s">
        <v>54</v>
      </c>
      <c r="C18" s="2" t="s">
        <v>55</v>
      </c>
      <c r="D18" s="3">
        <v>2740440</v>
      </c>
      <c r="E18" s="95">
        <f>D18/12*6</f>
        <v>1370220</v>
      </c>
      <c r="F18" s="95">
        <v>1844381</v>
      </c>
    </row>
    <row r="19" spans="1:6" x14ac:dyDescent="0.25">
      <c r="A19" s="2" t="s">
        <v>5</v>
      </c>
      <c r="B19" s="2" t="s">
        <v>57</v>
      </c>
      <c r="C19" s="2" t="s">
        <v>58</v>
      </c>
      <c r="D19" s="3">
        <v>0</v>
      </c>
      <c r="E19" s="95">
        <v>0</v>
      </c>
      <c r="F19" s="95">
        <v>3000</v>
      </c>
    </row>
    <row r="20" spans="1:6" x14ac:dyDescent="0.25">
      <c r="A20" s="2" t="s">
        <v>5</v>
      </c>
      <c r="B20" s="2" t="s">
        <v>60</v>
      </c>
      <c r="C20" s="2" t="s">
        <v>61</v>
      </c>
      <c r="D20" s="3">
        <v>5130240</v>
      </c>
      <c r="E20" s="95">
        <f>SUM(E17:E19)</f>
        <v>2565120</v>
      </c>
      <c r="F20" s="95">
        <f>SUM(F17:F19)</f>
        <v>3221501</v>
      </c>
    </row>
    <row r="21" spans="1:6" s="1" customFormat="1" x14ac:dyDescent="0.25">
      <c r="A21" s="81" t="s">
        <v>5</v>
      </c>
      <c r="B21" s="81" t="s">
        <v>63</v>
      </c>
      <c r="C21" s="81" t="s">
        <v>64</v>
      </c>
      <c r="D21" s="13">
        <v>16092568</v>
      </c>
      <c r="E21" s="96">
        <f>E16+E20</f>
        <v>8046284</v>
      </c>
      <c r="F21" s="96">
        <f>F16+F20</f>
        <v>9407722</v>
      </c>
    </row>
    <row r="22" spans="1:6" s="1" customFormat="1" x14ac:dyDescent="0.25">
      <c r="A22" s="81" t="s">
        <v>5</v>
      </c>
      <c r="B22" s="81" t="s">
        <v>66</v>
      </c>
      <c r="C22" s="81" t="s">
        <v>67</v>
      </c>
      <c r="D22" s="13">
        <v>3591902</v>
      </c>
      <c r="E22" s="96">
        <f>D22/12*6</f>
        <v>1795951</v>
      </c>
      <c r="F22" s="96">
        <v>1873557</v>
      </c>
    </row>
    <row r="23" spans="1:6" x14ac:dyDescent="0.25">
      <c r="A23" s="2" t="s">
        <v>5</v>
      </c>
      <c r="B23" s="2" t="s">
        <v>69</v>
      </c>
      <c r="C23" s="2" t="s">
        <v>70</v>
      </c>
      <c r="D23" s="3">
        <v>3449936</v>
      </c>
      <c r="E23" s="95">
        <f>E22-E26-E28-E29</f>
        <v>1645151</v>
      </c>
      <c r="F23" s="95">
        <f>F22-F26-F28-F29</f>
        <v>1734285</v>
      </c>
    </row>
    <row r="24" spans="1:6" x14ac:dyDescent="0.25">
      <c r="A24" s="2" t="s">
        <v>5</v>
      </c>
      <c r="B24" s="2" t="s">
        <v>72</v>
      </c>
      <c r="C24" s="2" t="s">
        <v>73</v>
      </c>
      <c r="D24" s="3">
        <v>0</v>
      </c>
      <c r="E24" s="95">
        <v>0</v>
      </c>
      <c r="F24" s="95">
        <v>0</v>
      </c>
    </row>
    <row r="25" spans="1:6" x14ac:dyDescent="0.25">
      <c r="A25" s="2" t="s">
        <v>5</v>
      </c>
      <c r="B25" s="2" t="s">
        <v>75</v>
      </c>
      <c r="C25" s="2" t="s">
        <v>76</v>
      </c>
      <c r="D25" s="3">
        <v>0</v>
      </c>
      <c r="E25" s="95">
        <v>0</v>
      </c>
      <c r="F25" s="95">
        <v>0</v>
      </c>
    </row>
    <row r="26" spans="1:6" x14ac:dyDescent="0.25">
      <c r="A26" s="2" t="s">
        <v>5</v>
      </c>
      <c r="B26" s="2" t="s">
        <v>78</v>
      </c>
      <c r="C26" s="2" t="s">
        <v>79</v>
      </c>
      <c r="D26" s="3">
        <v>84132</v>
      </c>
      <c r="E26" s="95">
        <v>88632</v>
      </c>
      <c r="F26" s="95">
        <v>58694</v>
      </c>
    </row>
    <row r="27" spans="1:6" x14ac:dyDescent="0.25">
      <c r="A27" s="2" t="s">
        <v>5</v>
      </c>
      <c r="B27" s="2" t="s">
        <v>81</v>
      </c>
      <c r="C27" s="2" t="s">
        <v>82</v>
      </c>
      <c r="D27" s="3">
        <v>0</v>
      </c>
      <c r="E27" s="95">
        <v>0</v>
      </c>
      <c r="F27" s="95">
        <v>0</v>
      </c>
    </row>
    <row r="28" spans="1:6" x14ac:dyDescent="0.25">
      <c r="A28" s="2" t="s">
        <v>5</v>
      </c>
      <c r="B28" s="2" t="s">
        <v>84</v>
      </c>
      <c r="C28" s="2" t="s">
        <v>85</v>
      </c>
      <c r="D28" s="3">
        <v>0</v>
      </c>
      <c r="E28" s="95">
        <v>0</v>
      </c>
      <c r="F28" s="95">
        <v>5487</v>
      </c>
    </row>
    <row r="29" spans="1:6" x14ac:dyDescent="0.25">
      <c r="A29" s="2" t="s">
        <v>5</v>
      </c>
      <c r="B29" s="2" t="s">
        <v>87</v>
      </c>
      <c r="C29" s="2" t="s">
        <v>88</v>
      </c>
      <c r="D29" s="3">
        <v>57834</v>
      </c>
      <c r="E29" s="95">
        <v>62168</v>
      </c>
      <c r="F29" s="95">
        <v>75091</v>
      </c>
    </row>
    <row r="30" spans="1:6" x14ac:dyDescent="0.25">
      <c r="A30" s="2" t="s">
        <v>5</v>
      </c>
      <c r="B30" s="2" t="s">
        <v>90</v>
      </c>
      <c r="C30" s="2" t="s">
        <v>91</v>
      </c>
      <c r="D30" s="3">
        <v>650000</v>
      </c>
      <c r="E30" s="95">
        <f>D30/12*6</f>
        <v>325000</v>
      </c>
      <c r="F30" s="95">
        <v>16441</v>
      </c>
    </row>
    <row r="31" spans="1:6" x14ac:dyDescent="0.25">
      <c r="A31" s="2" t="s">
        <v>5</v>
      </c>
      <c r="B31" s="2" t="s">
        <v>93</v>
      </c>
      <c r="C31" s="2" t="s">
        <v>94</v>
      </c>
      <c r="D31" s="3">
        <v>1200000</v>
      </c>
      <c r="E31" s="95">
        <f t="shared" ref="E31:E32" si="1">D31/12*6</f>
        <v>600000</v>
      </c>
      <c r="F31" s="95">
        <v>277182</v>
      </c>
    </row>
    <row r="32" spans="1:6" x14ac:dyDescent="0.25">
      <c r="A32" s="2" t="s">
        <v>5</v>
      </c>
      <c r="B32" s="2" t="s">
        <v>96</v>
      </c>
      <c r="C32" s="2" t="s">
        <v>97</v>
      </c>
      <c r="D32" s="3">
        <v>0</v>
      </c>
      <c r="E32" s="95">
        <f t="shared" si="1"/>
        <v>0</v>
      </c>
      <c r="F32" s="95">
        <v>0</v>
      </c>
    </row>
    <row r="33" spans="1:6" s="105" customFormat="1" x14ac:dyDescent="0.25">
      <c r="A33" s="103" t="s">
        <v>5</v>
      </c>
      <c r="B33" s="103" t="s">
        <v>99</v>
      </c>
      <c r="C33" s="103" t="s">
        <v>100</v>
      </c>
      <c r="D33" s="104">
        <v>1850000</v>
      </c>
      <c r="E33" s="111">
        <f>E30+E31+E32</f>
        <v>925000</v>
      </c>
      <c r="F33" s="111">
        <f>F30+F31+F32</f>
        <v>293623</v>
      </c>
    </row>
    <row r="34" spans="1:6" x14ac:dyDescent="0.25">
      <c r="A34" s="2" t="s">
        <v>5</v>
      </c>
      <c r="B34" s="2" t="s">
        <v>102</v>
      </c>
      <c r="C34" s="2" t="s">
        <v>103</v>
      </c>
      <c r="D34" s="3">
        <v>270000</v>
      </c>
      <c r="E34" s="95">
        <f>D34/12*6</f>
        <v>135000</v>
      </c>
      <c r="F34" s="95">
        <v>10500</v>
      </c>
    </row>
    <row r="35" spans="1:6" x14ac:dyDescent="0.25">
      <c r="A35" s="2" t="s">
        <v>5</v>
      </c>
      <c r="B35" s="2" t="s">
        <v>105</v>
      </c>
      <c r="C35" s="2" t="s">
        <v>106</v>
      </c>
      <c r="D35" s="3">
        <v>480000</v>
      </c>
      <c r="E35" s="95">
        <f>D35/12*6</f>
        <v>240000</v>
      </c>
      <c r="F35" s="95">
        <v>289787</v>
      </c>
    </row>
    <row r="36" spans="1:6" s="105" customFormat="1" x14ac:dyDescent="0.25">
      <c r="A36" s="103" t="s">
        <v>5</v>
      </c>
      <c r="B36" s="103" t="s">
        <v>108</v>
      </c>
      <c r="C36" s="103" t="s">
        <v>109</v>
      </c>
      <c r="D36" s="104">
        <v>750000</v>
      </c>
      <c r="E36" s="111">
        <f>E34+E35</f>
        <v>375000</v>
      </c>
      <c r="F36" s="111">
        <f>F34+F35</f>
        <v>300287</v>
      </c>
    </row>
    <row r="37" spans="1:6" x14ac:dyDescent="0.25">
      <c r="A37" s="2" t="s">
        <v>5</v>
      </c>
      <c r="B37" s="2" t="s">
        <v>111</v>
      </c>
      <c r="C37" s="2" t="s">
        <v>112</v>
      </c>
      <c r="D37" s="3">
        <v>2900000</v>
      </c>
      <c r="E37" s="95">
        <f>D37/12*6</f>
        <v>1450000</v>
      </c>
      <c r="F37" s="95">
        <v>1329963</v>
      </c>
    </row>
    <row r="38" spans="1:6" x14ac:dyDescent="0.25">
      <c r="A38" s="2" t="s">
        <v>5</v>
      </c>
      <c r="B38" s="2" t="s">
        <v>114</v>
      </c>
      <c r="C38" s="2" t="s">
        <v>115</v>
      </c>
      <c r="D38" s="3">
        <v>9175000</v>
      </c>
      <c r="E38" s="95">
        <f>D38/12*6</f>
        <v>4587500</v>
      </c>
      <c r="F38" s="95">
        <v>5832189</v>
      </c>
    </row>
    <row r="39" spans="1:6" x14ac:dyDescent="0.25">
      <c r="A39" s="2" t="s">
        <v>5</v>
      </c>
      <c r="B39" s="2" t="s">
        <v>117</v>
      </c>
      <c r="C39" s="2" t="s">
        <v>118</v>
      </c>
      <c r="D39" s="3">
        <v>0</v>
      </c>
      <c r="E39" s="95">
        <v>0</v>
      </c>
      <c r="F39" s="95">
        <v>0</v>
      </c>
    </row>
    <row r="40" spans="1:6" x14ac:dyDescent="0.25">
      <c r="A40" s="2" t="s">
        <v>5</v>
      </c>
      <c r="B40" s="2" t="s">
        <v>120</v>
      </c>
      <c r="C40" s="2" t="s">
        <v>121</v>
      </c>
      <c r="D40" s="3">
        <v>0</v>
      </c>
      <c r="E40" s="95">
        <v>0</v>
      </c>
      <c r="F40" s="95">
        <v>0</v>
      </c>
    </row>
    <row r="41" spans="1:6" x14ac:dyDescent="0.25">
      <c r="A41" s="2" t="s">
        <v>5</v>
      </c>
      <c r="B41" s="2" t="s">
        <v>123</v>
      </c>
      <c r="C41" s="2" t="s">
        <v>124</v>
      </c>
      <c r="D41" s="3">
        <v>300000</v>
      </c>
      <c r="E41" s="95">
        <f>D41/12*6</f>
        <v>150000</v>
      </c>
      <c r="F41" s="95">
        <v>368753</v>
      </c>
    </row>
    <row r="42" spans="1:6" x14ac:dyDescent="0.25">
      <c r="A42" s="2" t="s">
        <v>5</v>
      </c>
      <c r="B42" s="2" t="s">
        <v>126</v>
      </c>
      <c r="C42" s="2" t="s">
        <v>127</v>
      </c>
      <c r="D42" s="3">
        <v>0</v>
      </c>
      <c r="E42" s="95">
        <v>0</v>
      </c>
      <c r="F42" s="95">
        <v>0</v>
      </c>
    </row>
    <row r="43" spans="1:6" x14ac:dyDescent="0.25">
      <c r="A43" s="2" t="s">
        <v>5</v>
      </c>
      <c r="B43" s="2" t="s">
        <v>129</v>
      </c>
      <c r="C43" s="2" t="s">
        <v>130</v>
      </c>
      <c r="D43" s="3">
        <v>0</v>
      </c>
      <c r="E43" s="95">
        <v>0</v>
      </c>
      <c r="F43" s="95">
        <v>0</v>
      </c>
    </row>
    <row r="44" spans="1:6" x14ac:dyDescent="0.25">
      <c r="A44" s="2" t="s">
        <v>5</v>
      </c>
      <c r="B44" s="2" t="s">
        <v>132</v>
      </c>
      <c r="C44" s="2" t="s">
        <v>133</v>
      </c>
      <c r="D44" s="3">
        <v>2000000</v>
      </c>
      <c r="E44" s="95">
        <f>D44/12*6</f>
        <v>1000000</v>
      </c>
      <c r="F44" s="95">
        <v>67188</v>
      </c>
    </row>
    <row r="45" spans="1:6" x14ac:dyDescent="0.25">
      <c r="A45" s="2" t="s">
        <v>5</v>
      </c>
      <c r="B45" s="2" t="s">
        <v>135</v>
      </c>
      <c r="C45" s="2" t="s">
        <v>136</v>
      </c>
      <c r="D45" s="3">
        <v>3510000</v>
      </c>
      <c r="E45" s="95">
        <f>D45/12*6</f>
        <v>1755000</v>
      </c>
      <c r="F45" s="95">
        <f>1020449+155794</f>
        <v>1176243</v>
      </c>
    </row>
    <row r="46" spans="1:6" x14ac:dyDescent="0.25">
      <c r="A46" s="2" t="s">
        <v>5</v>
      </c>
      <c r="B46" s="2" t="s">
        <v>138</v>
      </c>
      <c r="C46" s="2" t="s">
        <v>46</v>
      </c>
      <c r="D46" s="3">
        <v>0</v>
      </c>
      <c r="E46" s="95">
        <v>0</v>
      </c>
      <c r="F46" s="95">
        <v>155794</v>
      </c>
    </row>
    <row r="47" spans="1:6" s="105" customFormat="1" x14ac:dyDescent="0.25">
      <c r="A47" s="103" t="s">
        <v>5</v>
      </c>
      <c r="B47" s="103" t="s">
        <v>140</v>
      </c>
      <c r="C47" s="103" t="s">
        <v>141</v>
      </c>
      <c r="D47" s="104">
        <v>17885000</v>
      </c>
      <c r="E47" s="111">
        <f>E37+E38+E39+E41+E44+E45</f>
        <v>8942500</v>
      </c>
      <c r="F47" s="111">
        <f>F37+F38+F39+F41+F44+F45</f>
        <v>8774336</v>
      </c>
    </row>
    <row r="48" spans="1:6" x14ac:dyDescent="0.25">
      <c r="A48" s="2" t="s">
        <v>5</v>
      </c>
      <c r="B48" s="2" t="s">
        <v>143</v>
      </c>
      <c r="C48" s="2" t="s">
        <v>144</v>
      </c>
      <c r="D48" s="3">
        <v>30000</v>
      </c>
      <c r="E48" s="95">
        <f>D48/12*6</f>
        <v>15000</v>
      </c>
      <c r="F48" s="95">
        <v>0</v>
      </c>
    </row>
    <row r="49" spans="1:6" x14ac:dyDescent="0.25">
      <c r="A49" s="2" t="s">
        <v>5</v>
      </c>
      <c r="B49" s="2" t="s">
        <v>146</v>
      </c>
      <c r="C49" s="2" t="s">
        <v>147</v>
      </c>
      <c r="D49" s="3">
        <v>20000</v>
      </c>
      <c r="E49" s="95">
        <f>D49/12*6</f>
        <v>10000</v>
      </c>
      <c r="F49" s="95">
        <v>6975</v>
      </c>
    </row>
    <row r="50" spans="1:6" s="105" customFormat="1" x14ac:dyDescent="0.25">
      <c r="A50" s="103" t="s">
        <v>5</v>
      </c>
      <c r="B50" s="103" t="s">
        <v>149</v>
      </c>
      <c r="C50" s="103" t="s">
        <v>150</v>
      </c>
      <c r="D50" s="104">
        <v>50000</v>
      </c>
      <c r="E50" s="111">
        <f>E48+E49</f>
        <v>25000</v>
      </c>
      <c r="F50" s="111">
        <f>F48+F49</f>
        <v>6975</v>
      </c>
    </row>
    <row r="51" spans="1:6" x14ac:dyDescent="0.25">
      <c r="A51" s="2" t="s">
        <v>5</v>
      </c>
      <c r="B51" s="2" t="s">
        <v>152</v>
      </c>
      <c r="C51" s="2" t="s">
        <v>153</v>
      </c>
      <c r="D51" s="3">
        <v>5395000</v>
      </c>
      <c r="E51" s="95">
        <f>D51/12*6</f>
        <v>2697500</v>
      </c>
      <c r="F51" s="95">
        <v>1279640</v>
      </c>
    </row>
    <row r="52" spans="1:6" x14ac:dyDescent="0.25">
      <c r="A52" s="2" t="s">
        <v>5</v>
      </c>
      <c r="B52" s="2" t="s">
        <v>155</v>
      </c>
      <c r="C52" s="2" t="s">
        <v>156</v>
      </c>
      <c r="D52" s="3">
        <v>0</v>
      </c>
      <c r="E52" s="95">
        <f t="shared" ref="E52:E55" si="2">D52/12*6</f>
        <v>0</v>
      </c>
      <c r="F52" s="95">
        <v>0</v>
      </c>
    </row>
    <row r="53" spans="1:6" x14ac:dyDescent="0.25">
      <c r="A53" s="2" t="s">
        <v>5</v>
      </c>
      <c r="B53" s="2" t="s">
        <v>158</v>
      </c>
      <c r="C53" s="2" t="s">
        <v>159</v>
      </c>
      <c r="D53" s="3">
        <v>0</v>
      </c>
      <c r="E53" s="95">
        <f t="shared" si="2"/>
        <v>0</v>
      </c>
      <c r="F53" s="95">
        <v>0</v>
      </c>
    </row>
    <row r="54" spans="1:6" x14ac:dyDescent="0.25">
      <c r="A54" s="2" t="s">
        <v>5</v>
      </c>
      <c r="B54" s="2" t="s">
        <v>161</v>
      </c>
      <c r="C54" s="2" t="s">
        <v>130</v>
      </c>
      <c r="D54" s="3">
        <v>0</v>
      </c>
      <c r="E54" s="95">
        <f t="shared" si="2"/>
        <v>0</v>
      </c>
      <c r="F54" s="95">
        <v>0</v>
      </c>
    </row>
    <row r="55" spans="1:6" x14ac:dyDescent="0.25">
      <c r="A55" s="2" t="s">
        <v>5</v>
      </c>
      <c r="B55" s="2" t="s">
        <v>163</v>
      </c>
      <c r="C55" s="2" t="s">
        <v>164</v>
      </c>
      <c r="D55" s="3">
        <v>0</v>
      </c>
      <c r="E55" s="95">
        <f t="shared" si="2"/>
        <v>0</v>
      </c>
      <c r="F55" s="95">
        <v>0</v>
      </c>
    </row>
    <row r="56" spans="1:6" s="105" customFormat="1" x14ac:dyDescent="0.25">
      <c r="A56" s="103" t="s">
        <v>5</v>
      </c>
      <c r="B56" s="103" t="s">
        <v>166</v>
      </c>
      <c r="C56" s="103" t="s">
        <v>167</v>
      </c>
      <c r="D56" s="104">
        <v>0</v>
      </c>
      <c r="E56" s="111">
        <v>0</v>
      </c>
      <c r="F56" s="111">
        <v>556229</v>
      </c>
    </row>
    <row r="57" spans="1:6" x14ac:dyDescent="0.25">
      <c r="A57" s="2" t="s">
        <v>5</v>
      </c>
      <c r="B57" s="2" t="s">
        <v>169</v>
      </c>
      <c r="C57" s="2" t="s">
        <v>170</v>
      </c>
      <c r="D57" s="3">
        <v>0</v>
      </c>
      <c r="E57" s="95">
        <v>0</v>
      </c>
      <c r="F57" s="95">
        <v>0</v>
      </c>
    </row>
    <row r="58" spans="1:6" x14ac:dyDescent="0.25">
      <c r="A58" s="2" t="s">
        <v>5</v>
      </c>
      <c r="B58" s="2" t="s">
        <v>172</v>
      </c>
      <c r="C58" s="2" t="s">
        <v>173</v>
      </c>
      <c r="D58" s="3">
        <v>0</v>
      </c>
      <c r="E58" s="95">
        <v>0</v>
      </c>
      <c r="F58" s="95">
        <v>0</v>
      </c>
    </row>
    <row r="59" spans="1:6" x14ac:dyDescent="0.25">
      <c r="A59" s="2" t="s">
        <v>5</v>
      </c>
      <c r="B59" s="2" t="s">
        <v>175</v>
      </c>
      <c r="C59" s="2" t="s">
        <v>176</v>
      </c>
      <c r="D59" s="3">
        <v>0</v>
      </c>
      <c r="E59" s="95">
        <v>0</v>
      </c>
      <c r="F59" s="95">
        <v>0</v>
      </c>
    </row>
    <row r="60" spans="1:6" x14ac:dyDescent="0.25">
      <c r="A60" s="2" t="s">
        <v>5</v>
      </c>
      <c r="B60" s="2" t="s">
        <v>178</v>
      </c>
      <c r="C60" s="2" t="s">
        <v>179</v>
      </c>
      <c r="D60" s="3">
        <v>10527995</v>
      </c>
      <c r="E60" s="95">
        <f>D60/12*6-348885</f>
        <v>4915112.5</v>
      </c>
      <c r="F60" s="95">
        <v>599189</v>
      </c>
    </row>
    <row r="61" spans="1:6" x14ac:dyDescent="0.25">
      <c r="A61" s="2" t="s">
        <v>5</v>
      </c>
      <c r="B61" s="2" t="s">
        <v>181</v>
      </c>
      <c r="C61" s="2" t="s">
        <v>182</v>
      </c>
      <c r="D61" s="3">
        <v>15922995</v>
      </c>
      <c r="E61" s="95">
        <v>0</v>
      </c>
      <c r="F61" s="95">
        <v>0</v>
      </c>
    </row>
    <row r="62" spans="1:6" s="1" customFormat="1" x14ac:dyDescent="0.25">
      <c r="A62" s="81" t="s">
        <v>5</v>
      </c>
      <c r="B62" s="81" t="s">
        <v>184</v>
      </c>
      <c r="C62" s="81" t="s">
        <v>185</v>
      </c>
      <c r="D62" s="13">
        <v>36457995</v>
      </c>
      <c r="E62" s="96">
        <f>E33+E36+E47+E51+E56+E60+E50</f>
        <v>17880112.5</v>
      </c>
      <c r="F62" s="96">
        <f>F33+F36+F47+F51+F56+F60+F50</f>
        <v>11810279</v>
      </c>
    </row>
    <row r="63" spans="1:6" x14ac:dyDescent="0.25">
      <c r="A63" s="2" t="s">
        <v>5</v>
      </c>
      <c r="B63" s="2" t="s">
        <v>187</v>
      </c>
      <c r="C63" s="2" t="s">
        <v>188</v>
      </c>
      <c r="D63" s="3">
        <v>0</v>
      </c>
      <c r="E63" s="95">
        <v>0</v>
      </c>
      <c r="F63" s="95">
        <v>0</v>
      </c>
    </row>
    <row r="64" spans="1:6" s="105" customFormat="1" x14ac:dyDescent="0.25">
      <c r="A64" s="103" t="s">
        <v>5</v>
      </c>
      <c r="B64" s="103" t="s">
        <v>190</v>
      </c>
      <c r="C64" s="103" t="s">
        <v>191</v>
      </c>
      <c r="D64" s="104">
        <v>720000</v>
      </c>
      <c r="E64" s="111">
        <v>200000</v>
      </c>
      <c r="F64" s="111">
        <f>F65+F66+F67+F68+F69+F70+F71+F72+F73+F74+F75</f>
        <v>25000</v>
      </c>
    </row>
    <row r="65" spans="1:6" x14ac:dyDescent="0.25">
      <c r="A65" s="2" t="s">
        <v>5</v>
      </c>
      <c r="B65" s="2" t="s">
        <v>193</v>
      </c>
      <c r="C65" s="2" t="s">
        <v>194</v>
      </c>
      <c r="D65" s="3">
        <v>0</v>
      </c>
      <c r="E65" s="95">
        <v>0</v>
      </c>
      <c r="F65" s="95">
        <v>0</v>
      </c>
    </row>
    <row r="66" spans="1:6" x14ac:dyDescent="0.25">
      <c r="A66" s="2" t="s">
        <v>5</v>
      </c>
      <c r="B66" s="2" t="s">
        <v>196</v>
      </c>
      <c r="C66" s="2" t="s">
        <v>197</v>
      </c>
      <c r="D66" s="3">
        <v>320000</v>
      </c>
      <c r="E66" s="95">
        <f>D66/12*6</f>
        <v>160000</v>
      </c>
      <c r="F66" s="95">
        <v>0</v>
      </c>
    </row>
    <row r="67" spans="1:6" x14ac:dyDescent="0.25">
      <c r="A67" s="2" t="s">
        <v>5</v>
      </c>
      <c r="B67" s="2" t="s">
        <v>199</v>
      </c>
      <c r="C67" s="2" t="s">
        <v>200</v>
      </c>
      <c r="D67" s="3">
        <v>0</v>
      </c>
      <c r="E67" s="95">
        <f t="shared" ref="E67:E75" si="3">D67/12*6</f>
        <v>0</v>
      </c>
      <c r="F67" s="95">
        <v>0</v>
      </c>
    </row>
    <row r="68" spans="1:6" x14ac:dyDescent="0.25">
      <c r="A68" s="2" t="s">
        <v>5</v>
      </c>
      <c r="B68" s="2" t="s">
        <v>202</v>
      </c>
      <c r="C68" s="2" t="s">
        <v>203</v>
      </c>
      <c r="D68" s="3">
        <v>400000</v>
      </c>
      <c r="E68" s="95">
        <f t="shared" si="3"/>
        <v>200000</v>
      </c>
      <c r="F68" s="95">
        <v>0</v>
      </c>
    </row>
    <row r="69" spans="1:6" x14ac:dyDescent="0.25">
      <c r="A69" s="2" t="s">
        <v>5</v>
      </c>
      <c r="B69" s="2" t="s">
        <v>205</v>
      </c>
      <c r="C69" s="2" t="s">
        <v>206</v>
      </c>
      <c r="D69" s="3">
        <v>0</v>
      </c>
      <c r="E69" s="95">
        <f t="shared" si="3"/>
        <v>0</v>
      </c>
      <c r="F69" s="95">
        <v>0</v>
      </c>
    </row>
    <row r="70" spans="1:6" x14ac:dyDescent="0.25">
      <c r="A70" s="2" t="s">
        <v>5</v>
      </c>
      <c r="B70" s="2" t="s">
        <v>208</v>
      </c>
      <c r="C70" s="2" t="s">
        <v>209</v>
      </c>
      <c r="D70" s="3">
        <v>0</v>
      </c>
      <c r="E70" s="95">
        <f t="shared" si="3"/>
        <v>0</v>
      </c>
      <c r="F70" s="95">
        <v>0</v>
      </c>
    </row>
    <row r="71" spans="1:6" x14ac:dyDescent="0.25">
      <c r="A71" s="2" t="s">
        <v>5</v>
      </c>
      <c r="B71" s="2" t="s">
        <v>211</v>
      </c>
      <c r="C71" s="2" t="s">
        <v>212</v>
      </c>
      <c r="D71" s="3">
        <v>0</v>
      </c>
      <c r="E71" s="95">
        <f t="shared" si="3"/>
        <v>0</v>
      </c>
      <c r="F71" s="95">
        <v>0</v>
      </c>
    </row>
    <row r="72" spans="1:6" x14ac:dyDescent="0.25">
      <c r="A72" s="2" t="s">
        <v>5</v>
      </c>
      <c r="B72" s="2" t="s">
        <v>214</v>
      </c>
      <c r="C72" s="2" t="s">
        <v>215</v>
      </c>
      <c r="D72" s="3">
        <v>0</v>
      </c>
      <c r="E72" s="95">
        <f t="shared" si="3"/>
        <v>0</v>
      </c>
      <c r="F72" s="95">
        <v>0</v>
      </c>
    </row>
    <row r="73" spans="1:6" x14ac:dyDescent="0.25">
      <c r="A73" s="2" t="s">
        <v>5</v>
      </c>
      <c r="B73" s="2" t="s">
        <v>217</v>
      </c>
      <c r="C73" s="2" t="s">
        <v>218</v>
      </c>
      <c r="D73" s="3">
        <v>0</v>
      </c>
      <c r="E73" s="95">
        <f t="shared" si="3"/>
        <v>0</v>
      </c>
      <c r="F73" s="95">
        <v>0</v>
      </c>
    </row>
    <row r="74" spans="1:6" x14ac:dyDescent="0.25">
      <c r="A74" s="2" t="s">
        <v>5</v>
      </c>
      <c r="B74" s="2" t="s">
        <v>220</v>
      </c>
      <c r="C74" s="2" t="s">
        <v>221</v>
      </c>
      <c r="D74" s="3">
        <v>0</v>
      </c>
      <c r="E74" s="95">
        <f t="shared" si="3"/>
        <v>0</v>
      </c>
      <c r="F74" s="95">
        <v>25000</v>
      </c>
    </row>
    <row r="75" spans="1:6" x14ac:dyDescent="0.25">
      <c r="A75" s="2" t="s">
        <v>5</v>
      </c>
      <c r="B75" s="2" t="s">
        <v>223</v>
      </c>
      <c r="C75" s="2" t="s">
        <v>224</v>
      </c>
      <c r="D75" s="3">
        <v>0</v>
      </c>
      <c r="E75" s="95">
        <f t="shared" si="3"/>
        <v>0</v>
      </c>
      <c r="F75" s="95">
        <v>0</v>
      </c>
    </row>
    <row r="76" spans="1:6" s="105" customFormat="1" x14ac:dyDescent="0.25">
      <c r="A76" s="103" t="s">
        <v>5</v>
      </c>
      <c r="B76" s="103" t="s">
        <v>226</v>
      </c>
      <c r="C76" s="103" t="s">
        <v>227</v>
      </c>
      <c r="D76" s="104">
        <v>0</v>
      </c>
      <c r="E76" s="111">
        <f>E77+E78+E79+E80+E81+E82+E83</f>
        <v>0</v>
      </c>
      <c r="F76" s="111">
        <f>F77+F78+F79+F80+F81+F82+F83</f>
        <v>0</v>
      </c>
    </row>
    <row r="77" spans="1:6" x14ac:dyDescent="0.25">
      <c r="A77" s="2" t="s">
        <v>5</v>
      </c>
      <c r="B77" s="2" t="s">
        <v>229</v>
      </c>
      <c r="C77" s="2" t="s">
        <v>230</v>
      </c>
      <c r="D77" s="3">
        <v>0</v>
      </c>
      <c r="E77" s="95">
        <v>0</v>
      </c>
      <c r="F77" s="95">
        <v>0</v>
      </c>
    </row>
    <row r="78" spans="1:6" x14ac:dyDescent="0.25">
      <c r="A78" s="2" t="s">
        <v>5</v>
      </c>
      <c r="B78" s="2" t="s">
        <v>232</v>
      </c>
      <c r="C78" s="2" t="s">
        <v>233</v>
      </c>
      <c r="D78" s="3">
        <v>0</v>
      </c>
      <c r="E78" s="95">
        <v>0</v>
      </c>
      <c r="F78" s="95">
        <v>0</v>
      </c>
    </row>
    <row r="79" spans="1:6" x14ac:dyDescent="0.25">
      <c r="A79" s="2" t="s">
        <v>5</v>
      </c>
      <c r="B79" s="2" t="s">
        <v>235</v>
      </c>
      <c r="C79" s="2" t="s">
        <v>236</v>
      </c>
      <c r="D79" s="3">
        <v>0</v>
      </c>
      <c r="E79" s="95">
        <v>0</v>
      </c>
      <c r="F79" s="95">
        <v>0</v>
      </c>
    </row>
    <row r="80" spans="1:6" x14ac:dyDescent="0.25">
      <c r="A80" s="2" t="s">
        <v>5</v>
      </c>
      <c r="B80" s="2" t="s">
        <v>238</v>
      </c>
      <c r="C80" s="2" t="s">
        <v>239</v>
      </c>
      <c r="D80" s="3">
        <v>0</v>
      </c>
      <c r="E80" s="95">
        <v>0</v>
      </c>
      <c r="F80" s="95">
        <v>0</v>
      </c>
    </row>
    <row r="81" spans="1:6" x14ac:dyDescent="0.25">
      <c r="A81" s="2" t="s">
        <v>5</v>
      </c>
      <c r="B81" s="2" t="s">
        <v>241</v>
      </c>
      <c r="C81" s="2" t="s">
        <v>242</v>
      </c>
      <c r="D81" s="3">
        <v>0</v>
      </c>
      <c r="E81" s="95">
        <v>0</v>
      </c>
      <c r="F81" s="95">
        <v>0</v>
      </c>
    </row>
    <row r="82" spans="1:6" x14ac:dyDescent="0.25">
      <c r="A82" s="2" t="s">
        <v>5</v>
      </c>
      <c r="B82" s="2" t="s">
        <v>244</v>
      </c>
      <c r="C82" s="2" t="s">
        <v>245</v>
      </c>
      <c r="D82" s="3">
        <v>0</v>
      </c>
      <c r="E82" s="95">
        <v>0</v>
      </c>
      <c r="F82" s="95">
        <v>0</v>
      </c>
    </row>
    <row r="83" spans="1:6" x14ac:dyDescent="0.25">
      <c r="A83" s="2" t="s">
        <v>5</v>
      </c>
      <c r="B83" s="2" t="s">
        <v>247</v>
      </c>
      <c r="C83" s="2" t="s">
        <v>248</v>
      </c>
      <c r="D83" s="3">
        <v>0</v>
      </c>
      <c r="E83" s="95">
        <v>0</v>
      </c>
      <c r="F83" s="95">
        <v>0</v>
      </c>
    </row>
    <row r="84" spans="1:6" x14ac:dyDescent="0.25">
      <c r="A84" s="2" t="s">
        <v>5</v>
      </c>
      <c r="B84" s="2" t="s">
        <v>250</v>
      </c>
      <c r="C84" s="2" t="s">
        <v>251</v>
      </c>
      <c r="D84" s="3">
        <v>0</v>
      </c>
      <c r="E84" s="95">
        <v>0</v>
      </c>
      <c r="F84" s="95">
        <v>0</v>
      </c>
    </row>
    <row r="85" spans="1:6" x14ac:dyDescent="0.25">
      <c r="A85" s="2" t="s">
        <v>5</v>
      </c>
      <c r="B85" s="2" t="s">
        <v>253</v>
      </c>
      <c r="C85" s="2" t="s">
        <v>254</v>
      </c>
      <c r="D85" s="3">
        <v>0</v>
      </c>
      <c r="E85" s="95">
        <v>0</v>
      </c>
      <c r="F85" s="95">
        <v>0</v>
      </c>
    </row>
    <row r="86" spans="1:6" x14ac:dyDescent="0.25">
      <c r="A86" s="2" t="s">
        <v>5</v>
      </c>
      <c r="B86" s="2" t="s">
        <v>256</v>
      </c>
      <c r="C86" s="2" t="s">
        <v>257</v>
      </c>
      <c r="D86" s="3">
        <v>0</v>
      </c>
      <c r="E86" s="95">
        <v>0</v>
      </c>
      <c r="F86" s="95">
        <v>0</v>
      </c>
    </row>
    <row r="87" spans="1:6" x14ac:dyDescent="0.25">
      <c r="A87" s="2" t="s">
        <v>5</v>
      </c>
      <c r="B87" s="2" t="s">
        <v>259</v>
      </c>
      <c r="C87" s="2" t="s">
        <v>260</v>
      </c>
      <c r="D87" s="3">
        <v>0</v>
      </c>
      <c r="E87" s="95">
        <v>0</v>
      </c>
      <c r="F87" s="95">
        <v>0</v>
      </c>
    </row>
    <row r="88" spans="1:6" x14ac:dyDescent="0.25">
      <c r="A88" s="2" t="s">
        <v>5</v>
      </c>
      <c r="B88" s="2" t="s">
        <v>262</v>
      </c>
      <c r="C88" s="2" t="s">
        <v>263</v>
      </c>
      <c r="D88" s="3">
        <v>0</v>
      </c>
      <c r="E88" s="95">
        <v>0</v>
      </c>
      <c r="F88" s="95">
        <v>0</v>
      </c>
    </row>
    <row r="89" spans="1:6" x14ac:dyDescent="0.25">
      <c r="A89" s="2" t="s">
        <v>5</v>
      </c>
      <c r="B89" s="2" t="s">
        <v>265</v>
      </c>
      <c r="C89" s="2" t="s">
        <v>266</v>
      </c>
      <c r="D89" s="3">
        <v>0</v>
      </c>
      <c r="E89" s="95">
        <v>0</v>
      </c>
      <c r="F89" s="95">
        <v>0</v>
      </c>
    </row>
    <row r="90" spans="1:6" x14ac:dyDescent="0.25">
      <c r="A90" s="2" t="s">
        <v>5</v>
      </c>
      <c r="B90" s="2" t="s">
        <v>268</v>
      </c>
      <c r="C90" s="2" t="s">
        <v>269</v>
      </c>
      <c r="D90" s="3">
        <v>0</v>
      </c>
      <c r="E90" s="95">
        <v>0</v>
      </c>
      <c r="F90" s="95">
        <v>0</v>
      </c>
    </row>
    <row r="91" spans="1:6" x14ac:dyDescent="0.25">
      <c r="A91" s="2" t="s">
        <v>5</v>
      </c>
      <c r="B91" s="2" t="s">
        <v>271</v>
      </c>
      <c r="C91" s="2" t="s">
        <v>272</v>
      </c>
      <c r="D91" s="3">
        <v>0</v>
      </c>
      <c r="E91" s="95">
        <v>0</v>
      </c>
      <c r="F91" s="95">
        <v>0</v>
      </c>
    </row>
    <row r="92" spans="1:6" x14ac:dyDescent="0.25">
      <c r="A92" s="2" t="s">
        <v>5</v>
      </c>
      <c r="B92" s="2" t="s">
        <v>274</v>
      </c>
      <c r="C92" s="2" t="s">
        <v>275</v>
      </c>
      <c r="D92" s="3">
        <v>0</v>
      </c>
      <c r="E92" s="95">
        <v>0</v>
      </c>
      <c r="F92" s="95">
        <v>0</v>
      </c>
    </row>
    <row r="93" spans="1:6" x14ac:dyDescent="0.25">
      <c r="A93" s="2" t="s">
        <v>5</v>
      </c>
      <c r="B93" s="2" t="s">
        <v>277</v>
      </c>
      <c r="C93" s="2" t="s">
        <v>278</v>
      </c>
      <c r="D93" s="3">
        <v>0</v>
      </c>
      <c r="E93" s="95">
        <v>0</v>
      </c>
      <c r="F93" s="95">
        <v>0</v>
      </c>
    </row>
    <row r="94" spans="1:6" s="105" customFormat="1" x14ac:dyDescent="0.25">
      <c r="A94" s="103" t="s">
        <v>5</v>
      </c>
      <c r="B94" s="103" t="s">
        <v>280</v>
      </c>
      <c r="C94" s="103" t="s">
        <v>281</v>
      </c>
      <c r="D94" s="104">
        <v>750000</v>
      </c>
      <c r="E94" s="111">
        <f>E95+E96+E97+E98</f>
        <v>375000</v>
      </c>
      <c r="F94" s="111">
        <f>F95+F96+F97+F98</f>
        <v>0</v>
      </c>
    </row>
    <row r="95" spans="1:6" x14ac:dyDescent="0.25">
      <c r="A95" s="2" t="s">
        <v>5</v>
      </c>
      <c r="B95" s="2" t="s">
        <v>283</v>
      </c>
      <c r="C95" s="2" t="s">
        <v>284</v>
      </c>
      <c r="D95" s="3">
        <v>0</v>
      </c>
      <c r="E95" s="95">
        <v>0</v>
      </c>
      <c r="F95" s="95">
        <v>0</v>
      </c>
    </row>
    <row r="96" spans="1:6" x14ac:dyDescent="0.25">
      <c r="A96" s="2" t="s">
        <v>5</v>
      </c>
      <c r="B96" s="2" t="s">
        <v>286</v>
      </c>
      <c r="C96" s="2" t="s">
        <v>287</v>
      </c>
      <c r="D96" s="3">
        <v>0</v>
      </c>
      <c r="E96" s="95">
        <v>0</v>
      </c>
      <c r="F96" s="95">
        <v>0</v>
      </c>
    </row>
    <row r="97" spans="1:6" x14ac:dyDescent="0.25">
      <c r="A97" s="2" t="s">
        <v>5</v>
      </c>
      <c r="B97" s="2" t="s">
        <v>289</v>
      </c>
      <c r="C97" s="2" t="s">
        <v>290</v>
      </c>
      <c r="D97" s="3">
        <v>750000</v>
      </c>
      <c r="E97" s="95">
        <f>D97/12*6</f>
        <v>375000</v>
      </c>
      <c r="F97" s="95">
        <v>0</v>
      </c>
    </row>
    <row r="98" spans="1:6" x14ac:dyDescent="0.25">
      <c r="A98" s="2" t="s">
        <v>5</v>
      </c>
      <c r="B98" s="2" t="s">
        <v>292</v>
      </c>
      <c r="C98" s="2" t="s">
        <v>293</v>
      </c>
      <c r="D98" s="3">
        <v>0</v>
      </c>
      <c r="E98" s="95">
        <v>0</v>
      </c>
      <c r="F98" s="95">
        <v>0</v>
      </c>
    </row>
    <row r="99" spans="1:6" s="105" customFormat="1" x14ac:dyDescent="0.25">
      <c r="A99" s="103" t="s">
        <v>5</v>
      </c>
      <c r="B99" s="103" t="s">
        <v>295</v>
      </c>
      <c r="C99" s="103" t="s">
        <v>296</v>
      </c>
      <c r="D99" s="104">
        <v>240000</v>
      </c>
      <c r="E99" s="111">
        <f>E100+E101</f>
        <v>120000</v>
      </c>
      <c r="F99" s="111">
        <f>F100+F101</f>
        <v>326500</v>
      </c>
    </row>
    <row r="100" spans="1:6" x14ac:dyDescent="0.25">
      <c r="A100" s="2" t="s">
        <v>5</v>
      </c>
      <c r="B100" s="2" t="s">
        <v>298</v>
      </c>
      <c r="C100" s="2" t="s">
        <v>299</v>
      </c>
      <c r="D100" s="3">
        <v>0</v>
      </c>
      <c r="E100" s="95">
        <v>0</v>
      </c>
      <c r="F100" s="95">
        <v>0</v>
      </c>
    </row>
    <row r="101" spans="1:6" x14ac:dyDescent="0.25">
      <c r="A101" s="2" t="s">
        <v>5</v>
      </c>
      <c r="B101" s="2" t="s">
        <v>301</v>
      </c>
      <c r="C101" s="2" t="s">
        <v>302</v>
      </c>
      <c r="D101" s="3">
        <v>240000</v>
      </c>
      <c r="E101" s="95">
        <f>D101/12*6</f>
        <v>120000</v>
      </c>
      <c r="F101" s="95">
        <v>326500</v>
      </c>
    </row>
    <row r="102" spans="1:6" s="105" customFormat="1" x14ac:dyDescent="0.25">
      <c r="A102" s="103" t="s">
        <v>5</v>
      </c>
      <c r="B102" s="103" t="s">
        <v>304</v>
      </c>
      <c r="C102" s="103" t="s">
        <v>305</v>
      </c>
      <c r="D102" s="104">
        <v>200000</v>
      </c>
      <c r="E102" s="111">
        <f>E103+E104+E105+E106+E107+E108+E109+E110+E111+E112+E113+E114+E115+E116+E117+E118+E119+E120+E121</f>
        <v>100000</v>
      </c>
      <c r="F102" s="111">
        <f>F103+F104+F105+F106+F107+F108+F109+F110+F111+F112+F113+F114+F115+F116+F117+F118+F119+F120+F121</f>
        <v>314793</v>
      </c>
    </row>
    <row r="103" spans="1:6" x14ac:dyDescent="0.25">
      <c r="A103" s="2" t="s">
        <v>5</v>
      </c>
      <c r="B103" s="2" t="s">
        <v>307</v>
      </c>
      <c r="C103" s="2" t="s">
        <v>308</v>
      </c>
      <c r="D103" s="3">
        <v>0</v>
      </c>
      <c r="E103" s="95">
        <v>0</v>
      </c>
      <c r="F103" s="95">
        <v>0</v>
      </c>
    </row>
    <row r="104" spans="1:6" x14ac:dyDescent="0.25">
      <c r="A104" s="2" t="s">
        <v>5</v>
      </c>
      <c r="B104" s="2" t="s">
        <v>310</v>
      </c>
      <c r="C104" s="2" t="s">
        <v>311</v>
      </c>
      <c r="D104" s="3">
        <v>0</v>
      </c>
      <c r="E104" s="95">
        <v>0</v>
      </c>
      <c r="F104" s="95">
        <v>0</v>
      </c>
    </row>
    <row r="105" spans="1:6" x14ac:dyDescent="0.25">
      <c r="A105" s="2" t="s">
        <v>5</v>
      </c>
      <c r="B105" s="2" t="s">
        <v>313</v>
      </c>
      <c r="C105" s="2" t="s">
        <v>314</v>
      </c>
      <c r="D105" s="3">
        <v>0</v>
      </c>
      <c r="E105" s="95">
        <v>0</v>
      </c>
      <c r="F105" s="95">
        <v>0</v>
      </c>
    </row>
    <row r="106" spans="1:6" x14ac:dyDescent="0.25">
      <c r="A106" s="2" t="s">
        <v>5</v>
      </c>
      <c r="B106" s="2" t="s">
        <v>316</v>
      </c>
      <c r="C106" s="2" t="s">
        <v>317</v>
      </c>
      <c r="D106" s="3">
        <v>0</v>
      </c>
      <c r="E106" s="95">
        <v>0</v>
      </c>
      <c r="F106" s="95">
        <v>0</v>
      </c>
    </row>
    <row r="107" spans="1:6" x14ac:dyDescent="0.25">
      <c r="A107" s="2" t="s">
        <v>5</v>
      </c>
      <c r="B107" s="2" t="s">
        <v>319</v>
      </c>
      <c r="C107" s="2" t="s">
        <v>320</v>
      </c>
      <c r="D107" s="3">
        <v>0</v>
      </c>
      <c r="E107" s="95">
        <v>0</v>
      </c>
      <c r="F107" s="95">
        <v>0</v>
      </c>
    </row>
    <row r="108" spans="1:6" x14ac:dyDescent="0.25">
      <c r="A108" s="2" t="s">
        <v>5</v>
      </c>
      <c r="B108" s="2" t="s">
        <v>322</v>
      </c>
      <c r="C108" s="2" t="s">
        <v>323</v>
      </c>
      <c r="D108" s="3">
        <v>0</v>
      </c>
      <c r="E108" s="95">
        <v>0</v>
      </c>
      <c r="F108" s="95">
        <v>0</v>
      </c>
    </row>
    <row r="109" spans="1:6" x14ac:dyDescent="0.25">
      <c r="A109" s="2" t="s">
        <v>5</v>
      </c>
      <c r="B109" s="2" t="s">
        <v>325</v>
      </c>
      <c r="C109" s="2" t="s">
        <v>326</v>
      </c>
      <c r="D109" s="3">
        <v>0</v>
      </c>
      <c r="E109" s="95">
        <v>0</v>
      </c>
      <c r="F109" s="95">
        <v>0</v>
      </c>
    </row>
    <row r="110" spans="1:6" x14ac:dyDescent="0.25">
      <c r="A110" s="2" t="s">
        <v>5</v>
      </c>
      <c r="B110" s="2" t="s">
        <v>328</v>
      </c>
      <c r="C110" s="2" t="s">
        <v>329</v>
      </c>
      <c r="D110" s="3">
        <v>0</v>
      </c>
      <c r="E110" s="95">
        <v>0</v>
      </c>
      <c r="F110" s="95">
        <v>0</v>
      </c>
    </row>
    <row r="111" spans="1:6" x14ac:dyDescent="0.25">
      <c r="A111" s="2" t="s">
        <v>5</v>
      </c>
      <c r="B111" s="2" t="s">
        <v>331</v>
      </c>
      <c r="C111" s="2" t="s">
        <v>332</v>
      </c>
      <c r="D111" s="3">
        <v>0</v>
      </c>
      <c r="E111" s="95">
        <v>0</v>
      </c>
      <c r="F111" s="95">
        <v>0</v>
      </c>
    </row>
    <row r="112" spans="1:6" x14ac:dyDescent="0.25">
      <c r="A112" s="2" t="s">
        <v>5</v>
      </c>
      <c r="B112" s="2" t="s">
        <v>334</v>
      </c>
      <c r="C112" s="2" t="s">
        <v>335</v>
      </c>
      <c r="D112" s="3">
        <v>0</v>
      </c>
      <c r="E112" s="95">
        <v>0</v>
      </c>
      <c r="F112" s="95">
        <v>0</v>
      </c>
    </row>
    <row r="113" spans="1:6" x14ac:dyDescent="0.25">
      <c r="A113" s="2" t="s">
        <v>5</v>
      </c>
      <c r="B113" s="2" t="s">
        <v>337</v>
      </c>
      <c r="C113" s="2" t="s">
        <v>338</v>
      </c>
      <c r="D113" s="3">
        <v>0</v>
      </c>
      <c r="E113" s="95">
        <v>0</v>
      </c>
      <c r="F113" s="95">
        <v>0</v>
      </c>
    </row>
    <row r="114" spans="1:6" x14ac:dyDescent="0.25">
      <c r="A114" s="2" t="s">
        <v>5</v>
      </c>
      <c r="B114" s="2" t="s">
        <v>340</v>
      </c>
      <c r="C114" s="2" t="s">
        <v>341</v>
      </c>
      <c r="D114" s="3">
        <v>0</v>
      </c>
      <c r="E114" s="95">
        <v>0</v>
      </c>
      <c r="F114" s="95">
        <v>0</v>
      </c>
    </row>
    <row r="115" spans="1:6" x14ac:dyDescent="0.25">
      <c r="A115" s="2" t="s">
        <v>5</v>
      </c>
      <c r="B115" s="2" t="s">
        <v>343</v>
      </c>
      <c r="C115" s="2" t="s">
        <v>344</v>
      </c>
      <c r="D115" s="3">
        <v>0</v>
      </c>
      <c r="E115" s="95">
        <v>0</v>
      </c>
      <c r="F115" s="95">
        <v>0</v>
      </c>
    </row>
    <row r="116" spans="1:6" x14ac:dyDescent="0.25">
      <c r="A116" s="2" t="s">
        <v>5</v>
      </c>
      <c r="B116" s="2" t="s">
        <v>346</v>
      </c>
      <c r="C116" s="2" t="s">
        <v>347</v>
      </c>
      <c r="D116" s="3">
        <v>0</v>
      </c>
      <c r="E116" s="95">
        <v>0</v>
      </c>
      <c r="F116" s="95">
        <v>0</v>
      </c>
    </row>
    <row r="117" spans="1:6" x14ac:dyDescent="0.25">
      <c r="A117" s="2" t="s">
        <v>5</v>
      </c>
      <c r="B117" s="2" t="s">
        <v>349</v>
      </c>
      <c r="C117" s="2" t="s">
        <v>350</v>
      </c>
      <c r="D117" s="3">
        <v>0</v>
      </c>
      <c r="E117" s="95">
        <v>0</v>
      </c>
      <c r="F117" s="95">
        <f>7000+167293</f>
        <v>174293</v>
      </c>
    </row>
    <row r="118" spans="1:6" x14ac:dyDescent="0.25">
      <c r="A118" s="2" t="s">
        <v>5</v>
      </c>
      <c r="B118" s="2" t="s">
        <v>352</v>
      </c>
      <c r="C118" s="2" t="s">
        <v>353</v>
      </c>
      <c r="D118" s="3">
        <v>0</v>
      </c>
      <c r="E118" s="95">
        <v>0</v>
      </c>
      <c r="F118" s="95">
        <v>0</v>
      </c>
    </row>
    <row r="119" spans="1:6" x14ac:dyDescent="0.25">
      <c r="A119" s="2" t="s">
        <v>5</v>
      </c>
      <c r="B119" s="2" t="s">
        <v>355</v>
      </c>
      <c r="C119" s="2" t="s">
        <v>356</v>
      </c>
      <c r="D119" s="3">
        <v>200000</v>
      </c>
      <c r="E119" s="95">
        <f>D119/12*6</f>
        <v>100000</v>
      </c>
      <c r="F119" s="95">
        <v>112000</v>
      </c>
    </row>
    <row r="120" spans="1:6" x14ac:dyDescent="0.25">
      <c r="A120" s="2" t="s">
        <v>5</v>
      </c>
      <c r="B120" s="2" t="s">
        <v>358</v>
      </c>
      <c r="C120" s="2" t="s">
        <v>359</v>
      </c>
      <c r="D120" s="3">
        <v>0</v>
      </c>
      <c r="E120" s="95">
        <v>0</v>
      </c>
      <c r="F120" s="95">
        <v>0</v>
      </c>
    </row>
    <row r="121" spans="1:6" x14ac:dyDescent="0.25">
      <c r="A121" s="2" t="s">
        <v>5</v>
      </c>
      <c r="B121" s="2" t="s">
        <v>361</v>
      </c>
      <c r="C121" s="2" t="s">
        <v>362</v>
      </c>
      <c r="D121" s="3">
        <v>0</v>
      </c>
      <c r="E121" s="95">
        <v>0</v>
      </c>
      <c r="F121" s="95">
        <v>28500</v>
      </c>
    </row>
    <row r="122" spans="1:6" s="1" customFormat="1" x14ac:dyDescent="0.25">
      <c r="A122" s="81" t="s">
        <v>5</v>
      </c>
      <c r="B122" s="81" t="s">
        <v>364</v>
      </c>
      <c r="C122" s="81" t="s">
        <v>365</v>
      </c>
      <c r="D122" s="13">
        <v>1910000</v>
      </c>
      <c r="E122" s="96">
        <f>E64+E76+E84+E94+E99+E102</f>
        <v>795000</v>
      </c>
      <c r="F122" s="96">
        <f>F64+F76+F84+F94+F99+F102</f>
        <v>666293</v>
      </c>
    </row>
    <row r="123" spans="1:6" x14ac:dyDescent="0.25">
      <c r="A123" s="2" t="s">
        <v>5</v>
      </c>
      <c r="B123" s="2" t="s">
        <v>367</v>
      </c>
      <c r="C123" s="2" t="s">
        <v>368</v>
      </c>
      <c r="D123" s="3">
        <v>0</v>
      </c>
      <c r="E123" s="95">
        <v>0</v>
      </c>
      <c r="F123" s="95">
        <v>0</v>
      </c>
    </row>
    <row r="124" spans="1:6" x14ac:dyDescent="0.25">
      <c r="A124" s="2" t="s">
        <v>5</v>
      </c>
      <c r="B124" s="2" t="s">
        <v>370</v>
      </c>
      <c r="C124" s="2" t="s">
        <v>371</v>
      </c>
      <c r="D124" s="3">
        <v>0</v>
      </c>
      <c r="E124" s="95">
        <v>0</v>
      </c>
      <c r="F124" s="95">
        <v>0</v>
      </c>
    </row>
    <row r="125" spans="1:6" x14ac:dyDescent="0.25">
      <c r="A125" s="2" t="s">
        <v>5</v>
      </c>
      <c r="B125" s="2" t="s">
        <v>373</v>
      </c>
      <c r="C125" s="2" t="s">
        <v>374</v>
      </c>
      <c r="D125" s="3">
        <v>0</v>
      </c>
      <c r="E125" s="95">
        <v>0</v>
      </c>
      <c r="F125" s="95">
        <v>0</v>
      </c>
    </row>
    <row r="126" spans="1:6" x14ac:dyDescent="0.25">
      <c r="A126" s="2" t="s">
        <v>5</v>
      </c>
      <c r="B126" s="2" t="s">
        <v>376</v>
      </c>
      <c r="C126" s="2" t="s">
        <v>377</v>
      </c>
      <c r="D126" s="3">
        <v>0</v>
      </c>
      <c r="E126" s="95">
        <v>0</v>
      </c>
      <c r="F126" s="95">
        <v>0</v>
      </c>
    </row>
    <row r="127" spans="1:6" x14ac:dyDescent="0.25">
      <c r="A127" s="2" t="s">
        <v>5</v>
      </c>
      <c r="B127" s="2" t="s">
        <v>379</v>
      </c>
      <c r="C127" s="2" t="s">
        <v>380</v>
      </c>
      <c r="D127" s="3">
        <v>0</v>
      </c>
      <c r="E127" s="95">
        <v>0</v>
      </c>
      <c r="F127" s="95">
        <v>292122</v>
      </c>
    </row>
    <row r="128" spans="1:6" s="105" customFormat="1" x14ac:dyDescent="0.25">
      <c r="A128" s="103" t="s">
        <v>5</v>
      </c>
      <c r="B128" s="103" t="s">
        <v>382</v>
      </c>
      <c r="C128" s="103" t="s">
        <v>383</v>
      </c>
      <c r="D128" s="104">
        <v>0</v>
      </c>
      <c r="E128" s="111">
        <f>E123+E125+E126+E127</f>
        <v>0</v>
      </c>
      <c r="F128" s="111">
        <f>F123+F125+F126+F127</f>
        <v>292122</v>
      </c>
    </row>
    <row r="129" spans="1:6" x14ac:dyDescent="0.25">
      <c r="A129" s="2" t="s">
        <v>5</v>
      </c>
      <c r="B129" s="2" t="s">
        <v>385</v>
      </c>
      <c r="C129" s="2" t="s">
        <v>386</v>
      </c>
      <c r="D129" s="3">
        <v>0</v>
      </c>
      <c r="E129" s="95">
        <v>0</v>
      </c>
      <c r="F129" s="95">
        <v>0</v>
      </c>
    </row>
    <row r="130" spans="1:6" x14ac:dyDescent="0.25">
      <c r="A130" s="2" t="s">
        <v>5</v>
      </c>
      <c r="B130" s="2" t="s">
        <v>388</v>
      </c>
      <c r="C130" s="2" t="s">
        <v>389</v>
      </c>
      <c r="D130" s="3">
        <v>0</v>
      </c>
      <c r="E130" s="95">
        <v>0</v>
      </c>
      <c r="F130" s="95">
        <v>0</v>
      </c>
    </row>
    <row r="131" spans="1:6" x14ac:dyDescent="0.25">
      <c r="A131" s="2" t="s">
        <v>5</v>
      </c>
      <c r="B131" s="2" t="s">
        <v>391</v>
      </c>
      <c r="C131" s="2" t="s">
        <v>392</v>
      </c>
      <c r="D131" s="3">
        <v>0</v>
      </c>
      <c r="E131" s="95">
        <v>0</v>
      </c>
      <c r="F131" s="95">
        <v>0</v>
      </c>
    </row>
    <row r="132" spans="1:6" x14ac:dyDescent="0.25">
      <c r="A132" s="2" t="s">
        <v>5</v>
      </c>
      <c r="B132" s="2" t="s">
        <v>394</v>
      </c>
      <c r="C132" s="2" t="s">
        <v>395</v>
      </c>
      <c r="D132" s="3">
        <v>0</v>
      </c>
      <c r="E132" s="95">
        <v>0</v>
      </c>
      <c r="F132" s="95">
        <v>0</v>
      </c>
    </row>
    <row r="133" spans="1:6" x14ac:dyDescent="0.25">
      <c r="A133" s="2" t="s">
        <v>5</v>
      </c>
      <c r="B133" s="2" t="s">
        <v>397</v>
      </c>
      <c r="C133" s="2" t="s">
        <v>398</v>
      </c>
      <c r="D133" s="3">
        <v>0</v>
      </c>
      <c r="E133" s="95">
        <v>0</v>
      </c>
      <c r="F133" s="95">
        <v>0</v>
      </c>
    </row>
    <row r="134" spans="1:6" x14ac:dyDescent="0.25">
      <c r="A134" s="2" t="s">
        <v>5</v>
      </c>
      <c r="B134" s="2" t="s">
        <v>400</v>
      </c>
      <c r="C134" s="2" t="s">
        <v>401</v>
      </c>
      <c r="D134" s="3">
        <v>0</v>
      </c>
      <c r="E134" s="95">
        <v>0</v>
      </c>
      <c r="F134" s="95">
        <v>0</v>
      </c>
    </row>
    <row r="135" spans="1:6" x14ac:dyDescent="0.25">
      <c r="A135" s="2" t="s">
        <v>5</v>
      </c>
      <c r="B135" s="2" t="s">
        <v>403</v>
      </c>
      <c r="C135" s="2" t="s">
        <v>404</v>
      </c>
      <c r="D135" s="3">
        <v>0</v>
      </c>
      <c r="E135" s="95">
        <v>0</v>
      </c>
      <c r="F135" s="95">
        <v>0</v>
      </c>
    </row>
    <row r="136" spans="1:6" x14ac:dyDescent="0.25">
      <c r="A136" s="2" t="s">
        <v>5</v>
      </c>
      <c r="B136" s="2" t="s">
        <v>406</v>
      </c>
      <c r="C136" s="2" t="s">
        <v>407</v>
      </c>
      <c r="D136" s="3">
        <v>0</v>
      </c>
      <c r="E136" s="95">
        <v>0</v>
      </c>
      <c r="F136" s="95">
        <v>0</v>
      </c>
    </row>
    <row r="137" spans="1:6" x14ac:dyDescent="0.25">
      <c r="A137" s="2" t="s">
        <v>5</v>
      </c>
      <c r="B137" s="2" t="s">
        <v>409</v>
      </c>
      <c r="C137" s="2" t="s">
        <v>410</v>
      </c>
      <c r="D137" s="3">
        <v>0</v>
      </c>
      <c r="E137" s="95">
        <v>0</v>
      </c>
      <c r="F137" s="95">
        <v>0</v>
      </c>
    </row>
    <row r="138" spans="1:6" x14ac:dyDescent="0.25">
      <c r="A138" s="2" t="s">
        <v>5</v>
      </c>
      <c r="B138" s="2" t="s">
        <v>412</v>
      </c>
      <c r="C138" s="2" t="s">
        <v>413</v>
      </c>
      <c r="D138" s="3">
        <v>0</v>
      </c>
      <c r="E138" s="95">
        <v>0</v>
      </c>
      <c r="F138" s="95">
        <v>0</v>
      </c>
    </row>
    <row r="139" spans="1:6" x14ac:dyDescent="0.25">
      <c r="A139" s="2" t="s">
        <v>5</v>
      </c>
      <c r="B139" s="2" t="s">
        <v>415</v>
      </c>
      <c r="C139" s="2" t="s">
        <v>416</v>
      </c>
      <c r="D139" s="3">
        <v>0</v>
      </c>
      <c r="E139" s="95">
        <v>0</v>
      </c>
      <c r="F139" s="95">
        <v>0</v>
      </c>
    </row>
    <row r="140" spans="1:6" x14ac:dyDescent="0.25">
      <c r="A140" s="2" t="s">
        <v>5</v>
      </c>
      <c r="B140" s="2" t="s">
        <v>418</v>
      </c>
      <c r="C140" s="2" t="s">
        <v>419</v>
      </c>
      <c r="D140" s="3">
        <v>0</v>
      </c>
      <c r="E140" s="95">
        <v>0</v>
      </c>
      <c r="F140" s="95">
        <v>0</v>
      </c>
    </row>
    <row r="141" spans="1:6" s="105" customFormat="1" x14ac:dyDescent="0.25">
      <c r="A141" s="103" t="s">
        <v>5</v>
      </c>
      <c r="B141" s="103" t="s">
        <v>421</v>
      </c>
      <c r="C141" s="103" t="s">
        <v>422</v>
      </c>
      <c r="D141" s="104">
        <v>0</v>
      </c>
      <c r="E141" s="111">
        <v>0</v>
      </c>
      <c r="F141" s="111">
        <v>0</v>
      </c>
    </row>
    <row r="142" spans="1:6" x14ac:dyDescent="0.25">
      <c r="A142" s="2" t="s">
        <v>5</v>
      </c>
      <c r="B142" s="2" t="s">
        <v>424</v>
      </c>
      <c r="C142" s="2" t="s">
        <v>392</v>
      </c>
      <c r="D142" s="3">
        <v>0</v>
      </c>
      <c r="E142" s="95">
        <v>0</v>
      </c>
      <c r="F142" s="95">
        <v>0</v>
      </c>
    </row>
    <row r="143" spans="1:6" x14ac:dyDescent="0.25">
      <c r="A143" s="2" t="s">
        <v>5</v>
      </c>
      <c r="B143" s="2" t="s">
        <v>426</v>
      </c>
      <c r="C143" s="2" t="s">
        <v>395</v>
      </c>
      <c r="D143" s="3">
        <v>0</v>
      </c>
      <c r="E143" s="95">
        <v>0</v>
      </c>
      <c r="F143" s="95">
        <v>0</v>
      </c>
    </row>
    <row r="144" spans="1:6" x14ac:dyDescent="0.25">
      <c r="A144" s="2" t="s">
        <v>5</v>
      </c>
      <c r="B144" s="2" t="s">
        <v>428</v>
      </c>
      <c r="C144" s="2" t="s">
        <v>398</v>
      </c>
      <c r="D144" s="3">
        <v>0</v>
      </c>
      <c r="E144" s="95">
        <v>0</v>
      </c>
      <c r="F144" s="95">
        <v>0</v>
      </c>
    </row>
    <row r="145" spans="1:6" x14ac:dyDescent="0.25">
      <c r="A145" s="2" t="s">
        <v>5</v>
      </c>
      <c r="B145" s="2" t="s">
        <v>430</v>
      </c>
      <c r="C145" s="2" t="s">
        <v>401</v>
      </c>
      <c r="D145" s="3">
        <v>0</v>
      </c>
      <c r="E145" s="95">
        <v>0</v>
      </c>
      <c r="F145" s="95">
        <v>0</v>
      </c>
    </row>
    <row r="146" spans="1:6" x14ac:dyDescent="0.25">
      <c r="A146" s="2" t="s">
        <v>5</v>
      </c>
      <c r="B146" s="2" t="s">
        <v>432</v>
      </c>
      <c r="C146" s="2" t="s">
        <v>404</v>
      </c>
      <c r="D146" s="3">
        <v>0</v>
      </c>
      <c r="E146" s="95">
        <v>0</v>
      </c>
      <c r="F146" s="95">
        <v>0</v>
      </c>
    </row>
    <row r="147" spans="1:6" x14ac:dyDescent="0.25">
      <c r="A147" s="2" t="s">
        <v>5</v>
      </c>
      <c r="B147" s="2" t="s">
        <v>434</v>
      </c>
      <c r="C147" s="2" t="s">
        <v>407</v>
      </c>
      <c r="D147" s="3">
        <v>0</v>
      </c>
      <c r="E147" s="95">
        <v>0</v>
      </c>
      <c r="F147" s="95">
        <v>0</v>
      </c>
    </row>
    <row r="148" spans="1:6" x14ac:dyDescent="0.25">
      <c r="A148" s="2" t="s">
        <v>5</v>
      </c>
      <c r="B148" s="2" t="s">
        <v>436</v>
      </c>
      <c r="C148" s="2" t="s">
        <v>410</v>
      </c>
      <c r="D148" s="3">
        <v>0</v>
      </c>
      <c r="E148" s="95">
        <v>0</v>
      </c>
      <c r="F148" s="95">
        <v>0</v>
      </c>
    </row>
    <row r="149" spans="1:6" x14ac:dyDescent="0.25">
      <c r="A149" s="2" t="s">
        <v>5</v>
      </c>
      <c r="B149" s="2" t="s">
        <v>438</v>
      </c>
      <c r="C149" s="2" t="s">
        <v>413</v>
      </c>
      <c r="D149" s="3">
        <v>0</v>
      </c>
      <c r="E149" s="95">
        <v>0</v>
      </c>
      <c r="F149" s="95">
        <v>0</v>
      </c>
    </row>
    <row r="150" spans="1:6" x14ac:dyDescent="0.25">
      <c r="A150" s="2" t="s">
        <v>5</v>
      </c>
      <c r="B150" s="2" t="s">
        <v>440</v>
      </c>
      <c r="C150" s="2" t="s">
        <v>441</v>
      </c>
      <c r="D150" s="3">
        <v>0</v>
      </c>
      <c r="E150" s="95">
        <v>0</v>
      </c>
      <c r="F150" s="95">
        <v>0</v>
      </c>
    </row>
    <row r="151" spans="1:6" x14ac:dyDescent="0.25">
      <c r="A151" s="2" t="s">
        <v>5</v>
      </c>
      <c r="B151" s="2" t="s">
        <v>443</v>
      </c>
      <c r="C151" s="2" t="s">
        <v>419</v>
      </c>
      <c r="D151" s="3">
        <v>0</v>
      </c>
      <c r="E151" s="95">
        <v>0</v>
      </c>
      <c r="F151" s="95">
        <v>0</v>
      </c>
    </row>
    <row r="152" spans="1:6" s="1" customFormat="1" x14ac:dyDescent="0.25">
      <c r="A152" s="81" t="s">
        <v>5</v>
      </c>
      <c r="B152" s="81" t="s">
        <v>445</v>
      </c>
      <c r="C152" s="81" t="s">
        <v>446</v>
      </c>
      <c r="D152" s="13">
        <v>29501810</v>
      </c>
      <c r="E152" s="96">
        <f>E153+E154+E155+E156+E157+E158+E159+E160+E161+E162</f>
        <v>14750905</v>
      </c>
      <c r="F152" s="96">
        <f>F153+F154+F155+F156+F157+F158+F159+F160+F161+F162</f>
        <v>15950612</v>
      </c>
    </row>
    <row r="153" spans="1:6" x14ac:dyDescent="0.25">
      <c r="A153" s="2" t="s">
        <v>5</v>
      </c>
      <c r="B153" s="2" t="s">
        <v>448</v>
      </c>
      <c r="C153" s="2" t="s">
        <v>392</v>
      </c>
      <c r="D153" s="3">
        <v>0</v>
      </c>
      <c r="E153" s="95">
        <v>0</v>
      </c>
      <c r="F153" s="95">
        <v>0</v>
      </c>
    </row>
    <row r="154" spans="1:6" x14ac:dyDescent="0.25">
      <c r="A154" s="2" t="s">
        <v>5</v>
      </c>
      <c r="B154" s="2" t="s">
        <v>450</v>
      </c>
      <c r="C154" s="2" t="s">
        <v>395</v>
      </c>
      <c r="D154" s="3">
        <v>0</v>
      </c>
      <c r="E154" s="95">
        <v>0</v>
      </c>
      <c r="F154" s="95">
        <v>0</v>
      </c>
    </row>
    <row r="155" spans="1:6" x14ac:dyDescent="0.25">
      <c r="A155" s="2" t="s">
        <v>5</v>
      </c>
      <c r="B155" s="2" t="s">
        <v>452</v>
      </c>
      <c r="C155" s="2" t="s">
        <v>398</v>
      </c>
      <c r="D155" s="3">
        <v>0</v>
      </c>
      <c r="E155" s="95">
        <v>0</v>
      </c>
      <c r="F155" s="95">
        <v>0</v>
      </c>
    </row>
    <row r="156" spans="1:6" x14ac:dyDescent="0.25">
      <c r="A156" s="2" t="s">
        <v>5</v>
      </c>
      <c r="B156" s="2" t="s">
        <v>454</v>
      </c>
      <c r="C156" s="2" t="s">
        <v>401</v>
      </c>
      <c r="D156" s="3">
        <v>0</v>
      </c>
      <c r="E156" s="95">
        <v>0</v>
      </c>
      <c r="F156" s="95">
        <v>0</v>
      </c>
    </row>
    <row r="157" spans="1:6" x14ac:dyDescent="0.25">
      <c r="A157" s="2" t="s">
        <v>5</v>
      </c>
      <c r="B157" s="2" t="s">
        <v>456</v>
      </c>
      <c r="C157" s="2" t="s">
        <v>404</v>
      </c>
      <c r="D157" s="3">
        <v>0</v>
      </c>
      <c r="E157" s="95">
        <v>0</v>
      </c>
      <c r="F157" s="95">
        <v>0</v>
      </c>
    </row>
    <row r="158" spans="1:6" x14ac:dyDescent="0.25">
      <c r="A158" s="2" t="s">
        <v>5</v>
      </c>
      <c r="B158" s="2" t="s">
        <v>458</v>
      </c>
      <c r="C158" s="2" t="s">
        <v>407</v>
      </c>
      <c r="D158" s="3">
        <v>0</v>
      </c>
      <c r="E158" s="95">
        <v>0</v>
      </c>
      <c r="F158" s="95">
        <v>0</v>
      </c>
    </row>
    <row r="159" spans="1:6" x14ac:dyDescent="0.25">
      <c r="A159" s="2" t="s">
        <v>5</v>
      </c>
      <c r="B159" s="2" t="s">
        <v>460</v>
      </c>
      <c r="C159" s="2" t="s">
        <v>410</v>
      </c>
      <c r="D159" s="3">
        <v>0</v>
      </c>
      <c r="E159" s="95">
        <v>0</v>
      </c>
      <c r="F159" s="95">
        <v>681440</v>
      </c>
    </row>
    <row r="160" spans="1:6" x14ac:dyDescent="0.25">
      <c r="A160" s="2" t="s">
        <v>5</v>
      </c>
      <c r="B160" s="2" t="s">
        <v>462</v>
      </c>
      <c r="C160" s="2" t="s">
        <v>413</v>
      </c>
      <c r="D160" s="3">
        <v>29501810</v>
      </c>
      <c r="E160" s="95">
        <f>D160/12*6</f>
        <v>14750905</v>
      </c>
      <c r="F160" s="95">
        <v>15269172</v>
      </c>
    </row>
    <row r="161" spans="1:6" x14ac:dyDescent="0.25">
      <c r="A161" s="2" t="s">
        <v>5</v>
      </c>
      <c r="B161" s="2" t="s">
        <v>464</v>
      </c>
      <c r="C161" s="2" t="s">
        <v>441</v>
      </c>
      <c r="D161" s="3">
        <v>0</v>
      </c>
      <c r="E161" s="95">
        <v>0</v>
      </c>
      <c r="F161" s="95">
        <v>0</v>
      </c>
    </row>
    <row r="162" spans="1:6" x14ac:dyDescent="0.25">
      <c r="A162" s="2" t="s">
        <v>5</v>
      </c>
      <c r="B162" s="2" t="s">
        <v>466</v>
      </c>
      <c r="C162" s="2" t="s">
        <v>419</v>
      </c>
      <c r="D162" s="3">
        <v>0</v>
      </c>
      <c r="E162" s="95">
        <v>0</v>
      </c>
      <c r="F162" s="95">
        <v>0</v>
      </c>
    </row>
    <row r="163" spans="1:6" x14ac:dyDescent="0.25">
      <c r="A163" s="2" t="s">
        <v>5</v>
      </c>
      <c r="B163" s="2" t="s">
        <v>468</v>
      </c>
      <c r="C163" s="2" t="s">
        <v>469</v>
      </c>
      <c r="D163" s="3">
        <v>0</v>
      </c>
      <c r="E163" s="95">
        <v>0</v>
      </c>
      <c r="F163" s="95">
        <v>0</v>
      </c>
    </row>
    <row r="164" spans="1:6" x14ac:dyDescent="0.25">
      <c r="A164" s="2" t="s">
        <v>5</v>
      </c>
      <c r="B164" s="2" t="s">
        <v>471</v>
      </c>
      <c r="C164" s="2" t="s">
        <v>472</v>
      </c>
      <c r="D164" s="3">
        <v>0</v>
      </c>
      <c r="E164" s="95">
        <v>0</v>
      </c>
      <c r="F164" s="95">
        <v>0</v>
      </c>
    </row>
    <row r="165" spans="1:6" x14ac:dyDescent="0.25">
      <c r="A165" s="2" t="s">
        <v>5</v>
      </c>
      <c r="B165" s="2" t="s">
        <v>474</v>
      </c>
      <c r="C165" s="2" t="s">
        <v>475</v>
      </c>
      <c r="D165" s="3">
        <v>0</v>
      </c>
      <c r="E165" s="95">
        <v>0</v>
      </c>
      <c r="F165" s="95">
        <v>0</v>
      </c>
    </row>
    <row r="166" spans="1:6" x14ac:dyDescent="0.25">
      <c r="A166" s="2" t="s">
        <v>5</v>
      </c>
      <c r="B166" s="2" t="s">
        <v>477</v>
      </c>
      <c r="C166" s="2" t="s">
        <v>478</v>
      </c>
      <c r="D166" s="3">
        <v>0</v>
      </c>
      <c r="E166" s="95">
        <v>0</v>
      </c>
      <c r="F166" s="95">
        <v>0</v>
      </c>
    </row>
    <row r="167" spans="1:6" x14ac:dyDescent="0.25">
      <c r="A167" s="2" t="s">
        <v>5</v>
      </c>
      <c r="B167" s="2" t="s">
        <v>480</v>
      </c>
      <c r="C167" s="2" t="s">
        <v>481</v>
      </c>
      <c r="D167" s="3">
        <v>0</v>
      </c>
      <c r="E167" s="95">
        <v>0</v>
      </c>
      <c r="F167" s="95">
        <v>0</v>
      </c>
    </row>
    <row r="168" spans="1:6" x14ac:dyDescent="0.25">
      <c r="A168" s="2" t="s">
        <v>5</v>
      </c>
      <c r="B168" s="2" t="s">
        <v>483</v>
      </c>
      <c r="C168" s="2" t="s">
        <v>484</v>
      </c>
      <c r="D168" s="3">
        <v>0</v>
      </c>
      <c r="E168" s="95">
        <v>0</v>
      </c>
      <c r="F168" s="95">
        <v>0</v>
      </c>
    </row>
    <row r="169" spans="1:6" x14ac:dyDescent="0.25">
      <c r="A169" s="2" t="s">
        <v>5</v>
      </c>
      <c r="B169" s="2" t="s">
        <v>486</v>
      </c>
      <c r="C169" s="2" t="s">
        <v>487</v>
      </c>
      <c r="D169" s="3">
        <v>0</v>
      </c>
      <c r="E169" s="95">
        <v>0</v>
      </c>
      <c r="F169" s="95">
        <v>0</v>
      </c>
    </row>
    <row r="170" spans="1:6" x14ac:dyDescent="0.25">
      <c r="A170" s="2" t="s">
        <v>5</v>
      </c>
      <c r="B170" s="2" t="s">
        <v>489</v>
      </c>
      <c r="C170" s="2" t="s">
        <v>490</v>
      </c>
      <c r="D170" s="3">
        <v>0</v>
      </c>
      <c r="E170" s="95">
        <v>0</v>
      </c>
      <c r="F170" s="95">
        <v>0</v>
      </c>
    </row>
    <row r="171" spans="1:6" x14ac:dyDescent="0.25">
      <c r="A171" s="2" t="s">
        <v>5</v>
      </c>
      <c r="B171" s="2" t="s">
        <v>492</v>
      </c>
      <c r="C171" s="2" t="s">
        <v>493</v>
      </c>
      <c r="D171" s="3">
        <v>0</v>
      </c>
      <c r="E171" s="95">
        <v>0</v>
      </c>
      <c r="F171" s="95">
        <v>0</v>
      </c>
    </row>
    <row r="172" spans="1:6" x14ac:dyDescent="0.25">
      <c r="A172" s="2" t="s">
        <v>5</v>
      </c>
      <c r="B172" s="2" t="s">
        <v>495</v>
      </c>
      <c r="C172" s="2" t="s">
        <v>496</v>
      </c>
      <c r="D172" s="3">
        <v>0</v>
      </c>
      <c r="E172" s="95">
        <v>0</v>
      </c>
      <c r="F172" s="95">
        <v>0</v>
      </c>
    </row>
    <row r="173" spans="1:6" x14ac:dyDescent="0.25">
      <c r="A173" s="2" t="s">
        <v>5</v>
      </c>
      <c r="B173" s="2" t="s">
        <v>498</v>
      </c>
      <c r="C173" s="2" t="s">
        <v>499</v>
      </c>
      <c r="D173" s="3">
        <v>0</v>
      </c>
      <c r="E173" s="95">
        <v>0</v>
      </c>
      <c r="F173" s="95">
        <v>0</v>
      </c>
    </row>
    <row r="174" spans="1:6" x14ac:dyDescent="0.25">
      <c r="A174" s="2" t="s">
        <v>5</v>
      </c>
      <c r="B174" s="2" t="s">
        <v>501</v>
      </c>
      <c r="C174" s="2" t="s">
        <v>502</v>
      </c>
      <c r="D174" s="3">
        <v>0</v>
      </c>
      <c r="E174" s="95">
        <v>0</v>
      </c>
      <c r="F174" s="95">
        <v>0</v>
      </c>
    </row>
    <row r="175" spans="1:6" x14ac:dyDescent="0.25">
      <c r="A175" s="2" t="s">
        <v>5</v>
      </c>
      <c r="B175" s="2" t="s">
        <v>504</v>
      </c>
      <c r="C175" s="2" t="s">
        <v>505</v>
      </c>
      <c r="D175" s="3">
        <v>0</v>
      </c>
      <c r="E175" s="95">
        <v>0</v>
      </c>
      <c r="F175" s="95">
        <v>0</v>
      </c>
    </row>
    <row r="176" spans="1:6" x14ac:dyDescent="0.25">
      <c r="A176" s="2" t="s">
        <v>5</v>
      </c>
      <c r="B176" s="2" t="s">
        <v>507</v>
      </c>
      <c r="C176" s="2" t="s">
        <v>508</v>
      </c>
      <c r="D176" s="3">
        <v>0</v>
      </c>
      <c r="E176" s="95">
        <v>0</v>
      </c>
      <c r="F176" s="95">
        <v>0</v>
      </c>
    </row>
    <row r="177" spans="1:6" x14ac:dyDescent="0.25">
      <c r="A177" s="2" t="s">
        <v>5</v>
      </c>
      <c r="B177" s="2" t="s">
        <v>510</v>
      </c>
      <c r="C177" s="2" t="s">
        <v>511</v>
      </c>
      <c r="D177" s="3">
        <v>0</v>
      </c>
      <c r="E177" s="95">
        <v>0</v>
      </c>
      <c r="F177" s="95">
        <v>0</v>
      </c>
    </row>
    <row r="178" spans="1:6" x14ac:dyDescent="0.25">
      <c r="A178" s="2" t="s">
        <v>5</v>
      </c>
      <c r="B178" s="2" t="s">
        <v>513</v>
      </c>
      <c r="C178" s="2" t="s">
        <v>514</v>
      </c>
      <c r="D178" s="3">
        <v>0</v>
      </c>
      <c r="E178" s="95">
        <v>0</v>
      </c>
      <c r="F178" s="95">
        <v>0</v>
      </c>
    </row>
    <row r="179" spans="1:6" x14ac:dyDescent="0.25">
      <c r="A179" s="2" t="s">
        <v>5</v>
      </c>
      <c r="B179" s="2" t="s">
        <v>516</v>
      </c>
      <c r="C179" s="2" t="s">
        <v>517</v>
      </c>
      <c r="D179" s="3">
        <v>0</v>
      </c>
      <c r="E179" s="95">
        <v>0</v>
      </c>
      <c r="F179" s="95">
        <v>0</v>
      </c>
    </row>
    <row r="180" spans="1:6" s="1" customFormat="1" x14ac:dyDescent="0.25">
      <c r="A180" s="81" t="s">
        <v>5</v>
      </c>
      <c r="B180" s="81" t="s">
        <v>519</v>
      </c>
      <c r="C180" s="81" t="s">
        <v>520</v>
      </c>
      <c r="D180" s="13">
        <v>300000</v>
      </c>
      <c r="E180" s="96">
        <f>E181+E182+E183+E184+E185+E186+E187+E188+E189+E190</f>
        <v>0</v>
      </c>
      <c r="F180" s="96">
        <f>F181+F182+F183+F184+F185+F186+F187+F188+F189+F190</f>
        <v>280000</v>
      </c>
    </row>
    <row r="181" spans="1:6" x14ac:dyDescent="0.25">
      <c r="A181" s="2" t="s">
        <v>5</v>
      </c>
      <c r="B181" s="2" t="s">
        <v>522</v>
      </c>
      <c r="C181" s="2" t="s">
        <v>478</v>
      </c>
      <c r="D181" s="3">
        <v>0</v>
      </c>
      <c r="E181" s="95">
        <v>0</v>
      </c>
      <c r="F181" s="95">
        <v>0</v>
      </c>
    </row>
    <row r="182" spans="1:6" x14ac:dyDescent="0.25">
      <c r="A182" s="2" t="s">
        <v>5</v>
      </c>
      <c r="B182" s="2" t="s">
        <v>524</v>
      </c>
      <c r="C182" s="2" t="s">
        <v>481</v>
      </c>
      <c r="D182" s="3">
        <v>150000</v>
      </c>
      <c r="E182" s="95">
        <v>0</v>
      </c>
      <c r="F182" s="95">
        <v>0</v>
      </c>
    </row>
    <row r="183" spans="1:6" x14ac:dyDescent="0.25">
      <c r="A183" s="2" t="s">
        <v>5</v>
      </c>
      <c r="B183" s="2" t="s">
        <v>526</v>
      </c>
      <c r="C183" s="2" t="s">
        <v>484</v>
      </c>
      <c r="D183" s="3">
        <v>150000</v>
      </c>
      <c r="E183" s="95">
        <v>0</v>
      </c>
      <c r="F183" s="95">
        <v>280000</v>
      </c>
    </row>
    <row r="184" spans="1:6" x14ac:dyDescent="0.25">
      <c r="A184" s="2" t="s">
        <v>5</v>
      </c>
      <c r="B184" s="2" t="s">
        <v>528</v>
      </c>
      <c r="C184" s="2" t="s">
        <v>487</v>
      </c>
      <c r="D184" s="3">
        <v>0</v>
      </c>
      <c r="E184" s="95">
        <f t="shared" ref="E184:E190" si="4">D184/12*6</f>
        <v>0</v>
      </c>
      <c r="F184" s="95">
        <v>0</v>
      </c>
    </row>
    <row r="185" spans="1:6" x14ac:dyDescent="0.25">
      <c r="A185" s="2" t="s">
        <v>5</v>
      </c>
      <c r="B185" s="2" t="s">
        <v>530</v>
      </c>
      <c r="C185" s="2" t="s">
        <v>490</v>
      </c>
      <c r="D185" s="3">
        <v>0</v>
      </c>
      <c r="E185" s="95">
        <f t="shared" si="4"/>
        <v>0</v>
      </c>
      <c r="F185" s="95">
        <v>0</v>
      </c>
    </row>
    <row r="186" spans="1:6" x14ac:dyDescent="0.25">
      <c r="A186" s="2" t="s">
        <v>5</v>
      </c>
      <c r="B186" s="2" t="s">
        <v>532</v>
      </c>
      <c r="C186" s="2" t="s">
        <v>533</v>
      </c>
      <c r="D186" s="3">
        <v>0</v>
      </c>
      <c r="E186" s="95">
        <f t="shared" si="4"/>
        <v>0</v>
      </c>
      <c r="F186" s="95">
        <v>0</v>
      </c>
    </row>
    <row r="187" spans="1:6" x14ac:dyDescent="0.25">
      <c r="A187" s="2" t="s">
        <v>5</v>
      </c>
      <c r="B187" s="2" t="s">
        <v>535</v>
      </c>
      <c r="C187" s="2" t="s">
        <v>536</v>
      </c>
      <c r="D187" s="3">
        <v>0</v>
      </c>
      <c r="E187" s="95">
        <f t="shared" si="4"/>
        <v>0</v>
      </c>
      <c r="F187" s="95">
        <v>0</v>
      </c>
    </row>
    <row r="188" spans="1:6" x14ac:dyDescent="0.25">
      <c r="A188" s="2" t="s">
        <v>5</v>
      </c>
      <c r="B188" s="2" t="s">
        <v>538</v>
      </c>
      <c r="C188" s="2" t="s">
        <v>499</v>
      </c>
      <c r="D188" s="3">
        <v>0</v>
      </c>
      <c r="E188" s="95">
        <f t="shared" si="4"/>
        <v>0</v>
      </c>
      <c r="F188" s="95">
        <v>0</v>
      </c>
    </row>
    <row r="189" spans="1:6" x14ac:dyDescent="0.25">
      <c r="A189" s="2" t="s">
        <v>5</v>
      </c>
      <c r="B189" s="2" t="s">
        <v>540</v>
      </c>
      <c r="C189" s="2" t="s">
        <v>505</v>
      </c>
      <c r="D189" s="3">
        <v>0</v>
      </c>
      <c r="E189" s="95">
        <f t="shared" si="4"/>
        <v>0</v>
      </c>
      <c r="F189" s="95">
        <v>0</v>
      </c>
    </row>
    <row r="190" spans="1:6" x14ac:dyDescent="0.25">
      <c r="A190" s="2" t="s">
        <v>5</v>
      </c>
      <c r="B190" s="2" t="s">
        <v>542</v>
      </c>
      <c r="C190" s="2" t="s">
        <v>508</v>
      </c>
      <c r="D190" s="3">
        <v>0</v>
      </c>
      <c r="E190" s="95">
        <f t="shared" si="4"/>
        <v>0</v>
      </c>
      <c r="F190" s="95">
        <v>0</v>
      </c>
    </row>
    <row r="191" spans="1:6" s="105" customFormat="1" x14ac:dyDescent="0.25">
      <c r="A191" s="103" t="s">
        <v>5</v>
      </c>
      <c r="B191" s="103" t="s">
        <v>544</v>
      </c>
      <c r="C191" s="103" t="s">
        <v>545</v>
      </c>
      <c r="D191" s="104">
        <v>0</v>
      </c>
      <c r="E191" s="111">
        <v>0</v>
      </c>
      <c r="F191" s="111">
        <v>0</v>
      </c>
    </row>
    <row r="192" spans="1:6" s="1" customFormat="1" x14ac:dyDescent="0.25">
      <c r="A192" s="81" t="s">
        <v>5</v>
      </c>
      <c r="B192" s="81" t="s">
        <v>547</v>
      </c>
      <c r="C192" s="81" t="s">
        <v>548</v>
      </c>
      <c r="D192" s="13">
        <v>29801810</v>
      </c>
      <c r="E192" s="96">
        <f>E152+E165+E180+E128</f>
        <v>14750905</v>
      </c>
      <c r="F192" s="96">
        <f>F152+F165+F180+F128</f>
        <v>16522734</v>
      </c>
    </row>
    <row r="193" spans="1:7" x14ac:dyDescent="0.25">
      <c r="A193" s="2" t="s">
        <v>5</v>
      </c>
      <c r="B193" s="2" t="s">
        <v>550</v>
      </c>
      <c r="C193" s="2" t="s">
        <v>551</v>
      </c>
      <c r="D193" s="3">
        <v>0</v>
      </c>
      <c r="E193" s="95">
        <v>0</v>
      </c>
      <c r="F193" s="95">
        <v>0</v>
      </c>
    </row>
    <row r="194" spans="1:7" x14ac:dyDescent="0.25">
      <c r="A194" s="2" t="s">
        <v>5</v>
      </c>
      <c r="B194" s="2" t="s">
        <v>553</v>
      </c>
      <c r="C194" s="2" t="s">
        <v>554</v>
      </c>
      <c r="D194" s="3">
        <v>0</v>
      </c>
      <c r="E194" s="95">
        <v>0</v>
      </c>
      <c r="F194" s="95">
        <v>0</v>
      </c>
    </row>
    <row r="195" spans="1:7" x14ac:dyDescent="0.25">
      <c r="A195" s="2" t="s">
        <v>5</v>
      </c>
      <c r="B195" s="2" t="s">
        <v>556</v>
      </c>
      <c r="C195" s="2" t="s">
        <v>557</v>
      </c>
      <c r="D195" s="3">
        <v>0</v>
      </c>
      <c r="E195" s="95">
        <v>0</v>
      </c>
      <c r="F195" s="95">
        <v>0</v>
      </c>
    </row>
    <row r="196" spans="1:7" x14ac:dyDescent="0.25">
      <c r="A196" s="2" t="s">
        <v>5</v>
      </c>
      <c r="B196" s="2" t="s">
        <v>559</v>
      </c>
      <c r="C196" s="2" t="s">
        <v>560</v>
      </c>
      <c r="D196" s="3">
        <v>0</v>
      </c>
      <c r="E196" s="95">
        <v>0</v>
      </c>
      <c r="F196" s="95">
        <v>0</v>
      </c>
    </row>
    <row r="197" spans="1:7" x14ac:dyDescent="0.25">
      <c r="A197" s="2" t="s">
        <v>5</v>
      </c>
      <c r="B197" s="2" t="s">
        <v>562</v>
      </c>
      <c r="C197" s="2" t="s">
        <v>563</v>
      </c>
      <c r="D197" s="3">
        <v>400000</v>
      </c>
      <c r="E197" s="95">
        <f>D197/12*6</f>
        <v>200000</v>
      </c>
      <c r="F197" s="95">
        <v>0</v>
      </c>
    </row>
    <row r="198" spans="1:7" x14ac:dyDescent="0.25">
      <c r="A198" s="2" t="s">
        <v>5</v>
      </c>
      <c r="B198" s="2" t="s">
        <v>565</v>
      </c>
      <c r="C198" s="2" t="s">
        <v>566</v>
      </c>
      <c r="D198" s="3">
        <v>0</v>
      </c>
      <c r="E198" s="95">
        <f t="shared" ref="E198:E200" si="5">D198/12*6</f>
        <v>0</v>
      </c>
      <c r="F198" s="95">
        <v>0</v>
      </c>
    </row>
    <row r="199" spans="1:7" x14ac:dyDescent="0.25">
      <c r="A199" s="2" t="s">
        <v>5</v>
      </c>
      <c r="B199" s="2" t="s">
        <v>568</v>
      </c>
      <c r="C199" s="2" t="s">
        <v>569</v>
      </c>
      <c r="D199" s="3">
        <v>0</v>
      </c>
      <c r="E199" s="95">
        <f t="shared" si="5"/>
        <v>0</v>
      </c>
      <c r="F199" s="95">
        <v>0</v>
      </c>
    </row>
    <row r="200" spans="1:7" x14ac:dyDescent="0.25">
      <c r="A200" s="2" t="s">
        <v>5</v>
      </c>
      <c r="B200" s="2" t="s">
        <v>571</v>
      </c>
      <c r="C200" s="2" t="s">
        <v>572</v>
      </c>
      <c r="D200" s="3">
        <v>135000</v>
      </c>
      <c r="E200" s="95">
        <f t="shared" si="5"/>
        <v>67500</v>
      </c>
      <c r="F200" s="95">
        <v>0</v>
      </c>
    </row>
    <row r="201" spans="1:7" s="1" customFormat="1" x14ac:dyDescent="0.25">
      <c r="A201" s="81" t="s">
        <v>5</v>
      </c>
      <c r="B201" s="81" t="s">
        <v>574</v>
      </c>
      <c r="C201" s="81" t="s">
        <v>575</v>
      </c>
      <c r="D201" s="13">
        <v>535000</v>
      </c>
      <c r="E201" s="96">
        <f>E193+E194+E195+E196+E197+E198+E199+E200</f>
        <v>267500</v>
      </c>
      <c r="F201" s="96">
        <f>F193+F194+F195+F196+F197+F198+F199+F200</f>
        <v>0</v>
      </c>
    </row>
    <row r="202" spans="1:7" x14ac:dyDescent="0.25">
      <c r="A202" s="2" t="s">
        <v>5</v>
      </c>
      <c r="B202" s="2" t="s">
        <v>577</v>
      </c>
      <c r="C202" s="2" t="s">
        <v>578</v>
      </c>
      <c r="D202" s="3">
        <v>10000000</v>
      </c>
      <c r="E202" s="95">
        <f>D202/12*6+8844900</f>
        <v>13844900</v>
      </c>
      <c r="F202" s="95">
        <v>9606826</v>
      </c>
      <c r="G202" t="s">
        <v>942</v>
      </c>
    </row>
    <row r="203" spans="1:7" x14ac:dyDescent="0.25">
      <c r="A203" s="2" t="s">
        <v>5</v>
      </c>
      <c r="B203" s="2" t="s">
        <v>580</v>
      </c>
      <c r="C203" s="2" t="s">
        <v>581</v>
      </c>
      <c r="D203" s="3">
        <v>0</v>
      </c>
      <c r="E203" s="95">
        <f t="shared" ref="E203:E204" si="6">D203/12*6</f>
        <v>0</v>
      </c>
      <c r="F203" s="95">
        <v>0</v>
      </c>
    </row>
    <row r="204" spans="1:7" x14ac:dyDescent="0.25">
      <c r="A204" s="2" t="s">
        <v>5</v>
      </c>
      <c r="B204" s="2" t="s">
        <v>583</v>
      </c>
      <c r="C204" s="2" t="s">
        <v>584</v>
      </c>
      <c r="D204" s="3">
        <v>0</v>
      </c>
      <c r="E204" s="95">
        <f t="shared" si="6"/>
        <v>0</v>
      </c>
      <c r="F204" s="95">
        <v>0</v>
      </c>
    </row>
    <row r="205" spans="1:7" x14ac:dyDescent="0.25">
      <c r="A205" s="2" t="s">
        <v>5</v>
      </c>
      <c r="B205" s="2" t="s">
        <v>586</v>
      </c>
      <c r="C205" s="2" t="s">
        <v>587</v>
      </c>
      <c r="D205" s="3">
        <v>2700000</v>
      </c>
      <c r="E205" s="95">
        <f>D205/12*6+2388123</f>
        <v>3738123</v>
      </c>
      <c r="F205" s="95">
        <v>2593841</v>
      </c>
    </row>
    <row r="206" spans="1:7" s="1" customFormat="1" x14ac:dyDescent="0.25">
      <c r="A206" s="81" t="s">
        <v>5</v>
      </c>
      <c r="B206" s="81" t="s">
        <v>589</v>
      </c>
      <c r="C206" s="81" t="s">
        <v>590</v>
      </c>
      <c r="D206" s="13">
        <v>12700000</v>
      </c>
      <c r="E206" s="96">
        <f>E202+E203+E204+E205</f>
        <v>17583023</v>
      </c>
      <c r="F206" s="96">
        <f>F202+F203+F204+F205</f>
        <v>12200667</v>
      </c>
    </row>
    <row r="207" spans="1:7" x14ac:dyDescent="0.25">
      <c r="A207" s="2" t="s">
        <v>5</v>
      </c>
      <c r="B207" s="2" t="s">
        <v>592</v>
      </c>
      <c r="C207" s="2" t="s">
        <v>593</v>
      </c>
      <c r="D207" s="3">
        <v>0</v>
      </c>
      <c r="E207" s="95">
        <v>0</v>
      </c>
      <c r="F207" s="95">
        <v>0</v>
      </c>
    </row>
    <row r="208" spans="1:7" x14ac:dyDescent="0.25">
      <c r="A208" s="2" t="s">
        <v>5</v>
      </c>
      <c r="B208" s="2" t="s">
        <v>595</v>
      </c>
      <c r="C208" s="2" t="s">
        <v>596</v>
      </c>
      <c r="D208" s="3">
        <v>0</v>
      </c>
      <c r="E208" s="95">
        <v>0</v>
      </c>
      <c r="F208" s="95">
        <v>0</v>
      </c>
    </row>
    <row r="209" spans="1:6" x14ac:dyDescent="0.25">
      <c r="A209" s="2" t="s">
        <v>5</v>
      </c>
      <c r="B209" s="2" t="s">
        <v>598</v>
      </c>
      <c r="C209" s="2" t="s">
        <v>392</v>
      </c>
      <c r="D209" s="3">
        <v>0</v>
      </c>
      <c r="E209" s="95">
        <v>0</v>
      </c>
      <c r="F209" s="95">
        <v>0</v>
      </c>
    </row>
    <row r="210" spans="1:6" x14ac:dyDescent="0.25">
      <c r="A210" s="2" t="s">
        <v>5</v>
      </c>
      <c r="B210" s="2" t="s">
        <v>600</v>
      </c>
      <c r="C210" s="2" t="s">
        <v>395</v>
      </c>
      <c r="D210" s="3">
        <v>0</v>
      </c>
      <c r="E210" s="95">
        <v>0</v>
      </c>
      <c r="F210" s="95">
        <v>0</v>
      </c>
    </row>
    <row r="211" spans="1:6" x14ac:dyDescent="0.25">
      <c r="A211" s="2" t="s">
        <v>5</v>
      </c>
      <c r="B211" s="2" t="s">
        <v>602</v>
      </c>
      <c r="C211" s="2" t="s">
        <v>398</v>
      </c>
      <c r="D211" s="3">
        <v>0</v>
      </c>
      <c r="E211" s="95">
        <v>0</v>
      </c>
      <c r="F211" s="95">
        <v>0</v>
      </c>
    </row>
    <row r="212" spans="1:6" x14ac:dyDescent="0.25">
      <c r="A212" s="2" t="s">
        <v>5</v>
      </c>
      <c r="B212" s="2" t="s">
        <v>604</v>
      </c>
      <c r="C212" s="2" t="s">
        <v>401</v>
      </c>
      <c r="D212" s="3">
        <v>0</v>
      </c>
      <c r="E212" s="95">
        <v>0</v>
      </c>
      <c r="F212" s="95">
        <v>0</v>
      </c>
    </row>
    <row r="213" spans="1:6" x14ac:dyDescent="0.25">
      <c r="A213" s="2" t="s">
        <v>5</v>
      </c>
      <c r="B213" s="2" t="s">
        <v>606</v>
      </c>
      <c r="C213" s="2" t="s">
        <v>404</v>
      </c>
      <c r="D213" s="3">
        <v>0</v>
      </c>
      <c r="E213" s="95">
        <v>0</v>
      </c>
      <c r="F213" s="95">
        <v>0</v>
      </c>
    </row>
    <row r="214" spans="1:6" x14ac:dyDescent="0.25">
      <c r="A214" s="2" t="s">
        <v>5</v>
      </c>
      <c r="B214" s="2" t="s">
        <v>608</v>
      </c>
      <c r="C214" s="2" t="s">
        <v>407</v>
      </c>
      <c r="D214" s="3">
        <v>0</v>
      </c>
      <c r="E214" s="95">
        <v>0</v>
      </c>
      <c r="F214" s="95">
        <v>0</v>
      </c>
    </row>
    <row r="215" spans="1:6" x14ac:dyDescent="0.25">
      <c r="A215" s="2" t="s">
        <v>5</v>
      </c>
      <c r="B215" s="2" t="s">
        <v>610</v>
      </c>
      <c r="C215" s="2" t="s">
        <v>611</v>
      </c>
      <c r="D215" s="3">
        <v>0</v>
      </c>
      <c r="E215" s="95">
        <v>0</v>
      </c>
      <c r="F215" s="95">
        <v>0</v>
      </c>
    </row>
    <row r="216" spans="1:6" x14ac:dyDescent="0.25">
      <c r="A216" s="2" t="s">
        <v>5</v>
      </c>
      <c r="B216" s="2" t="s">
        <v>613</v>
      </c>
      <c r="C216" s="2" t="s">
        <v>413</v>
      </c>
      <c r="D216" s="3">
        <v>0</v>
      </c>
      <c r="E216" s="95">
        <v>0</v>
      </c>
      <c r="F216" s="95">
        <v>0</v>
      </c>
    </row>
    <row r="217" spans="1:6" x14ac:dyDescent="0.25">
      <c r="A217" s="2" t="s">
        <v>5</v>
      </c>
      <c r="B217" s="2" t="s">
        <v>615</v>
      </c>
      <c r="C217" s="2" t="s">
        <v>441</v>
      </c>
      <c r="D217" s="3">
        <v>0</v>
      </c>
      <c r="E217" s="95">
        <v>0</v>
      </c>
      <c r="F217" s="95">
        <v>0</v>
      </c>
    </row>
    <row r="218" spans="1:6" x14ac:dyDescent="0.25">
      <c r="A218" s="2" t="s">
        <v>5</v>
      </c>
      <c r="B218" s="2" t="s">
        <v>617</v>
      </c>
      <c r="C218" s="2" t="s">
        <v>419</v>
      </c>
      <c r="D218" s="3">
        <v>0</v>
      </c>
      <c r="E218" s="95">
        <v>0</v>
      </c>
      <c r="F218" s="95">
        <v>0</v>
      </c>
    </row>
    <row r="219" spans="1:6" x14ac:dyDescent="0.25">
      <c r="A219" s="2" t="s">
        <v>5</v>
      </c>
      <c r="B219" s="2" t="s">
        <v>619</v>
      </c>
      <c r="C219" s="2" t="s">
        <v>620</v>
      </c>
      <c r="D219" s="3">
        <v>0</v>
      </c>
      <c r="E219" s="95">
        <v>0</v>
      </c>
      <c r="F219" s="95">
        <v>0</v>
      </c>
    </row>
    <row r="220" spans="1:6" x14ac:dyDescent="0.25">
      <c r="A220" s="2" t="s">
        <v>5</v>
      </c>
      <c r="B220" s="2" t="s">
        <v>622</v>
      </c>
      <c r="C220" s="2" t="s">
        <v>392</v>
      </c>
      <c r="D220" s="3">
        <v>0</v>
      </c>
      <c r="E220" s="95">
        <v>0</v>
      </c>
      <c r="F220" s="95">
        <v>0</v>
      </c>
    </row>
    <row r="221" spans="1:6" x14ac:dyDescent="0.25">
      <c r="A221" s="2" t="s">
        <v>5</v>
      </c>
      <c r="B221" s="2" t="s">
        <v>624</v>
      </c>
      <c r="C221" s="2" t="s">
        <v>395</v>
      </c>
      <c r="D221" s="3">
        <v>0</v>
      </c>
      <c r="E221" s="95">
        <v>0</v>
      </c>
      <c r="F221" s="95">
        <v>0</v>
      </c>
    </row>
    <row r="222" spans="1:6" x14ac:dyDescent="0.25">
      <c r="A222" s="2" t="s">
        <v>5</v>
      </c>
      <c r="B222" s="2" t="s">
        <v>626</v>
      </c>
      <c r="C222" s="2" t="s">
        <v>398</v>
      </c>
      <c r="D222" s="3">
        <v>0</v>
      </c>
      <c r="E222" s="95">
        <v>0</v>
      </c>
      <c r="F222" s="95">
        <v>0</v>
      </c>
    </row>
    <row r="223" spans="1:6" x14ac:dyDescent="0.25">
      <c r="A223" s="2" t="s">
        <v>5</v>
      </c>
      <c r="B223" s="2" t="s">
        <v>628</v>
      </c>
      <c r="C223" s="2" t="s">
        <v>401</v>
      </c>
      <c r="D223" s="3">
        <v>0</v>
      </c>
      <c r="E223" s="95">
        <v>0</v>
      </c>
      <c r="F223" s="95">
        <v>0</v>
      </c>
    </row>
    <row r="224" spans="1:6" x14ac:dyDescent="0.25">
      <c r="A224" s="2" t="s">
        <v>5</v>
      </c>
      <c r="B224" s="2" t="s">
        <v>630</v>
      </c>
      <c r="C224" s="2" t="s">
        <v>404</v>
      </c>
      <c r="D224" s="3">
        <v>0</v>
      </c>
      <c r="E224" s="95">
        <v>0</v>
      </c>
      <c r="F224" s="95">
        <v>0</v>
      </c>
    </row>
    <row r="225" spans="1:6" x14ac:dyDescent="0.25">
      <c r="A225" s="2" t="s">
        <v>5</v>
      </c>
      <c r="B225" s="2" t="s">
        <v>632</v>
      </c>
      <c r="C225" s="2" t="s">
        <v>407</v>
      </c>
      <c r="D225" s="3">
        <v>0</v>
      </c>
      <c r="E225" s="95">
        <v>0</v>
      </c>
      <c r="F225" s="95">
        <v>0</v>
      </c>
    </row>
    <row r="226" spans="1:6" x14ac:dyDescent="0.25">
      <c r="A226" s="2" t="s">
        <v>5</v>
      </c>
      <c r="B226" s="2" t="s">
        <v>634</v>
      </c>
      <c r="C226" s="2" t="s">
        <v>410</v>
      </c>
      <c r="D226" s="3">
        <v>0</v>
      </c>
      <c r="E226" s="95">
        <v>0</v>
      </c>
      <c r="F226" s="95">
        <v>0</v>
      </c>
    </row>
    <row r="227" spans="1:6" x14ac:dyDescent="0.25">
      <c r="A227" s="2" t="s">
        <v>5</v>
      </c>
      <c r="B227" s="2" t="s">
        <v>636</v>
      </c>
      <c r="C227" s="2" t="s">
        <v>413</v>
      </c>
      <c r="D227" s="3">
        <v>0</v>
      </c>
      <c r="E227" s="95">
        <v>0</v>
      </c>
      <c r="F227" s="95">
        <v>0</v>
      </c>
    </row>
    <row r="228" spans="1:6" x14ac:dyDescent="0.25">
      <c r="A228" s="2" t="s">
        <v>5</v>
      </c>
      <c r="B228" s="2" t="s">
        <v>638</v>
      </c>
      <c r="C228" s="2" t="s">
        <v>441</v>
      </c>
      <c r="D228" s="3">
        <v>0</v>
      </c>
      <c r="E228" s="95">
        <v>0</v>
      </c>
      <c r="F228" s="95">
        <v>0</v>
      </c>
    </row>
    <row r="229" spans="1:6" x14ac:dyDescent="0.25">
      <c r="A229" s="2" t="s">
        <v>5</v>
      </c>
      <c r="B229" s="2" t="s">
        <v>640</v>
      </c>
      <c r="C229" s="2" t="s">
        <v>419</v>
      </c>
      <c r="D229" s="3">
        <v>0</v>
      </c>
      <c r="E229" s="95">
        <v>0</v>
      </c>
      <c r="F229" s="95">
        <v>0</v>
      </c>
    </row>
    <row r="230" spans="1:6" x14ac:dyDescent="0.25">
      <c r="A230" s="2" t="s">
        <v>5</v>
      </c>
      <c r="B230" s="2" t="s">
        <v>642</v>
      </c>
      <c r="C230" s="2" t="s">
        <v>643</v>
      </c>
      <c r="D230" s="3">
        <v>0</v>
      </c>
      <c r="E230" s="95">
        <v>0</v>
      </c>
      <c r="F230" s="95">
        <v>0</v>
      </c>
    </row>
    <row r="231" spans="1:6" x14ac:dyDescent="0.25">
      <c r="A231" s="2" t="s">
        <v>5</v>
      </c>
      <c r="B231" s="2" t="s">
        <v>645</v>
      </c>
      <c r="C231" s="2" t="s">
        <v>392</v>
      </c>
      <c r="D231" s="3">
        <v>0</v>
      </c>
      <c r="E231" s="95">
        <v>0</v>
      </c>
      <c r="F231" s="95">
        <v>0</v>
      </c>
    </row>
    <row r="232" spans="1:6" x14ac:dyDescent="0.25">
      <c r="A232" s="2" t="s">
        <v>5</v>
      </c>
      <c r="B232" s="2" t="s">
        <v>647</v>
      </c>
      <c r="C232" s="2" t="s">
        <v>395</v>
      </c>
      <c r="D232" s="3">
        <v>0</v>
      </c>
      <c r="E232" s="95">
        <v>0</v>
      </c>
      <c r="F232" s="95">
        <v>0</v>
      </c>
    </row>
    <row r="233" spans="1:6" x14ac:dyDescent="0.25">
      <c r="A233" s="2" t="s">
        <v>5</v>
      </c>
      <c r="B233" s="2" t="s">
        <v>649</v>
      </c>
      <c r="C233" s="2" t="s">
        <v>398</v>
      </c>
      <c r="D233" s="3">
        <v>0</v>
      </c>
      <c r="E233" s="95">
        <v>0</v>
      </c>
      <c r="F233" s="95">
        <v>0</v>
      </c>
    </row>
    <row r="234" spans="1:6" x14ac:dyDescent="0.25">
      <c r="A234" s="2" t="s">
        <v>5</v>
      </c>
      <c r="B234" s="2" t="s">
        <v>651</v>
      </c>
      <c r="C234" s="2" t="s">
        <v>401</v>
      </c>
      <c r="D234" s="3">
        <v>0</v>
      </c>
      <c r="E234" s="95">
        <v>0</v>
      </c>
      <c r="F234" s="95">
        <v>0</v>
      </c>
    </row>
    <row r="235" spans="1:6" x14ac:dyDescent="0.25">
      <c r="A235" s="2" t="s">
        <v>5</v>
      </c>
      <c r="B235" s="2" t="s">
        <v>653</v>
      </c>
      <c r="C235" s="2" t="s">
        <v>404</v>
      </c>
      <c r="D235" s="3">
        <v>0</v>
      </c>
      <c r="E235" s="95">
        <v>0</v>
      </c>
      <c r="F235" s="95">
        <v>0</v>
      </c>
    </row>
    <row r="236" spans="1:6" x14ac:dyDescent="0.25">
      <c r="A236" s="2" t="s">
        <v>5</v>
      </c>
      <c r="B236" s="2" t="s">
        <v>655</v>
      </c>
      <c r="C236" s="2" t="s">
        <v>407</v>
      </c>
      <c r="D236" s="3">
        <v>0</v>
      </c>
      <c r="E236" s="95">
        <v>0</v>
      </c>
      <c r="F236" s="95">
        <v>0</v>
      </c>
    </row>
    <row r="237" spans="1:6" x14ac:dyDescent="0.25">
      <c r="A237" s="2" t="s">
        <v>5</v>
      </c>
      <c r="B237" s="2" t="s">
        <v>657</v>
      </c>
      <c r="C237" s="2" t="s">
        <v>410</v>
      </c>
      <c r="D237" s="3">
        <v>0</v>
      </c>
      <c r="E237" s="95">
        <v>0</v>
      </c>
      <c r="F237" s="95">
        <v>0</v>
      </c>
    </row>
    <row r="238" spans="1:6" x14ac:dyDescent="0.25">
      <c r="A238" s="2" t="s">
        <v>5</v>
      </c>
      <c r="B238" s="2" t="s">
        <v>659</v>
      </c>
      <c r="C238" s="2" t="s">
        <v>413</v>
      </c>
      <c r="D238" s="3">
        <v>0</v>
      </c>
      <c r="E238" s="95">
        <v>0</v>
      </c>
      <c r="F238" s="95">
        <v>0</v>
      </c>
    </row>
    <row r="239" spans="1:6" x14ac:dyDescent="0.25">
      <c r="A239" s="2" t="s">
        <v>5</v>
      </c>
      <c r="B239" s="2" t="s">
        <v>661</v>
      </c>
      <c r="C239" s="2" t="s">
        <v>441</v>
      </c>
      <c r="D239" s="3">
        <v>0</v>
      </c>
      <c r="E239" s="95">
        <v>0</v>
      </c>
      <c r="F239" s="95">
        <v>0</v>
      </c>
    </row>
    <row r="240" spans="1:6" x14ac:dyDescent="0.25">
      <c r="A240" s="2" t="s">
        <v>5</v>
      </c>
      <c r="B240" s="2" t="s">
        <v>663</v>
      </c>
      <c r="C240" s="2" t="s">
        <v>419</v>
      </c>
      <c r="D240" s="3">
        <v>0</v>
      </c>
      <c r="E240" s="95">
        <v>0</v>
      </c>
      <c r="F240" s="95">
        <v>0</v>
      </c>
    </row>
    <row r="241" spans="1:6" x14ac:dyDescent="0.25">
      <c r="A241" s="2" t="s">
        <v>5</v>
      </c>
      <c r="B241" s="2" t="s">
        <v>665</v>
      </c>
      <c r="C241" s="2" t="s">
        <v>666</v>
      </c>
      <c r="D241" s="3">
        <v>0</v>
      </c>
      <c r="E241" s="95">
        <v>0</v>
      </c>
      <c r="F241" s="95">
        <v>0</v>
      </c>
    </row>
    <row r="242" spans="1:6" x14ac:dyDescent="0.25">
      <c r="A242" s="2" t="s">
        <v>5</v>
      </c>
      <c r="B242" s="2" t="s">
        <v>668</v>
      </c>
      <c r="C242" s="2" t="s">
        <v>669</v>
      </c>
      <c r="D242" s="3">
        <v>0</v>
      </c>
      <c r="E242" s="95">
        <v>0</v>
      </c>
      <c r="F242" s="95">
        <v>0</v>
      </c>
    </row>
    <row r="243" spans="1:6" x14ac:dyDescent="0.25">
      <c r="A243" s="2" t="s">
        <v>5</v>
      </c>
      <c r="B243" s="2" t="s">
        <v>671</v>
      </c>
      <c r="C243" s="2" t="s">
        <v>672</v>
      </c>
      <c r="D243" s="3">
        <v>0</v>
      </c>
      <c r="E243" s="95">
        <v>0</v>
      </c>
      <c r="F243" s="95">
        <v>0</v>
      </c>
    </row>
    <row r="244" spans="1:6" x14ac:dyDescent="0.25">
      <c r="A244" s="2" t="s">
        <v>5</v>
      </c>
      <c r="B244" s="2" t="s">
        <v>674</v>
      </c>
      <c r="C244" s="2" t="s">
        <v>478</v>
      </c>
      <c r="D244" s="3">
        <v>0</v>
      </c>
      <c r="E244" s="95">
        <v>0</v>
      </c>
      <c r="F244" s="95">
        <v>0</v>
      </c>
    </row>
    <row r="245" spans="1:6" x14ac:dyDescent="0.25">
      <c r="A245" s="2" t="s">
        <v>5</v>
      </c>
      <c r="B245" s="2" t="s">
        <v>676</v>
      </c>
      <c r="C245" s="2" t="s">
        <v>481</v>
      </c>
      <c r="D245" s="3">
        <v>0</v>
      </c>
      <c r="E245" s="95">
        <v>0</v>
      </c>
      <c r="F245" s="95">
        <v>0</v>
      </c>
    </row>
    <row r="246" spans="1:6" x14ac:dyDescent="0.25">
      <c r="A246" s="2" t="s">
        <v>5</v>
      </c>
      <c r="B246" s="2" t="s">
        <v>678</v>
      </c>
      <c r="C246" s="2" t="s">
        <v>484</v>
      </c>
      <c r="D246" s="3">
        <v>0</v>
      </c>
      <c r="E246" s="95">
        <v>0</v>
      </c>
      <c r="F246" s="95">
        <v>0</v>
      </c>
    </row>
    <row r="247" spans="1:6" x14ac:dyDescent="0.25">
      <c r="A247" s="2" t="s">
        <v>5</v>
      </c>
      <c r="B247" s="2" t="s">
        <v>680</v>
      </c>
      <c r="C247" s="2" t="s">
        <v>487</v>
      </c>
      <c r="D247" s="3">
        <v>0</v>
      </c>
      <c r="E247" s="95">
        <v>0</v>
      </c>
      <c r="F247" s="95">
        <v>0</v>
      </c>
    </row>
    <row r="248" spans="1:6" x14ac:dyDescent="0.25">
      <c r="A248" s="2" t="s">
        <v>5</v>
      </c>
      <c r="B248" s="2" t="s">
        <v>682</v>
      </c>
      <c r="C248" s="2" t="s">
        <v>490</v>
      </c>
      <c r="D248" s="3">
        <v>0</v>
      </c>
      <c r="E248" s="95">
        <v>0</v>
      </c>
      <c r="F248" s="95">
        <v>0</v>
      </c>
    </row>
    <row r="249" spans="1:6" x14ac:dyDescent="0.25">
      <c r="A249" s="2" t="s">
        <v>5</v>
      </c>
      <c r="B249" s="2" t="s">
        <v>684</v>
      </c>
      <c r="C249" s="2" t="s">
        <v>685</v>
      </c>
      <c r="D249" s="3">
        <v>0</v>
      </c>
      <c r="E249" s="95">
        <v>0</v>
      </c>
      <c r="F249" s="95">
        <v>0</v>
      </c>
    </row>
    <row r="250" spans="1:6" x14ac:dyDescent="0.25">
      <c r="A250" s="2" t="s">
        <v>5</v>
      </c>
      <c r="B250" s="2" t="s">
        <v>687</v>
      </c>
      <c r="C250" s="2" t="s">
        <v>688</v>
      </c>
      <c r="D250" s="3">
        <v>0</v>
      </c>
      <c r="E250" s="95">
        <v>0</v>
      </c>
      <c r="F250" s="95">
        <v>0</v>
      </c>
    </row>
    <row r="251" spans="1:6" x14ac:dyDescent="0.25">
      <c r="A251" s="2" t="s">
        <v>5</v>
      </c>
      <c r="B251" s="2" t="s">
        <v>690</v>
      </c>
      <c r="C251" s="2" t="s">
        <v>499</v>
      </c>
      <c r="D251" s="3">
        <v>0</v>
      </c>
      <c r="E251" s="95">
        <v>0</v>
      </c>
      <c r="F251" s="95">
        <v>0</v>
      </c>
    </row>
    <row r="252" spans="1:6" x14ac:dyDescent="0.25">
      <c r="A252" s="2" t="s">
        <v>5</v>
      </c>
      <c r="B252" s="2" t="s">
        <v>692</v>
      </c>
      <c r="C252" s="2" t="s">
        <v>502</v>
      </c>
      <c r="D252" s="3">
        <v>0</v>
      </c>
      <c r="E252" s="95">
        <v>0</v>
      </c>
      <c r="F252" s="95">
        <v>0</v>
      </c>
    </row>
    <row r="253" spans="1:6" x14ac:dyDescent="0.25">
      <c r="A253" s="2" t="s">
        <v>5</v>
      </c>
      <c r="B253" s="2" t="s">
        <v>694</v>
      </c>
      <c r="C253" s="2" t="s">
        <v>505</v>
      </c>
      <c r="D253" s="3">
        <v>0</v>
      </c>
      <c r="E253" s="95">
        <v>0</v>
      </c>
      <c r="F253" s="95">
        <v>0</v>
      </c>
    </row>
    <row r="254" spans="1:6" x14ac:dyDescent="0.25">
      <c r="A254" s="2" t="s">
        <v>5</v>
      </c>
      <c r="B254" s="2" t="s">
        <v>696</v>
      </c>
      <c r="C254" s="2" t="s">
        <v>508</v>
      </c>
      <c r="D254" s="3">
        <v>0</v>
      </c>
      <c r="E254" s="95">
        <v>0</v>
      </c>
      <c r="F254" s="95">
        <v>0</v>
      </c>
    </row>
    <row r="255" spans="1:6" x14ac:dyDescent="0.25">
      <c r="A255" s="2" t="s">
        <v>5</v>
      </c>
      <c r="B255" s="2" t="s">
        <v>698</v>
      </c>
      <c r="C255" s="2" t="s">
        <v>699</v>
      </c>
      <c r="D255" s="3">
        <v>0</v>
      </c>
      <c r="E255" s="95">
        <v>0</v>
      </c>
      <c r="F255" s="95">
        <v>0</v>
      </c>
    </row>
    <row r="256" spans="1:6" x14ac:dyDescent="0.25">
      <c r="A256" s="2" t="s">
        <v>5</v>
      </c>
      <c r="B256" s="2" t="s">
        <v>701</v>
      </c>
      <c r="C256" s="2" t="s">
        <v>702</v>
      </c>
      <c r="D256" s="3">
        <v>0</v>
      </c>
      <c r="E256" s="95">
        <v>0</v>
      </c>
      <c r="F256" s="95">
        <v>0</v>
      </c>
    </row>
    <row r="257" spans="1:6" s="1" customFormat="1" x14ac:dyDescent="0.25">
      <c r="A257" s="81" t="s">
        <v>5</v>
      </c>
      <c r="B257" s="81" t="s">
        <v>704</v>
      </c>
      <c r="C257" s="81" t="s">
        <v>705</v>
      </c>
      <c r="D257" s="13">
        <v>0</v>
      </c>
      <c r="E257" s="96">
        <f>E258+E259+E260+E261+E262+E263+E264+E265+E266+E267</f>
        <v>0</v>
      </c>
      <c r="F257" s="96">
        <f>F258+F259+F260+F261+F262+F263+F264+F265+F266+F267</f>
        <v>0</v>
      </c>
    </row>
    <row r="258" spans="1:6" x14ac:dyDescent="0.25">
      <c r="A258" s="2" t="s">
        <v>5</v>
      </c>
      <c r="B258" s="2" t="s">
        <v>707</v>
      </c>
      <c r="C258" s="2" t="s">
        <v>478</v>
      </c>
      <c r="D258" s="3">
        <v>0</v>
      </c>
      <c r="E258" s="95">
        <v>0</v>
      </c>
      <c r="F258" s="95">
        <v>0</v>
      </c>
    </row>
    <row r="259" spans="1:6" x14ac:dyDescent="0.25">
      <c r="A259" s="2" t="s">
        <v>5</v>
      </c>
      <c r="B259" s="2" t="s">
        <v>709</v>
      </c>
      <c r="C259" s="2" t="s">
        <v>481</v>
      </c>
      <c r="D259" s="3">
        <v>0</v>
      </c>
      <c r="E259" s="95">
        <v>0</v>
      </c>
      <c r="F259" s="95">
        <v>0</v>
      </c>
    </row>
    <row r="260" spans="1:6" x14ac:dyDescent="0.25">
      <c r="A260" s="2" t="s">
        <v>5</v>
      </c>
      <c r="B260" s="2" t="s">
        <v>711</v>
      </c>
      <c r="C260" s="2" t="s">
        <v>484</v>
      </c>
      <c r="D260" s="3">
        <v>0</v>
      </c>
      <c r="E260" s="95">
        <v>0</v>
      </c>
      <c r="F260" s="95">
        <v>0</v>
      </c>
    </row>
    <row r="261" spans="1:6" x14ac:dyDescent="0.25">
      <c r="A261" s="2" t="s">
        <v>5</v>
      </c>
      <c r="B261" s="2" t="s">
        <v>713</v>
      </c>
      <c r="C261" s="2" t="s">
        <v>487</v>
      </c>
      <c r="D261" s="3">
        <v>0</v>
      </c>
      <c r="E261" s="95">
        <v>0</v>
      </c>
      <c r="F261" s="95">
        <v>0</v>
      </c>
    </row>
    <row r="262" spans="1:6" x14ac:dyDescent="0.25">
      <c r="A262" s="2" t="s">
        <v>5</v>
      </c>
      <c r="B262" s="2" t="s">
        <v>715</v>
      </c>
      <c r="C262" s="2" t="s">
        <v>490</v>
      </c>
      <c r="D262" s="3">
        <v>0</v>
      </c>
      <c r="E262" s="95">
        <v>0</v>
      </c>
      <c r="F262" s="95">
        <v>0</v>
      </c>
    </row>
    <row r="263" spans="1:6" x14ac:dyDescent="0.25">
      <c r="A263" s="2" t="s">
        <v>5</v>
      </c>
      <c r="B263" s="2" t="s">
        <v>717</v>
      </c>
      <c r="C263" s="2" t="s">
        <v>685</v>
      </c>
      <c r="D263" s="3">
        <v>0</v>
      </c>
      <c r="E263" s="95">
        <v>0</v>
      </c>
      <c r="F263" s="95">
        <v>0</v>
      </c>
    </row>
    <row r="264" spans="1:6" x14ac:dyDescent="0.25">
      <c r="A264" s="2" t="s">
        <v>5</v>
      </c>
      <c r="B264" s="2" t="s">
        <v>719</v>
      </c>
      <c r="C264" s="2" t="s">
        <v>688</v>
      </c>
      <c r="D264" s="3">
        <v>0</v>
      </c>
      <c r="E264" s="95">
        <v>0</v>
      </c>
      <c r="F264" s="95">
        <v>0</v>
      </c>
    </row>
    <row r="265" spans="1:6" x14ac:dyDescent="0.25">
      <c r="A265" s="2" t="s">
        <v>5</v>
      </c>
      <c r="B265" s="2" t="s">
        <v>721</v>
      </c>
      <c r="C265" s="2" t="s">
        <v>499</v>
      </c>
      <c r="D265" s="3">
        <v>0</v>
      </c>
      <c r="E265" s="95">
        <v>0</v>
      </c>
      <c r="F265" s="95">
        <v>0</v>
      </c>
    </row>
    <row r="266" spans="1:6" x14ac:dyDescent="0.25">
      <c r="A266" s="2" t="s">
        <v>5</v>
      </c>
      <c r="B266" s="2" t="s">
        <v>723</v>
      </c>
      <c r="C266" s="2" t="s">
        <v>505</v>
      </c>
      <c r="D266" s="3">
        <v>0</v>
      </c>
      <c r="E266" s="95">
        <v>0</v>
      </c>
      <c r="F266" s="95">
        <v>0</v>
      </c>
    </row>
    <row r="267" spans="1:6" x14ac:dyDescent="0.25">
      <c r="A267" s="2" t="s">
        <v>5</v>
      </c>
      <c r="B267" s="2" t="s">
        <v>725</v>
      </c>
      <c r="C267" s="2" t="s">
        <v>508</v>
      </c>
      <c r="D267" s="3">
        <v>0</v>
      </c>
      <c r="E267" s="95">
        <v>0</v>
      </c>
      <c r="F267" s="95">
        <v>0</v>
      </c>
    </row>
    <row r="268" spans="1:6" x14ac:dyDescent="0.25">
      <c r="A268" s="2" t="s">
        <v>5</v>
      </c>
      <c r="B268" s="2" t="s">
        <v>727</v>
      </c>
      <c r="C268" s="2" t="s">
        <v>728</v>
      </c>
      <c r="D268" s="3">
        <v>0</v>
      </c>
      <c r="E268" s="95">
        <v>0</v>
      </c>
      <c r="F268" s="95">
        <v>0</v>
      </c>
    </row>
    <row r="269" spans="1:6" s="88" customFormat="1" x14ac:dyDescent="0.25">
      <c r="A269" s="85" t="s">
        <v>5</v>
      </c>
      <c r="B269" s="85" t="s">
        <v>730</v>
      </c>
      <c r="C269" s="85" t="s">
        <v>731</v>
      </c>
      <c r="D269" s="86">
        <v>101089275</v>
      </c>
      <c r="E269" s="98">
        <f>E21+E22+E62+E122+E192+E201+E206</f>
        <v>61118775.5</v>
      </c>
      <c r="F269" s="98">
        <f>F21+F22+F62+F122+F192+F201+F206</f>
        <v>52481252</v>
      </c>
    </row>
    <row r="270" spans="1:6" x14ac:dyDescent="0.25">
      <c r="A270" s="2" t="s">
        <v>918</v>
      </c>
      <c r="B270" s="106">
        <v>21</v>
      </c>
      <c r="C270" s="2" t="s">
        <v>916</v>
      </c>
      <c r="E270" s="95">
        <v>1200068</v>
      </c>
      <c r="F270" s="95">
        <v>1200068</v>
      </c>
    </row>
    <row r="271" spans="1:6" s="1" customFormat="1" x14ac:dyDescent="0.25">
      <c r="A271" s="81" t="s">
        <v>918</v>
      </c>
      <c r="B271" s="114"/>
      <c r="C271" s="81" t="s">
        <v>919</v>
      </c>
      <c r="E271" s="96">
        <f>E269+E270</f>
        <v>62318843.5</v>
      </c>
      <c r="F271" s="96">
        <f>F269+F270</f>
        <v>53681320</v>
      </c>
    </row>
    <row r="272" spans="1:6" s="108" customFormat="1" ht="15.75" x14ac:dyDescent="0.25">
      <c r="C272" s="109" t="s">
        <v>917</v>
      </c>
      <c r="E272" s="112">
        <f>E269+E270</f>
        <v>62318843.5</v>
      </c>
      <c r="F272" s="112">
        <f>F269+F270</f>
        <v>53681320</v>
      </c>
    </row>
    <row r="274" spans="5:5" x14ac:dyDescent="0.25">
      <c r="E274" s="107">
        <f>Bevételek!F36</f>
        <v>62318843.5</v>
      </c>
    </row>
    <row r="276" spans="5:5" x14ac:dyDescent="0.25">
      <c r="E276" s="107">
        <f>E272-E274</f>
        <v>0</v>
      </c>
    </row>
  </sheetData>
  <pageMargins left="0.7" right="0.7" top="0.75" bottom="0.75" header="0.3" footer="0.3"/>
  <pageSetup paperSize="9" scale="82" orientation="portrait" verticalDpi="30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55"/>
  <sheetViews>
    <sheetView topLeftCell="A19" zoomScaleNormal="100" workbookViewId="0">
      <selection activeCell="A55" sqref="A55"/>
    </sheetView>
  </sheetViews>
  <sheetFormatPr defaultRowHeight="15" x14ac:dyDescent="0.25"/>
  <cols>
    <col min="1" max="9" width="9.140625" style="4"/>
    <col min="10" max="10" width="21" style="4" customWidth="1"/>
    <col min="11" max="16384" width="9.140625" style="4"/>
  </cols>
  <sheetData>
    <row r="3" spans="1:7" x14ac:dyDescent="0.25">
      <c r="A3" s="4" t="s">
        <v>733</v>
      </c>
      <c r="C3" s="4" t="s">
        <v>736</v>
      </c>
      <c r="D3" s="4" t="s">
        <v>743</v>
      </c>
      <c r="F3" s="4" t="s">
        <v>744</v>
      </c>
    </row>
    <row r="4" spans="1:7" x14ac:dyDescent="0.25">
      <c r="B4" s="4" t="s">
        <v>734</v>
      </c>
      <c r="C4" s="4">
        <v>45885</v>
      </c>
      <c r="D4" s="4">
        <f>C4*12</f>
        <v>550620</v>
      </c>
      <c r="F4" s="4">
        <f>D4+D8+D12+D16</f>
        <v>4267284</v>
      </c>
      <c r="G4" s="4" t="s">
        <v>734</v>
      </c>
    </row>
    <row r="5" spans="1:7" x14ac:dyDescent="0.25">
      <c r="B5" s="4" t="s">
        <v>735</v>
      </c>
      <c r="C5" s="4">
        <v>13455</v>
      </c>
      <c r="D5" s="4">
        <f t="shared" ref="D5:D53" si="0">C5*12</f>
        <v>161460</v>
      </c>
      <c r="F5" s="4">
        <f>D5+D9+D13+D17</f>
        <v>1251324</v>
      </c>
      <c r="G5" s="4" t="s">
        <v>735</v>
      </c>
    </row>
    <row r="6" spans="1:7" x14ac:dyDescent="0.25">
      <c r="B6" s="4" t="s">
        <v>745</v>
      </c>
      <c r="C6" s="4">
        <v>69000</v>
      </c>
      <c r="D6" s="4">
        <f t="shared" si="0"/>
        <v>828000</v>
      </c>
      <c r="F6" s="5">
        <f>D6+D10+D14+D18</f>
        <v>6417000</v>
      </c>
      <c r="G6" s="4" t="s">
        <v>745</v>
      </c>
    </row>
    <row r="7" spans="1:7" x14ac:dyDescent="0.25">
      <c r="A7" s="4" t="s">
        <v>737</v>
      </c>
    </row>
    <row r="8" spans="1:7" x14ac:dyDescent="0.25">
      <c r="C8" s="4">
        <v>60015</v>
      </c>
      <c r="D8" s="4">
        <f t="shared" si="0"/>
        <v>720180</v>
      </c>
    </row>
    <row r="9" spans="1:7" x14ac:dyDescent="0.25">
      <c r="C9" s="4">
        <v>17599</v>
      </c>
      <c r="D9" s="4">
        <f t="shared" si="0"/>
        <v>211188</v>
      </c>
    </row>
    <row r="10" spans="1:7" x14ac:dyDescent="0.25">
      <c r="B10" s="4" t="s">
        <v>745</v>
      </c>
      <c r="C10" s="4">
        <v>90250</v>
      </c>
      <c r="D10" s="4">
        <f t="shared" si="0"/>
        <v>1083000</v>
      </c>
    </row>
    <row r="11" spans="1:7" x14ac:dyDescent="0.25">
      <c r="A11" s="4" t="s">
        <v>738</v>
      </c>
    </row>
    <row r="12" spans="1:7" x14ac:dyDescent="0.25">
      <c r="C12" s="4">
        <v>120032</v>
      </c>
      <c r="D12" s="4">
        <f t="shared" si="0"/>
        <v>1440384</v>
      </c>
    </row>
    <row r="13" spans="1:7" x14ac:dyDescent="0.25">
      <c r="C13" s="4">
        <v>35198</v>
      </c>
      <c r="D13" s="4">
        <f t="shared" si="0"/>
        <v>422376</v>
      </c>
    </row>
    <row r="14" spans="1:7" x14ac:dyDescent="0.25">
      <c r="B14" s="4" t="s">
        <v>745</v>
      </c>
      <c r="C14" s="4">
        <v>180500</v>
      </c>
      <c r="D14" s="4">
        <f t="shared" si="0"/>
        <v>2166000</v>
      </c>
    </row>
    <row r="15" spans="1:7" x14ac:dyDescent="0.25">
      <c r="A15" s="4" t="s">
        <v>742</v>
      </c>
    </row>
    <row r="16" spans="1:7" x14ac:dyDescent="0.25">
      <c r="C16" s="4">
        <v>129675</v>
      </c>
      <c r="D16" s="4">
        <f t="shared" si="0"/>
        <v>1556100</v>
      </c>
    </row>
    <row r="17" spans="1:11" x14ac:dyDescent="0.25">
      <c r="C17" s="4">
        <v>38025</v>
      </c>
      <c r="D17" s="4">
        <f t="shared" si="0"/>
        <v>456300</v>
      </c>
    </row>
    <row r="18" spans="1:11" x14ac:dyDescent="0.25">
      <c r="B18" s="4" t="s">
        <v>745</v>
      </c>
      <c r="C18" s="4">
        <v>195000</v>
      </c>
      <c r="D18" s="4">
        <f t="shared" si="0"/>
        <v>2340000</v>
      </c>
    </row>
    <row r="27" spans="1:11" x14ac:dyDescent="0.25">
      <c r="I27" s="4" t="s">
        <v>755</v>
      </c>
    </row>
    <row r="28" spans="1:11" x14ac:dyDescent="0.25">
      <c r="A28" s="4" t="s">
        <v>741</v>
      </c>
      <c r="J28" s="4" t="s">
        <v>756</v>
      </c>
      <c r="K28" s="4">
        <v>295000</v>
      </c>
    </row>
    <row r="29" spans="1:11" x14ac:dyDescent="0.25">
      <c r="C29" s="4">
        <v>269617</v>
      </c>
      <c r="D29" s="4">
        <f t="shared" si="0"/>
        <v>3235404</v>
      </c>
      <c r="F29" s="4">
        <f>D29</f>
        <v>3235404</v>
      </c>
      <c r="J29" s="4" t="s">
        <v>758</v>
      </c>
      <c r="K29" s="4">
        <v>150000</v>
      </c>
    </row>
    <row r="30" spans="1:11" x14ac:dyDescent="0.25">
      <c r="C30" s="4">
        <v>79284</v>
      </c>
      <c r="D30" s="4">
        <f t="shared" si="0"/>
        <v>951408</v>
      </c>
      <c r="F30" s="4">
        <f t="shared" ref="F30:F31" si="1">D30</f>
        <v>951408</v>
      </c>
      <c r="J30" s="4" t="s">
        <v>757</v>
      </c>
      <c r="K30" s="4">
        <v>500000</v>
      </c>
    </row>
    <row r="31" spans="1:11" x14ac:dyDescent="0.25">
      <c r="B31" s="4" t="s">
        <v>745</v>
      </c>
      <c r="C31" s="4">
        <v>406584</v>
      </c>
      <c r="D31" s="4">
        <f t="shared" si="0"/>
        <v>4879008</v>
      </c>
      <c r="F31" s="5">
        <f t="shared" si="1"/>
        <v>4879008</v>
      </c>
    </row>
    <row r="32" spans="1:11" x14ac:dyDescent="0.25">
      <c r="A32" s="4" t="s">
        <v>740</v>
      </c>
    </row>
    <row r="33" spans="1:8" x14ac:dyDescent="0.25">
      <c r="C33" s="4">
        <v>101412</v>
      </c>
      <c r="D33" s="4">
        <f t="shared" si="0"/>
        <v>1216944</v>
      </c>
      <c r="F33" s="4">
        <f>D33</f>
        <v>1216944</v>
      </c>
    </row>
    <row r="34" spans="1:8" x14ac:dyDescent="0.25">
      <c r="C34" s="4">
        <v>29738</v>
      </c>
      <c r="D34" s="4">
        <f t="shared" si="0"/>
        <v>356856</v>
      </c>
      <c r="F34" s="4">
        <f t="shared" ref="F34:F39" si="2">D34</f>
        <v>356856</v>
      </c>
    </row>
    <row r="35" spans="1:8" x14ac:dyDescent="0.25">
      <c r="B35" s="4" t="s">
        <v>745</v>
      </c>
      <c r="C35" s="4">
        <v>152500</v>
      </c>
      <c r="D35" s="4">
        <f t="shared" si="0"/>
        <v>1830000</v>
      </c>
      <c r="F35" s="5">
        <f t="shared" si="2"/>
        <v>1830000</v>
      </c>
    </row>
    <row r="36" spans="1:8" x14ac:dyDescent="0.25">
      <c r="A36" s="4" t="s">
        <v>739</v>
      </c>
    </row>
    <row r="37" spans="1:8" x14ac:dyDescent="0.25">
      <c r="C37" s="4">
        <v>135421</v>
      </c>
      <c r="D37" s="4">
        <f t="shared" si="0"/>
        <v>1625052</v>
      </c>
      <c r="F37" s="4">
        <f t="shared" si="2"/>
        <v>1625052</v>
      </c>
    </row>
    <row r="38" spans="1:8" x14ac:dyDescent="0.25">
      <c r="C38" s="4">
        <v>38834</v>
      </c>
      <c r="D38" s="4">
        <f t="shared" si="0"/>
        <v>466008</v>
      </c>
      <c r="F38" s="4">
        <f t="shared" si="2"/>
        <v>466008</v>
      </c>
    </row>
    <row r="39" spans="1:8" x14ac:dyDescent="0.25">
      <c r="B39" s="4" t="s">
        <v>745</v>
      </c>
      <c r="C39" s="4">
        <v>199150</v>
      </c>
      <c r="D39" s="4">
        <f t="shared" si="0"/>
        <v>2389800</v>
      </c>
      <c r="F39" s="5">
        <f t="shared" si="2"/>
        <v>2389800</v>
      </c>
    </row>
    <row r="42" spans="1:8" x14ac:dyDescent="0.25">
      <c r="A42" s="4" t="s">
        <v>747</v>
      </c>
    </row>
    <row r="43" spans="1:8" x14ac:dyDescent="0.25">
      <c r="A43" s="4" t="s">
        <v>748</v>
      </c>
      <c r="B43" s="4" t="s">
        <v>745</v>
      </c>
      <c r="C43" s="4">
        <v>90250</v>
      </c>
      <c r="D43" s="4">
        <f t="shared" si="0"/>
        <v>1083000</v>
      </c>
      <c r="F43" s="4" t="s">
        <v>751</v>
      </c>
      <c r="G43" s="4" t="s">
        <v>745</v>
      </c>
      <c r="H43" s="4">
        <f>D43+D46+D49+D52</f>
        <v>2500776</v>
      </c>
    </row>
    <row r="44" spans="1:8" x14ac:dyDescent="0.25">
      <c r="B44" s="4" t="s">
        <v>735</v>
      </c>
      <c r="C44" s="4">
        <v>15839</v>
      </c>
      <c r="D44" s="4">
        <f t="shared" si="0"/>
        <v>190068</v>
      </c>
      <c r="G44" s="4" t="s">
        <v>735</v>
      </c>
      <c r="H44" s="4">
        <f>D44+D47+D50+D53</f>
        <v>438888</v>
      </c>
    </row>
    <row r="46" spans="1:8" x14ac:dyDescent="0.25">
      <c r="A46" s="4" t="s">
        <v>749</v>
      </c>
      <c r="B46" s="4" t="s">
        <v>745</v>
      </c>
      <c r="C46" s="4">
        <v>55500</v>
      </c>
      <c r="D46" s="4">
        <f t="shared" si="0"/>
        <v>666000</v>
      </c>
    </row>
    <row r="47" spans="1:8" x14ac:dyDescent="0.25">
      <c r="B47" s="4" t="s">
        <v>735</v>
      </c>
      <c r="C47" s="4">
        <v>9740</v>
      </c>
      <c r="D47" s="4">
        <f t="shared" si="0"/>
        <v>116880</v>
      </c>
    </row>
    <row r="49" spans="1:4" x14ac:dyDescent="0.25">
      <c r="A49" s="4" t="s">
        <v>750</v>
      </c>
      <c r="B49" s="4" t="s">
        <v>745</v>
      </c>
      <c r="C49" s="4">
        <v>30000</v>
      </c>
      <c r="D49" s="4">
        <f t="shared" si="0"/>
        <v>360000</v>
      </c>
    </row>
    <row r="50" spans="1:4" x14ac:dyDescent="0.25">
      <c r="B50" s="4" t="s">
        <v>735</v>
      </c>
      <c r="C50" s="4">
        <v>5265</v>
      </c>
      <c r="D50" s="4">
        <f t="shared" si="0"/>
        <v>63180</v>
      </c>
    </row>
    <row r="52" spans="1:4" x14ac:dyDescent="0.25">
      <c r="A52" s="4" t="s">
        <v>750</v>
      </c>
      <c r="B52" s="4" t="s">
        <v>745</v>
      </c>
      <c r="C52" s="4">
        <v>32648</v>
      </c>
      <c r="D52" s="4">
        <f t="shared" si="0"/>
        <v>391776</v>
      </c>
    </row>
    <row r="53" spans="1:4" x14ac:dyDescent="0.25">
      <c r="B53" s="4" t="s">
        <v>735</v>
      </c>
      <c r="C53" s="4">
        <v>5730</v>
      </c>
      <c r="D53" s="4">
        <f t="shared" si="0"/>
        <v>68760</v>
      </c>
    </row>
    <row r="55" spans="1:4" x14ac:dyDescent="0.25">
      <c r="A55" s="4" t="s">
        <v>752</v>
      </c>
      <c r="C55" s="4" t="s">
        <v>753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36"/>
  <sheetViews>
    <sheetView view="pageBreakPreview" topLeftCell="C4" zoomScale="60" zoomScaleNormal="100" workbookViewId="0">
      <selection activeCell="L9" sqref="L9"/>
    </sheetView>
  </sheetViews>
  <sheetFormatPr defaultRowHeight="15" x14ac:dyDescent="0.25"/>
  <cols>
    <col min="1" max="2" width="8.7109375" customWidth="1"/>
    <col min="3" max="3" width="58.85546875" bestFit="1" customWidth="1"/>
    <col min="4" max="4" width="20.7109375" hidden="1" customWidth="1"/>
    <col min="5" max="5" width="30.5703125" bestFit="1" customWidth="1"/>
    <col min="6" max="6" width="37.140625" style="17" bestFit="1" customWidth="1"/>
    <col min="7" max="7" width="18.7109375" style="17" hidden="1" customWidth="1"/>
    <col min="8" max="8" width="26.5703125" style="17" hidden="1" customWidth="1"/>
    <col min="9" max="9" width="20.140625" style="4" hidden="1" customWidth="1"/>
    <col min="10" max="10" width="0" hidden="1" customWidth="1"/>
    <col min="11" max="11" width="12.42578125" hidden="1" customWidth="1"/>
  </cols>
  <sheetData>
    <row r="1" spans="1:11" ht="15.75" thickBot="1" x14ac:dyDescent="0.3">
      <c r="A1" s="1" t="s">
        <v>0</v>
      </c>
      <c r="B1" s="1" t="s">
        <v>1</v>
      </c>
      <c r="C1" s="163" t="s">
        <v>2</v>
      </c>
      <c r="D1" s="164" t="s">
        <v>3</v>
      </c>
      <c r="E1" s="164" t="s">
        <v>950</v>
      </c>
      <c r="F1" s="138" t="s">
        <v>951</v>
      </c>
      <c r="G1" s="156" t="s">
        <v>777</v>
      </c>
      <c r="H1" s="94" t="s">
        <v>904</v>
      </c>
      <c r="I1" s="93">
        <v>2018</v>
      </c>
    </row>
    <row r="2" spans="1:11" x14ac:dyDescent="0.25">
      <c r="A2" s="2" t="s">
        <v>778</v>
      </c>
      <c r="B2" s="2" t="s">
        <v>6</v>
      </c>
      <c r="C2" s="165" t="s">
        <v>779</v>
      </c>
      <c r="D2" s="166" t="s">
        <v>780</v>
      </c>
      <c r="E2" s="167">
        <v>556015</v>
      </c>
      <c r="F2" s="168">
        <f>E2/12*6</f>
        <v>278007.5</v>
      </c>
      <c r="G2" s="157">
        <v>560079</v>
      </c>
      <c r="H2" s="95">
        <v>24156</v>
      </c>
    </row>
    <row r="3" spans="1:11" x14ac:dyDescent="0.25">
      <c r="A3" s="2" t="s">
        <v>778</v>
      </c>
      <c r="B3" s="2" t="s">
        <v>9</v>
      </c>
      <c r="C3" s="165" t="s">
        <v>781</v>
      </c>
      <c r="D3" s="166" t="s">
        <v>782</v>
      </c>
      <c r="E3" s="167">
        <v>29501810</v>
      </c>
      <c r="F3" s="168">
        <f t="shared" ref="F3:F30" si="0">E3/12*6</f>
        <v>14750905</v>
      </c>
      <c r="G3" s="157">
        <v>29838280</v>
      </c>
      <c r="H3" s="95">
        <v>14985062</v>
      </c>
    </row>
    <row r="4" spans="1:11" x14ac:dyDescent="0.25">
      <c r="A4" s="2" t="s">
        <v>778</v>
      </c>
      <c r="B4" s="2" t="s">
        <v>12</v>
      </c>
      <c r="C4" s="165" t="s">
        <v>783</v>
      </c>
      <c r="D4" s="166" t="s">
        <v>784</v>
      </c>
      <c r="E4" s="167">
        <v>8784561</v>
      </c>
      <c r="F4" s="168">
        <f t="shared" si="0"/>
        <v>4392280.5</v>
      </c>
      <c r="G4" s="157">
        <v>8802236</v>
      </c>
      <c r="H4" s="95">
        <v>4729764</v>
      </c>
    </row>
    <row r="5" spans="1:11" x14ac:dyDescent="0.25">
      <c r="A5" s="2" t="s">
        <v>778</v>
      </c>
      <c r="B5" s="2" t="s">
        <v>15</v>
      </c>
      <c r="C5" s="165" t="s">
        <v>785</v>
      </c>
      <c r="D5" s="166" t="s">
        <v>786</v>
      </c>
      <c r="E5" s="167">
        <v>1200000</v>
      </c>
      <c r="F5" s="168">
        <f t="shared" si="0"/>
        <v>600000</v>
      </c>
      <c r="G5" s="157">
        <v>1200000</v>
      </c>
      <c r="H5" s="95">
        <v>936000</v>
      </c>
    </row>
    <row r="6" spans="1:11" x14ac:dyDescent="0.25">
      <c r="A6" s="2" t="s">
        <v>778</v>
      </c>
      <c r="B6" s="2" t="s">
        <v>18</v>
      </c>
      <c r="C6" s="165" t="s">
        <v>787</v>
      </c>
      <c r="D6" s="166" t="s">
        <v>788</v>
      </c>
      <c r="E6" s="167">
        <v>0</v>
      </c>
      <c r="F6" s="168">
        <f t="shared" si="0"/>
        <v>0</v>
      </c>
      <c r="G6" s="157">
        <v>4028816</v>
      </c>
      <c r="H6" s="95">
        <v>259825</v>
      </c>
    </row>
    <row r="7" spans="1:11" x14ac:dyDescent="0.25">
      <c r="A7" s="2" t="s">
        <v>778</v>
      </c>
      <c r="B7" s="2" t="s">
        <v>21</v>
      </c>
      <c r="C7" s="165" t="s">
        <v>789</v>
      </c>
      <c r="D7" s="166" t="s">
        <v>790</v>
      </c>
      <c r="E7" s="167">
        <v>590000</v>
      </c>
      <c r="F7" s="168">
        <f t="shared" si="0"/>
        <v>295000</v>
      </c>
      <c r="G7" s="157">
        <v>194752</v>
      </c>
      <c r="H7" s="95">
        <v>0</v>
      </c>
    </row>
    <row r="8" spans="1:11" s="1" customFormat="1" x14ac:dyDescent="0.25">
      <c r="A8" s="81" t="s">
        <v>778</v>
      </c>
      <c r="B8" s="81" t="s">
        <v>24</v>
      </c>
      <c r="C8" s="169" t="s">
        <v>791</v>
      </c>
      <c r="D8" s="170" t="s">
        <v>792</v>
      </c>
      <c r="E8" s="171">
        <v>40632386</v>
      </c>
      <c r="F8" s="172">
        <f>F2+F3+F4+F5+F6+F7</f>
        <v>20316193</v>
      </c>
      <c r="G8" s="158">
        <f t="shared" ref="G8:H8" si="1">G2+G3+G4+G5+G6+G7</f>
        <v>44624163</v>
      </c>
      <c r="H8" s="96">
        <f t="shared" si="1"/>
        <v>20934807</v>
      </c>
      <c r="I8" s="5">
        <f>SUM(I2:I7)</f>
        <v>0</v>
      </c>
    </row>
    <row r="9" spans="1:11" s="1" customFormat="1" x14ac:dyDescent="0.25">
      <c r="A9" s="81" t="s">
        <v>778</v>
      </c>
      <c r="B9" s="81" t="s">
        <v>99</v>
      </c>
      <c r="C9" s="169" t="s">
        <v>930</v>
      </c>
      <c r="D9" s="170"/>
      <c r="E9" s="171"/>
      <c r="F9" s="172">
        <f>F10+F11</f>
        <v>1850000</v>
      </c>
      <c r="G9" s="158">
        <f t="shared" ref="G9:H9" si="2">G10+G11</f>
        <v>3731600</v>
      </c>
      <c r="H9" s="96">
        <f t="shared" si="2"/>
        <v>2009267</v>
      </c>
      <c r="I9" s="5"/>
    </row>
    <row r="10" spans="1:11" s="84" customFormat="1" x14ac:dyDescent="0.25">
      <c r="A10" s="82" t="s">
        <v>778</v>
      </c>
      <c r="B10" s="82" t="s">
        <v>111</v>
      </c>
      <c r="C10" s="173" t="s">
        <v>905</v>
      </c>
      <c r="D10" s="174"/>
      <c r="E10" s="175"/>
      <c r="F10" s="176">
        <v>0</v>
      </c>
      <c r="G10" s="159"/>
      <c r="H10" s="97">
        <v>13167</v>
      </c>
      <c r="I10" s="123" t="s">
        <v>906</v>
      </c>
      <c r="J10" s="124"/>
    </row>
    <row r="11" spans="1:11" x14ac:dyDescent="0.25">
      <c r="A11" s="2" t="s">
        <v>778</v>
      </c>
      <c r="B11" s="2" t="s">
        <v>114</v>
      </c>
      <c r="C11" s="165" t="s">
        <v>404</v>
      </c>
      <c r="D11" s="166" t="s">
        <v>793</v>
      </c>
      <c r="E11" s="167">
        <v>3700000</v>
      </c>
      <c r="F11" s="168">
        <f t="shared" si="0"/>
        <v>1850000</v>
      </c>
      <c r="G11" s="157">
        <v>3731600</v>
      </c>
      <c r="H11" s="96">
        <v>1996100</v>
      </c>
      <c r="I11" s="113" t="s">
        <v>794</v>
      </c>
      <c r="J11" s="113"/>
    </row>
    <row r="12" spans="1:11" s="1" customFormat="1" x14ac:dyDescent="0.25">
      <c r="A12" s="81" t="s">
        <v>778</v>
      </c>
      <c r="B12" s="81" t="s">
        <v>132</v>
      </c>
      <c r="C12" s="169" t="s">
        <v>908</v>
      </c>
      <c r="D12" s="170"/>
      <c r="E12" s="171"/>
      <c r="F12" s="172">
        <f>F13</f>
        <v>11233023</v>
      </c>
      <c r="G12" s="158">
        <f t="shared" ref="G12:H12" si="3">G13</f>
        <v>0</v>
      </c>
      <c r="H12" s="96">
        <f t="shared" si="3"/>
        <v>11233023</v>
      </c>
      <c r="I12" s="125"/>
      <c r="J12" s="110"/>
    </row>
    <row r="13" spans="1:11" x14ac:dyDescent="0.25">
      <c r="A13" s="2" t="s">
        <v>778</v>
      </c>
      <c r="B13" s="2" t="s">
        <v>135</v>
      </c>
      <c r="C13" s="165" t="s">
        <v>907</v>
      </c>
      <c r="D13" s="166"/>
      <c r="E13" s="167"/>
      <c r="F13" s="168">
        <v>11233023</v>
      </c>
      <c r="G13" s="157"/>
      <c r="H13" s="96">
        <v>11233023</v>
      </c>
      <c r="I13" s="126" t="s">
        <v>909</v>
      </c>
      <c r="J13" s="113"/>
    </row>
    <row r="14" spans="1:11" x14ac:dyDescent="0.25">
      <c r="A14" s="2" t="s">
        <v>778</v>
      </c>
      <c r="B14" s="2" t="s">
        <v>337</v>
      </c>
      <c r="C14" s="165" t="s">
        <v>795</v>
      </c>
      <c r="D14" s="166" t="s">
        <v>796</v>
      </c>
      <c r="E14" s="167">
        <v>1110000</v>
      </c>
      <c r="F14" s="168">
        <f t="shared" si="0"/>
        <v>555000</v>
      </c>
      <c r="G14" s="157">
        <v>1526181</v>
      </c>
      <c r="H14" s="95">
        <v>681417</v>
      </c>
      <c r="I14" s="126"/>
      <c r="J14" s="113"/>
    </row>
    <row r="15" spans="1:11" x14ac:dyDescent="0.25">
      <c r="A15" s="2" t="s">
        <v>778</v>
      </c>
      <c r="B15" s="2" t="s">
        <v>373</v>
      </c>
      <c r="C15" s="165" t="s">
        <v>797</v>
      </c>
      <c r="D15" s="166" t="s">
        <v>798</v>
      </c>
      <c r="E15" s="167">
        <v>30500000</v>
      </c>
      <c r="F15" s="168">
        <f t="shared" si="0"/>
        <v>15250000</v>
      </c>
      <c r="G15" s="157">
        <v>40219733</v>
      </c>
      <c r="H15" s="95">
        <v>16972340</v>
      </c>
      <c r="I15" s="122" t="s">
        <v>914</v>
      </c>
      <c r="J15" s="113"/>
      <c r="K15" s="113"/>
    </row>
    <row r="16" spans="1:11" x14ac:dyDescent="0.25">
      <c r="A16" s="2" t="s">
        <v>778</v>
      </c>
      <c r="B16" s="2" t="s">
        <v>432</v>
      </c>
      <c r="C16" s="165" t="s">
        <v>799</v>
      </c>
      <c r="D16" s="166" t="s">
        <v>800</v>
      </c>
      <c r="E16" s="167">
        <v>2700000</v>
      </c>
      <c r="F16" s="168">
        <f t="shared" si="0"/>
        <v>1350000</v>
      </c>
      <c r="G16" s="157">
        <v>3089736</v>
      </c>
      <c r="H16" s="95">
        <v>1424101</v>
      </c>
    </row>
    <row r="17" spans="1:11" x14ac:dyDescent="0.25">
      <c r="A17" s="2" t="s">
        <v>778</v>
      </c>
      <c r="B17" s="2" t="s">
        <v>486</v>
      </c>
      <c r="C17" s="165" t="s">
        <v>801</v>
      </c>
      <c r="D17" s="166" t="s">
        <v>802</v>
      </c>
      <c r="E17" s="167">
        <v>33200000</v>
      </c>
      <c r="F17" s="168">
        <f>F15+F16</f>
        <v>16600000</v>
      </c>
      <c r="G17" s="157">
        <f t="shared" ref="G17:H17" si="4">G15+G16</f>
        <v>43309469</v>
      </c>
      <c r="H17" s="95">
        <f t="shared" si="4"/>
        <v>18396441</v>
      </c>
    </row>
    <row r="18" spans="1:11" x14ac:dyDescent="0.25">
      <c r="A18" s="2" t="s">
        <v>778</v>
      </c>
      <c r="B18" s="2" t="s">
        <v>489</v>
      </c>
      <c r="C18" s="165" t="s">
        <v>803</v>
      </c>
      <c r="D18" s="166" t="s">
        <v>804</v>
      </c>
      <c r="E18" s="167">
        <v>100000</v>
      </c>
      <c r="F18" s="168">
        <f t="shared" si="0"/>
        <v>50000</v>
      </c>
      <c r="G18" s="157">
        <v>864245</v>
      </c>
      <c r="H18" s="95">
        <f>1232+1838</f>
        <v>3070</v>
      </c>
      <c r="I18" s="4" t="s">
        <v>912</v>
      </c>
    </row>
    <row r="19" spans="1:11" s="1" customFormat="1" x14ac:dyDescent="0.25">
      <c r="A19" s="81" t="s">
        <v>778</v>
      </c>
      <c r="B19" s="81" t="s">
        <v>532</v>
      </c>
      <c r="C19" s="169" t="s">
        <v>806</v>
      </c>
      <c r="D19" s="170" t="s">
        <v>807</v>
      </c>
      <c r="E19" s="171">
        <v>34410000</v>
      </c>
      <c r="F19" s="172">
        <f>F14+F17+F18</f>
        <v>17205000</v>
      </c>
      <c r="G19" s="158">
        <f t="shared" ref="G19:H19" si="5">G14+G17+G18</f>
        <v>45699895</v>
      </c>
      <c r="H19" s="96">
        <f t="shared" si="5"/>
        <v>19080928</v>
      </c>
      <c r="I19" s="5"/>
    </row>
    <row r="20" spans="1:11" x14ac:dyDescent="0.25">
      <c r="A20" s="2" t="s">
        <v>778</v>
      </c>
      <c r="B20" s="2" t="s">
        <v>547</v>
      </c>
      <c r="C20" s="165" t="s">
        <v>130</v>
      </c>
      <c r="D20" s="166" t="s">
        <v>808</v>
      </c>
      <c r="E20" s="167">
        <v>450000</v>
      </c>
      <c r="F20" s="168">
        <f t="shared" si="0"/>
        <v>225000</v>
      </c>
      <c r="G20" s="157">
        <v>77597</v>
      </c>
      <c r="H20" s="97">
        <v>50000</v>
      </c>
    </row>
    <row r="21" spans="1:11" s="1" customFormat="1" x14ac:dyDescent="0.25">
      <c r="A21" s="81" t="s">
        <v>778</v>
      </c>
      <c r="B21" s="81" t="s">
        <v>550</v>
      </c>
      <c r="C21" s="169" t="s">
        <v>809</v>
      </c>
      <c r="D21" s="170" t="s">
        <v>810</v>
      </c>
      <c r="E21" s="171">
        <v>1300000</v>
      </c>
      <c r="F21" s="172">
        <f>F22+F23+F24</f>
        <v>650000</v>
      </c>
      <c r="G21" s="158">
        <f t="shared" ref="G21:H21" si="6">G22+G23+G24</f>
        <v>0</v>
      </c>
      <c r="H21" s="96">
        <f t="shared" si="6"/>
        <v>50000</v>
      </c>
      <c r="I21" s="5">
        <v>3650000</v>
      </c>
      <c r="J21" s="1" t="s">
        <v>811</v>
      </c>
      <c r="K21" s="13">
        <v>600000</v>
      </c>
    </row>
    <row r="22" spans="1:11" x14ac:dyDescent="0.25">
      <c r="A22" s="2" t="s">
        <v>778</v>
      </c>
      <c r="B22" s="2" t="s">
        <v>553</v>
      </c>
      <c r="C22" s="165" t="s">
        <v>812</v>
      </c>
      <c r="D22" s="166" t="s">
        <v>813</v>
      </c>
      <c r="E22" s="167">
        <v>0</v>
      </c>
      <c r="F22" s="168">
        <f t="shared" si="0"/>
        <v>0</v>
      </c>
      <c r="G22" s="157">
        <v>0</v>
      </c>
      <c r="H22" s="95">
        <v>0</v>
      </c>
      <c r="J22" t="s">
        <v>814</v>
      </c>
      <c r="K22" s="3">
        <v>450000</v>
      </c>
    </row>
    <row r="23" spans="1:11" x14ac:dyDescent="0.25">
      <c r="A23" s="2" t="s">
        <v>778</v>
      </c>
      <c r="B23" s="2" t="s">
        <v>556</v>
      </c>
      <c r="C23" s="165" t="s">
        <v>815</v>
      </c>
      <c r="D23" s="166" t="s">
        <v>816</v>
      </c>
      <c r="E23" s="167">
        <v>0</v>
      </c>
      <c r="F23" s="168">
        <v>650000</v>
      </c>
      <c r="G23" s="157">
        <v>0</v>
      </c>
      <c r="H23" s="95">
        <v>50000</v>
      </c>
      <c r="J23" t="s">
        <v>760</v>
      </c>
      <c r="K23" s="3">
        <v>2400000</v>
      </c>
    </row>
    <row r="24" spans="1:11" x14ac:dyDescent="0.25">
      <c r="A24" s="2" t="s">
        <v>778</v>
      </c>
      <c r="B24" s="2" t="s">
        <v>559</v>
      </c>
      <c r="C24" s="165" t="s">
        <v>817</v>
      </c>
      <c r="D24" s="166" t="s">
        <v>818</v>
      </c>
      <c r="E24" s="167">
        <v>0</v>
      </c>
      <c r="F24" s="168">
        <f t="shared" si="0"/>
        <v>0</v>
      </c>
      <c r="G24" s="157">
        <v>0</v>
      </c>
      <c r="H24" s="95">
        <v>0</v>
      </c>
      <c r="J24" t="s">
        <v>819</v>
      </c>
      <c r="K24" s="3">
        <v>200000</v>
      </c>
    </row>
    <row r="25" spans="1:11" x14ac:dyDescent="0.25">
      <c r="A25" s="2" t="s">
        <v>778</v>
      </c>
      <c r="B25" s="2" t="s">
        <v>571</v>
      </c>
      <c r="C25" s="165" t="s">
        <v>820</v>
      </c>
      <c r="D25" s="166" t="s">
        <v>821</v>
      </c>
      <c r="E25" s="167">
        <v>4300000</v>
      </c>
      <c r="F25" s="168">
        <f t="shared" si="0"/>
        <v>2150000</v>
      </c>
      <c r="G25" s="157">
        <v>4944905</v>
      </c>
      <c r="H25" s="97">
        <v>3459935</v>
      </c>
      <c r="I25" s="4">
        <v>5000000</v>
      </c>
      <c r="J25" t="s">
        <v>840</v>
      </c>
    </row>
    <row r="26" spans="1:11" x14ac:dyDescent="0.25">
      <c r="A26" s="2" t="s">
        <v>778</v>
      </c>
      <c r="B26" s="2" t="s">
        <v>589</v>
      </c>
      <c r="C26" s="165" t="s">
        <v>822</v>
      </c>
      <c r="D26" s="166" t="s">
        <v>823</v>
      </c>
      <c r="E26" s="167">
        <v>10000</v>
      </c>
      <c r="F26" s="168">
        <f t="shared" si="0"/>
        <v>5000</v>
      </c>
      <c r="G26" s="157">
        <v>19413</v>
      </c>
      <c r="H26" s="95">
        <v>545</v>
      </c>
      <c r="I26" s="4">
        <v>10000</v>
      </c>
      <c r="J26" t="s">
        <v>824</v>
      </c>
    </row>
    <row r="27" spans="1:11" s="1" customFormat="1" x14ac:dyDescent="0.25">
      <c r="A27" s="81" t="s">
        <v>778</v>
      </c>
      <c r="B27" s="81" t="s">
        <v>619</v>
      </c>
      <c r="C27" s="169" t="s">
        <v>825</v>
      </c>
      <c r="D27" s="170" t="s">
        <v>826</v>
      </c>
      <c r="E27" s="171">
        <v>65000</v>
      </c>
      <c r="F27" s="172">
        <f>F28</f>
        <v>32500</v>
      </c>
      <c r="G27" s="158">
        <f t="shared" ref="G27:H27" si="7">G28</f>
        <v>0</v>
      </c>
      <c r="H27" s="96">
        <f t="shared" si="7"/>
        <v>612544</v>
      </c>
      <c r="I27" s="5">
        <v>0</v>
      </c>
    </row>
    <row r="28" spans="1:11" x14ac:dyDescent="0.25">
      <c r="A28" s="2" t="s">
        <v>778</v>
      </c>
      <c r="B28" s="2" t="s">
        <v>622</v>
      </c>
      <c r="C28" s="165" t="s">
        <v>827</v>
      </c>
      <c r="D28" s="166" t="s">
        <v>828</v>
      </c>
      <c r="E28" s="167">
        <v>0</v>
      </c>
      <c r="F28" s="168">
        <f>65000/12*6</f>
        <v>32500</v>
      </c>
      <c r="G28" s="157">
        <v>0</v>
      </c>
      <c r="H28" s="95">
        <f>467153+145391</f>
        <v>612544</v>
      </c>
    </row>
    <row r="29" spans="1:11" s="1" customFormat="1" x14ac:dyDescent="0.25">
      <c r="A29" s="81" t="s">
        <v>778</v>
      </c>
      <c r="B29" s="81" t="s">
        <v>626</v>
      </c>
      <c r="C29" s="169" t="s">
        <v>829</v>
      </c>
      <c r="D29" s="170" t="s">
        <v>830</v>
      </c>
      <c r="E29" s="171">
        <v>6375000</v>
      </c>
      <c r="F29" s="172">
        <f>F21+F25+F27+F26</f>
        <v>2837500</v>
      </c>
      <c r="G29" s="158">
        <f t="shared" ref="G29:H29" si="8">G21+G25+G27+G26</f>
        <v>4964318</v>
      </c>
      <c r="H29" s="96">
        <f t="shared" si="8"/>
        <v>4123024</v>
      </c>
      <c r="I29" s="5"/>
    </row>
    <row r="30" spans="1:11" x14ac:dyDescent="0.25">
      <c r="A30" s="2" t="s">
        <v>778</v>
      </c>
      <c r="B30" s="2" t="s">
        <v>653</v>
      </c>
      <c r="C30" s="165" t="s">
        <v>831</v>
      </c>
      <c r="D30" s="166" t="s">
        <v>832</v>
      </c>
      <c r="E30" s="167">
        <v>0</v>
      </c>
      <c r="F30" s="168">
        <f t="shared" si="0"/>
        <v>0</v>
      </c>
      <c r="G30" s="157">
        <v>70000</v>
      </c>
      <c r="H30" s="96">
        <v>0</v>
      </c>
      <c r="J30" t="s">
        <v>841</v>
      </c>
    </row>
    <row r="31" spans="1:11" s="1" customFormat="1" x14ac:dyDescent="0.25">
      <c r="A31" s="81" t="s">
        <v>778</v>
      </c>
      <c r="B31" s="81" t="s">
        <v>676</v>
      </c>
      <c r="C31" s="169" t="s">
        <v>833</v>
      </c>
      <c r="D31" s="170" t="s">
        <v>834</v>
      </c>
      <c r="E31" s="171">
        <v>0</v>
      </c>
      <c r="F31" s="172">
        <v>0</v>
      </c>
      <c r="G31" s="158">
        <f t="shared" ref="G31" si="9">G32+G33</f>
        <v>0</v>
      </c>
      <c r="H31" s="96">
        <v>0</v>
      </c>
      <c r="I31" s="5">
        <v>50000</v>
      </c>
      <c r="J31" s="1" t="s">
        <v>776</v>
      </c>
    </row>
    <row r="32" spans="1:11" s="1" customFormat="1" x14ac:dyDescent="0.25">
      <c r="A32" s="81" t="s">
        <v>910</v>
      </c>
      <c r="B32" s="81" t="s">
        <v>45</v>
      </c>
      <c r="C32" s="169" t="s">
        <v>838</v>
      </c>
      <c r="D32" s="170"/>
      <c r="E32" s="171"/>
      <c r="F32" s="172">
        <v>1200068</v>
      </c>
      <c r="G32" s="158"/>
      <c r="H32" s="96">
        <v>0</v>
      </c>
      <c r="I32" s="5">
        <v>1200225</v>
      </c>
    </row>
    <row r="33" spans="1:9" s="1" customFormat="1" x14ac:dyDescent="0.25">
      <c r="A33" s="81" t="s">
        <v>910</v>
      </c>
      <c r="B33" s="81" t="s">
        <v>42</v>
      </c>
      <c r="C33" s="169" t="s">
        <v>839</v>
      </c>
      <c r="D33" s="170"/>
      <c r="E33" s="171"/>
      <c r="F33" s="172">
        <f>15354119/12*6</f>
        <v>7677059.5</v>
      </c>
      <c r="G33" s="158"/>
      <c r="H33" s="96">
        <f>15354119/12*6</f>
        <v>7677059.5</v>
      </c>
      <c r="I33" s="5">
        <v>21284089</v>
      </c>
    </row>
    <row r="34" spans="1:9" s="88" customFormat="1" x14ac:dyDescent="0.25">
      <c r="A34" s="85" t="s">
        <v>778</v>
      </c>
      <c r="B34" s="85" t="s">
        <v>835</v>
      </c>
      <c r="C34" s="177" t="s">
        <v>836</v>
      </c>
      <c r="D34" s="178" t="s">
        <v>837</v>
      </c>
      <c r="E34" s="179">
        <v>90004937</v>
      </c>
      <c r="F34" s="180">
        <f>F8+F9+F12+F19+F29</f>
        <v>53441716</v>
      </c>
      <c r="G34" s="160">
        <f t="shared" ref="G34:H34" si="10">G8+G9+G12+G19+G29</f>
        <v>99019976</v>
      </c>
      <c r="H34" s="98">
        <f t="shared" si="10"/>
        <v>57381049</v>
      </c>
      <c r="I34" s="87">
        <f>SUM(I8:I33)</f>
        <v>31194314</v>
      </c>
    </row>
    <row r="35" spans="1:9" s="88" customFormat="1" x14ac:dyDescent="0.25">
      <c r="A35" s="85" t="s">
        <v>910</v>
      </c>
      <c r="B35" s="89">
        <v>32</v>
      </c>
      <c r="C35" s="177" t="s">
        <v>911</v>
      </c>
      <c r="D35" s="181"/>
      <c r="E35" s="181"/>
      <c r="F35" s="182">
        <f>F32+F33</f>
        <v>8877127.5</v>
      </c>
      <c r="G35" s="161">
        <f t="shared" ref="G35:H35" si="11">G32+G33</f>
        <v>0</v>
      </c>
      <c r="H35" s="99">
        <f t="shared" si="11"/>
        <v>7677059.5</v>
      </c>
      <c r="I35" s="87"/>
    </row>
    <row r="36" spans="1:9" s="90" customFormat="1" ht="16.5" thickBot="1" x14ac:dyDescent="0.3">
      <c r="C36" s="183" t="s">
        <v>913</v>
      </c>
      <c r="D36" s="184"/>
      <c r="E36" s="184"/>
      <c r="F36" s="185">
        <f>F34+F35</f>
        <v>62318843.5</v>
      </c>
      <c r="G36" s="162"/>
      <c r="H36" s="102">
        <f>H34+H35</f>
        <v>65058108.5</v>
      </c>
      <c r="I36" s="92"/>
    </row>
  </sheetData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7"/>
  <sheetViews>
    <sheetView workbookViewId="0">
      <selection activeCell="F1" sqref="F1"/>
    </sheetView>
  </sheetViews>
  <sheetFormatPr defaultRowHeight="15" x14ac:dyDescent="0.25"/>
  <cols>
    <col min="1" max="1" width="32.42578125" customWidth="1"/>
    <col min="2" max="2" width="16" style="4" customWidth="1"/>
    <col min="3" max="3" width="18.85546875" style="4" customWidth="1"/>
    <col min="4" max="4" width="17.7109375" customWidth="1"/>
    <col min="5" max="5" width="27.28515625" customWidth="1"/>
    <col min="6" max="6" width="18.28515625" style="4" customWidth="1"/>
    <col min="7" max="7" width="18.42578125" style="4" customWidth="1"/>
    <col min="8" max="8" width="16.42578125" customWidth="1"/>
    <col min="9" max="9" width="9.85546875" bestFit="1" customWidth="1"/>
  </cols>
  <sheetData>
    <row r="1" spans="1:9" ht="19.5" thickBot="1" x14ac:dyDescent="0.35">
      <c r="A1" s="41" t="s">
        <v>863</v>
      </c>
      <c r="B1" s="55">
        <v>2017</v>
      </c>
      <c r="C1" s="42">
        <v>2018</v>
      </c>
      <c r="E1" s="18" t="s">
        <v>864</v>
      </c>
      <c r="F1" s="68">
        <v>2017</v>
      </c>
      <c r="G1" s="19">
        <v>2018</v>
      </c>
    </row>
    <row r="2" spans="1:9" ht="15.75" thickBot="1" x14ac:dyDescent="0.3">
      <c r="A2" s="54" t="s">
        <v>842</v>
      </c>
      <c r="B2" s="56"/>
      <c r="C2" s="8"/>
      <c r="E2" s="40" t="s">
        <v>865</v>
      </c>
      <c r="F2" s="56"/>
      <c r="G2" s="8"/>
    </row>
    <row r="3" spans="1:9" x14ac:dyDescent="0.25">
      <c r="A3" s="45" t="s">
        <v>843</v>
      </c>
      <c r="B3" s="57">
        <v>560079</v>
      </c>
      <c r="C3" s="46">
        <v>0</v>
      </c>
      <c r="E3" s="20" t="s">
        <v>866</v>
      </c>
      <c r="F3" s="69"/>
      <c r="G3" s="21">
        <v>6417000</v>
      </c>
    </row>
    <row r="4" spans="1:9" x14ac:dyDescent="0.25">
      <c r="A4" s="45" t="s">
        <v>844</v>
      </c>
      <c r="B4" s="57">
        <v>29838280</v>
      </c>
      <c r="C4" s="46">
        <v>29409067</v>
      </c>
      <c r="E4" s="20" t="s">
        <v>746</v>
      </c>
      <c r="F4" s="70"/>
      <c r="G4" s="22">
        <v>4879008</v>
      </c>
    </row>
    <row r="5" spans="1:9" x14ac:dyDescent="0.25">
      <c r="A5" s="45" t="s">
        <v>845</v>
      </c>
      <c r="B5" s="57">
        <v>8802236</v>
      </c>
      <c r="C5" s="46">
        <v>9095696</v>
      </c>
      <c r="E5" s="20" t="s">
        <v>867</v>
      </c>
      <c r="F5" s="70"/>
      <c r="G5" s="22">
        <v>1830000</v>
      </c>
    </row>
    <row r="6" spans="1:9" x14ac:dyDescent="0.25">
      <c r="A6" s="45" t="s">
        <v>846</v>
      </c>
      <c r="B6" s="57">
        <v>1200000</v>
      </c>
      <c r="C6" s="46">
        <v>1800000</v>
      </c>
      <c r="E6" s="23" t="s">
        <v>848</v>
      </c>
      <c r="F6" s="71">
        <v>10790984</v>
      </c>
      <c r="G6" s="24">
        <v>13126008</v>
      </c>
    </row>
    <row r="7" spans="1:9" x14ac:dyDescent="0.25">
      <c r="A7" s="45" t="s">
        <v>847</v>
      </c>
      <c r="B7" s="57">
        <v>4028816</v>
      </c>
      <c r="C7" s="46"/>
      <c r="E7" s="6"/>
      <c r="F7" s="60"/>
      <c r="G7" s="11"/>
    </row>
    <row r="8" spans="1:9" ht="15.75" thickBot="1" x14ac:dyDescent="0.3">
      <c r="A8" s="47" t="s">
        <v>789</v>
      </c>
      <c r="B8" s="58">
        <v>194752</v>
      </c>
      <c r="C8" s="48"/>
      <c r="E8" s="20" t="s">
        <v>868</v>
      </c>
      <c r="F8" s="70">
        <v>351000</v>
      </c>
      <c r="G8" s="22">
        <v>351000</v>
      </c>
      <c r="H8" t="s">
        <v>943</v>
      </c>
      <c r="I8" s="4"/>
    </row>
    <row r="9" spans="1:9" ht="15.75" thickBot="1" x14ac:dyDescent="0.3">
      <c r="A9" s="49" t="s">
        <v>848</v>
      </c>
      <c r="B9" s="59">
        <v>44624163</v>
      </c>
      <c r="C9" s="50">
        <f>SUM(C3:C8)</f>
        <v>40304763</v>
      </c>
      <c r="E9" s="20" t="s">
        <v>869</v>
      </c>
      <c r="F9" s="70">
        <v>212865</v>
      </c>
      <c r="G9" s="22">
        <v>250000</v>
      </c>
      <c r="H9" t="s">
        <v>944</v>
      </c>
    </row>
    <row r="10" spans="1:9" ht="15.75" thickBot="1" x14ac:dyDescent="0.3">
      <c r="B10" s="60"/>
      <c r="E10" s="20" t="s">
        <v>870</v>
      </c>
      <c r="F10" s="70">
        <v>343826</v>
      </c>
      <c r="G10" s="22">
        <v>344000</v>
      </c>
    </row>
    <row r="11" spans="1:9" ht="15.75" thickBot="1" x14ac:dyDescent="0.3">
      <c r="A11" s="49" t="s">
        <v>849</v>
      </c>
      <c r="B11" s="59">
        <v>3731600</v>
      </c>
      <c r="C11" s="50">
        <v>3700000</v>
      </c>
      <c r="E11" s="31" t="s">
        <v>848</v>
      </c>
      <c r="F11" s="72">
        <f>SUM(F6:F10)</f>
        <v>11698675</v>
      </c>
      <c r="G11" s="32">
        <f>SUM(G8:G10)</f>
        <v>945000</v>
      </c>
    </row>
    <row r="12" spans="1:9" ht="15.75" thickBot="1" x14ac:dyDescent="0.3">
      <c r="B12" s="60"/>
      <c r="F12" s="60"/>
    </row>
    <row r="13" spans="1:9" ht="15.75" thickBot="1" x14ac:dyDescent="0.3">
      <c r="A13" s="54" t="s">
        <v>853</v>
      </c>
      <c r="B13" s="56"/>
      <c r="C13" s="8"/>
      <c r="E13" s="25" t="s">
        <v>871</v>
      </c>
      <c r="F13" s="73">
        <v>2340225</v>
      </c>
      <c r="G13" s="26">
        <v>2389800</v>
      </c>
    </row>
    <row r="14" spans="1:9" x14ac:dyDescent="0.25">
      <c r="A14" s="45" t="s">
        <v>850</v>
      </c>
      <c r="B14" s="57">
        <v>1157681</v>
      </c>
      <c r="C14" s="46">
        <v>1150000</v>
      </c>
      <c r="E14" s="20" t="s">
        <v>872</v>
      </c>
      <c r="F14" s="70">
        <v>2649829</v>
      </c>
      <c r="G14" s="22">
        <v>2500776</v>
      </c>
      <c r="H14" t="s">
        <v>945</v>
      </c>
    </row>
    <row r="15" spans="1:9" ht="15.75" thickBot="1" x14ac:dyDescent="0.3">
      <c r="A15" s="45" t="s">
        <v>852</v>
      </c>
      <c r="B15" s="57">
        <v>39032626</v>
      </c>
      <c r="C15" s="46">
        <v>39000000</v>
      </c>
      <c r="E15" s="20" t="s">
        <v>873</v>
      </c>
      <c r="F15" s="70"/>
      <c r="G15" s="22">
        <v>400000</v>
      </c>
      <c r="H15" t="s">
        <v>946</v>
      </c>
    </row>
    <row r="16" spans="1:9" ht="15.75" thickBot="1" x14ac:dyDescent="0.3">
      <c r="A16" s="45" t="s">
        <v>851</v>
      </c>
      <c r="B16" s="57">
        <v>2233937</v>
      </c>
      <c r="C16" s="46">
        <v>2230000</v>
      </c>
      <c r="E16" s="31" t="s">
        <v>848</v>
      </c>
      <c r="F16" s="72">
        <f>SUM(F13:F15)</f>
        <v>4990054</v>
      </c>
      <c r="G16" s="32">
        <f>SUM(G13:G15)</f>
        <v>5290576</v>
      </c>
    </row>
    <row r="17" spans="1:7" ht="15.75" thickBot="1" x14ac:dyDescent="0.3">
      <c r="A17" s="45" t="s">
        <v>805</v>
      </c>
      <c r="B17" s="57">
        <v>28465</v>
      </c>
      <c r="C17" s="46">
        <v>28000</v>
      </c>
      <c r="F17" s="60"/>
    </row>
    <row r="18" spans="1:7" ht="15.75" thickBot="1" x14ac:dyDescent="0.3">
      <c r="A18" s="49" t="s">
        <v>848</v>
      </c>
      <c r="B18" s="59">
        <f>SUM(B14:B17)</f>
        <v>42452709</v>
      </c>
      <c r="C18" s="50">
        <f>SUM(C14:C17)</f>
        <v>42408000</v>
      </c>
      <c r="E18" s="40" t="s">
        <v>876</v>
      </c>
      <c r="F18" s="56"/>
      <c r="G18" s="8"/>
    </row>
    <row r="19" spans="1:7" ht="15.75" thickBot="1" x14ac:dyDescent="0.3">
      <c r="A19" s="7"/>
      <c r="B19" s="61"/>
      <c r="C19" s="12"/>
      <c r="E19" s="31" t="s">
        <v>754</v>
      </c>
      <c r="F19" s="60"/>
      <c r="G19" s="11"/>
    </row>
    <row r="20" spans="1:7" ht="15.75" thickBot="1" x14ac:dyDescent="0.3">
      <c r="B20" s="60"/>
      <c r="E20" s="20" t="s">
        <v>874</v>
      </c>
      <c r="F20" s="70"/>
      <c r="G20" s="22">
        <v>3030000</v>
      </c>
    </row>
    <row r="21" spans="1:7" ht="15.75" thickBot="1" x14ac:dyDescent="0.3">
      <c r="A21" s="54" t="s">
        <v>854</v>
      </c>
      <c r="B21" s="56"/>
      <c r="C21" s="8"/>
      <c r="E21" s="20" t="s">
        <v>875</v>
      </c>
      <c r="F21" s="70"/>
      <c r="G21" s="22">
        <v>438888</v>
      </c>
    </row>
    <row r="22" spans="1:7" x14ac:dyDescent="0.25">
      <c r="A22" s="45" t="s">
        <v>811</v>
      </c>
      <c r="B22" s="57"/>
      <c r="C22" s="46">
        <v>600000</v>
      </c>
      <c r="E22" s="20" t="s">
        <v>873</v>
      </c>
      <c r="F22" s="70"/>
      <c r="G22" s="22">
        <v>150000</v>
      </c>
    </row>
    <row r="23" spans="1:7" x14ac:dyDescent="0.25">
      <c r="A23" s="45" t="s">
        <v>814</v>
      </c>
      <c r="B23" s="57"/>
      <c r="C23" s="46">
        <v>450000</v>
      </c>
      <c r="E23" s="20" t="s">
        <v>868</v>
      </c>
      <c r="F23" s="70">
        <v>88632</v>
      </c>
      <c r="G23" s="22">
        <v>90000</v>
      </c>
    </row>
    <row r="24" spans="1:7" x14ac:dyDescent="0.25">
      <c r="A24" s="45" t="s">
        <v>760</v>
      </c>
      <c r="B24" s="57"/>
      <c r="C24" s="46">
        <v>2400000</v>
      </c>
      <c r="E24" s="33" t="s">
        <v>878</v>
      </c>
      <c r="F24" s="74">
        <v>3569587</v>
      </c>
      <c r="G24" s="34">
        <f>SUM(G20:G23)</f>
        <v>3708888</v>
      </c>
    </row>
    <row r="25" spans="1:7" ht="15.75" thickBot="1" x14ac:dyDescent="0.3">
      <c r="A25" s="47" t="s">
        <v>819</v>
      </c>
      <c r="B25" s="58"/>
      <c r="C25" s="48">
        <v>300000</v>
      </c>
      <c r="E25" s="35" t="s">
        <v>877</v>
      </c>
      <c r="F25" s="74">
        <v>62168</v>
      </c>
      <c r="G25" s="34">
        <v>63000</v>
      </c>
    </row>
    <row r="26" spans="1:7" ht="15.75" thickBot="1" x14ac:dyDescent="0.3">
      <c r="A26" s="49" t="s">
        <v>848</v>
      </c>
      <c r="B26" s="59">
        <v>3719533</v>
      </c>
      <c r="C26" s="50">
        <f>SUM(C22:C25)</f>
        <v>3750000</v>
      </c>
      <c r="E26" s="31" t="s">
        <v>848</v>
      </c>
      <c r="F26" s="72">
        <f>SUM(F23:F25)</f>
        <v>3720387</v>
      </c>
      <c r="G26" s="32">
        <f>SUM(G24:G25)</f>
        <v>3771888</v>
      </c>
    </row>
    <row r="27" spans="1:7" ht="15.75" thickBot="1" x14ac:dyDescent="0.3">
      <c r="A27" s="1"/>
      <c r="B27" s="62"/>
      <c r="C27" s="5"/>
      <c r="F27" s="60"/>
    </row>
    <row r="28" spans="1:7" ht="15.75" thickBot="1" x14ac:dyDescent="0.3">
      <c r="A28" s="54" t="s">
        <v>862</v>
      </c>
      <c r="B28" s="63"/>
      <c r="C28" s="16"/>
      <c r="E28" s="27" t="s">
        <v>879</v>
      </c>
      <c r="F28" s="75">
        <v>40447</v>
      </c>
      <c r="G28" s="28">
        <v>50000</v>
      </c>
    </row>
    <row r="29" spans="1:7" x14ac:dyDescent="0.25">
      <c r="A29" s="45" t="s">
        <v>860</v>
      </c>
      <c r="B29" s="57">
        <v>77597</v>
      </c>
      <c r="C29" s="46">
        <v>0</v>
      </c>
      <c r="E29" s="20" t="s">
        <v>880</v>
      </c>
      <c r="F29" s="70"/>
      <c r="G29" s="22"/>
    </row>
    <row r="30" spans="1:7" x14ac:dyDescent="0.25">
      <c r="A30" s="45" t="s">
        <v>855</v>
      </c>
      <c r="B30" s="57">
        <v>4944905</v>
      </c>
      <c r="C30" s="46">
        <v>5000000</v>
      </c>
      <c r="E30" s="20" t="s">
        <v>866</v>
      </c>
      <c r="F30" s="70">
        <v>450000</v>
      </c>
      <c r="G30" s="22">
        <v>450000</v>
      </c>
    </row>
    <row r="31" spans="1:7" ht="15.75" thickBot="1" x14ac:dyDescent="0.3">
      <c r="A31" s="45" t="s">
        <v>856</v>
      </c>
      <c r="B31" s="57">
        <v>19413</v>
      </c>
      <c r="C31" s="46">
        <v>10000</v>
      </c>
      <c r="E31" s="20" t="s">
        <v>881</v>
      </c>
      <c r="F31" s="70">
        <v>1025487</v>
      </c>
      <c r="G31" s="22">
        <v>1000000</v>
      </c>
    </row>
    <row r="32" spans="1:7" ht="15.75" thickBot="1" x14ac:dyDescent="0.3">
      <c r="A32" s="45" t="s">
        <v>858</v>
      </c>
      <c r="B32" s="57">
        <v>3013487</v>
      </c>
      <c r="C32" s="46">
        <v>0</v>
      </c>
      <c r="D32" t="s">
        <v>898</v>
      </c>
      <c r="E32" s="31" t="s">
        <v>848</v>
      </c>
      <c r="F32" s="72">
        <f>SUM(F28:F31)</f>
        <v>1515934</v>
      </c>
      <c r="G32" s="32">
        <f>SUM(G28:G31)</f>
        <v>1500000</v>
      </c>
    </row>
    <row r="33" spans="1:7" ht="15.75" thickBot="1" x14ac:dyDescent="0.3">
      <c r="A33" s="45" t="s">
        <v>857</v>
      </c>
      <c r="B33" s="64">
        <v>50000</v>
      </c>
      <c r="C33" s="46">
        <v>0</v>
      </c>
      <c r="F33" s="60"/>
    </row>
    <row r="34" spans="1:7" ht="15.75" thickBot="1" x14ac:dyDescent="0.3">
      <c r="A34" s="45" t="s">
        <v>859</v>
      </c>
      <c r="B34" s="57">
        <v>70000</v>
      </c>
      <c r="C34" s="46">
        <v>0</v>
      </c>
      <c r="E34" s="67" t="s">
        <v>759</v>
      </c>
      <c r="F34" s="56"/>
      <c r="G34" s="8"/>
    </row>
    <row r="35" spans="1:7" ht="15.75" thickBot="1" x14ac:dyDescent="0.3">
      <c r="A35" s="49" t="s">
        <v>848</v>
      </c>
      <c r="B35" s="59">
        <f>SUM(B29:B34)</f>
        <v>8175402</v>
      </c>
      <c r="C35" s="50">
        <f>SUM(C29:C34)</f>
        <v>5010000</v>
      </c>
      <c r="E35" s="20" t="s">
        <v>882</v>
      </c>
      <c r="F35" s="70">
        <v>308249</v>
      </c>
      <c r="G35" s="22">
        <v>330000</v>
      </c>
    </row>
    <row r="36" spans="1:7" ht="15.75" thickBot="1" x14ac:dyDescent="0.3">
      <c r="A36" s="14"/>
      <c r="B36" s="62"/>
      <c r="C36" s="15"/>
      <c r="E36" s="20" t="s">
        <v>883</v>
      </c>
      <c r="F36" s="70">
        <v>152000</v>
      </c>
      <c r="G36" s="22">
        <v>170000</v>
      </c>
    </row>
    <row r="37" spans="1:7" ht="15.75" thickBot="1" x14ac:dyDescent="0.3">
      <c r="A37" s="53" t="s">
        <v>838</v>
      </c>
      <c r="B37" s="59">
        <v>1200068</v>
      </c>
      <c r="C37" s="50">
        <v>1200225</v>
      </c>
      <c r="E37" s="31" t="s">
        <v>848</v>
      </c>
      <c r="F37" s="72">
        <v>460249</v>
      </c>
      <c r="G37" s="32">
        <v>500000</v>
      </c>
    </row>
    <row r="38" spans="1:7" ht="15.75" thickBot="1" x14ac:dyDescent="0.3">
      <c r="A38" s="51" t="s">
        <v>839</v>
      </c>
      <c r="B38" s="65">
        <v>11040042</v>
      </c>
      <c r="C38" s="52">
        <v>21536210</v>
      </c>
      <c r="F38" s="60"/>
    </row>
    <row r="39" spans="1:7" ht="19.5" thickBot="1" x14ac:dyDescent="0.35">
      <c r="A39" s="43" t="s">
        <v>861</v>
      </c>
      <c r="B39" s="66">
        <f>B9+B11+B18+B26+B30+B31+B33+B37+B38+B32+B34+B29</f>
        <v>114943517</v>
      </c>
      <c r="C39" s="44">
        <f>C9+C11+C18+C26+C30+C31+C33+C37+C38+C32+C34+C29</f>
        <v>117909198</v>
      </c>
      <c r="E39" s="40" t="s">
        <v>112</v>
      </c>
      <c r="F39" s="56"/>
      <c r="G39" s="8"/>
    </row>
    <row r="40" spans="1:7" x14ac:dyDescent="0.25">
      <c r="E40" s="20" t="s">
        <v>761</v>
      </c>
      <c r="F40" s="70">
        <v>175000</v>
      </c>
      <c r="G40" s="22">
        <v>175000</v>
      </c>
    </row>
    <row r="41" spans="1:7" x14ac:dyDescent="0.25">
      <c r="E41" s="20" t="s">
        <v>763</v>
      </c>
      <c r="F41" s="70">
        <v>125000</v>
      </c>
      <c r="G41" s="22">
        <v>125000</v>
      </c>
    </row>
    <row r="42" spans="1:7" x14ac:dyDescent="0.25">
      <c r="E42" s="20" t="s">
        <v>764</v>
      </c>
      <c r="F42" s="70">
        <v>10000</v>
      </c>
      <c r="G42" s="22">
        <v>10000</v>
      </c>
    </row>
    <row r="43" spans="1:7" x14ac:dyDescent="0.25">
      <c r="E43" s="20" t="s">
        <v>765</v>
      </c>
      <c r="F43" s="70">
        <v>10000</v>
      </c>
      <c r="G43" s="22">
        <v>10000</v>
      </c>
    </row>
    <row r="44" spans="1:7" x14ac:dyDescent="0.25">
      <c r="E44" s="20" t="s">
        <v>762</v>
      </c>
      <c r="F44" s="70">
        <v>300000</v>
      </c>
      <c r="G44" s="22">
        <v>400000</v>
      </c>
    </row>
    <row r="45" spans="1:7" x14ac:dyDescent="0.25">
      <c r="E45" s="20" t="s">
        <v>766</v>
      </c>
      <c r="F45" s="70">
        <v>730000</v>
      </c>
      <c r="G45" s="22">
        <v>730000</v>
      </c>
    </row>
    <row r="46" spans="1:7" x14ac:dyDescent="0.25">
      <c r="E46" s="20" t="s">
        <v>767</v>
      </c>
      <c r="F46" s="70">
        <v>502539</v>
      </c>
      <c r="G46" s="22">
        <v>520000</v>
      </c>
    </row>
    <row r="47" spans="1:7" x14ac:dyDescent="0.25">
      <c r="E47" s="20" t="s">
        <v>768</v>
      </c>
      <c r="F47" s="70">
        <v>50000</v>
      </c>
      <c r="G47" s="22">
        <v>60000</v>
      </c>
    </row>
    <row r="48" spans="1:7" x14ac:dyDescent="0.25">
      <c r="E48" s="20" t="s">
        <v>769</v>
      </c>
      <c r="F48" s="70">
        <v>40000</v>
      </c>
      <c r="G48" s="22">
        <v>50000</v>
      </c>
    </row>
    <row r="49" spans="5:7" x14ac:dyDescent="0.25">
      <c r="E49" s="20" t="s">
        <v>770</v>
      </c>
      <c r="F49" s="70">
        <v>22000</v>
      </c>
      <c r="G49" s="22">
        <v>30000</v>
      </c>
    </row>
    <row r="50" spans="5:7" x14ac:dyDescent="0.25">
      <c r="E50" s="20" t="s">
        <v>771</v>
      </c>
      <c r="F50" s="70">
        <v>22000</v>
      </c>
      <c r="G50" s="22">
        <v>30000</v>
      </c>
    </row>
    <row r="51" spans="5:7" x14ac:dyDescent="0.25">
      <c r="E51" s="20" t="s">
        <v>772</v>
      </c>
      <c r="F51" s="70">
        <v>6000</v>
      </c>
      <c r="G51" s="22">
        <v>10000</v>
      </c>
    </row>
    <row r="52" spans="5:7" x14ac:dyDescent="0.25">
      <c r="E52" s="20" t="s">
        <v>773</v>
      </c>
      <c r="F52" s="70">
        <v>6000</v>
      </c>
      <c r="G52" s="22">
        <v>10000</v>
      </c>
    </row>
    <row r="53" spans="5:7" ht="15.75" thickBot="1" x14ac:dyDescent="0.3">
      <c r="E53" s="20" t="s">
        <v>774</v>
      </c>
      <c r="F53" s="70">
        <v>12000</v>
      </c>
      <c r="G53" s="22">
        <v>20000</v>
      </c>
    </row>
    <row r="54" spans="5:7" ht="15.75" thickBot="1" x14ac:dyDescent="0.3">
      <c r="E54" s="31" t="s">
        <v>848</v>
      </c>
      <c r="F54" s="72">
        <v>2010539</v>
      </c>
      <c r="G54" s="32">
        <f>SUM(G40:G53)</f>
        <v>2180000</v>
      </c>
    </row>
    <row r="55" spans="5:7" ht="15.75" thickBot="1" x14ac:dyDescent="0.3">
      <c r="F55" s="60"/>
    </row>
    <row r="56" spans="5:7" ht="15.75" thickBot="1" x14ac:dyDescent="0.3">
      <c r="E56" s="31" t="s">
        <v>895</v>
      </c>
      <c r="F56" s="72">
        <v>2379900</v>
      </c>
      <c r="G56" s="32">
        <v>2400000</v>
      </c>
    </row>
    <row r="57" spans="5:7" ht="15.75" thickBot="1" x14ac:dyDescent="0.3">
      <c r="E57" s="9"/>
      <c r="F57" s="60"/>
      <c r="G57" s="10"/>
    </row>
    <row r="58" spans="5:7" ht="15.75" thickBot="1" x14ac:dyDescent="0.3">
      <c r="E58" s="31" t="s">
        <v>115</v>
      </c>
      <c r="F58" s="72">
        <v>10023690</v>
      </c>
      <c r="G58" s="32">
        <v>10000000</v>
      </c>
    </row>
    <row r="59" spans="5:7" ht="15.75" thickBot="1" x14ac:dyDescent="0.3">
      <c r="E59" s="9"/>
      <c r="F59" s="60"/>
      <c r="G59" s="10"/>
    </row>
    <row r="60" spans="5:7" x14ac:dyDescent="0.25">
      <c r="E60" s="27" t="s">
        <v>884</v>
      </c>
      <c r="F60" s="75">
        <v>1313405</v>
      </c>
      <c r="G60" s="28">
        <v>1000000</v>
      </c>
    </row>
    <row r="61" spans="5:7" x14ac:dyDescent="0.25">
      <c r="E61" s="20" t="s">
        <v>900</v>
      </c>
      <c r="F61" s="70">
        <v>0</v>
      </c>
      <c r="G61" s="22">
        <v>736946</v>
      </c>
    </row>
    <row r="62" spans="5:7" x14ac:dyDescent="0.25">
      <c r="E62" s="20" t="s">
        <v>899</v>
      </c>
      <c r="F62" s="70">
        <v>0</v>
      </c>
      <c r="G62" s="22">
        <v>670000</v>
      </c>
    </row>
    <row r="63" spans="5:7" x14ac:dyDescent="0.25">
      <c r="E63" s="20" t="s">
        <v>885</v>
      </c>
      <c r="F63" s="70">
        <v>2971450</v>
      </c>
      <c r="G63" s="22">
        <v>3181831</v>
      </c>
    </row>
    <row r="64" spans="5:7" x14ac:dyDescent="0.25">
      <c r="E64" s="20" t="s">
        <v>886</v>
      </c>
      <c r="F64" s="70">
        <v>2050342</v>
      </c>
      <c r="G64" s="22">
        <v>1500000</v>
      </c>
    </row>
    <row r="65" spans="5:7" ht="15.75" thickBot="1" x14ac:dyDescent="0.3">
      <c r="E65" s="20" t="s">
        <v>887</v>
      </c>
      <c r="F65" s="70">
        <v>6975</v>
      </c>
      <c r="G65" s="22">
        <v>10000</v>
      </c>
    </row>
    <row r="66" spans="5:7" ht="15.75" thickBot="1" x14ac:dyDescent="0.3">
      <c r="E66" s="31" t="s">
        <v>848</v>
      </c>
      <c r="F66" s="72">
        <f>SUM(F60:F65)</f>
        <v>6342172</v>
      </c>
      <c r="G66" s="32">
        <f>SUM(G60:G65)</f>
        <v>7098777</v>
      </c>
    </row>
    <row r="67" spans="5:7" ht="15.75" thickBot="1" x14ac:dyDescent="0.3">
      <c r="E67" s="31" t="s">
        <v>888</v>
      </c>
      <c r="F67" s="72">
        <v>4795078</v>
      </c>
      <c r="G67" s="32">
        <v>5103000</v>
      </c>
    </row>
    <row r="68" spans="5:7" x14ac:dyDescent="0.25">
      <c r="E68" s="36" t="s">
        <v>896</v>
      </c>
      <c r="F68" s="76">
        <v>3140800</v>
      </c>
      <c r="G68" s="37">
        <v>3100000</v>
      </c>
    </row>
    <row r="69" spans="5:7" x14ac:dyDescent="0.25">
      <c r="E69" s="23" t="s">
        <v>179</v>
      </c>
      <c r="F69" s="71">
        <v>9928478</v>
      </c>
      <c r="G69" s="24">
        <v>9326211</v>
      </c>
    </row>
    <row r="70" spans="5:7" ht="15.75" thickBot="1" x14ac:dyDescent="0.3">
      <c r="E70" s="38" t="s">
        <v>901</v>
      </c>
      <c r="F70" s="77">
        <v>1009460</v>
      </c>
      <c r="G70" s="39">
        <v>1200000</v>
      </c>
    </row>
    <row r="71" spans="5:7" ht="15.75" thickBot="1" x14ac:dyDescent="0.3">
      <c r="F71" s="60"/>
    </row>
    <row r="72" spans="5:7" x14ac:dyDescent="0.25">
      <c r="E72" s="27" t="s">
        <v>889</v>
      </c>
      <c r="F72" s="75">
        <v>100000</v>
      </c>
      <c r="G72" s="28">
        <v>150000</v>
      </c>
    </row>
    <row r="73" spans="5:7" x14ac:dyDescent="0.25">
      <c r="E73" s="20" t="s">
        <v>775</v>
      </c>
      <c r="F73" s="70">
        <v>2078000</v>
      </c>
      <c r="G73" s="22">
        <v>2200000</v>
      </c>
    </row>
    <row r="74" spans="5:7" ht="15.75" thickBot="1" x14ac:dyDescent="0.3">
      <c r="E74" s="20" t="s">
        <v>890</v>
      </c>
      <c r="F74" s="70">
        <v>1423250</v>
      </c>
      <c r="G74" s="22">
        <v>1500000</v>
      </c>
    </row>
    <row r="75" spans="5:7" ht="15.75" thickBot="1" x14ac:dyDescent="0.3">
      <c r="E75" s="31" t="s">
        <v>848</v>
      </c>
      <c r="F75" s="72">
        <f>SUM(F72:F74)</f>
        <v>3601250</v>
      </c>
      <c r="G75" s="32">
        <f>SUM(G72:G74)</f>
        <v>3850000</v>
      </c>
    </row>
    <row r="76" spans="5:7" ht="15.75" thickBot="1" x14ac:dyDescent="0.3">
      <c r="F76" s="60"/>
    </row>
    <row r="77" spans="5:7" x14ac:dyDescent="0.25">
      <c r="E77" s="27" t="s">
        <v>891</v>
      </c>
      <c r="F77" s="75">
        <v>29516380</v>
      </c>
      <c r="G77" s="28">
        <v>29409067</v>
      </c>
    </row>
    <row r="78" spans="5:7" x14ac:dyDescent="0.25">
      <c r="E78" s="20" t="s">
        <v>892</v>
      </c>
      <c r="F78" s="70">
        <v>25000</v>
      </c>
      <c r="G78" s="22">
        <v>25000</v>
      </c>
    </row>
    <row r="79" spans="5:7" ht="15.75" thickBot="1" x14ac:dyDescent="0.3">
      <c r="E79" s="20" t="s">
        <v>894</v>
      </c>
      <c r="F79" s="70">
        <v>150000</v>
      </c>
      <c r="G79" s="22">
        <v>150000</v>
      </c>
    </row>
    <row r="80" spans="5:7" ht="15.75" thickBot="1" x14ac:dyDescent="0.3">
      <c r="E80" s="31" t="s">
        <v>848</v>
      </c>
      <c r="F80" s="72">
        <f>SUM(F77:F79)</f>
        <v>29691380</v>
      </c>
      <c r="G80" s="32">
        <f>SUM(G77:G79)</f>
        <v>29584067</v>
      </c>
    </row>
    <row r="81" spans="5:7" ht="15.75" thickBot="1" x14ac:dyDescent="0.3">
      <c r="E81" s="17"/>
      <c r="F81" s="60"/>
    </row>
    <row r="82" spans="5:7" x14ac:dyDescent="0.25">
      <c r="E82" s="27" t="s">
        <v>578</v>
      </c>
      <c r="F82" s="75">
        <v>3187118</v>
      </c>
      <c r="G82" s="28">
        <v>13950000</v>
      </c>
    </row>
    <row r="83" spans="5:7" ht="15.75" thickBot="1" x14ac:dyDescent="0.3">
      <c r="E83" s="29" t="s">
        <v>893</v>
      </c>
      <c r="F83" s="78">
        <v>860517</v>
      </c>
      <c r="G83" s="30">
        <f>G82*0.27</f>
        <v>3766500.0000000005</v>
      </c>
    </row>
    <row r="84" spans="5:7" ht="15.75" thickBot="1" x14ac:dyDescent="0.3">
      <c r="E84" s="31" t="s">
        <v>848</v>
      </c>
      <c r="F84" s="72">
        <f>SUM(F82:F83)</f>
        <v>4047635</v>
      </c>
      <c r="G84" s="32">
        <f>SUM(G82:G83)</f>
        <v>17716500</v>
      </c>
    </row>
    <row r="85" spans="5:7" ht="15.75" thickBot="1" x14ac:dyDescent="0.3">
      <c r="F85" s="60"/>
    </row>
    <row r="86" spans="5:7" ht="15.75" thickBot="1" x14ac:dyDescent="0.3">
      <c r="E86" s="31" t="s">
        <v>902</v>
      </c>
      <c r="F86" s="72"/>
      <c r="G86" s="32">
        <v>1217171</v>
      </c>
    </row>
    <row r="87" spans="5:7" ht="19.5" thickBot="1" x14ac:dyDescent="0.35">
      <c r="E87" s="40" t="s">
        <v>897</v>
      </c>
      <c r="F87" s="79">
        <f>F37+F11+F16+F26+F32+F54+F56+F58+F67+F69+F75+F77+F84+F78+F68+F66</f>
        <v>98196221</v>
      </c>
      <c r="G87" s="80">
        <f>G37+G11+G16+G26+G32+G54+G56+G58+G67+G69+G75+G84+G68+G66+G80+G70+G6+G86</f>
        <v>117909198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C1:F27"/>
  <sheetViews>
    <sheetView workbookViewId="0">
      <selection activeCell="H7" sqref="H7"/>
    </sheetView>
  </sheetViews>
  <sheetFormatPr defaultRowHeight="15" x14ac:dyDescent="0.25"/>
  <cols>
    <col min="3" max="3" width="56" bestFit="1" customWidth="1"/>
    <col min="4" max="4" width="25.7109375" hidden="1" customWidth="1"/>
    <col min="5" max="5" width="48.140625" bestFit="1" customWidth="1"/>
    <col min="6" max="6" width="29.140625" hidden="1" customWidth="1"/>
  </cols>
  <sheetData>
    <row r="1" spans="3:6" ht="21.75" thickBot="1" x14ac:dyDescent="0.4">
      <c r="C1" s="187" t="s">
        <v>929</v>
      </c>
      <c r="D1" s="187"/>
      <c r="E1" s="187"/>
    </row>
    <row r="2" spans="3:6" ht="15.75" thickBot="1" x14ac:dyDescent="0.3">
      <c r="C2" s="115"/>
      <c r="D2" s="130"/>
      <c r="E2" s="144"/>
      <c r="F2" s="128"/>
    </row>
    <row r="3" spans="3:6" s="127" customFormat="1" ht="47.25" x14ac:dyDescent="0.25">
      <c r="C3" s="120"/>
      <c r="D3" s="139" t="s">
        <v>941</v>
      </c>
      <c r="E3" s="145" t="s">
        <v>920</v>
      </c>
      <c r="F3" s="132" t="s">
        <v>921</v>
      </c>
    </row>
    <row r="4" spans="3:6" x14ac:dyDescent="0.25">
      <c r="C4" s="116" t="s">
        <v>922</v>
      </c>
      <c r="D4" s="140">
        <v>44004763</v>
      </c>
      <c r="E4" s="146">
        <f>Bevételek!F8+Bevételek!F9</f>
        <v>22166193</v>
      </c>
      <c r="F4" s="133">
        <f>Bevételek!H8+Bevételek!H9</f>
        <v>22944074</v>
      </c>
    </row>
    <row r="5" spans="3:6" x14ac:dyDescent="0.25">
      <c r="C5" s="116" t="s">
        <v>923</v>
      </c>
      <c r="D5" s="140">
        <v>0</v>
      </c>
      <c r="E5" s="146">
        <f>Bevételek!F12</f>
        <v>11233023</v>
      </c>
      <c r="F5" s="133">
        <f>Bevételek!H12</f>
        <v>11233023</v>
      </c>
    </row>
    <row r="6" spans="3:6" x14ac:dyDescent="0.25">
      <c r="C6" s="116" t="s">
        <v>924</v>
      </c>
      <c r="D6" s="140">
        <v>42408000</v>
      </c>
      <c r="E6" s="146">
        <f>Bevételek!F19</f>
        <v>17205000</v>
      </c>
      <c r="F6" s="133">
        <f>Bevételek!H19</f>
        <v>19080928</v>
      </c>
    </row>
    <row r="7" spans="3:6" x14ac:dyDescent="0.25">
      <c r="C7" s="116" t="s">
        <v>925</v>
      </c>
      <c r="D7" s="140">
        <v>8760000</v>
      </c>
      <c r="E7" s="146">
        <f>Bevételek!F29</f>
        <v>2837500</v>
      </c>
      <c r="F7" s="133">
        <f>Bevételek!H29</f>
        <v>4123024</v>
      </c>
    </row>
    <row r="8" spans="3:6" s="1" customFormat="1" x14ac:dyDescent="0.25">
      <c r="C8" s="117" t="s">
        <v>926</v>
      </c>
      <c r="D8" s="141">
        <f>D4+D5+D6+D7</f>
        <v>95172763</v>
      </c>
      <c r="E8" s="147">
        <f>E4+E5+E6+E7</f>
        <v>53441716</v>
      </c>
      <c r="F8" s="134">
        <f>F4+F5+F6+F7</f>
        <v>57381049</v>
      </c>
    </row>
    <row r="9" spans="3:6" x14ac:dyDescent="0.25">
      <c r="C9" s="116" t="s">
        <v>927</v>
      </c>
      <c r="D9" s="140">
        <v>21536210</v>
      </c>
      <c r="E9" s="146">
        <f>Bevételek!F33</f>
        <v>7677059.5</v>
      </c>
      <c r="F9" s="133">
        <f>Bevételek!H33</f>
        <v>7677059.5</v>
      </c>
    </row>
    <row r="10" spans="3:6" x14ac:dyDescent="0.25">
      <c r="C10" s="116" t="s">
        <v>928</v>
      </c>
      <c r="D10" s="140">
        <v>1200225</v>
      </c>
      <c r="E10" s="146">
        <f>Bevételek!F32</f>
        <v>1200068</v>
      </c>
      <c r="F10" s="133">
        <f>Bevételek!H32</f>
        <v>0</v>
      </c>
    </row>
    <row r="11" spans="3:6" s="1" customFormat="1" x14ac:dyDescent="0.25">
      <c r="C11" s="117" t="s">
        <v>911</v>
      </c>
      <c r="D11" s="141">
        <f>D9+D10</f>
        <v>22736435</v>
      </c>
      <c r="E11" s="147">
        <f>E9+E10</f>
        <v>8877127.5</v>
      </c>
      <c r="F11" s="134">
        <f>F9+F10</f>
        <v>7677059.5</v>
      </c>
    </row>
    <row r="12" spans="3:6" s="118" customFormat="1" ht="18.75" x14ac:dyDescent="0.3">
      <c r="C12" s="119" t="s">
        <v>931</v>
      </c>
      <c r="D12" s="142">
        <f>D8+D11</f>
        <v>117909198</v>
      </c>
      <c r="E12" s="148">
        <f>E8+E11</f>
        <v>62318843.5</v>
      </c>
      <c r="F12" s="135">
        <f>F8+F11</f>
        <v>65058108.5</v>
      </c>
    </row>
    <row r="13" spans="3:6" x14ac:dyDescent="0.25">
      <c r="C13" s="116"/>
      <c r="D13" s="140"/>
      <c r="E13" s="146"/>
      <c r="F13" s="133"/>
    </row>
    <row r="14" spans="3:6" x14ac:dyDescent="0.25">
      <c r="C14" s="116"/>
      <c r="D14" s="140"/>
      <c r="E14" s="146"/>
      <c r="F14" s="133"/>
    </row>
    <row r="15" spans="3:6" x14ac:dyDescent="0.25">
      <c r="C15" s="116" t="s">
        <v>932</v>
      </c>
      <c r="D15" s="140">
        <v>18961584</v>
      </c>
      <c r="E15" s="146">
        <f>Kiadások!E21</f>
        <v>8046284</v>
      </c>
      <c r="F15" s="133">
        <f>Kiadások!F21</f>
        <v>9407722</v>
      </c>
    </row>
    <row r="16" spans="3:6" x14ac:dyDescent="0.25">
      <c r="C16" s="116" t="s">
        <v>933</v>
      </c>
      <c r="D16" s="140">
        <v>3771888</v>
      </c>
      <c r="E16" s="146">
        <f>Kiadások!E22</f>
        <v>1795951</v>
      </c>
      <c r="F16" s="133">
        <f>Kiadások!F22</f>
        <v>1873557</v>
      </c>
    </row>
    <row r="17" spans="3:6" x14ac:dyDescent="0.25">
      <c r="C17" s="116" t="s">
        <v>934</v>
      </c>
      <c r="D17" s="140">
        <v>34301042</v>
      </c>
      <c r="E17" s="146">
        <f>Kiadások!E62</f>
        <v>17880112.5</v>
      </c>
      <c r="F17" s="133">
        <f>Kiadások!F62</f>
        <v>11810279</v>
      </c>
    </row>
    <row r="18" spans="3:6" x14ac:dyDescent="0.25">
      <c r="C18" s="116" t="s">
        <v>935</v>
      </c>
      <c r="D18" s="140">
        <v>3850000</v>
      </c>
      <c r="E18" s="146">
        <f>Kiadások!E122</f>
        <v>795000</v>
      </c>
      <c r="F18" s="133">
        <f>Kiadások!F122</f>
        <v>666293</v>
      </c>
    </row>
    <row r="19" spans="3:6" x14ac:dyDescent="0.25">
      <c r="C19" s="116" t="s">
        <v>936</v>
      </c>
      <c r="D19" s="140">
        <v>38107959</v>
      </c>
      <c r="E19" s="146">
        <f>Kiadások!E192</f>
        <v>14750905</v>
      </c>
      <c r="F19" s="133">
        <f>Kiadások!F192</f>
        <v>16522734</v>
      </c>
    </row>
    <row r="20" spans="3:6" x14ac:dyDescent="0.25">
      <c r="C20" s="116" t="s">
        <v>940</v>
      </c>
      <c r="D20" s="140">
        <v>0</v>
      </c>
      <c r="E20" s="146">
        <f>Kiadások!E201</f>
        <v>267500</v>
      </c>
      <c r="F20" s="133">
        <f>Kiadások!F201</f>
        <v>0</v>
      </c>
    </row>
    <row r="21" spans="3:6" x14ac:dyDescent="0.25">
      <c r="C21" s="116" t="s">
        <v>937</v>
      </c>
      <c r="D21" s="140">
        <v>17716500</v>
      </c>
      <c r="E21" s="146">
        <f>Kiadások!E206</f>
        <v>17583023</v>
      </c>
      <c r="F21" s="133">
        <f>Kiadások!F206</f>
        <v>12200667</v>
      </c>
    </row>
    <row r="22" spans="3:6" s="1" customFormat="1" x14ac:dyDescent="0.25">
      <c r="C22" s="117" t="s">
        <v>938</v>
      </c>
      <c r="D22" s="141">
        <f>D15+D16+D17+D18+D19+D21+D20</f>
        <v>116708973</v>
      </c>
      <c r="E22" s="147">
        <f>E15+E16+E17+E18+E19+E21+E20</f>
        <v>61118775.5</v>
      </c>
      <c r="F22" s="134">
        <f>F15+F16+F17+F18+F19+F21+F20</f>
        <v>52481252</v>
      </c>
    </row>
    <row r="23" spans="3:6" x14ac:dyDescent="0.25">
      <c r="C23" s="116" t="s">
        <v>916</v>
      </c>
      <c r="D23" s="140">
        <v>1200225</v>
      </c>
      <c r="E23" s="146">
        <f>Kiadások!E270</f>
        <v>1200068</v>
      </c>
      <c r="F23" s="133">
        <f>Kiadások!F270</f>
        <v>1200068</v>
      </c>
    </row>
    <row r="24" spans="3:6" s="1" customFormat="1" x14ac:dyDescent="0.25">
      <c r="C24" s="117" t="s">
        <v>919</v>
      </c>
      <c r="D24" s="141">
        <f>D23</f>
        <v>1200225</v>
      </c>
      <c r="E24" s="147">
        <f>E23</f>
        <v>1200068</v>
      </c>
      <c r="F24" s="134">
        <f>F23</f>
        <v>1200068</v>
      </c>
    </row>
    <row r="25" spans="3:6" s="118" customFormat="1" ht="19.5" thickBot="1" x14ac:dyDescent="0.35">
      <c r="C25" s="119" t="s">
        <v>939</v>
      </c>
      <c r="D25" s="142">
        <f>D22+D24</f>
        <v>117909198</v>
      </c>
      <c r="E25" s="148">
        <f>E22+E24</f>
        <v>62318843.5</v>
      </c>
      <c r="F25" s="135">
        <f>F22+F24</f>
        <v>53681320</v>
      </c>
    </row>
    <row r="26" spans="3:6" ht="15.75" thickBot="1" x14ac:dyDescent="0.3">
      <c r="C26" s="121"/>
      <c r="D26" s="143">
        <f>D12-D25</f>
        <v>0</v>
      </c>
      <c r="E26" s="149">
        <f t="shared" ref="E26:F26" si="0">E12-E25</f>
        <v>0</v>
      </c>
      <c r="F26" s="136">
        <f t="shared" si="0"/>
        <v>11376788.5</v>
      </c>
    </row>
    <row r="27" spans="3:6" x14ac:dyDescent="0.25">
      <c r="D27" s="131"/>
      <c r="E27" s="129"/>
      <c r="F27" s="131"/>
    </row>
  </sheetData>
  <mergeCells count="1">
    <mergeCell ref="C1:E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E276"/>
  <sheetViews>
    <sheetView zoomScaleNormal="100" workbookViewId="0">
      <selection activeCell="F202" sqref="F202"/>
    </sheetView>
  </sheetViews>
  <sheetFormatPr defaultRowHeight="15" x14ac:dyDescent="0.25"/>
  <cols>
    <col min="1" max="1" width="50.7109375" customWidth="1"/>
    <col min="2" max="2" width="20.7109375" hidden="1" customWidth="1"/>
    <col min="3" max="3" width="18.7109375" hidden="1" customWidth="1"/>
    <col min="4" max="4" width="45.5703125" bestFit="1" customWidth="1"/>
    <col min="5" max="5" width="27" bestFit="1" customWidth="1"/>
  </cols>
  <sheetData>
    <row r="1" spans="1:5" x14ac:dyDescent="0.25">
      <c r="A1" s="137" t="s">
        <v>2</v>
      </c>
      <c r="B1" s="137" t="s">
        <v>3</v>
      </c>
      <c r="C1" s="137" t="s">
        <v>4</v>
      </c>
      <c r="D1" s="138" t="s">
        <v>947</v>
      </c>
      <c r="E1" s="138" t="s">
        <v>915</v>
      </c>
    </row>
    <row r="2" spans="1:5" x14ac:dyDescent="0.25">
      <c r="A2" s="2" t="s">
        <v>7</v>
      </c>
      <c r="B2" s="2" t="s">
        <v>8</v>
      </c>
      <c r="C2" s="3">
        <v>10029888</v>
      </c>
      <c r="D2" s="95">
        <f t="shared" ref="D2:D15" si="0">C2/12*6</f>
        <v>5014944</v>
      </c>
      <c r="E2" s="95">
        <v>5706881</v>
      </c>
    </row>
    <row r="3" spans="1:5" x14ac:dyDescent="0.25">
      <c r="A3" s="2" t="s">
        <v>10</v>
      </c>
      <c r="B3" s="2" t="s">
        <v>11</v>
      </c>
      <c r="C3" s="3">
        <v>0</v>
      </c>
      <c r="D3" s="95">
        <f t="shared" si="0"/>
        <v>0</v>
      </c>
      <c r="E3" s="95">
        <v>0</v>
      </c>
    </row>
    <row r="4" spans="1:5" x14ac:dyDescent="0.25">
      <c r="A4" s="2" t="s">
        <v>13</v>
      </c>
      <c r="B4" s="2" t="s">
        <v>14</v>
      </c>
      <c r="C4" s="3">
        <v>0</v>
      </c>
      <c r="D4" s="95">
        <f t="shared" si="0"/>
        <v>0</v>
      </c>
      <c r="E4" s="95">
        <v>0</v>
      </c>
    </row>
    <row r="5" spans="1:5" x14ac:dyDescent="0.25">
      <c r="A5" s="2" t="s">
        <v>16</v>
      </c>
      <c r="B5" s="2" t="s">
        <v>17</v>
      </c>
      <c r="C5" s="3">
        <v>0</v>
      </c>
      <c r="D5" s="95">
        <f t="shared" si="0"/>
        <v>0</v>
      </c>
      <c r="E5" s="95">
        <v>0</v>
      </c>
    </row>
    <row r="6" spans="1:5" x14ac:dyDescent="0.25">
      <c r="A6" s="2" t="s">
        <v>19</v>
      </c>
      <c r="B6" s="2" t="s">
        <v>20</v>
      </c>
      <c r="C6" s="3">
        <v>0</v>
      </c>
      <c r="D6" s="95">
        <f t="shared" si="0"/>
        <v>0</v>
      </c>
      <c r="E6" s="95">
        <v>0</v>
      </c>
    </row>
    <row r="7" spans="1:5" x14ac:dyDescent="0.25">
      <c r="A7" s="2" t="s">
        <v>22</v>
      </c>
      <c r="B7" s="2" t="s">
        <v>23</v>
      </c>
      <c r="C7" s="3">
        <v>0</v>
      </c>
      <c r="D7" s="95">
        <f t="shared" si="0"/>
        <v>0</v>
      </c>
      <c r="E7" s="95">
        <v>0</v>
      </c>
    </row>
    <row r="8" spans="1:5" x14ac:dyDescent="0.25">
      <c r="A8" s="2" t="s">
        <v>25</v>
      </c>
      <c r="B8" s="2" t="s">
        <v>26</v>
      </c>
      <c r="C8" s="3">
        <v>324000</v>
      </c>
      <c r="D8" s="95">
        <f t="shared" si="0"/>
        <v>162000</v>
      </c>
      <c r="E8" s="95">
        <v>275000</v>
      </c>
    </row>
    <row r="9" spans="1:5" x14ac:dyDescent="0.25">
      <c r="A9" s="2" t="s">
        <v>28</v>
      </c>
      <c r="B9" s="2" t="s">
        <v>29</v>
      </c>
      <c r="C9" s="3">
        <v>0</v>
      </c>
      <c r="D9" s="95">
        <f t="shared" si="0"/>
        <v>0</v>
      </c>
      <c r="E9" s="95">
        <v>0</v>
      </c>
    </row>
    <row r="10" spans="1:5" x14ac:dyDescent="0.25">
      <c r="A10" s="2" t="s">
        <v>31</v>
      </c>
      <c r="B10" s="2" t="s">
        <v>32</v>
      </c>
      <c r="C10" s="3">
        <v>250000</v>
      </c>
      <c r="D10" s="95">
        <f t="shared" si="0"/>
        <v>125000</v>
      </c>
      <c r="E10" s="95">
        <v>116740</v>
      </c>
    </row>
    <row r="11" spans="1:5" x14ac:dyDescent="0.25">
      <c r="A11" s="2" t="s">
        <v>34</v>
      </c>
      <c r="B11" s="2" t="s">
        <v>35</v>
      </c>
      <c r="C11" s="3">
        <v>358440</v>
      </c>
      <c r="D11" s="95">
        <f t="shared" si="0"/>
        <v>179220</v>
      </c>
      <c r="E11" s="95">
        <v>0</v>
      </c>
    </row>
    <row r="12" spans="1:5" x14ac:dyDescent="0.25">
      <c r="A12" s="2" t="s">
        <v>37</v>
      </c>
      <c r="B12" s="2" t="s">
        <v>38</v>
      </c>
      <c r="C12" s="3">
        <v>0</v>
      </c>
      <c r="D12" s="95">
        <f t="shared" si="0"/>
        <v>0</v>
      </c>
      <c r="E12" s="95">
        <v>0</v>
      </c>
    </row>
    <row r="13" spans="1:5" x14ac:dyDescent="0.25">
      <c r="A13" s="2" t="s">
        <v>40</v>
      </c>
      <c r="B13" s="2" t="s">
        <v>41</v>
      </c>
      <c r="C13" s="3">
        <v>0</v>
      </c>
      <c r="D13" s="95">
        <f t="shared" si="0"/>
        <v>0</v>
      </c>
      <c r="E13" s="95">
        <v>0</v>
      </c>
    </row>
    <row r="14" spans="1:5" x14ac:dyDescent="0.25">
      <c r="A14" s="2" t="s">
        <v>43</v>
      </c>
      <c r="B14" s="2" t="s">
        <v>44</v>
      </c>
      <c r="C14" s="3">
        <v>0</v>
      </c>
      <c r="D14" s="95">
        <f t="shared" si="0"/>
        <v>0</v>
      </c>
      <c r="E14" s="95">
        <v>87600</v>
      </c>
    </row>
    <row r="15" spans="1:5" x14ac:dyDescent="0.25">
      <c r="A15" s="2" t="s">
        <v>46</v>
      </c>
      <c r="B15" s="2" t="s">
        <v>47</v>
      </c>
      <c r="C15" s="3">
        <v>0</v>
      </c>
      <c r="D15" s="95">
        <f t="shared" si="0"/>
        <v>0</v>
      </c>
      <c r="E15" s="95">
        <v>0</v>
      </c>
    </row>
    <row r="16" spans="1:5" x14ac:dyDescent="0.25">
      <c r="A16" s="2" t="s">
        <v>49</v>
      </c>
      <c r="B16" s="2" t="s">
        <v>50</v>
      </c>
      <c r="C16" s="3">
        <v>10962328</v>
      </c>
      <c r="D16" s="95">
        <f>SUM(D2:D15)</f>
        <v>5481164</v>
      </c>
      <c r="E16" s="95">
        <f>SUM(E2:E15)</f>
        <v>6186221</v>
      </c>
    </row>
    <row r="17" spans="1:5" x14ac:dyDescent="0.25">
      <c r="A17" s="2" t="s">
        <v>52</v>
      </c>
      <c r="B17" s="2" t="s">
        <v>53</v>
      </c>
      <c r="C17" s="3">
        <v>2389800</v>
      </c>
      <c r="D17" s="95">
        <f>C17/12*6</f>
        <v>1194900</v>
      </c>
      <c r="E17" s="95">
        <v>1374120</v>
      </c>
    </row>
    <row r="18" spans="1:5" x14ac:dyDescent="0.25">
      <c r="A18" s="2" t="s">
        <v>55</v>
      </c>
      <c r="B18" s="2" t="s">
        <v>56</v>
      </c>
      <c r="C18" s="3">
        <v>2740440</v>
      </c>
      <c r="D18" s="95">
        <f>C18/12*6</f>
        <v>1370220</v>
      </c>
      <c r="E18" s="95">
        <v>1844381</v>
      </c>
    </row>
    <row r="19" spans="1:5" x14ac:dyDescent="0.25">
      <c r="A19" s="2" t="s">
        <v>58</v>
      </c>
      <c r="B19" s="2" t="s">
        <v>59</v>
      </c>
      <c r="C19" s="3">
        <v>0</v>
      </c>
      <c r="D19" s="95">
        <v>0</v>
      </c>
      <c r="E19" s="95">
        <v>3000</v>
      </c>
    </row>
    <row r="20" spans="1:5" x14ac:dyDescent="0.25">
      <c r="A20" s="2" t="s">
        <v>61</v>
      </c>
      <c r="B20" s="2" t="s">
        <v>62</v>
      </c>
      <c r="C20" s="3">
        <v>5130240</v>
      </c>
      <c r="D20" s="95">
        <f>SUM(D17:D19)</f>
        <v>2565120</v>
      </c>
      <c r="E20" s="95">
        <f>SUM(E17:E19)</f>
        <v>3221501</v>
      </c>
    </row>
    <row r="21" spans="1:5" s="1" customFormat="1" x14ac:dyDescent="0.25">
      <c r="A21" s="81" t="s">
        <v>64</v>
      </c>
      <c r="B21" s="81" t="s">
        <v>65</v>
      </c>
      <c r="C21" s="13">
        <v>16092568</v>
      </c>
      <c r="D21" s="96">
        <f>D16+D20</f>
        <v>8046284</v>
      </c>
      <c r="E21" s="96">
        <f>E16+E20</f>
        <v>9407722</v>
      </c>
    </row>
    <row r="22" spans="1:5" s="1" customFormat="1" x14ac:dyDescent="0.25">
      <c r="A22" s="81" t="s">
        <v>67</v>
      </c>
      <c r="B22" s="81" t="s">
        <v>68</v>
      </c>
      <c r="C22" s="13">
        <v>3591902</v>
      </c>
      <c r="D22" s="96">
        <f>C22/12*6</f>
        <v>1795951</v>
      </c>
      <c r="E22" s="96">
        <v>1873557</v>
      </c>
    </row>
    <row r="23" spans="1:5" x14ac:dyDescent="0.25">
      <c r="A23" s="2" t="s">
        <v>70</v>
      </c>
      <c r="B23" s="2" t="s">
        <v>71</v>
      </c>
      <c r="C23" s="3">
        <v>3449936</v>
      </c>
      <c r="D23" s="95">
        <f>D22-D26-D28-D29</f>
        <v>1645151</v>
      </c>
      <c r="E23" s="95">
        <f>E22-E26-E28-E29</f>
        <v>1734285</v>
      </c>
    </row>
    <row r="24" spans="1:5" x14ac:dyDescent="0.25">
      <c r="A24" s="2" t="s">
        <v>73</v>
      </c>
      <c r="B24" s="2" t="s">
        <v>74</v>
      </c>
      <c r="C24" s="3">
        <v>0</v>
      </c>
      <c r="D24" s="95">
        <v>0</v>
      </c>
      <c r="E24" s="95">
        <v>0</v>
      </c>
    </row>
    <row r="25" spans="1:5" x14ac:dyDescent="0.25">
      <c r="A25" s="2" t="s">
        <v>76</v>
      </c>
      <c r="B25" s="2" t="s">
        <v>77</v>
      </c>
      <c r="C25" s="3">
        <v>0</v>
      </c>
      <c r="D25" s="95">
        <v>0</v>
      </c>
      <c r="E25" s="95">
        <v>0</v>
      </c>
    </row>
    <row r="26" spans="1:5" x14ac:dyDescent="0.25">
      <c r="A26" s="2" t="s">
        <v>79</v>
      </c>
      <c r="B26" s="2" t="s">
        <v>80</v>
      </c>
      <c r="C26" s="3">
        <v>84132</v>
      </c>
      <c r="D26" s="95">
        <v>88632</v>
      </c>
      <c r="E26" s="95">
        <v>58694</v>
      </c>
    </row>
    <row r="27" spans="1:5" x14ac:dyDescent="0.25">
      <c r="A27" s="2" t="s">
        <v>82</v>
      </c>
      <c r="B27" s="2" t="s">
        <v>83</v>
      </c>
      <c r="C27" s="3">
        <v>0</v>
      </c>
      <c r="D27" s="95">
        <v>0</v>
      </c>
      <c r="E27" s="95">
        <v>0</v>
      </c>
    </row>
    <row r="28" spans="1:5" x14ac:dyDescent="0.25">
      <c r="A28" s="2" t="s">
        <v>85</v>
      </c>
      <c r="B28" s="2" t="s">
        <v>86</v>
      </c>
      <c r="C28" s="3">
        <v>0</v>
      </c>
      <c r="D28" s="95">
        <v>0</v>
      </c>
      <c r="E28" s="95">
        <v>5487</v>
      </c>
    </row>
    <row r="29" spans="1:5" x14ac:dyDescent="0.25">
      <c r="A29" s="2" t="s">
        <v>88</v>
      </c>
      <c r="B29" s="2" t="s">
        <v>89</v>
      </c>
      <c r="C29" s="3">
        <v>57834</v>
      </c>
      <c r="D29" s="95">
        <v>62168</v>
      </c>
      <c r="E29" s="95">
        <v>75091</v>
      </c>
    </row>
    <row r="30" spans="1:5" x14ac:dyDescent="0.25">
      <c r="A30" s="2" t="s">
        <v>91</v>
      </c>
      <c r="B30" s="2" t="s">
        <v>92</v>
      </c>
      <c r="C30" s="3">
        <v>650000</v>
      </c>
      <c r="D30" s="95">
        <f>C30/12*6</f>
        <v>325000</v>
      </c>
      <c r="E30" s="95">
        <v>16441</v>
      </c>
    </row>
    <row r="31" spans="1:5" x14ac:dyDescent="0.25">
      <c r="A31" s="2" t="s">
        <v>94</v>
      </c>
      <c r="B31" s="2" t="s">
        <v>95</v>
      </c>
      <c r="C31" s="3">
        <v>1200000</v>
      </c>
      <c r="D31" s="95">
        <f>C31/12*6</f>
        <v>600000</v>
      </c>
      <c r="E31" s="95">
        <v>277182</v>
      </c>
    </row>
    <row r="32" spans="1:5" x14ac:dyDescent="0.25">
      <c r="A32" s="2" t="s">
        <v>97</v>
      </c>
      <c r="B32" s="2" t="s">
        <v>98</v>
      </c>
      <c r="C32" s="3">
        <v>0</v>
      </c>
      <c r="D32" s="95">
        <f>C32/12*6</f>
        <v>0</v>
      </c>
      <c r="E32" s="95">
        <v>0</v>
      </c>
    </row>
    <row r="33" spans="1:5" s="105" customFormat="1" x14ac:dyDescent="0.25">
      <c r="A33" s="103" t="s">
        <v>100</v>
      </c>
      <c r="B33" s="103" t="s">
        <v>101</v>
      </c>
      <c r="C33" s="104">
        <v>1850000</v>
      </c>
      <c r="D33" s="111">
        <f>D30+D31+D32</f>
        <v>925000</v>
      </c>
      <c r="E33" s="111">
        <f>E30+E31+E32</f>
        <v>293623</v>
      </c>
    </row>
    <row r="34" spans="1:5" x14ac:dyDescent="0.25">
      <c r="A34" s="2" t="s">
        <v>103</v>
      </c>
      <c r="B34" s="2" t="s">
        <v>104</v>
      </c>
      <c r="C34" s="3">
        <v>270000</v>
      </c>
      <c r="D34" s="95">
        <f>C34/12*6</f>
        <v>135000</v>
      </c>
      <c r="E34" s="95">
        <v>10500</v>
      </c>
    </row>
    <row r="35" spans="1:5" x14ac:dyDescent="0.25">
      <c r="A35" s="2" t="s">
        <v>106</v>
      </c>
      <c r="B35" s="2" t="s">
        <v>107</v>
      </c>
      <c r="C35" s="3">
        <v>480000</v>
      </c>
      <c r="D35" s="95">
        <f>C35/12*6</f>
        <v>240000</v>
      </c>
      <c r="E35" s="95">
        <v>289787</v>
      </c>
    </row>
    <row r="36" spans="1:5" s="105" customFormat="1" x14ac:dyDescent="0.25">
      <c r="A36" s="103" t="s">
        <v>109</v>
      </c>
      <c r="B36" s="103" t="s">
        <v>110</v>
      </c>
      <c r="C36" s="104">
        <v>750000</v>
      </c>
      <c r="D36" s="111">
        <f>D34+D35</f>
        <v>375000</v>
      </c>
      <c r="E36" s="111">
        <f>E34+E35</f>
        <v>300287</v>
      </c>
    </row>
    <row r="37" spans="1:5" x14ac:dyDescent="0.25">
      <c r="A37" s="2" t="s">
        <v>112</v>
      </c>
      <c r="B37" s="2" t="s">
        <v>113</v>
      </c>
      <c r="C37" s="3">
        <v>2900000</v>
      </c>
      <c r="D37" s="95">
        <f>C37/12*6</f>
        <v>1450000</v>
      </c>
      <c r="E37" s="95">
        <v>1329963</v>
      </c>
    </row>
    <row r="38" spans="1:5" x14ac:dyDescent="0.25">
      <c r="A38" s="2" t="s">
        <v>115</v>
      </c>
      <c r="B38" s="2" t="s">
        <v>116</v>
      </c>
      <c r="C38" s="3">
        <v>9175000</v>
      </c>
      <c r="D38" s="95">
        <f>C38/12*6</f>
        <v>4587500</v>
      </c>
      <c r="E38" s="95">
        <v>5832189</v>
      </c>
    </row>
    <row r="39" spans="1:5" x14ac:dyDescent="0.25">
      <c r="A39" s="2" t="s">
        <v>118</v>
      </c>
      <c r="B39" s="2" t="s">
        <v>119</v>
      </c>
      <c r="C39" s="3">
        <v>0</v>
      </c>
      <c r="D39" s="95">
        <v>0</v>
      </c>
      <c r="E39" s="95">
        <v>0</v>
      </c>
    </row>
    <row r="40" spans="1:5" x14ac:dyDescent="0.25">
      <c r="A40" s="2" t="s">
        <v>121</v>
      </c>
      <c r="B40" s="2" t="s">
        <v>122</v>
      </c>
      <c r="C40" s="3">
        <v>0</v>
      </c>
      <c r="D40" s="95">
        <v>0</v>
      </c>
      <c r="E40" s="95">
        <v>0</v>
      </c>
    </row>
    <row r="41" spans="1:5" x14ac:dyDescent="0.25">
      <c r="A41" s="2" t="s">
        <v>124</v>
      </c>
      <c r="B41" s="2" t="s">
        <v>125</v>
      </c>
      <c r="C41" s="3">
        <v>300000</v>
      </c>
      <c r="D41" s="95">
        <f>C41/12*6</f>
        <v>150000</v>
      </c>
      <c r="E41" s="95">
        <v>368753</v>
      </c>
    </row>
    <row r="42" spans="1:5" x14ac:dyDescent="0.25">
      <c r="A42" s="2" t="s">
        <v>127</v>
      </c>
      <c r="B42" s="2" t="s">
        <v>128</v>
      </c>
      <c r="C42" s="3">
        <v>0</v>
      </c>
      <c r="D42" s="95">
        <v>0</v>
      </c>
      <c r="E42" s="95">
        <v>0</v>
      </c>
    </row>
    <row r="43" spans="1:5" x14ac:dyDescent="0.25">
      <c r="A43" s="2" t="s">
        <v>130</v>
      </c>
      <c r="B43" s="2" t="s">
        <v>131</v>
      </c>
      <c r="C43" s="3">
        <v>0</v>
      </c>
      <c r="D43" s="95">
        <v>0</v>
      </c>
      <c r="E43" s="95">
        <v>0</v>
      </c>
    </row>
    <row r="44" spans="1:5" x14ac:dyDescent="0.25">
      <c r="A44" s="2" t="s">
        <v>133</v>
      </c>
      <c r="B44" s="2" t="s">
        <v>134</v>
      </c>
      <c r="C44" s="3">
        <v>2000000</v>
      </c>
      <c r="D44" s="95">
        <f>C44/12*6</f>
        <v>1000000</v>
      </c>
      <c r="E44" s="95">
        <v>67188</v>
      </c>
    </row>
    <row r="45" spans="1:5" x14ac:dyDescent="0.25">
      <c r="A45" s="2" t="s">
        <v>136</v>
      </c>
      <c r="B45" s="2" t="s">
        <v>137</v>
      </c>
      <c r="C45" s="3">
        <v>3510000</v>
      </c>
      <c r="D45" s="95">
        <f>C45/12*6</f>
        <v>1755000</v>
      </c>
      <c r="E45" s="95">
        <f>1020449+155794</f>
        <v>1176243</v>
      </c>
    </row>
    <row r="46" spans="1:5" x14ac:dyDescent="0.25">
      <c r="A46" s="2" t="s">
        <v>46</v>
      </c>
      <c r="B46" s="2" t="s">
        <v>139</v>
      </c>
      <c r="C46" s="3">
        <v>0</v>
      </c>
      <c r="D46" s="95">
        <v>0</v>
      </c>
      <c r="E46" s="95">
        <v>155794</v>
      </c>
    </row>
    <row r="47" spans="1:5" s="105" customFormat="1" x14ac:dyDescent="0.25">
      <c r="A47" s="103" t="s">
        <v>141</v>
      </c>
      <c r="B47" s="103" t="s">
        <v>142</v>
      </c>
      <c r="C47" s="104">
        <v>17885000</v>
      </c>
      <c r="D47" s="111">
        <f>D37+D38+D39+D41+D44+D45</f>
        <v>8942500</v>
      </c>
      <c r="E47" s="111">
        <f>E37+E38+E39+E41+E44+E45</f>
        <v>8774336</v>
      </c>
    </row>
    <row r="48" spans="1:5" x14ac:dyDescent="0.25">
      <c r="A48" s="2" t="s">
        <v>144</v>
      </c>
      <c r="B48" s="2" t="s">
        <v>145</v>
      </c>
      <c r="C48" s="3">
        <v>30000</v>
      </c>
      <c r="D48" s="95">
        <f>C48/12*6</f>
        <v>15000</v>
      </c>
      <c r="E48" s="95">
        <v>0</v>
      </c>
    </row>
    <row r="49" spans="1:5" x14ac:dyDescent="0.25">
      <c r="A49" s="2" t="s">
        <v>147</v>
      </c>
      <c r="B49" s="2" t="s">
        <v>148</v>
      </c>
      <c r="C49" s="3">
        <v>20000</v>
      </c>
      <c r="D49" s="95">
        <f>C49/12*6</f>
        <v>10000</v>
      </c>
      <c r="E49" s="95">
        <v>6975</v>
      </c>
    </row>
    <row r="50" spans="1:5" s="105" customFormat="1" x14ac:dyDescent="0.25">
      <c r="A50" s="103" t="s">
        <v>150</v>
      </c>
      <c r="B50" s="103" t="s">
        <v>151</v>
      </c>
      <c r="C50" s="104">
        <v>50000</v>
      </c>
      <c r="D50" s="111">
        <f>D48+D49</f>
        <v>25000</v>
      </c>
      <c r="E50" s="111">
        <f>E48+E49</f>
        <v>6975</v>
      </c>
    </row>
    <row r="51" spans="1:5" x14ac:dyDescent="0.25">
      <c r="A51" s="2" t="s">
        <v>153</v>
      </c>
      <c r="B51" s="2" t="s">
        <v>154</v>
      </c>
      <c r="C51" s="3">
        <v>5395000</v>
      </c>
      <c r="D51" s="95">
        <f>C51/12*6</f>
        <v>2697500</v>
      </c>
      <c r="E51" s="95">
        <v>1279640</v>
      </c>
    </row>
    <row r="52" spans="1:5" x14ac:dyDescent="0.25">
      <c r="A52" s="2" t="s">
        <v>156</v>
      </c>
      <c r="B52" s="2" t="s">
        <v>157</v>
      </c>
      <c r="C52" s="3">
        <v>0</v>
      </c>
      <c r="D52" s="95">
        <f>C52/12*6</f>
        <v>0</v>
      </c>
      <c r="E52" s="95">
        <v>0</v>
      </c>
    </row>
    <row r="53" spans="1:5" x14ac:dyDescent="0.25">
      <c r="A53" s="2" t="s">
        <v>159</v>
      </c>
      <c r="B53" s="2" t="s">
        <v>160</v>
      </c>
      <c r="C53" s="3">
        <v>0</v>
      </c>
      <c r="D53" s="95">
        <f>C53/12*6</f>
        <v>0</v>
      </c>
      <c r="E53" s="95">
        <v>0</v>
      </c>
    </row>
    <row r="54" spans="1:5" x14ac:dyDescent="0.25">
      <c r="A54" s="2" t="s">
        <v>130</v>
      </c>
      <c r="B54" s="2" t="s">
        <v>162</v>
      </c>
      <c r="C54" s="3">
        <v>0</v>
      </c>
      <c r="D54" s="95">
        <f>C54/12*6</f>
        <v>0</v>
      </c>
      <c r="E54" s="95">
        <v>0</v>
      </c>
    </row>
    <row r="55" spans="1:5" x14ac:dyDescent="0.25">
      <c r="A55" s="2" t="s">
        <v>164</v>
      </c>
      <c r="B55" s="2" t="s">
        <v>165</v>
      </c>
      <c r="C55" s="3">
        <v>0</v>
      </c>
      <c r="D55" s="95">
        <f>C55/12*6</f>
        <v>0</v>
      </c>
      <c r="E55" s="95">
        <v>0</v>
      </c>
    </row>
    <row r="56" spans="1:5" s="105" customFormat="1" x14ac:dyDescent="0.25">
      <c r="A56" s="103" t="s">
        <v>167</v>
      </c>
      <c r="B56" s="103" t="s">
        <v>168</v>
      </c>
      <c r="C56" s="104">
        <v>0</v>
      </c>
      <c r="D56" s="111">
        <v>0</v>
      </c>
      <c r="E56" s="111">
        <v>556229</v>
      </c>
    </row>
    <row r="57" spans="1:5" x14ac:dyDescent="0.25">
      <c r="A57" s="2" t="s">
        <v>170</v>
      </c>
      <c r="B57" s="2" t="s">
        <v>171</v>
      </c>
      <c r="C57" s="3">
        <v>0</v>
      </c>
      <c r="D57" s="95">
        <v>0</v>
      </c>
      <c r="E57" s="95">
        <v>0</v>
      </c>
    </row>
    <row r="58" spans="1:5" x14ac:dyDescent="0.25">
      <c r="A58" s="2" t="s">
        <v>173</v>
      </c>
      <c r="B58" s="2" t="s">
        <v>174</v>
      </c>
      <c r="C58" s="3">
        <v>0</v>
      </c>
      <c r="D58" s="95">
        <v>0</v>
      </c>
      <c r="E58" s="95">
        <v>0</v>
      </c>
    </row>
    <row r="59" spans="1:5" x14ac:dyDescent="0.25">
      <c r="A59" s="2" t="s">
        <v>176</v>
      </c>
      <c r="B59" s="2" t="s">
        <v>177</v>
      </c>
      <c r="C59" s="3">
        <v>0</v>
      </c>
      <c r="D59" s="95">
        <v>0</v>
      </c>
      <c r="E59" s="95">
        <v>0</v>
      </c>
    </row>
    <row r="60" spans="1:5" x14ac:dyDescent="0.25">
      <c r="A60" s="2" t="s">
        <v>179</v>
      </c>
      <c r="B60" s="2" t="s">
        <v>180</v>
      </c>
      <c r="C60" s="3">
        <v>10527995</v>
      </c>
      <c r="D60" s="95">
        <f>C60/12*6-348885</f>
        <v>4915112.5</v>
      </c>
      <c r="E60" s="95">
        <v>599189</v>
      </c>
    </row>
    <row r="61" spans="1:5" x14ac:dyDescent="0.25">
      <c r="A61" s="2" t="s">
        <v>182</v>
      </c>
      <c r="B61" s="2" t="s">
        <v>183</v>
      </c>
      <c r="C61" s="3">
        <v>15922995</v>
      </c>
      <c r="D61" s="95">
        <v>0</v>
      </c>
      <c r="E61" s="95">
        <v>0</v>
      </c>
    </row>
    <row r="62" spans="1:5" s="1" customFormat="1" x14ac:dyDescent="0.25">
      <c r="A62" s="81" t="s">
        <v>185</v>
      </c>
      <c r="B62" s="81" t="s">
        <v>186</v>
      </c>
      <c r="C62" s="13">
        <v>36457995</v>
      </c>
      <c r="D62" s="96">
        <f>D33+D36+D47+D51+D56+D60+D50</f>
        <v>17880112.5</v>
      </c>
      <c r="E62" s="96">
        <f>E33+E36+E47+E51+E56+E60+E50</f>
        <v>11810279</v>
      </c>
    </row>
    <row r="63" spans="1:5" x14ac:dyDescent="0.25">
      <c r="A63" s="2" t="s">
        <v>188</v>
      </c>
      <c r="B63" s="2" t="s">
        <v>189</v>
      </c>
      <c r="C63" s="3">
        <v>0</v>
      </c>
      <c r="D63" s="95">
        <v>0</v>
      </c>
      <c r="E63" s="95">
        <v>0</v>
      </c>
    </row>
    <row r="64" spans="1:5" s="105" customFormat="1" x14ac:dyDescent="0.25">
      <c r="A64" s="103" t="s">
        <v>191</v>
      </c>
      <c r="B64" s="103" t="s">
        <v>192</v>
      </c>
      <c r="C64" s="104">
        <v>720000</v>
      </c>
      <c r="D64" s="111">
        <v>200000</v>
      </c>
      <c r="E64" s="111">
        <f>E65+E66+E67+E68+E69+E70+E71+E72+E73+E74+E75</f>
        <v>25000</v>
      </c>
    </row>
    <row r="65" spans="1:5" x14ac:dyDescent="0.25">
      <c r="A65" s="2" t="s">
        <v>194</v>
      </c>
      <c r="B65" s="2" t="s">
        <v>195</v>
      </c>
      <c r="C65" s="3">
        <v>0</v>
      </c>
      <c r="D65" s="95">
        <v>0</v>
      </c>
      <c r="E65" s="95">
        <v>0</v>
      </c>
    </row>
    <row r="66" spans="1:5" x14ac:dyDescent="0.25">
      <c r="A66" s="2" t="s">
        <v>197</v>
      </c>
      <c r="B66" s="2" t="s">
        <v>198</v>
      </c>
      <c r="C66" s="3">
        <v>320000</v>
      </c>
      <c r="D66" s="95">
        <f t="shared" ref="D66:D75" si="1">C66/12*6</f>
        <v>160000</v>
      </c>
      <c r="E66" s="95">
        <v>0</v>
      </c>
    </row>
    <row r="67" spans="1:5" x14ac:dyDescent="0.25">
      <c r="A67" s="2" t="s">
        <v>200</v>
      </c>
      <c r="B67" s="2" t="s">
        <v>201</v>
      </c>
      <c r="C67" s="3">
        <v>0</v>
      </c>
      <c r="D67" s="95">
        <f t="shared" si="1"/>
        <v>0</v>
      </c>
      <c r="E67" s="95">
        <v>0</v>
      </c>
    </row>
    <row r="68" spans="1:5" x14ac:dyDescent="0.25">
      <c r="A68" s="2" t="s">
        <v>203</v>
      </c>
      <c r="B68" s="2" t="s">
        <v>204</v>
      </c>
      <c r="C68" s="3">
        <v>400000</v>
      </c>
      <c r="D68" s="95">
        <f t="shared" si="1"/>
        <v>200000</v>
      </c>
      <c r="E68" s="95">
        <v>0</v>
      </c>
    </row>
    <row r="69" spans="1:5" x14ac:dyDescent="0.25">
      <c r="A69" s="2" t="s">
        <v>206</v>
      </c>
      <c r="B69" s="2" t="s">
        <v>207</v>
      </c>
      <c r="C69" s="3">
        <v>0</v>
      </c>
      <c r="D69" s="95">
        <f t="shared" si="1"/>
        <v>0</v>
      </c>
      <c r="E69" s="95">
        <v>0</v>
      </c>
    </row>
    <row r="70" spans="1:5" x14ac:dyDescent="0.25">
      <c r="A70" s="2" t="s">
        <v>209</v>
      </c>
      <c r="B70" s="2" t="s">
        <v>210</v>
      </c>
      <c r="C70" s="3">
        <v>0</v>
      </c>
      <c r="D70" s="95">
        <f t="shared" si="1"/>
        <v>0</v>
      </c>
      <c r="E70" s="95">
        <v>0</v>
      </c>
    </row>
    <row r="71" spans="1:5" x14ac:dyDescent="0.25">
      <c r="A71" s="2" t="s">
        <v>212</v>
      </c>
      <c r="B71" s="2" t="s">
        <v>213</v>
      </c>
      <c r="C71" s="3">
        <v>0</v>
      </c>
      <c r="D71" s="95">
        <f t="shared" si="1"/>
        <v>0</v>
      </c>
      <c r="E71" s="95">
        <v>0</v>
      </c>
    </row>
    <row r="72" spans="1:5" x14ac:dyDescent="0.25">
      <c r="A72" s="2" t="s">
        <v>215</v>
      </c>
      <c r="B72" s="2" t="s">
        <v>216</v>
      </c>
      <c r="C72" s="3">
        <v>0</v>
      </c>
      <c r="D72" s="95">
        <f t="shared" si="1"/>
        <v>0</v>
      </c>
      <c r="E72" s="95">
        <v>0</v>
      </c>
    </row>
    <row r="73" spans="1:5" x14ac:dyDescent="0.25">
      <c r="A73" s="2" t="s">
        <v>218</v>
      </c>
      <c r="B73" s="2" t="s">
        <v>219</v>
      </c>
      <c r="C73" s="3">
        <v>0</v>
      </c>
      <c r="D73" s="95">
        <f t="shared" si="1"/>
        <v>0</v>
      </c>
      <c r="E73" s="95">
        <v>0</v>
      </c>
    </row>
    <row r="74" spans="1:5" x14ac:dyDescent="0.25">
      <c r="A74" s="2" t="s">
        <v>221</v>
      </c>
      <c r="B74" s="2" t="s">
        <v>222</v>
      </c>
      <c r="C74" s="3">
        <v>0</v>
      </c>
      <c r="D74" s="95">
        <f t="shared" si="1"/>
        <v>0</v>
      </c>
      <c r="E74" s="95">
        <v>25000</v>
      </c>
    </row>
    <row r="75" spans="1:5" x14ac:dyDescent="0.25">
      <c r="A75" s="2" t="s">
        <v>224</v>
      </c>
      <c r="B75" s="2" t="s">
        <v>225</v>
      </c>
      <c r="C75" s="3">
        <v>0</v>
      </c>
      <c r="D75" s="95">
        <f t="shared" si="1"/>
        <v>0</v>
      </c>
      <c r="E75" s="95">
        <v>0</v>
      </c>
    </row>
    <row r="76" spans="1:5" s="105" customFormat="1" x14ac:dyDescent="0.25">
      <c r="A76" s="103" t="s">
        <v>227</v>
      </c>
      <c r="B76" s="103" t="s">
        <v>228</v>
      </c>
      <c r="C76" s="104">
        <v>0</v>
      </c>
      <c r="D76" s="111">
        <f>D77+D78+D79+D80+D81+D82+D83</f>
        <v>0</v>
      </c>
      <c r="E76" s="111">
        <f>E77+E78+E79+E80+E81+E82+E83</f>
        <v>0</v>
      </c>
    </row>
    <row r="77" spans="1:5" x14ac:dyDescent="0.25">
      <c r="A77" s="2" t="s">
        <v>230</v>
      </c>
      <c r="B77" s="2" t="s">
        <v>231</v>
      </c>
      <c r="C77" s="3">
        <v>0</v>
      </c>
      <c r="D77" s="95">
        <v>0</v>
      </c>
      <c r="E77" s="95">
        <v>0</v>
      </c>
    </row>
    <row r="78" spans="1:5" x14ac:dyDescent="0.25">
      <c r="A78" s="2" t="s">
        <v>233</v>
      </c>
      <c r="B78" s="2" t="s">
        <v>234</v>
      </c>
      <c r="C78" s="3">
        <v>0</v>
      </c>
      <c r="D78" s="95">
        <v>0</v>
      </c>
      <c r="E78" s="95">
        <v>0</v>
      </c>
    </row>
    <row r="79" spans="1:5" x14ac:dyDescent="0.25">
      <c r="A79" s="2" t="s">
        <v>236</v>
      </c>
      <c r="B79" s="2" t="s">
        <v>237</v>
      </c>
      <c r="C79" s="3">
        <v>0</v>
      </c>
      <c r="D79" s="95">
        <v>0</v>
      </c>
      <c r="E79" s="95">
        <v>0</v>
      </c>
    </row>
    <row r="80" spans="1:5" x14ac:dyDescent="0.25">
      <c r="A80" s="2" t="s">
        <v>239</v>
      </c>
      <c r="B80" s="2" t="s">
        <v>240</v>
      </c>
      <c r="C80" s="3">
        <v>0</v>
      </c>
      <c r="D80" s="95">
        <v>0</v>
      </c>
      <c r="E80" s="95">
        <v>0</v>
      </c>
    </row>
    <row r="81" spans="1:5" x14ac:dyDescent="0.25">
      <c r="A81" s="2" t="s">
        <v>242</v>
      </c>
      <c r="B81" s="2" t="s">
        <v>243</v>
      </c>
      <c r="C81" s="3">
        <v>0</v>
      </c>
      <c r="D81" s="95">
        <v>0</v>
      </c>
      <c r="E81" s="95">
        <v>0</v>
      </c>
    </row>
    <row r="82" spans="1:5" x14ac:dyDescent="0.25">
      <c r="A82" s="2" t="s">
        <v>245</v>
      </c>
      <c r="B82" s="2" t="s">
        <v>246</v>
      </c>
      <c r="C82" s="3">
        <v>0</v>
      </c>
      <c r="D82" s="95">
        <v>0</v>
      </c>
      <c r="E82" s="95">
        <v>0</v>
      </c>
    </row>
    <row r="83" spans="1:5" x14ac:dyDescent="0.25">
      <c r="A83" s="2" t="s">
        <v>248</v>
      </c>
      <c r="B83" s="2" t="s">
        <v>249</v>
      </c>
      <c r="C83" s="3">
        <v>0</v>
      </c>
      <c r="D83" s="95">
        <v>0</v>
      </c>
      <c r="E83" s="95">
        <v>0</v>
      </c>
    </row>
    <row r="84" spans="1:5" x14ac:dyDescent="0.25">
      <c r="A84" s="2" t="s">
        <v>251</v>
      </c>
      <c r="B84" s="2" t="s">
        <v>252</v>
      </c>
      <c r="C84" s="3">
        <v>0</v>
      </c>
      <c r="D84" s="95">
        <v>0</v>
      </c>
      <c r="E84" s="95">
        <v>0</v>
      </c>
    </row>
    <row r="85" spans="1:5" x14ac:dyDescent="0.25">
      <c r="A85" s="2" t="s">
        <v>254</v>
      </c>
      <c r="B85" s="2" t="s">
        <v>255</v>
      </c>
      <c r="C85" s="3">
        <v>0</v>
      </c>
      <c r="D85" s="95">
        <v>0</v>
      </c>
      <c r="E85" s="95">
        <v>0</v>
      </c>
    </row>
    <row r="86" spans="1:5" x14ac:dyDescent="0.25">
      <c r="A86" s="2" t="s">
        <v>257</v>
      </c>
      <c r="B86" s="2" t="s">
        <v>258</v>
      </c>
      <c r="C86" s="3">
        <v>0</v>
      </c>
      <c r="D86" s="95">
        <v>0</v>
      </c>
      <c r="E86" s="95">
        <v>0</v>
      </c>
    </row>
    <row r="87" spans="1:5" x14ac:dyDescent="0.25">
      <c r="A87" s="2" t="s">
        <v>260</v>
      </c>
      <c r="B87" s="2" t="s">
        <v>261</v>
      </c>
      <c r="C87" s="3">
        <v>0</v>
      </c>
      <c r="D87" s="95">
        <v>0</v>
      </c>
      <c r="E87" s="95">
        <v>0</v>
      </c>
    </row>
    <row r="88" spans="1:5" x14ac:dyDescent="0.25">
      <c r="A88" s="2" t="s">
        <v>263</v>
      </c>
      <c r="B88" s="2" t="s">
        <v>264</v>
      </c>
      <c r="C88" s="3">
        <v>0</v>
      </c>
      <c r="D88" s="95">
        <v>0</v>
      </c>
      <c r="E88" s="95">
        <v>0</v>
      </c>
    </row>
    <row r="89" spans="1:5" x14ac:dyDescent="0.25">
      <c r="A89" s="2" t="s">
        <v>266</v>
      </c>
      <c r="B89" s="2" t="s">
        <v>267</v>
      </c>
      <c r="C89" s="3">
        <v>0</v>
      </c>
      <c r="D89" s="95">
        <v>0</v>
      </c>
      <c r="E89" s="95">
        <v>0</v>
      </c>
    </row>
    <row r="90" spans="1:5" x14ac:dyDescent="0.25">
      <c r="A90" s="2" t="s">
        <v>269</v>
      </c>
      <c r="B90" s="2" t="s">
        <v>270</v>
      </c>
      <c r="C90" s="3">
        <v>0</v>
      </c>
      <c r="D90" s="95">
        <v>0</v>
      </c>
      <c r="E90" s="95">
        <v>0</v>
      </c>
    </row>
    <row r="91" spans="1:5" x14ac:dyDescent="0.25">
      <c r="A91" s="2" t="s">
        <v>272</v>
      </c>
      <c r="B91" s="2" t="s">
        <v>273</v>
      </c>
      <c r="C91" s="3">
        <v>0</v>
      </c>
      <c r="D91" s="95">
        <v>0</v>
      </c>
      <c r="E91" s="95">
        <v>0</v>
      </c>
    </row>
    <row r="92" spans="1:5" x14ac:dyDescent="0.25">
      <c r="A92" s="2" t="s">
        <v>275</v>
      </c>
      <c r="B92" s="2" t="s">
        <v>276</v>
      </c>
      <c r="C92" s="3">
        <v>0</v>
      </c>
      <c r="D92" s="95">
        <v>0</v>
      </c>
      <c r="E92" s="95">
        <v>0</v>
      </c>
    </row>
    <row r="93" spans="1:5" x14ac:dyDescent="0.25">
      <c r="A93" s="2" t="s">
        <v>278</v>
      </c>
      <c r="B93" s="2" t="s">
        <v>279</v>
      </c>
      <c r="C93" s="3">
        <v>0</v>
      </c>
      <c r="D93" s="95">
        <v>0</v>
      </c>
      <c r="E93" s="95">
        <v>0</v>
      </c>
    </row>
    <row r="94" spans="1:5" s="105" customFormat="1" x14ac:dyDescent="0.25">
      <c r="A94" s="103" t="s">
        <v>281</v>
      </c>
      <c r="B94" s="103" t="s">
        <v>282</v>
      </c>
      <c r="C94" s="104">
        <v>750000</v>
      </c>
      <c r="D94" s="111">
        <f>D95+D96+D97+D98</f>
        <v>375000</v>
      </c>
      <c r="E94" s="111">
        <f>E95+E96+E97+E98</f>
        <v>0</v>
      </c>
    </row>
    <row r="95" spans="1:5" x14ac:dyDescent="0.25">
      <c r="A95" s="2" t="s">
        <v>284</v>
      </c>
      <c r="B95" s="2" t="s">
        <v>285</v>
      </c>
      <c r="C95" s="3">
        <v>0</v>
      </c>
      <c r="D95" s="95">
        <v>0</v>
      </c>
      <c r="E95" s="95">
        <v>0</v>
      </c>
    </row>
    <row r="96" spans="1:5" x14ac:dyDescent="0.25">
      <c r="A96" s="2" t="s">
        <v>287</v>
      </c>
      <c r="B96" s="2" t="s">
        <v>288</v>
      </c>
      <c r="C96" s="3">
        <v>0</v>
      </c>
      <c r="D96" s="95">
        <v>0</v>
      </c>
      <c r="E96" s="95">
        <v>0</v>
      </c>
    </row>
    <row r="97" spans="1:5" x14ac:dyDescent="0.25">
      <c r="A97" s="2" t="s">
        <v>290</v>
      </c>
      <c r="B97" s="2" t="s">
        <v>291</v>
      </c>
      <c r="C97" s="3">
        <v>750000</v>
      </c>
      <c r="D97" s="95">
        <f>C97/12*6</f>
        <v>375000</v>
      </c>
      <c r="E97" s="95">
        <v>0</v>
      </c>
    </row>
    <row r="98" spans="1:5" x14ac:dyDescent="0.25">
      <c r="A98" s="2" t="s">
        <v>293</v>
      </c>
      <c r="B98" s="2" t="s">
        <v>294</v>
      </c>
      <c r="C98" s="3">
        <v>0</v>
      </c>
      <c r="D98" s="95">
        <v>0</v>
      </c>
      <c r="E98" s="95">
        <v>0</v>
      </c>
    </row>
    <row r="99" spans="1:5" s="105" customFormat="1" x14ac:dyDescent="0.25">
      <c r="A99" s="103" t="s">
        <v>296</v>
      </c>
      <c r="B99" s="103" t="s">
        <v>297</v>
      </c>
      <c r="C99" s="104">
        <v>240000</v>
      </c>
      <c r="D99" s="111">
        <f>D100+D101</f>
        <v>120000</v>
      </c>
      <c r="E99" s="111">
        <f>E100+E101</f>
        <v>326500</v>
      </c>
    </row>
    <row r="100" spans="1:5" x14ac:dyDescent="0.25">
      <c r="A100" s="2" t="s">
        <v>299</v>
      </c>
      <c r="B100" s="2" t="s">
        <v>300</v>
      </c>
      <c r="C100" s="3">
        <v>0</v>
      </c>
      <c r="D100" s="95">
        <v>0</v>
      </c>
      <c r="E100" s="95">
        <v>0</v>
      </c>
    </row>
    <row r="101" spans="1:5" x14ac:dyDescent="0.25">
      <c r="A101" s="2" t="s">
        <v>302</v>
      </c>
      <c r="B101" s="2" t="s">
        <v>303</v>
      </c>
      <c r="C101" s="3">
        <v>240000</v>
      </c>
      <c r="D101" s="95">
        <f>C101/12*6</f>
        <v>120000</v>
      </c>
      <c r="E101" s="95">
        <v>326500</v>
      </c>
    </row>
    <row r="102" spans="1:5" s="105" customFormat="1" x14ac:dyDescent="0.25">
      <c r="A102" s="103" t="s">
        <v>305</v>
      </c>
      <c r="B102" s="103" t="s">
        <v>306</v>
      </c>
      <c r="C102" s="104">
        <v>200000</v>
      </c>
      <c r="D102" s="111">
        <f>D103+D104+D105+D106+D107+D108+D109+D110+D111+D112+D113+D114+D115+D116+D117+D118+D119+D120+D121</f>
        <v>100000</v>
      </c>
      <c r="E102" s="111">
        <f>E103+E104+E105+E106+E107+E108+E109+E110+E111+E112+E113+E114+E115+E116+E117+E118+E119+E120+E121</f>
        <v>314793</v>
      </c>
    </row>
    <row r="103" spans="1:5" x14ac:dyDescent="0.25">
      <c r="A103" s="2" t="s">
        <v>308</v>
      </c>
      <c r="B103" s="2" t="s">
        <v>309</v>
      </c>
      <c r="C103" s="3">
        <v>0</v>
      </c>
      <c r="D103" s="95">
        <v>0</v>
      </c>
      <c r="E103" s="95">
        <v>0</v>
      </c>
    </row>
    <row r="104" spans="1:5" x14ac:dyDescent="0.25">
      <c r="A104" s="2" t="s">
        <v>311</v>
      </c>
      <c r="B104" s="2" t="s">
        <v>312</v>
      </c>
      <c r="C104" s="3">
        <v>0</v>
      </c>
      <c r="D104" s="95">
        <v>0</v>
      </c>
      <c r="E104" s="95">
        <v>0</v>
      </c>
    </row>
    <row r="105" spans="1:5" x14ac:dyDescent="0.25">
      <c r="A105" s="2" t="s">
        <v>314</v>
      </c>
      <c r="B105" s="2" t="s">
        <v>315</v>
      </c>
      <c r="C105" s="3">
        <v>0</v>
      </c>
      <c r="D105" s="95">
        <v>0</v>
      </c>
      <c r="E105" s="95">
        <v>0</v>
      </c>
    </row>
    <row r="106" spans="1:5" x14ac:dyDescent="0.25">
      <c r="A106" s="2" t="s">
        <v>317</v>
      </c>
      <c r="B106" s="2" t="s">
        <v>318</v>
      </c>
      <c r="C106" s="3">
        <v>0</v>
      </c>
      <c r="D106" s="95">
        <v>0</v>
      </c>
      <c r="E106" s="95">
        <v>0</v>
      </c>
    </row>
    <row r="107" spans="1:5" x14ac:dyDescent="0.25">
      <c r="A107" s="2" t="s">
        <v>320</v>
      </c>
      <c r="B107" s="2" t="s">
        <v>321</v>
      </c>
      <c r="C107" s="3">
        <v>0</v>
      </c>
      <c r="D107" s="95">
        <v>0</v>
      </c>
      <c r="E107" s="95">
        <v>0</v>
      </c>
    </row>
    <row r="108" spans="1:5" x14ac:dyDescent="0.25">
      <c r="A108" s="2" t="s">
        <v>323</v>
      </c>
      <c r="B108" s="2" t="s">
        <v>324</v>
      </c>
      <c r="C108" s="3">
        <v>0</v>
      </c>
      <c r="D108" s="95">
        <v>0</v>
      </c>
      <c r="E108" s="95">
        <v>0</v>
      </c>
    </row>
    <row r="109" spans="1:5" x14ac:dyDescent="0.25">
      <c r="A109" s="2" t="s">
        <v>326</v>
      </c>
      <c r="B109" s="2" t="s">
        <v>327</v>
      </c>
      <c r="C109" s="3">
        <v>0</v>
      </c>
      <c r="D109" s="95">
        <v>0</v>
      </c>
      <c r="E109" s="95">
        <v>0</v>
      </c>
    </row>
    <row r="110" spans="1:5" x14ac:dyDescent="0.25">
      <c r="A110" s="2" t="s">
        <v>329</v>
      </c>
      <c r="B110" s="2" t="s">
        <v>330</v>
      </c>
      <c r="C110" s="3">
        <v>0</v>
      </c>
      <c r="D110" s="95">
        <v>0</v>
      </c>
      <c r="E110" s="95">
        <v>0</v>
      </c>
    </row>
    <row r="111" spans="1:5" x14ac:dyDescent="0.25">
      <c r="A111" s="2" t="s">
        <v>332</v>
      </c>
      <c r="B111" s="2" t="s">
        <v>333</v>
      </c>
      <c r="C111" s="3">
        <v>0</v>
      </c>
      <c r="D111" s="95">
        <v>0</v>
      </c>
      <c r="E111" s="95">
        <v>0</v>
      </c>
    </row>
    <row r="112" spans="1:5" x14ac:dyDescent="0.25">
      <c r="A112" s="2" t="s">
        <v>335</v>
      </c>
      <c r="B112" s="2" t="s">
        <v>336</v>
      </c>
      <c r="C112" s="3">
        <v>0</v>
      </c>
      <c r="D112" s="95">
        <v>0</v>
      </c>
      <c r="E112" s="95">
        <v>0</v>
      </c>
    </row>
    <row r="113" spans="1:5" x14ac:dyDescent="0.25">
      <c r="A113" s="2" t="s">
        <v>338</v>
      </c>
      <c r="B113" s="2" t="s">
        <v>339</v>
      </c>
      <c r="C113" s="3">
        <v>0</v>
      </c>
      <c r="D113" s="95">
        <v>0</v>
      </c>
      <c r="E113" s="95">
        <v>0</v>
      </c>
    </row>
    <row r="114" spans="1:5" x14ac:dyDescent="0.25">
      <c r="A114" s="2" t="s">
        <v>341</v>
      </c>
      <c r="B114" s="2" t="s">
        <v>342</v>
      </c>
      <c r="C114" s="3">
        <v>0</v>
      </c>
      <c r="D114" s="95">
        <v>0</v>
      </c>
      <c r="E114" s="95">
        <v>0</v>
      </c>
    </row>
    <row r="115" spans="1:5" x14ac:dyDescent="0.25">
      <c r="A115" s="2" t="s">
        <v>344</v>
      </c>
      <c r="B115" s="2" t="s">
        <v>345</v>
      </c>
      <c r="C115" s="3">
        <v>0</v>
      </c>
      <c r="D115" s="95">
        <v>0</v>
      </c>
      <c r="E115" s="95">
        <v>0</v>
      </c>
    </row>
    <row r="116" spans="1:5" x14ac:dyDescent="0.25">
      <c r="A116" s="2" t="s">
        <v>347</v>
      </c>
      <c r="B116" s="2" t="s">
        <v>348</v>
      </c>
      <c r="C116" s="3">
        <v>0</v>
      </c>
      <c r="D116" s="95">
        <v>0</v>
      </c>
      <c r="E116" s="95">
        <v>0</v>
      </c>
    </row>
    <row r="117" spans="1:5" x14ac:dyDescent="0.25">
      <c r="A117" s="2" t="s">
        <v>350</v>
      </c>
      <c r="B117" s="2" t="s">
        <v>351</v>
      </c>
      <c r="C117" s="3">
        <v>0</v>
      </c>
      <c r="D117" s="95">
        <v>0</v>
      </c>
      <c r="E117" s="95">
        <f>7000+167293</f>
        <v>174293</v>
      </c>
    </row>
    <row r="118" spans="1:5" x14ac:dyDescent="0.25">
      <c r="A118" s="2" t="s">
        <v>353</v>
      </c>
      <c r="B118" s="2" t="s">
        <v>354</v>
      </c>
      <c r="C118" s="3">
        <v>0</v>
      </c>
      <c r="D118" s="95">
        <v>0</v>
      </c>
      <c r="E118" s="95">
        <v>0</v>
      </c>
    </row>
    <row r="119" spans="1:5" x14ac:dyDescent="0.25">
      <c r="A119" s="2" t="s">
        <v>356</v>
      </c>
      <c r="B119" s="2" t="s">
        <v>357</v>
      </c>
      <c r="C119" s="3">
        <v>200000</v>
      </c>
      <c r="D119" s="95">
        <f>C119/12*6</f>
        <v>100000</v>
      </c>
      <c r="E119" s="95">
        <v>112000</v>
      </c>
    </row>
    <row r="120" spans="1:5" x14ac:dyDescent="0.25">
      <c r="A120" s="2" t="s">
        <v>359</v>
      </c>
      <c r="B120" s="2" t="s">
        <v>360</v>
      </c>
      <c r="C120" s="3">
        <v>0</v>
      </c>
      <c r="D120" s="95">
        <v>0</v>
      </c>
      <c r="E120" s="95">
        <v>0</v>
      </c>
    </row>
    <row r="121" spans="1:5" x14ac:dyDescent="0.25">
      <c r="A121" s="2" t="s">
        <v>362</v>
      </c>
      <c r="B121" s="2" t="s">
        <v>363</v>
      </c>
      <c r="C121" s="3">
        <v>0</v>
      </c>
      <c r="D121" s="95">
        <v>0</v>
      </c>
      <c r="E121" s="95">
        <v>28500</v>
      </c>
    </row>
    <row r="122" spans="1:5" s="1" customFormat="1" x14ac:dyDescent="0.25">
      <c r="A122" s="81" t="s">
        <v>365</v>
      </c>
      <c r="B122" s="81" t="s">
        <v>366</v>
      </c>
      <c r="C122" s="13">
        <v>1910000</v>
      </c>
      <c r="D122" s="96">
        <f>D64+D76+D84+D94+D99+D102</f>
        <v>795000</v>
      </c>
      <c r="E122" s="96">
        <f>E64+E76+E84+E94+E99+E102</f>
        <v>666293</v>
      </c>
    </row>
    <row r="123" spans="1:5" x14ac:dyDescent="0.25">
      <c r="A123" s="2" t="s">
        <v>368</v>
      </c>
      <c r="B123" s="2" t="s">
        <v>369</v>
      </c>
      <c r="C123" s="3">
        <v>0</v>
      </c>
      <c r="D123" s="95">
        <v>0</v>
      </c>
      <c r="E123" s="95">
        <v>0</v>
      </c>
    </row>
    <row r="124" spans="1:5" x14ac:dyDescent="0.25">
      <c r="A124" s="2" t="s">
        <v>371</v>
      </c>
      <c r="B124" s="2" t="s">
        <v>372</v>
      </c>
      <c r="C124" s="3">
        <v>0</v>
      </c>
      <c r="D124" s="95">
        <v>0</v>
      </c>
      <c r="E124" s="95">
        <v>0</v>
      </c>
    </row>
    <row r="125" spans="1:5" x14ac:dyDescent="0.25">
      <c r="A125" s="2" t="s">
        <v>374</v>
      </c>
      <c r="B125" s="2" t="s">
        <v>375</v>
      </c>
      <c r="C125" s="3">
        <v>0</v>
      </c>
      <c r="D125" s="95">
        <v>0</v>
      </c>
      <c r="E125" s="95">
        <v>0</v>
      </c>
    </row>
    <row r="126" spans="1:5" x14ac:dyDescent="0.25">
      <c r="A126" s="2" t="s">
        <v>377</v>
      </c>
      <c r="B126" s="2" t="s">
        <v>378</v>
      </c>
      <c r="C126" s="3">
        <v>0</v>
      </c>
      <c r="D126" s="95">
        <v>0</v>
      </c>
      <c r="E126" s="95">
        <v>0</v>
      </c>
    </row>
    <row r="127" spans="1:5" x14ac:dyDescent="0.25">
      <c r="A127" s="2" t="s">
        <v>380</v>
      </c>
      <c r="B127" s="2" t="s">
        <v>381</v>
      </c>
      <c r="C127" s="3">
        <v>0</v>
      </c>
      <c r="D127" s="95">
        <v>0</v>
      </c>
      <c r="E127" s="95">
        <v>292122</v>
      </c>
    </row>
    <row r="128" spans="1:5" s="105" customFormat="1" x14ac:dyDescent="0.25">
      <c r="A128" s="103" t="s">
        <v>383</v>
      </c>
      <c r="B128" s="103" t="s">
        <v>384</v>
      </c>
      <c r="C128" s="104">
        <v>0</v>
      </c>
      <c r="D128" s="111">
        <f>D123+D125+D126+D127</f>
        <v>0</v>
      </c>
      <c r="E128" s="111">
        <f>E123+E125+E126+E127</f>
        <v>292122</v>
      </c>
    </row>
    <row r="129" spans="1:5" x14ac:dyDescent="0.25">
      <c r="A129" s="2" t="s">
        <v>386</v>
      </c>
      <c r="B129" s="2" t="s">
        <v>387</v>
      </c>
      <c r="C129" s="3">
        <v>0</v>
      </c>
      <c r="D129" s="95">
        <v>0</v>
      </c>
      <c r="E129" s="95">
        <v>0</v>
      </c>
    </row>
    <row r="130" spans="1:5" x14ac:dyDescent="0.25">
      <c r="A130" s="2" t="s">
        <v>389</v>
      </c>
      <c r="B130" s="2" t="s">
        <v>390</v>
      </c>
      <c r="C130" s="3">
        <v>0</v>
      </c>
      <c r="D130" s="95">
        <v>0</v>
      </c>
      <c r="E130" s="95">
        <v>0</v>
      </c>
    </row>
    <row r="131" spans="1:5" x14ac:dyDescent="0.25">
      <c r="A131" s="2" t="s">
        <v>392</v>
      </c>
      <c r="B131" s="2" t="s">
        <v>393</v>
      </c>
      <c r="C131" s="3">
        <v>0</v>
      </c>
      <c r="D131" s="95">
        <v>0</v>
      </c>
      <c r="E131" s="95">
        <v>0</v>
      </c>
    </row>
    <row r="132" spans="1:5" x14ac:dyDescent="0.25">
      <c r="A132" s="2" t="s">
        <v>395</v>
      </c>
      <c r="B132" s="2" t="s">
        <v>396</v>
      </c>
      <c r="C132" s="3">
        <v>0</v>
      </c>
      <c r="D132" s="95">
        <v>0</v>
      </c>
      <c r="E132" s="95">
        <v>0</v>
      </c>
    </row>
    <row r="133" spans="1:5" x14ac:dyDescent="0.25">
      <c r="A133" s="2" t="s">
        <v>398</v>
      </c>
      <c r="B133" s="2" t="s">
        <v>399</v>
      </c>
      <c r="C133" s="3">
        <v>0</v>
      </c>
      <c r="D133" s="95">
        <v>0</v>
      </c>
      <c r="E133" s="95">
        <v>0</v>
      </c>
    </row>
    <row r="134" spans="1:5" x14ac:dyDescent="0.25">
      <c r="A134" s="2" t="s">
        <v>401</v>
      </c>
      <c r="B134" s="2" t="s">
        <v>402</v>
      </c>
      <c r="C134" s="3">
        <v>0</v>
      </c>
      <c r="D134" s="95">
        <v>0</v>
      </c>
      <c r="E134" s="95">
        <v>0</v>
      </c>
    </row>
    <row r="135" spans="1:5" x14ac:dyDescent="0.25">
      <c r="A135" s="2" t="s">
        <v>404</v>
      </c>
      <c r="B135" s="2" t="s">
        <v>405</v>
      </c>
      <c r="C135" s="3">
        <v>0</v>
      </c>
      <c r="D135" s="95">
        <v>0</v>
      </c>
      <c r="E135" s="95">
        <v>0</v>
      </c>
    </row>
    <row r="136" spans="1:5" x14ac:dyDescent="0.25">
      <c r="A136" s="2" t="s">
        <v>407</v>
      </c>
      <c r="B136" s="2" t="s">
        <v>408</v>
      </c>
      <c r="C136" s="3">
        <v>0</v>
      </c>
      <c r="D136" s="95">
        <v>0</v>
      </c>
      <c r="E136" s="95">
        <v>0</v>
      </c>
    </row>
    <row r="137" spans="1:5" x14ac:dyDescent="0.25">
      <c r="A137" s="2" t="s">
        <v>410</v>
      </c>
      <c r="B137" s="2" t="s">
        <v>411</v>
      </c>
      <c r="C137" s="3">
        <v>0</v>
      </c>
      <c r="D137" s="95">
        <v>0</v>
      </c>
      <c r="E137" s="95">
        <v>0</v>
      </c>
    </row>
    <row r="138" spans="1:5" x14ac:dyDescent="0.25">
      <c r="A138" s="2" t="s">
        <v>413</v>
      </c>
      <c r="B138" s="2" t="s">
        <v>414</v>
      </c>
      <c r="C138" s="3">
        <v>0</v>
      </c>
      <c r="D138" s="95">
        <v>0</v>
      </c>
      <c r="E138" s="95">
        <v>0</v>
      </c>
    </row>
    <row r="139" spans="1:5" x14ac:dyDescent="0.25">
      <c r="A139" s="2" t="s">
        <v>416</v>
      </c>
      <c r="B139" s="2" t="s">
        <v>417</v>
      </c>
      <c r="C139" s="3">
        <v>0</v>
      </c>
      <c r="D139" s="95">
        <v>0</v>
      </c>
      <c r="E139" s="95">
        <v>0</v>
      </c>
    </row>
    <row r="140" spans="1:5" x14ac:dyDescent="0.25">
      <c r="A140" s="2" t="s">
        <v>419</v>
      </c>
      <c r="B140" s="2" t="s">
        <v>420</v>
      </c>
      <c r="C140" s="3">
        <v>0</v>
      </c>
      <c r="D140" s="95">
        <v>0</v>
      </c>
      <c r="E140" s="95">
        <v>0</v>
      </c>
    </row>
    <row r="141" spans="1:5" s="105" customFormat="1" x14ac:dyDescent="0.25">
      <c r="A141" s="103" t="s">
        <v>422</v>
      </c>
      <c r="B141" s="103" t="s">
        <v>423</v>
      </c>
      <c r="C141" s="104">
        <v>0</v>
      </c>
      <c r="D141" s="111">
        <v>0</v>
      </c>
      <c r="E141" s="111">
        <v>0</v>
      </c>
    </row>
    <row r="142" spans="1:5" x14ac:dyDescent="0.25">
      <c r="A142" s="2" t="s">
        <v>392</v>
      </c>
      <c r="B142" s="2" t="s">
        <v>425</v>
      </c>
      <c r="C142" s="3">
        <v>0</v>
      </c>
      <c r="D142" s="95">
        <v>0</v>
      </c>
      <c r="E142" s="95">
        <v>0</v>
      </c>
    </row>
    <row r="143" spans="1:5" x14ac:dyDescent="0.25">
      <c r="A143" s="2" t="s">
        <v>395</v>
      </c>
      <c r="B143" s="2" t="s">
        <v>427</v>
      </c>
      <c r="C143" s="3">
        <v>0</v>
      </c>
      <c r="D143" s="95">
        <v>0</v>
      </c>
      <c r="E143" s="95">
        <v>0</v>
      </c>
    </row>
    <row r="144" spans="1:5" x14ac:dyDescent="0.25">
      <c r="A144" s="2" t="s">
        <v>398</v>
      </c>
      <c r="B144" s="2" t="s">
        <v>429</v>
      </c>
      <c r="C144" s="3">
        <v>0</v>
      </c>
      <c r="D144" s="95">
        <v>0</v>
      </c>
      <c r="E144" s="95">
        <v>0</v>
      </c>
    </row>
    <row r="145" spans="1:5" x14ac:dyDescent="0.25">
      <c r="A145" s="2" t="s">
        <v>401</v>
      </c>
      <c r="B145" s="2" t="s">
        <v>431</v>
      </c>
      <c r="C145" s="3">
        <v>0</v>
      </c>
      <c r="D145" s="95">
        <v>0</v>
      </c>
      <c r="E145" s="95">
        <v>0</v>
      </c>
    </row>
    <row r="146" spans="1:5" x14ac:dyDescent="0.25">
      <c r="A146" s="2" t="s">
        <v>404</v>
      </c>
      <c r="B146" s="2" t="s">
        <v>433</v>
      </c>
      <c r="C146" s="3">
        <v>0</v>
      </c>
      <c r="D146" s="95">
        <v>0</v>
      </c>
      <c r="E146" s="95">
        <v>0</v>
      </c>
    </row>
    <row r="147" spans="1:5" x14ac:dyDescent="0.25">
      <c r="A147" s="2" t="s">
        <v>407</v>
      </c>
      <c r="B147" s="2" t="s">
        <v>435</v>
      </c>
      <c r="C147" s="3">
        <v>0</v>
      </c>
      <c r="D147" s="95">
        <v>0</v>
      </c>
      <c r="E147" s="95">
        <v>0</v>
      </c>
    </row>
    <row r="148" spans="1:5" x14ac:dyDescent="0.25">
      <c r="A148" s="2" t="s">
        <v>410</v>
      </c>
      <c r="B148" s="2" t="s">
        <v>437</v>
      </c>
      <c r="C148" s="3">
        <v>0</v>
      </c>
      <c r="D148" s="95">
        <v>0</v>
      </c>
      <c r="E148" s="95">
        <v>0</v>
      </c>
    </row>
    <row r="149" spans="1:5" x14ac:dyDescent="0.25">
      <c r="A149" s="2" t="s">
        <v>413</v>
      </c>
      <c r="B149" s="2" t="s">
        <v>439</v>
      </c>
      <c r="C149" s="3">
        <v>0</v>
      </c>
      <c r="D149" s="95">
        <v>0</v>
      </c>
      <c r="E149" s="95">
        <v>0</v>
      </c>
    </row>
    <row r="150" spans="1:5" x14ac:dyDescent="0.25">
      <c r="A150" s="2" t="s">
        <v>441</v>
      </c>
      <c r="B150" s="2" t="s">
        <v>442</v>
      </c>
      <c r="C150" s="3">
        <v>0</v>
      </c>
      <c r="D150" s="95">
        <v>0</v>
      </c>
      <c r="E150" s="95">
        <v>0</v>
      </c>
    </row>
    <row r="151" spans="1:5" x14ac:dyDescent="0.25">
      <c r="A151" s="2" t="s">
        <v>419</v>
      </c>
      <c r="B151" s="2" t="s">
        <v>444</v>
      </c>
      <c r="C151" s="3">
        <v>0</v>
      </c>
      <c r="D151" s="95">
        <v>0</v>
      </c>
      <c r="E151" s="95">
        <v>0</v>
      </c>
    </row>
    <row r="152" spans="1:5" s="1" customFormat="1" x14ac:dyDescent="0.25">
      <c r="A152" s="81" t="s">
        <v>446</v>
      </c>
      <c r="B152" s="81" t="s">
        <v>447</v>
      </c>
      <c r="C152" s="13">
        <v>29501810</v>
      </c>
      <c r="D152" s="96">
        <f>D153+D154+D155+D156+D157+D158+D159+D160+D161+D162</f>
        <v>14750905</v>
      </c>
      <c r="E152" s="96">
        <f>E153+E154+E155+E156+E157+E158+E159+E160+E161+E162</f>
        <v>15950612</v>
      </c>
    </row>
    <row r="153" spans="1:5" x14ac:dyDescent="0.25">
      <c r="A153" s="2" t="s">
        <v>392</v>
      </c>
      <c r="B153" s="2" t="s">
        <v>449</v>
      </c>
      <c r="C153" s="3">
        <v>0</v>
      </c>
      <c r="D153" s="95">
        <v>0</v>
      </c>
      <c r="E153" s="95">
        <v>0</v>
      </c>
    </row>
    <row r="154" spans="1:5" x14ac:dyDescent="0.25">
      <c r="A154" s="2" t="s">
        <v>395</v>
      </c>
      <c r="B154" s="2" t="s">
        <v>451</v>
      </c>
      <c r="C154" s="3">
        <v>0</v>
      </c>
      <c r="D154" s="95">
        <v>0</v>
      </c>
      <c r="E154" s="95">
        <v>0</v>
      </c>
    </row>
    <row r="155" spans="1:5" x14ac:dyDescent="0.25">
      <c r="A155" s="2" t="s">
        <v>398</v>
      </c>
      <c r="B155" s="2" t="s">
        <v>453</v>
      </c>
      <c r="C155" s="3">
        <v>0</v>
      </c>
      <c r="D155" s="95">
        <v>0</v>
      </c>
      <c r="E155" s="95">
        <v>0</v>
      </c>
    </row>
    <row r="156" spans="1:5" x14ac:dyDescent="0.25">
      <c r="A156" s="2" t="s">
        <v>401</v>
      </c>
      <c r="B156" s="2" t="s">
        <v>455</v>
      </c>
      <c r="C156" s="3">
        <v>0</v>
      </c>
      <c r="D156" s="95">
        <v>0</v>
      </c>
      <c r="E156" s="95">
        <v>0</v>
      </c>
    </row>
    <row r="157" spans="1:5" x14ac:dyDescent="0.25">
      <c r="A157" s="2" t="s">
        <v>404</v>
      </c>
      <c r="B157" s="2" t="s">
        <v>457</v>
      </c>
      <c r="C157" s="3">
        <v>0</v>
      </c>
      <c r="D157" s="95">
        <v>0</v>
      </c>
      <c r="E157" s="95">
        <v>0</v>
      </c>
    </row>
    <row r="158" spans="1:5" x14ac:dyDescent="0.25">
      <c r="A158" s="2" t="s">
        <v>407</v>
      </c>
      <c r="B158" s="2" t="s">
        <v>459</v>
      </c>
      <c r="C158" s="3">
        <v>0</v>
      </c>
      <c r="D158" s="95">
        <v>0</v>
      </c>
      <c r="E158" s="95">
        <v>0</v>
      </c>
    </row>
    <row r="159" spans="1:5" x14ac:dyDescent="0.25">
      <c r="A159" s="2" t="s">
        <v>410</v>
      </c>
      <c r="B159" s="2" t="s">
        <v>461</v>
      </c>
      <c r="C159" s="3">
        <v>0</v>
      </c>
      <c r="D159" s="95">
        <v>0</v>
      </c>
      <c r="E159" s="95">
        <v>681440</v>
      </c>
    </row>
    <row r="160" spans="1:5" x14ac:dyDescent="0.25">
      <c r="A160" s="2" t="s">
        <v>413</v>
      </c>
      <c r="B160" s="2" t="s">
        <v>463</v>
      </c>
      <c r="C160" s="3">
        <v>29501810</v>
      </c>
      <c r="D160" s="95">
        <f>C160/12*6</f>
        <v>14750905</v>
      </c>
      <c r="E160" s="95">
        <v>15269172</v>
      </c>
    </row>
    <row r="161" spans="1:5" x14ac:dyDescent="0.25">
      <c r="A161" s="2" t="s">
        <v>441</v>
      </c>
      <c r="B161" s="2" t="s">
        <v>465</v>
      </c>
      <c r="C161" s="3">
        <v>0</v>
      </c>
      <c r="D161" s="95">
        <v>0</v>
      </c>
      <c r="E161" s="95">
        <v>0</v>
      </c>
    </row>
    <row r="162" spans="1:5" x14ac:dyDescent="0.25">
      <c r="A162" s="2" t="s">
        <v>419</v>
      </c>
      <c r="B162" s="2" t="s">
        <v>467</v>
      </c>
      <c r="C162" s="3">
        <v>0</v>
      </c>
      <c r="D162" s="95">
        <v>0</v>
      </c>
      <c r="E162" s="95">
        <v>0</v>
      </c>
    </row>
    <row r="163" spans="1:5" x14ac:dyDescent="0.25">
      <c r="A163" s="2" t="s">
        <v>469</v>
      </c>
      <c r="B163" s="2" t="s">
        <v>470</v>
      </c>
      <c r="C163" s="3">
        <v>0</v>
      </c>
      <c r="D163" s="95">
        <v>0</v>
      </c>
      <c r="E163" s="95">
        <v>0</v>
      </c>
    </row>
    <row r="164" spans="1:5" x14ac:dyDescent="0.25">
      <c r="A164" s="2" t="s">
        <v>472</v>
      </c>
      <c r="B164" s="2" t="s">
        <v>473</v>
      </c>
      <c r="C164" s="3">
        <v>0</v>
      </c>
      <c r="D164" s="95">
        <v>0</v>
      </c>
      <c r="E164" s="95">
        <v>0</v>
      </c>
    </row>
    <row r="165" spans="1:5" x14ac:dyDescent="0.25">
      <c r="A165" s="2" t="s">
        <v>475</v>
      </c>
      <c r="B165" s="2" t="s">
        <v>476</v>
      </c>
      <c r="C165" s="3">
        <v>0</v>
      </c>
      <c r="D165" s="95">
        <v>0</v>
      </c>
      <c r="E165" s="95">
        <v>0</v>
      </c>
    </row>
    <row r="166" spans="1:5" x14ac:dyDescent="0.25">
      <c r="A166" s="2" t="s">
        <v>478</v>
      </c>
      <c r="B166" s="2" t="s">
        <v>479</v>
      </c>
      <c r="C166" s="3">
        <v>0</v>
      </c>
      <c r="D166" s="95">
        <v>0</v>
      </c>
      <c r="E166" s="95">
        <v>0</v>
      </c>
    </row>
    <row r="167" spans="1:5" x14ac:dyDescent="0.25">
      <c r="A167" s="2" t="s">
        <v>481</v>
      </c>
      <c r="B167" s="2" t="s">
        <v>482</v>
      </c>
      <c r="C167" s="3">
        <v>0</v>
      </c>
      <c r="D167" s="95">
        <v>0</v>
      </c>
      <c r="E167" s="95">
        <v>0</v>
      </c>
    </row>
    <row r="168" spans="1:5" x14ac:dyDescent="0.25">
      <c r="A168" s="2" t="s">
        <v>484</v>
      </c>
      <c r="B168" s="2" t="s">
        <v>485</v>
      </c>
      <c r="C168" s="3">
        <v>0</v>
      </c>
      <c r="D168" s="95">
        <v>0</v>
      </c>
      <c r="E168" s="95">
        <v>0</v>
      </c>
    </row>
    <row r="169" spans="1:5" x14ac:dyDescent="0.25">
      <c r="A169" s="2" t="s">
        <v>487</v>
      </c>
      <c r="B169" s="2" t="s">
        <v>488</v>
      </c>
      <c r="C169" s="3">
        <v>0</v>
      </c>
      <c r="D169" s="95">
        <v>0</v>
      </c>
      <c r="E169" s="95">
        <v>0</v>
      </c>
    </row>
    <row r="170" spans="1:5" x14ac:dyDescent="0.25">
      <c r="A170" s="2" t="s">
        <v>490</v>
      </c>
      <c r="B170" s="2" t="s">
        <v>491</v>
      </c>
      <c r="C170" s="3">
        <v>0</v>
      </c>
      <c r="D170" s="95">
        <v>0</v>
      </c>
      <c r="E170" s="95">
        <v>0</v>
      </c>
    </row>
    <row r="171" spans="1:5" x14ac:dyDescent="0.25">
      <c r="A171" s="2" t="s">
        <v>493</v>
      </c>
      <c r="B171" s="2" t="s">
        <v>494</v>
      </c>
      <c r="C171" s="3">
        <v>0</v>
      </c>
      <c r="D171" s="95">
        <v>0</v>
      </c>
      <c r="E171" s="95">
        <v>0</v>
      </c>
    </row>
    <row r="172" spans="1:5" x14ac:dyDescent="0.25">
      <c r="A172" s="2" t="s">
        <v>496</v>
      </c>
      <c r="B172" s="2" t="s">
        <v>497</v>
      </c>
      <c r="C172" s="3">
        <v>0</v>
      </c>
      <c r="D172" s="95">
        <v>0</v>
      </c>
      <c r="E172" s="95">
        <v>0</v>
      </c>
    </row>
    <row r="173" spans="1:5" x14ac:dyDescent="0.25">
      <c r="A173" s="2" t="s">
        <v>499</v>
      </c>
      <c r="B173" s="2" t="s">
        <v>500</v>
      </c>
      <c r="C173" s="3">
        <v>0</v>
      </c>
      <c r="D173" s="95">
        <v>0</v>
      </c>
      <c r="E173" s="95">
        <v>0</v>
      </c>
    </row>
    <row r="174" spans="1:5" x14ac:dyDescent="0.25">
      <c r="A174" s="2" t="s">
        <v>502</v>
      </c>
      <c r="B174" s="2" t="s">
        <v>503</v>
      </c>
      <c r="C174" s="3">
        <v>0</v>
      </c>
      <c r="D174" s="95">
        <v>0</v>
      </c>
      <c r="E174" s="95">
        <v>0</v>
      </c>
    </row>
    <row r="175" spans="1:5" x14ac:dyDescent="0.25">
      <c r="A175" s="2" t="s">
        <v>505</v>
      </c>
      <c r="B175" s="2" t="s">
        <v>506</v>
      </c>
      <c r="C175" s="3">
        <v>0</v>
      </c>
      <c r="D175" s="95">
        <v>0</v>
      </c>
      <c r="E175" s="95">
        <v>0</v>
      </c>
    </row>
    <row r="176" spans="1:5" x14ac:dyDescent="0.25">
      <c r="A176" s="2" t="s">
        <v>508</v>
      </c>
      <c r="B176" s="2" t="s">
        <v>509</v>
      </c>
      <c r="C176" s="3">
        <v>0</v>
      </c>
      <c r="D176" s="95">
        <v>0</v>
      </c>
      <c r="E176" s="95">
        <v>0</v>
      </c>
    </row>
    <row r="177" spans="1:5" x14ac:dyDescent="0.25">
      <c r="A177" s="2" t="s">
        <v>511</v>
      </c>
      <c r="B177" s="2" t="s">
        <v>512</v>
      </c>
      <c r="C177" s="3">
        <v>0</v>
      </c>
      <c r="D177" s="95">
        <v>0</v>
      </c>
      <c r="E177" s="95">
        <v>0</v>
      </c>
    </row>
    <row r="178" spans="1:5" x14ac:dyDescent="0.25">
      <c r="A178" s="2" t="s">
        <v>514</v>
      </c>
      <c r="B178" s="2" t="s">
        <v>515</v>
      </c>
      <c r="C178" s="3">
        <v>0</v>
      </c>
      <c r="D178" s="95">
        <v>0</v>
      </c>
      <c r="E178" s="95">
        <v>0</v>
      </c>
    </row>
    <row r="179" spans="1:5" x14ac:dyDescent="0.25">
      <c r="A179" s="2" t="s">
        <v>517</v>
      </c>
      <c r="B179" s="2" t="s">
        <v>518</v>
      </c>
      <c r="C179" s="3">
        <v>0</v>
      </c>
      <c r="D179" s="95">
        <v>0</v>
      </c>
      <c r="E179" s="95">
        <v>0</v>
      </c>
    </row>
    <row r="180" spans="1:5" s="1" customFormat="1" x14ac:dyDescent="0.25">
      <c r="A180" s="81" t="s">
        <v>520</v>
      </c>
      <c r="B180" s="81" t="s">
        <v>521</v>
      </c>
      <c r="C180" s="13">
        <v>300000</v>
      </c>
      <c r="D180" s="96">
        <f>D181+D182+D183+D184+D185+D186+D187+D188+D189+D190</f>
        <v>0</v>
      </c>
      <c r="E180" s="96">
        <f>E181+E182+E183+E184+E185+E186+E187+E188+E189+E190</f>
        <v>280000</v>
      </c>
    </row>
    <row r="181" spans="1:5" x14ac:dyDescent="0.25">
      <c r="A181" s="2" t="s">
        <v>478</v>
      </c>
      <c r="B181" s="2" t="s">
        <v>523</v>
      </c>
      <c r="C181" s="3">
        <v>0</v>
      </c>
      <c r="D181" s="95">
        <v>0</v>
      </c>
      <c r="E181" s="95">
        <v>0</v>
      </c>
    </row>
    <row r="182" spans="1:5" x14ac:dyDescent="0.25">
      <c r="A182" s="2" t="s">
        <v>481</v>
      </c>
      <c r="B182" s="2" t="s">
        <v>525</v>
      </c>
      <c r="C182" s="3">
        <v>150000</v>
      </c>
      <c r="D182" s="95">
        <v>0</v>
      </c>
      <c r="E182" s="95">
        <v>0</v>
      </c>
    </row>
    <row r="183" spans="1:5" x14ac:dyDescent="0.25">
      <c r="A183" s="2" t="s">
        <v>484</v>
      </c>
      <c r="B183" s="2" t="s">
        <v>527</v>
      </c>
      <c r="C183" s="3">
        <v>150000</v>
      </c>
      <c r="D183" s="95">
        <v>0</v>
      </c>
      <c r="E183" s="95">
        <v>280000</v>
      </c>
    </row>
    <row r="184" spans="1:5" x14ac:dyDescent="0.25">
      <c r="A184" s="2" t="s">
        <v>487</v>
      </c>
      <c r="B184" s="2" t="s">
        <v>529</v>
      </c>
      <c r="C184" s="3">
        <v>0</v>
      </c>
      <c r="D184" s="95">
        <f t="shared" ref="D184:D190" si="2">C184/12*6</f>
        <v>0</v>
      </c>
      <c r="E184" s="95">
        <v>0</v>
      </c>
    </row>
    <row r="185" spans="1:5" x14ac:dyDescent="0.25">
      <c r="A185" s="2" t="s">
        <v>490</v>
      </c>
      <c r="B185" s="2" t="s">
        <v>531</v>
      </c>
      <c r="C185" s="3">
        <v>0</v>
      </c>
      <c r="D185" s="95">
        <f t="shared" si="2"/>
        <v>0</v>
      </c>
      <c r="E185" s="95">
        <v>0</v>
      </c>
    </row>
    <row r="186" spans="1:5" x14ac:dyDescent="0.25">
      <c r="A186" s="2" t="s">
        <v>533</v>
      </c>
      <c r="B186" s="2" t="s">
        <v>534</v>
      </c>
      <c r="C186" s="3">
        <v>0</v>
      </c>
      <c r="D186" s="95">
        <f t="shared" si="2"/>
        <v>0</v>
      </c>
      <c r="E186" s="95">
        <v>0</v>
      </c>
    </row>
    <row r="187" spans="1:5" x14ac:dyDescent="0.25">
      <c r="A187" s="2" t="s">
        <v>536</v>
      </c>
      <c r="B187" s="2" t="s">
        <v>537</v>
      </c>
      <c r="C187" s="3">
        <v>0</v>
      </c>
      <c r="D187" s="95">
        <f t="shared" si="2"/>
        <v>0</v>
      </c>
      <c r="E187" s="95">
        <v>0</v>
      </c>
    </row>
    <row r="188" spans="1:5" x14ac:dyDescent="0.25">
      <c r="A188" s="2" t="s">
        <v>499</v>
      </c>
      <c r="B188" s="2" t="s">
        <v>539</v>
      </c>
      <c r="C188" s="3">
        <v>0</v>
      </c>
      <c r="D188" s="95">
        <f t="shared" si="2"/>
        <v>0</v>
      </c>
      <c r="E188" s="95">
        <v>0</v>
      </c>
    </row>
    <row r="189" spans="1:5" x14ac:dyDescent="0.25">
      <c r="A189" s="2" t="s">
        <v>505</v>
      </c>
      <c r="B189" s="2" t="s">
        <v>541</v>
      </c>
      <c r="C189" s="3">
        <v>0</v>
      </c>
      <c r="D189" s="95">
        <f t="shared" si="2"/>
        <v>0</v>
      </c>
      <c r="E189" s="95">
        <v>0</v>
      </c>
    </row>
    <row r="190" spans="1:5" x14ac:dyDescent="0.25">
      <c r="A190" s="2" t="s">
        <v>508</v>
      </c>
      <c r="B190" s="2" t="s">
        <v>543</v>
      </c>
      <c r="C190" s="3">
        <v>0</v>
      </c>
      <c r="D190" s="95">
        <f t="shared" si="2"/>
        <v>0</v>
      </c>
      <c r="E190" s="95">
        <v>0</v>
      </c>
    </row>
    <row r="191" spans="1:5" s="105" customFormat="1" x14ac:dyDescent="0.25">
      <c r="A191" s="103" t="s">
        <v>545</v>
      </c>
      <c r="B191" s="103" t="s">
        <v>546</v>
      </c>
      <c r="C191" s="104">
        <v>0</v>
      </c>
      <c r="D191" s="111">
        <v>0</v>
      </c>
      <c r="E191" s="111">
        <v>0</v>
      </c>
    </row>
    <row r="192" spans="1:5" s="1" customFormat="1" x14ac:dyDescent="0.25">
      <c r="A192" s="81" t="s">
        <v>548</v>
      </c>
      <c r="B192" s="81" t="s">
        <v>549</v>
      </c>
      <c r="C192" s="13">
        <v>29801810</v>
      </c>
      <c r="D192" s="96">
        <f>D152+D165+D180+D128</f>
        <v>14750905</v>
      </c>
      <c r="E192" s="96">
        <f>E152+E165+E180+E128</f>
        <v>16522734</v>
      </c>
    </row>
    <row r="193" spans="1:5" x14ac:dyDescent="0.25">
      <c r="A193" s="2" t="s">
        <v>551</v>
      </c>
      <c r="B193" s="2" t="s">
        <v>552</v>
      </c>
      <c r="C193" s="3">
        <v>0</v>
      </c>
      <c r="D193" s="95">
        <v>0</v>
      </c>
      <c r="E193" s="95">
        <v>0</v>
      </c>
    </row>
    <row r="194" spans="1:5" x14ac:dyDescent="0.25">
      <c r="A194" s="2" t="s">
        <v>554</v>
      </c>
      <c r="B194" s="2" t="s">
        <v>555</v>
      </c>
      <c r="C194" s="3">
        <v>0</v>
      </c>
      <c r="D194" s="95">
        <v>0</v>
      </c>
      <c r="E194" s="95">
        <v>0</v>
      </c>
    </row>
    <row r="195" spans="1:5" x14ac:dyDescent="0.25">
      <c r="A195" s="2" t="s">
        <v>557</v>
      </c>
      <c r="B195" s="2" t="s">
        <v>558</v>
      </c>
      <c r="C195" s="3">
        <v>0</v>
      </c>
      <c r="D195" s="95">
        <v>0</v>
      </c>
      <c r="E195" s="95">
        <v>0</v>
      </c>
    </row>
    <row r="196" spans="1:5" x14ac:dyDescent="0.25">
      <c r="A196" s="2" t="s">
        <v>560</v>
      </c>
      <c r="B196" s="2" t="s">
        <v>561</v>
      </c>
      <c r="C196" s="3">
        <v>0</v>
      </c>
      <c r="D196" s="95">
        <v>0</v>
      </c>
      <c r="E196" s="95">
        <v>0</v>
      </c>
    </row>
    <row r="197" spans="1:5" x14ac:dyDescent="0.25">
      <c r="A197" s="2" t="s">
        <v>563</v>
      </c>
      <c r="B197" s="2" t="s">
        <v>564</v>
      </c>
      <c r="C197" s="3">
        <v>400000</v>
      </c>
      <c r="D197" s="95">
        <f>C197/12*6</f>
        <v>200000</v>
      </c>
      <c r="E197" s="95">
        <v>0</v>
      </c>
    </row>
    <row r="198" spans="1:5" x14ac:dyDescent="0.25">
      <c r="A198" s="2" t="s">
        <v>566</v>
      </c>
      <c r="B198" s="2" t="s">
        <v>567</v>
      </c>
      <c r="C198" s="3">
        <v>0</v>
      </c>
      <c r="D198" s="95">
        <f>C198/12*6</f>
        <v>0</v>
      </c>
      <c r="E198" s="95">
        <v>0</v>
      </c>
    </row>
    <row r="199" spans="1:5" x14ac:dyDescent="0.25">
      <c r="A199" s="2" t="s">
        <v>569</v>
      </c>
      <c r="B199" s="2" t="s">
        <v>570</v>
      </c>
      <c r="C199" s="3">
        <v>0</v>
      </c>
      <c r="D199" s="95">
        <f>C199/12*6</f>
        <v>0</v>
      </c>
      <c r="E199" s="95">
        <v>0</v>
      </c>
    </row>
    <row r="200" spans="1:5" x14ac:dyDescent="0.25">
      <c r="A200" s="2" t="s">
        <v>572</v>
      </c>
      <c r="B200" s="2" t="s">
        <v>573</v>
      </c>
      <c r="C200" s="3">
        <v>135000</v>
      </c>
      <c r="D200" s="95">
        <f>C200/12*6</f>
        <v>67500</v>
      </c>
      <c r="E200" s="95">
        <v>0</v>
      </c>
    </row>
    <row r="201" spans="1:5" s="1" customFormat="1" x14ac:dyDescent="0.25">
      <c r="A201" s="81" t="s">
        <v>575</v>
      </c>
      <c r="B201" s="81" t="s">
        <v>576</v>
      </c>
      <c r="C201" s="13">
        <v>535000</v>
      </c>
      <c r="D201" s="96">
        <f>D193+D194+D195+D196+D197+D198+D199+D200</f>
        <v>267500</v>
      </c>
      <c r="E201" s="96">
        <f>E193+E194+E195+E196+E197+E198+E199+E200</f>
        <v>0</v>
      </c>
    </row>
    <row r="202" spans="1:5" x14ac:dyDescent="0.25">
      <c r="A202" s="2" t="s">
        <v>578</v>
      </c>
      <c r="B202" s="2" t="s">
        <v>579</v>
      </c>
      <c r="C202" s="3">
        <v>10000000</v>
      </c>
      <c r="D202" s="95">
        <f>C202/12*6+8844900</f>
        <v>13844900</v>
      </c>
      <c r="E202" s="95">
        <v>9606826</v>
      </c>
    </row>
    <row r="203" spans="1:5" x14ac:dyDescent="0.25">
      <c r="A203" s="2" t="s">
        <v>581</v>
      </c>
      <c r="B203" s="2" t="s">
        <v>582</v>
      </c>
      <c r="C203" s="3">
        <v>0</v>
      </c>
      <c r="D203" s="95">
        <f>C203/12*6</f>
        <v>0</v>
      </c>
      <c r="E203" s="95">
        <v>0</v>
      </c>
    </row>
    <row r="204" spans="1:5" x14ac:dyDescent="0.25">
      <c r="A204" s="2" t="s">
        <v>584</v>
      </c>
      <c r="B204" s="2" t="s">
        <v>585</v>
      </c>
      <c r="C204" s="3">
        <v>0</v>
      </c>
      <c r="D204" s="95">
        <f>C204/12*6</f>
        <v>0</v>
      </c>
      <c r="E204" s="95">
        <v>0</v>
      </c>
    </row>
    <row r="205" spans="1:5" x14ac:dyDescent="0.25">
      <c r="A205" s="2" t="s">
        <v>587</v>
      </c>
      <c r="B205" s="2" t="s">
        <v>588</v>
      </c>
      <c r="C205" s="3">
        <v>2700000</v>
      </c>
      <c r="D205" s="95">
        <f>C205/12*6+2388123</f>
        <v>3738123</v>
      </c>
      <c r="E205" s="95">
        <v>2593841</v>
      </c>
    </row>
    <row r="206" spans="1:5" s="1" customFormat="1" x14ac:dyDescent="0.25">
      <c r="A206" s="81" t="s">
        <v>590</v>
      </c>
      <c r="B206" s="81" t="s">
        <v>591</v>
      </c>
      <c r="C206" s="13">
        <v>12700000</v>
      </c>
      <c r="D206" s="96">
        <f>D202+D203+D204+D205</f>
        <v>17583023</v>
      </c>
      <c r="E206" s="96">
        <f>E202+E203+E204+E205</f>
        <v>12200667</v>
      </c>
    </row>
    <row r="207" spans="1:5" x14ac:dyDescent="0.25">
      <c r="A207" s="2" t="s">
        <v>593</v>
      </c>
      <c r="B207" s="2" t="s">
        <v>594</v>
      </c>
      <c r="C207" s="3">
        <v>0</v>
      </c>
      <c r="D207" s="95">
        <v>0</v>
      </c>
      <c r="E207" s="95">
        <v>0</v>
      </c>
    </row>
    <row r="208" spans="1:5" x14ac:dyDescent="0.25">
      <c r="A208" s="2" t="s">
        <v>596</v>
      </c>
      <c r="B208" s="2" t="s">
        <v>597</v>
      </c>
      <c r="C208" s="3">
        <v>0</v>
      </c>
      <c r="D208" s="95">
        <v>0</v>
      </c>
      <c r="E208" s="95">
        <v>0</v>
      </c>
    </row>
    <row r="209" spans="1:5" x14ac:dyDescent="0.25">
      <c r="A209" s="2" t="s">
        <v>392</v>
      </c>
      <c r="B209" s="2" t="s">
        <v>599</v>
      </c>
      <c r="C209" s="3">
        <v>0</v>
      </c>
      <c r="D209" s="95">
        <v>0</v>
      </c>
      <c r="E209" s="95">
        <v>0</v>
      </c>
    </row>
    <row r="210" spans="1:5" x14ac:dyDescent="0.25">
      <c r="A210" s="2" t="s">
        <v>395</v>
      </c>
      <c r="B210" s="2" t="s">
        <v>601</v>
      </c>
      <c r="C210" s="3">
        <v>0</v>
      </c>
      <c r="D210" s="95">
        <v>0</v>
      </c>
      <c r="E210" s="95">
        <v>0</v>
      </c>
    </row>
    <row r="211" spans="1:5" x14ac:dyDescent="0.25">
      <c r="A211" s="2" t="s">
        <v>398</v>
      </c>
      <c r="B211" s="2" t="s">
        <v>603</v>
      </c>
      <c r="C211" s="3">
        <v>0</v>
      </c>
      <c r="D211" s="95">
        <v>0</v>
      </c>
      <c r="E211" s="95">
        <v>0</v>
      </c>
    </row>
    <row r="212" spans="1:5" x14ac:dyDescent="0.25">
      <c r="A212" s="2" t="s">
        <v>401</v>
      </c>
      <c r="B212" s="2" t="s">
        <v>605</v>
      </c>
      <c r="C212" s="3">
        <v>0</v>
      </c>
      <c r="D212" s="95">
        <v>0</v>
      </c>
      <c r="E212" s="95">
        <v>0</v>
      </c>
    </row>
    <row r="213" spans="1:5" x14ac:dyDescent="0.25">
      <c r="A213" s="2" t="s">
        <v>404</v>
      </c>
      <c r="B213" s="2" t="s">
        <v>607</v>
      </c>
      <c r="C213" s="3">
        <v>0</v>
      </c>
      <c r="D213" s="95">
        <v>0</v>
      </c>
      <c r="E213" s="95">
        <v>0</v>
      </c>
    </row>
    <row r="214" spans="1:5" x14ac:dyDescent="0.25">
      <c r="A214" s="2" t="s">
        <v>407</v>
      </c>
      <c r="B214" s="2" t="s">
        <v>609</v>
      </c>
      <c r="C214" s="3">
        <v>0</v>
      </c>
      <c r="D214" s="95">
        <v>0</v>
      </c>
      <c r="E214" s="95">
        <v>0</v>
      </c>
    </row>
    <row r="215" spans="1:5" x14ac:dyDescent="0.25">
      <c r="A215" s="2" t="s">
        <v>611</v>
      </c>
      <c r="B215" s="2" t="s">
        <v>612</v>
      </c>
      <c r="C215" s="3">
        <v>0</v>
      </c>
      <c r="D215" s="95">
        <v>0</v>
      </c>
      <c r="E215" s="95">
        <v>0</v>
      </c>
    </row>
    <row r="216" spans="1:5" x14ac:dyDescent="0.25">
      <c r="A216" s="2" t="s">
        <v>413</v>
      </c>
      <c r="B216" s="2" t="s">
        <v>614</v>
      </c>
      <c r="C216" s="3">
        <v>0</v>
      </c>
      <c r="D216" s="95">
        <v>0</v>
      </c>
      <c r="E216" s="95">
        <v>0</v>
      </c>
    </row>
    <row r="217" spans="1:5" x14ac:dyDescent="0.25">
      <c r="A217" s="2" t="s">
        <v>441</v>
      </c>
      <c r="B217" s="2" t="s">
        <v>616</v>
      </c>
      <c r="C217" s="3">
        <v>0</v>
      </c>
      <c r="D217" s="95">
        <v>0</v>
      </c>
      <c r="E217" s="95">
        <v>0</v>
      </c>
    </row>
    <row r="218" spans="1:5" x14ac:dyDescent="0.25">
      <c r="A218" s="2" t="s">
        <v>419</v>
      </c>
      <c r="B218" s="2" t="s">
        <v>618</v>
      </c>
      <c r="C218" s="3">
        <v>0</v>
      </c>
      <c r="D218" s="95">
        <v>0</v>
      </c>
      <c r="E218" s="95">
        <v>0</v>
      </c>
    </row>
    <row r="219" spans="1:5" x14ac:dyDescent="0.25">
      <c r="A219" s="2" t="s">
        <v>620</v>
      </c>
      <c r="B219" s="2" t="s">
        <v>621</v>
      </c>
      <c r="C219" s="3">
        <v>0</v>
      </c>
      <c r="D219" s="95">
        <v>0</v>
      </c>
      <c r="E219" s="95">
        <v>0</v>
      </c>
    </row>
    <row r="220" spans="1:5" x14ac:dyDescent="0.25">
      <c r="A220" s="2" t="s">
        <v>392</v>
      </c>
      <c r="B220" s="2" t="s">
        <v>623</v>
      </c>
      <c r="C220" s="3">
        <v>0</v>
      </c>
      <c r="D220" s="95">
        <v>0</v>
      </c>
      <c r="E220" s="95">
        <v>0</v>
      </c>
    </row>
    <row r="221" spans="1:5" x14ac:dyDescent="0.25">
      <c r="A221" s="2" t="s">
        <v>395</v>
      </c>
      <c r="B221" s="2" t="s">
        <v>625</v>
      </c>
      <c r="C221" s="3">
        <v>0</v>
      </c>
      <c r="D221" s="95">
        <v>0</v>
      </c>
      <c r="E221" s="95">
        <v>0</v>
      </c>
    </row>
    <row r="222" spans="1:5" x14ac:dyDescent="0.25">
      <c r="A222" s="2" t="s">
        <v>398</v>
      </c>
      <c r="B222" s="2" t="s">
        <v>627</v>
      </c>
      <c r="C222" s="3">
        <v>0</v>
      </c>
      <c r="D222" s="95">
        <v>0</v>
      </c>
      <c r="E222" s="95">
        <v>0</v>
      </c>
    </row>
    <row r="223" spans="1:5" x14ac:dyDescent="0.25">
      <c r="A223" s="2" t="s">
        <v>401</v>
      </c>
      <c r="B223" s="2" t="s">
        <v>629</v>
      </c>
      <c r="C223" s="3">
        <v>0</v>
      </c>
      <c r="D223" s="95">
        <v>0</v>
      </c>
      <c r="E223" s="95">
        <v>0</v>
      </c>
    </row>
    <row r="224" spans="1:5" x14ac:dyDescent="0.25">
      <c r="A224" s="2" t="s">
        <v>404</v>
      </c>
      <c r="B224" s="2" t="s">
        <v>631</v>
      </c>
      <c r="C224" s="3">
        <v>0</v>
      </c>
      <c r="D224" s="95">
        <v>0</v>
      </c>
      <c r="E224" s="95">
        <v>0</v>
      </c>
    </row>
    <row r="225" spans="1:5" x14ac:dyDescent="0.25">
      <c r="A225" s="2" t="s">
        <v>407</v>
      </c>
      <c r="B225" s="2" t="s">
        <v>633</v>
      </c>
      <c r="C225" s="3">
        <v>0</v>
      </c>
      <c r="D225" s="95">
        <v>0</v>
      </c>
      <c r="E225" s="95">
        <v>0</v>
      </c>
    </row>
    <row r="226" spans="1:5" x14ac:dyDescent="0.25">
      <c r="A226" s="2" t="s">
        <v>410</v>
      </c>
      <c r="B226" s="2" t="s">
        <v>635</v>
      </c>
      <c r="C226" s="3">
        <v>0</v>
      </c>
      <c r="D226" s="95">
        <v>0</v>
      </c>
      <c r="E226" s="95">
        <v>0</v>
      </c>
    </row>
    <row r="227" spans="1:5" x14ac:dyDescent="0.25">
      <c r="A227" s="2" t="s">
        <v>413</v>
      </c>
      <c r="B227" s="2" t="s">
        <v>637</v>
      </c>
      <c r="C227" s="3">
        <v>0</v>
      </c>
      <c r="D227" s="95">
        <v>0</v>
      </c>
      <c r="E227" s="95">
        <v>0</v>
      </c>
    </row>
    <row r="228" spans="1:5" x14ac:dyDescent="0.25">
      <c r="A228" s="2" t="s">
        <v>441</v>
      </c>
      <c r="B228" s="2" t="s">
        <v>639</v>
      </c>
      <c r="C228" s="3">
        <v>0</v>
      </c>
      <c r="D228" s="95">
        <v>0</v>
      </c>
      <c r="E228" s="95">
        <v>0</v>
      </c>
    </row>
    <row r="229" spans="1:5" x14ac:dyDescent="0.25">
      <c r="A229" s="2" t="s">
        <v>419</v>
      </c>
      <c r="B229" s="2" t="s">
        <v>641</v>
      </c>
      <c r="C229" s="3">
        <v>0</v>
      </c>
      <c r="D229" s="95">
        <v>0</v>
      </c>
      <c r="E229" s="95">
        <v>0</v>
      </c>
    </row>
    <row r="230" spans="1:5" x14ac:dyDescent="0.25">
      <c r="A230" s="2" t="s">
        <v>643</v>
      </c>
      <c r="B230" s="2" t="s">
        <v>644</v>
      </c>
      <c r="C230" s="3">
        <v>0</v>
      </c>
      <c r="D230" s="95">
        <v>0</v>
      </c>
      <c r="E230" s="95">
        <v>0</v>
      </c>
    </row>
    <row r="231" spans="1:5" x14ac:dyDescent="0.25">
      <c r="A231" s="2" t="s">
        <v>392</v>
      </c>
      <c r="B231" s="2" t="s">
        <v>646</v>
      </c>
      <c r="C231" s="3">
        <v>0</v>
      </c>
      <c r="D231" s="95">
        <v>0</v>
      </c>
      <c r="E231" s="95">
        <v>0</v>
      </c>
    </row>
    <row r="232" spans="1:5" x14ac:dyDescent="0.25">
      <c r="A232" s="2" t="s">
        <v>395</v>
      </c>
      <c r="B232" s="2" t="s">
        <v>648</v>
      </c>
      <c r="C232" s="3">
        <v>0</v>
      </c>
      <c r="D232" s="95">
        <v>0</v>
      </c>
      <c r="E232" s="95">
        <v>0</v>
      </c>
    </row>
    <row r="233" spans="1:5" x14ac:dyDescent="0.25">
      <c r="A233" s="2" t="s">
        <v>398</v>
      </c>
      <c r="B233" s="2" t="s">
        <v>650</v>
      </c>
      <c r="C233" s="3">
        <v>0</v>
      </c>
      <c r="D233" s="95">
        <v>0</v>
      </c>
      <c r="E233" s="95">
        <v>0</v>
      </c>
    </row>
    <row r="234" spans="1:5" x14ac:dyDescent="0.25">
      <c r="A234" s="2" t="s">
        <v>401</v>
      </c>
      <c r="B234" s="2" t="s">
        <v>652</v>
      </c>
      <c r="C234" s="3">
        <v>0</v>
      </c>
      <c r="D234" s="95">
        <v>0</v>
      </c>
      <c r="E234" s="95">
        <v>0</v>
      </c>
    </row>
    <row r="235" spans="1:5" x14ac:dyDescent="0.25">
      <c r="A235" s="2" t="s">
        <v>404</v>
      </c>
      <c r="B235" s="2" t="s">
        <v>654</v>
      </c>
      <c r="C235" s="3">
        <v>0</v>
      </c>
      <c r="D235" s="95">
        <v>0</v>
      </c>
      <c r="E235" s="95">
        <v>0</v>
      </c>
    </row>
    <row r="236" spans="1:5" x14ac:dyDescent="0.25">
      <c r="A236" s="2" t="s">
        <v>407</v>
      </c>
      <c r="B236" s="2" t="s">
        <v>656</v>
      </c>
      <c r="C236" s="3">
        <v>0</v>
      </c>
      <c r="D236" s="95">
        <v>0</v>
      </c>
      <c r="E236" s="95">
        <v>0</v>
      </c>
    </row>
    <row r="237" spans="1:5" x14ac:dyDescent="0.25">
      <c r="A237" s="2" t="s">
        <v>410</v>
      </c>
      <c r="B237" s="2" t="s">
        <v>658</v>
      </c>
      <c r="C237" s="3">
        <v>0</v>
      </c>
      <c r="D237" s="95">
        <v>0</v>
      </c>
      <c r="E237" s="95">
        <v>0</v>
      </c>
    </row>
    <row r="238" spans="1:5" x14ac:dyDescent="0.25">
      <c r="A238" s="2" t="s">
        <v>413</v>
      </c>
      <c r="B238" s="2" t="s">
        <v>660</v>
      </c>
      <c r="C238" s="3">
        <v>0</v>
      </c>
      <c r="D238" s="95">
        <v>0</v>
      </c>
      <c r="E238" s="95">
        <v>0</v>
      </c>
    </row>
    <row r="239" spans="1:5" x14ac:dyDescent="0.25">
      <c r="A239" s="2" t="s">
        <v>441</v>
      </c>
      <c r="B239" s="2" t="s">
        <v>662</v>
      </c>
      <c r="C239" s="3">
        <v>0</v>
      </c>
      <c r="D239" s="95">
        <v>0</v>
      </c>
      <c r="E239" s="95">
        <v>0</v>
      </c>
    </row>
    <row r="240" spans="1:5" x14ac:dyDescent="0.25">
      <c r="A240" s="2" t="s">
        <v>419</v>
      </c>
      <c r="B240" s="2" t="s">
        <v>664</v>
      </c>
      <c r="C240" s="3">
        <v>0</v>
      </c>
      <c r="D240" s="95">
        <v>0</v>
      </c>
      <c r="E240" s="95">
        <v>0</v>
      </c>
    </row>
    <row r="241" spans="1:5" x14ac:dyDescent="0.25">
      <c r="A241" s="2" t="s">
        <v>666</v>
      </c>
      <c r="B241" s="2" t="s">
        <v>667</v>
      </c>
      <c r="C241" s="3">
        <v>0</v>
      </c>
      <c r="D241" s="95">
        <v>0</v>
      </c>
      <c r="E241" s="95">
        <v>0</v>
      </c>
    </row>
    <row r="242" spans="1:5" x14ac:dyDescent="0.25">
      <c r="A242" s="2" t="s">
        <v>669</v>
      </c>
      <c r="B242" s="2" t="s">
        <v>670</v>
      </c>
      <c r="C242" s="3">
        <v>0</v>
      </c>
      <c r="D242" s="95">
        <v>0</v>
      </c>
      <c r="E242" s="95">
        <v>0</v>
      </c>
    </row>
    <row r="243" spans="1:5" x14ac:dyDescent="0.25">
      <c r="A243" s="2" t="s">
        <v>672</v>
      </c>
      <c r="B243" s="2" t="s">
        <v>673</v>
      </c>
      <c r="C243" s="3">
        <v>0</v>
      </c>
      <c r="D243" s="95">
        <v>0</v>
      </c>
      <c r="E243" s="95">
        <v>0</v>
      </c>
    </row>
    <row r="244" spans="1:5" x14ac:dyDescent="0.25">
      <c r="A244" s="2" t="s">
        <v>478</v>
      </c>
      <c r="B244" s="2" t="s">
        <v>675</v>
      </c>
      <c r="C244" s="3">
        <v>0</v>
      </c>
      <c r="D244" s="95">
        <v>0</v>
      </c>
      <c r="E244" s="95">
        <v>0</v>
      </c>
    </row>
    <row r="245" spans="1:5" x14ac:dyDescent="0.25">
      <c r="A245" s="2" t="s">
        <v>481</v>
      </c>
      <c r="B245" s="2" t="s">
        <v>677</v>
      </c>
      <c r="C245" s="3">
        <v>0</v>
      </c>
      <c r="D245" s="95">
        <v>0</v>
      </c>
      <c r="E245" s="95">
        <v>0</v>
      </c>
    </row>
    <row r="246" spans="1:5" x14ac:dyDescent="0.25">
      <c r="A246" s="2" t="s">
        <v>484</v>
      </c>
      <c r="B246" s="2" t="s">
        <v>679</v>
      </c>
      <c r="C246" s="3">
        <v>0</v>
      </c>
      <c r="D246" s="95">
        <v>0</v>
      </c>
      <c r="E246" s="95">
        <v>0</v>
      </c>
    </row>
    <row r="247" spans="1:5" x14ac:dyDescent="0.25">
      <c r="A247" s="2" t="s">
        <v>487</v>
      </c>
      <c r="B247" s="2" t="s">
        <v>681</v>
      </c>
      <c r="C247" s="3">
        <v>0</v>
      </c>
      <c r="D247" s="95">
        <v>0</v>
      </c>
      <c r="E247" s="95">
        <v>0</v>
      </c>
    </row>
    <row r="248" spans="1:5" x14ac:dyDescent="0.25">
      <c r="A248" s="2" t="s">
        <v>490</v>
      </c>
      <c r="B248" s="2" t="s">
        <v>683</v>
      </c>
      <c r="C248" s="3">
        <v>0</v>
      </c>
      <c r="D248" s="95">
        <v>0</v>
      </c>
      <c r="E248" s="95">
        <v>0</v>
      </c>
    </row>
    <row r="249" spans="1:5" x14ac:dyDescent="0.25">
      <c r="A249" s="2" t="s">
        <v>685</v>
      </c>
      <c r="B249" s="2" t="s">
        <v>686</v>
      </c>
      <c r="C249" s="3">
        <v>0</v>
      </c>
      <c r="D249" s="95">
        <v>0</v>
      </c>
      <c r="E249" s="95">
        <v>0</v>
      </c>
    </row>
    <row r="250" spans="1:5" x14ac:dyDescent="0.25">
      <c r="A250" s="2" t="s">
        <v>688</v>
      </c>
      <c r="B250" s="2" t="s">
        <v>689</v>
      </c>
      <c r="C250" s="3">
        <v>0</v>
      </c>
      <c r="D250" s="95">
        <v>0</v>
      </c>
      <c r="E250" s="95">
        <v>0</v>
      </c>
    </row>
    <row r="251" spans="1:5" x14ac:dyDescent="0.25">
      <c r="A251" s="2" t="s">
        <v>499</v>
      </c>
      <c r="B251" s="2" t="s">
        <v>691</v>
      </c>
      <c r="C251" s="3">
        <v>0</v>
      </c>
      <c r="D251" s="95">
        <v>0</v>
      </c>
      <c r="E251" s="95">
        <v>0</v>
      </c>
    </row>
    <row r="252" spans="1:5" x14ac:dyDescent="0.25">
      <c r="A252" s="2" t="s">
        <v>502</v>
      </c>
      <c r="B252" s="2" t="s">
        <v>693</v>
      </c>
      <c r="C252" s="3">
        <v>0</v>
      </c>
      <c r="D252" s="95">
        <v>0</v>
      </c>
      <c r="E252" s="95">
        <v>0</v>
      </c>
    </row>
    <row r="253" spans="1:5" x14ac:dyDescent="0.25">
      <c r="A253" s="2" t="s">
        <v>505</v>
      </c>
      <c r="B253" s="2" t="s">
        <v>695</v>
      </c>
      <c r="C253" s="3">
        <v>0</v>
      </c>
      <c r="D253" s="95">
        <v>0</v>
      </c>
      <c r="E253" s="95">
        <v>0</v>
      </c>
    </row>
    <row r="254" spans="1:5" x14ac:dyDescent="0.25">
      <c r="A254" s="2" t="s">
        <v>508</v>
      </c>
      <c r="B254" s="2" t="s">
        <v>697</v>
      </c>
      <c r="C254" s="3">
        <v>0</v>
      </c>
      <c r="D254" s="95">
        <v>0</v>
      </c>
      <c r="E254" s="95">
        <v>0</v>
      </c>
    </row>
    <row r="255" spans="1:5" x14ac:dyDescent="0.25">
      <c r="A255" s="2" t="s">
        <v>699</v>
      </c>
      <c r="B255" s="2" t="s">
        <v>700</v>
      </c>
      <c r="C255" s="3">
        <v>0</v>
      </c>
      <c r="D255" s="95">
        <v>0</v>
      </c>
      <c r="E255" s="95">
        <v>0</v>
      </c>
    </row>
    <row r="256" spans="1:5" x14ac:dyDescent="0.25">
      <c r="A256" s="2" t="s">
        <v>702</v>
      </c>
      <c r="B256" s="2" t="s">
        <v>703</v>
      </c>
      <c r="C256" s="3">
        <v>0</v>
      </c>
      <c r="D256" s="95">
        <v>0</v>
      </c>
      <c r="E256" s="95">
        <v>0</v>
      </c>
    </row>
    <row r="257" spans="1:5" s="1" customFormat="1" x14ac:dyDescent="0.25">
      <c r="A257" s="81" t="s">
        <v>705</v>
      </c>
      <c r="B257" s="81" t="s">
        <v>706</v>
      </c>
      <c r="C257" s="13">
        <v>0</v>
      </c>
      <c r="D257" s="96">
        <f>D258+D259+D260+D261+D262+D263+D264+D265+D266+D267</f>
        <v>0</v>
      </c>
      <c r="E257" s="96">
        <f>E258+E259+E260+E261+E262+E263+E264+E265+E266+E267</f>
        <v>0</v>
      </c>
    </row>
    <row r="258" spans="1:5" x14ac:dyDescent="0.25">
      <c r="A258" s="2" t="s">
        <v>478</v>
      </c>
      <c r="B258" s="2" t="s">
        <v>708</v>
      </c>
      <c r="C258" s="3">
        <v>0</v>
      </c>
      <c r="D258" s="95">
        <v>0</v>
      </c>
      <c r="E258" s="95">
        <v>0</v>
      </c>
    </row>
    <row r="259" spans="1:5" x14ac:dyDescent="0.25">
      <c r="A259" s="2" t="s">
        <v>481</v>
      </c>
      <c r="B259" s="2" t="s">
        <v>710</v>
      </c>
      <c r="C259" s="3">
        <v>0</v>
      </c>
      <c r="D259" s="95">
        <v>0</v>
      </c>
      <c r="E259" s="95">
        <v>0</v>
      </c>
    </row>
    <row r="260" spans="1:5" x14ac:dyDescent="0.25">
      <c r="A260" s="2" t="s">
        <v>484</v>
      </c>
      <c r="B260" s="2" t="s">
        <v>712</v>
      </c>
      <c r="C260" s="3">
        <v>0</v>
      </c>
      <c r="D260" s="95">
        <v>0</v>
      </c>
      <c r="E260" s="95">
        <v>0</v>
      </c>
    </row>
    <row r="261" spans="1:5" x14ac:dyDescent="0.25">
      <c r="A261" s="2" t="s">
        <v>487</v>
      </c>
      <c r="B261" s="2" t="s">
        <v>714</v>
      </c>
      <c r="C261" s="3">
        <v>0</v>
      </c>
      <c r="D261" s="95">
        <v>0</v>
      </c>
      <c r="E261" s="95">
        <v>0</v>
      </c>
    </row>
    <row r="262" spans="1:5" x14ac:dyDescent="0.25">
      <c r="A262" s="2" t="s">
        <v>490</v>
      </c>
      <c r="B262" s="2" t="s">
        <v>716</v>
      </c>
      <c r="C262" s="3">
        <v>0</v>
      </c>
      <c r="D262" s="95">
        <v>0</v>
      </c>
      <c r="E262" s="95">
        <v>0</v>
      </c>
    </row>
    <row r="263" spans="1:5" x14ac:dyDescent="0.25">
      <c r="A263" s="2" t="s">
        <v>685</v>
      </c>
      <c r="B263" s="2" t="s">
        <v>718</v>
      </c>
      <c r="C263" s="3">
        <v>0</v>
      </c>
      <c r="D263" s="95">
        <v>0</v>
      </c>
      <c r="E263" s="95">
        <v>0</v>
      </c>
    </row>
    <row r="264" spans="1:5" x14ac:dyDescent="0.25">
      <c r="A264" s="2" t="s">
        <v>688</v>
      </c>
      <c r="B264" s="2" t="s">
        <v>720</v>
      </c>
      <c r="C264" s="3">
        <v>0</v>
      </c>
      <c r="D264" s="95">
        <v>0</v>
      </c>
      <c r="E264" s="95">
        <v>0</v>
      </c>
    </row>
    <row r="265" spans="1:5" x14ac:dyDescent="0.25">
      <c r="A265" s="2" t="s">
        <v>499</v>
      </c>
      <c r="B265" s="2" t="s">
        <v>722</v>
      </c>
      <c r="C265" s="3">
        <v>0</v>
      </c>
      <c r="D265" s="95">
        <v>0</v>
      </c>
      <c r="E265" s="95">
        <v>0</v>
      </c>
    </row>
    <row r="266" spans="1:5" x14ac:dyDescent="0.25">
      <c r="A266" s="2" t="s">
        <v>505</v>
      </c>
      <c r="B266" s="2" t="s">
        <v>724</v>
      </c>
      <c r="C266" s="3">
        <v>0</v>
      </c>
      <c r="D266" s="95">
        <v>0</v>
      </c>
      <c r="E266" s="95">
        <v>0</v>
      </c>
    </row>
    <row r="267" spans="1:5" x14ac:dyDescent="0.25">
      <c r="A267" s="2" t="s">
        <v>508</v>
      </c>
      <c r="B267" s="2" t="s">
        <v>726</v>
      </c>
      <c r="C267" s="3">
        <v>0</v>
      </c>
      <c r="D267" s="95">
        <v>0</v>
      </c>
      <c r="E267" s="95">
        <v>0</v>
      </c>
    </row>
    <row r="268" spans="1:5" x14ac:dyDescent="0.25">
      <c r="A268" s="2" t="s">
        <v>728</v>
      </c>
      <c r="B268" s="2" t="s">
        <v>729</v>
      </c>
      <c r="C268" s="3">
        <v>0</v>
      </c>
      <c r="D268" s="95">
        <v>0</v>
      </c>
      <c r="E268" s="95">
        <v>0</v>
      </c>
    </row>
    <row r="269" spans="1:5" s="88" customFormat="1" x14ac:dyDescent="0.25">
      <c r="A269" s="85" t="s">
        <v>731</v>
      </c>
      <c r="B269" s="85" t="s">
        <v>732</v>
      </c>
      <c r="C269" s="86">
        <v>101089275</v>
      </c>
      <c r="D269" s="98">
        <f>D21+D22+D62+D122+D192+D201+D206</f>
        <v>61118775.5</v>
      </c>
      <c r="E269" s="98">
        <f>E21+E22+E62+E122+E192+E201+E206</f>
        <v>52481252</v>
      </c>
    </row>
    <row r="270" spans="1:5" x14ac:dyDescent="0.25">
      <c r="A270" s="2" t="s">
        <v>916</v>
      </c>
      <c r="D270" s="95">
        <v>1200068</v>
      </c>
      <c r="E270" s="95">
        <v>1200068</v>
      </c>
    </row>
    <row r="271" spans="1:5" s="1" customFormat="1" x14ac:dyDescent="0.25">
      <c r="A271" s="81" t="s">
        <v>919</v>
      </c>
      <c r="D271" s="96">
        <f>D269+D270</f>
        <v>62318843.5</v>
      </c>
      <c r="E271" s="96">
        <f>E269+E270</f>
        <v>53681320</v>
      </c>
    </row>
    <row r="272" spans="1:5" s="108" customFormat="1" ht="15.75" x14ac:dyDescent="0.25">
      <c r="A272" s="109" t="s">
        <v>917</v>
      </c>
      <c r="D272" s="112">
        <f>D269+D270</f>
        <v>62318843.5</v>
      </c>
      <c r="E272" s="112">
        <f>E269+E270</f>
        <v>53681320</v>
      </c>
    </row>
    <row r="274" spans="4:4" x14ac:dyDescent="0.25">
      <c r="D274" s="107">
        <f>'válság ktgvetés bevételek'!E36</f>
        <v>62318843.5</v>
      </c>
    </row>
    <row r="276" spans="4:4" x14ac:dyDescent="0.25">
      <c r="D276" s="107">
        <f>D272-D274</f>
        <v>0</v>
      </c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36"/>
  <sheetViews>
    <sheetView topLeftCell="C1" workbookViewId="0">
      <selection activeCell="E1" sqref="E1"/>
    </sheetView>
  </sheetViews>
  <sheetFormatPr defaultRowHeight="15" x14ac:dyDescent="0.25"/>
  <cols>
    <col min="1" max="2" width="8.7109375" customWidth="1"/>
    <col min="3" max="3" width="58.85546875" bestFit="1" customWidth="1"/>
    <col min="4" max="4" width="26.140625" hidden="1" customWidth="1"/>
    <col min="5" max="5" width="45.5703125" style="17" bestFit="1" customWidth="1"/>
    <col min="6" max="6" width="18.7109375" style="17" hidden="1" customWidth="1"/>
    <col min="7" max="7" width="26.5703125" style="17" bestFit="1" customWidth="1"/>
    <col min="8" max="8" width="20.140625" style="4" hidden="1" customWidth="1"/>
    <col min="9" max="9" width="0" hidden="1" customWidth="1"/>
    <col min="10" max="10" width="12.42578125" hidden="1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1" t="s">
        <v>903</v>
      </c>
      <c r="E1" s="138" t="s">
        <v>947</v>
      </c>
      <c r="F1" s="94" t="s">
        <v>777</v>
      </c>
      <c r="G1" s="94" t="s">
        <v>904</v>
      </c>
      <c r="H1" s="93">
        <v>2018</v>
      </c>
    </row>
    <row r="2" spans="1:10" x14ac:dyDescent="0.25">
      <c r="A2" s="2" t="s">
        <v>778</v>
      </c>
      <c r="B2" s="2" t="s">
        <v>6</v>
      </c>
      <c r="C2" s="2" t="s">
        <v>779</v>
      </c>
      <c r="D2" s="3">
        <v>556015</v>
      </c>
      <c r="E2" s="95">
        <f t="shared" ref="E2:E7" si="0">D2/12*6</f>
        <v>278007.5</v>
      </c>
      <c r="F2" s="95">
        <v>560079</v>
      </c>
      <c r="G2" s="95">
        <v>24156</v>
      </c>
    </row>
    <row r="3" spans="1:10" x14ac:dyDescent="0.25">
      <c r="A3" s="2" t="s">
        <v>778</v>
      </c>
      <c r="B3" s="2" t="s">
        <v>9</v>
      </c>
      <c r="C3" s="2" t="s">
        <v>781</v>
      </c>
      <c r="D3" s="3">
        <v>29501810</v>
      </c>
      <c r="E3" s="95">
        <f t="shared" si="0"/>
        <v>14750905</v>
      </c>
      <c r="F3" s="95">
        <v>29838280</v>
      </c>
      <c r="G3" s="95">
        <v>14985062</v>
      </c>
    </row>
    <row r="4" spans="1:10" x14ac:dyDescent="0.25">
      <c r="A4" s="2" t="s">
        <v>778</v>
      </c>
      <c r="B4" s="2" t="s">
        <v>12</v>
      </c>
      <c r="C4" s="2" t="s">
        <v>783</v>
      </c>
      <c r="D4" s="3">
        <v>8784561</v>
      </c>
      <c r="E4" s="95">
        <f t="shared" si="0"/>
        <v>4392280.5</v>
      </c>
      <c r="F4" s="95">
        <v>8802236</v>
      </c>
      <c r="G4" s="95">
        <v>4729764</v>
      </c>
    </row>
    <row r="5" spans="1:10" x14ac:dyDescent="0.25">
      <c r="A5" s="2" t="s">
        <v>778</v>
      </c>
      <c r="B5" s="2" t="s">
        <v>15</v>
      </c>
      <c r="C5" s="2" t="s">
        <v>785</v>
      </c>
      <c r="D5" s="3">
        <v>1200000</v>
      </c>
      <c r="E5" s="95">
        <f t="shared" si="0"/>
        <v>600000</v>
      </c>
      <c r="F5" s="95">
        <v>1200000</v>
      </c>
      <c r="G5" s="95">
        <v>936000</v>
      </c>
    </row>
    <row r="6" spans="1:10" x14ac:dyDescent="0.25">
      <c r="A6" s="2" t="s">
        <v>778</v>
      </c>
      <c r="B6" s="2" t="s">
        <v>18</v>
      </c>
      <c r="C6" s="2" t="s">
        <v>787</v>
      </c>
      <c r="D6" s="3">
        <v>0</v>
      </c>
      <c r="E6" s="95">
        <f t="shared" si="0"/>
        <v>0</v>
      </c>
      <c r="F6" s="95">
        <v>4028816</v>
      </c>
      <c r="G6" s="95">
        <v>259825</v>
      </c>
    </row>
    <row r="7" spans="1:10" x14ac:dyDescent="0.25">
      <c r="A7" s="2" t="s">
        <v>778</v>
      </c>
      <c r="B7" s="2" t="s">
        <v>21</v>
      </c>
      <c r="C7" s="2" t="s">
        <v>789</v>
      </c>
      <c r="D7" s="3">
        <v>590000</v>
      </c>
      <c r="E7" s="95">
        <f t="shared" si="0"/>
        <v>295000</v>
      </c>
      <c r="F7" s="95">
        <v>194752</v>
      </c>
      <c r="G7" s="95">
        <v>0</v>
      </c>
    </row>
    <row r="8" spans="1:10" s="1" customFormat="1" x14ac:dyDescent="0.25">
      <c r="A8" s="81" t="s">
        <v>778</v>
      </c>
      <c r="B8" s="81" t="s">
        <v>24</v>
      </c>
      <c r="C8" s="81" t="s">
        <v>791</v>
      </c>
      <c r="D8" s="13">
        <v>40632386</v>
      </c>
      <c r="E8" s="96">
        <f>E2+E3+E4+E5+E6+E7</f>
        <v>20316193</v>
      </c>
      <c r="F8" s="96">
        <f>F2+F3+F4+F5+F6+F7</f>
        <v>44624163</v>
      </c>
      <c r="G8" s="96">
        <f>G2+G3+G4+G5+G6+G7</f>
        <v>20934807</v>
      </c>
      <c r="H8" s="5">
        <f>SUM(H2:H7)</f>
        <v>0</v>
      </c>
    </row>
    <row r="9" spans="1:10" s="1" customFormat="1" x14ac:dyDescent="0.25">
      <c r="A9" s="81" t="s">
        <v>778</v>
      </c>
      <c r="B9" s="81" t="s">
        <v>99</v>
      </c>
      <c r="C9" s="81" t="s">
        <v>930</v>
      </c>
      <c r="D9" s="13"/>
      <c r="E9" s="96">
        <f>E10+E11</f>
        <v>1850000</v>
      </c>
      <c r="F9" s="96">
        <f>F10+F11</f>
        <v>3731600</v>
      </c>
      <c r="G9" s="96">
        <f>G10+G11</f>
        <v>2009267</v>
      </c>
      <c r="H9" s="5"/>
    </row>
    <row r="10" spans="1:10" s="84" customFormat="1" x14ac:dyDescent="0.25">
      <c r="A10" s="82" t="s">
        <v>778</v>
      </c>
      <c r="B10" s="82" t="s">
        <v>111</v>
      </c>
      <c r="C10" s="82" t="s">
        <v>905</v>
      </c>
      <c r="D10" s="83"/>
      <c r="E10" s="97">
        <v>0</v>
      </c>
      <c r="F10" s="97"/>
      <c r="G10" s="97">
        <v>13167</v>
      </c>
      <c r="H10" s="123" t="s">
        <v>906</v>
      </c>
      <c r="I10" s="124"/>
    </row>
    <row r="11" spans="1:10" x14ac:dyDescent="0.25">
      <c r="A11" s="2" t="s">
        <v>778</v>
      </c>
      <c r="B11" s="2" t="s">
        <v>114</v>
      </c>
      <c r="C11" s="2" t="s">
        <v>404</v>
      </c>
      <c r="D11" s="3">
        <v>3700000</v>
      </c>
      <c r="E11" s="95">
        <f>D11/12*6</f>
        <v>1850000</v>
      </c>
      <c r="F11" s="95">
        <v>3731600</v>
      </c>
      <c r="G11" s="96">
        <v>1996100</v>
      </c>
      <c r="H11" s="113" t="s">
        <v>794</v>
      </c>
      <c r="I11" s="113"/>
    </row>
    <row r="12" spans="1:10" s="1" customFormat="1" x14ac:dyDescent="0.25">
      <c r="A12" s="81" t="s">
        <v>778</v>
      </c>
      <c r="B12" s="81" t="s">
        <v>132</v>
      </c>
      <c r="C12" s="81" t="s">
        <v>908</v>
      </c>
      <c r="D12" s="13"/>
      <c r="E12" s="96">
        <f>E13</f>
        <v>11233023</v>
      </c>
      <c r="F12" s="96">
        <f>F13</f>
        <v>0</v>
      </c>
      <c r="G12" s="96">
        <f>G13</f>
        <v>11233023</v>
      </c>
      <c r="H12" s="125"/>
      <c r="I12" s="110"/>
    </row>
    <row r="13" spans="1:10" x14ac:dyDescent="0.25">
      <c r="A13" s="2" t="s">
        <v>778</v>
      </c>
      <c r="B13" s="2" t="s">
        <v>135</v>
      </c>
      <c r="C13" s="2" t="s">
        <v>907</v>
      </c>
      <c r="D13" s="3"/>
      <c r="E13" s="95">
        <v>11233023</v>
      </c>
      <c r="F13" s="95"/>
      <c r="G13" s="96">
        <v>11233023</v>
      </c>
      <c r="H13" s="126" t="s">
        <v>909</v>
      </c>
      <c r="I13" s="113"/>
    </row>
    <row r="14" spans="1:10" x14ac:dyDescent="0.25">
      <c r="A14" s="2" t="s">
        <v>778</v>
      </c>
      <c r="B14" s="2" t="s">
        <v>337</v>
      </c>
      <c r="C14" s="2" t="s">
        <v>795</v>
      </c>
      <c r="D14" s="3">
        <v>1110000</v>
      </c>
      <c r="E14" s="95">
        <f>D14/12*6</f>
        <v>555000</v>
      </c>
      <c r="F14" s="95">
        <v>1526181</v>
      </c>
      <c r="G14" s="95">
        <v>681417</v>
      </c>
      <c r="H14" s="126"/>
      <c r="I14" s="113"/>
    </row>
    <row r="15" spans="1:10" x14ac:dyDescent="0.25">
      <c r="A15" s="2" t="s">
        <v>778</v>
      </c>
      <c r="B15" s="2" t="s">
        <v>373</v>
      </c>
      <c r="C15" s="2" t="s">
        <v>797</v>
      </c>
      <c r="D15" s="3">
        <v>30500000</v>
      </c>
      <c r="E15" s="95">
        <f>D15/12*6</f>
        <v>15250000</v>
      </c>
      <c r="F15" s="95">
        <v>40219733</v>
      </c>
      <c r="G15" s="95">
        <v>16972340</v>
      </c>
      <c r="H15" s="122" t="s">
        <v>914</v>
      </c>
      <c r="I15" s="113"/>
      <c r="J15" s="113"/>
    </row>
    <row r="16" spans="1:10" x14ac:dyDescent="0.25">
      <c r="A16" s="2" t="s">
        <v>778</v>
      </c>
      <c r="B16" s="2" t="s">
        <v>432</v>
      </c>
      <c r="C16" s="2" t="s">
        <v>799</v>
      </c>
      <c r="D16" s="3">
        <v>2700000</v>
      </c>
      <c r="E16" s="95">
        <f>D16/12*6</f>
        <v>1350000</v>
      </c>
      <c r="F16" s="95">
        <v>3089736</v>
      </c>
      <c r="G16" s="95">
        <v>1424101</v>
      </c>
    </row>
    <row r="17" spans="1:10" x14ac:dyDescent="0.25">
      <c r="A17" s="2" t="s">
        <v>778</v>
      </c>
      <c r="B17" s="2" t="s">
        <v>486</v>
      </c>
      <c r="C17" s="2" t="s">
        <v>801</v>
      </c>
      <c r="D17" s="3">
        <v>33200000</v>
      </c>
      <c r="E17" s="95">
        <f>E15+E16</f>
        <v>16600000</v>
      </c>
      <c r="F17" s="95">
        <f>F15+F16</f>
        <v>43309469</v>
      </c>
      <c r="G17" s="95">
        <f>G15+G16</f>
        <v>18396441</v>
      </c>
    </row>
    <row r="18" spans="1:10" x14ac:dyDescent="0.25">
      <c r="A18" s="2" t="s">
        <v>778</v>
      </c>
      <c r="B18" s="2" t="s">
        <v>489</v>
      </c>
      <c r="C18" s="2" t="s">
        <v>803</v>
      </c>
      <c r="D18" s="3">
        <v>100000</v>
      </c>
      <c r="E18" s="95">
        <f>D18/12*6</f>
        <v>50000</v>
      </c>
      <c r="F18" s="95">
        <v>864245</v>
      </c>
      <c r="G18" s="95">
        <f>1232+1838</f>
        <v>3070</v>
      </c>
      <c r="H18" s="4" t="s">
        <v>912</v>
      </c>
    </row>
    <row r="19" spans="1:10" s="1" customFormat="1" x14ac:dyDescent="0.25">
      <c r="A19" s="81" t="s">
        <v>778</v>
      </c>
      <c r="B19" s="81" t="s">
        <v>532</v>
      </c>
      <c r="C19" s="81" t="s">
        <v>806</v>
      </c>
      <c r="D19" s="13">
        <v>34410000</v>
      </c>
      <c r="E19" s="96">
        <f>E14+E17+E18</f>
        <v>17205000</v>
      </c>
      <c r="F19" s="96">
        <f>F14+F17+F18</f>
        <v>45699895</v>
      </c>
      <c r="G19" s="96">
        <f>G14+G17+G18</f>
        <v>19080928</v>
      </c>
      <c r="H19" s="5"/>
    </row>
    <row r="20" spans="1:10" x14ac:dyDescent="0.25">
      <c r="A20" s="2" t="s">
        <v>778</v>
      </c>
      <c r="B20" s="2" t="s">
        <v>547</v>
      </c>
      <c r="C20" s="2" t="s">
        <v>130</v>
      </c>
      <c r="D20" s="3">
        <v>450000</v>
      </c>
      <c r="E20" s="95">
        <f>D20/12*6</f>
        <v>225000</v>
      </c>
      <c r="F20" s="95">
        <v>77597</v>
      </c>
      <c r="G20" s="97">
        <v>50000</v>
      </c>
    </row>
    <row r="21" spans="1:10" s="1" customFormat="1" x14ac:dyDescent="0.25">
      <c r="A21" s="81" t="s">
        <v>778</v>
      </c>
      <c r="B21" s="81" t="s">
        <v>550</v>
      </c>
      <c r="C21" s="81" t="s">
        <v>809</v>
      </c>
      <c r="D21" s="13">
        <v>1300000</v>
      </c>
      <c r="E21" s="96">
        <f>E22+E23+E24</f>
        <v>650000</v>
      </c>
      <c r="F21" s="96">
        <f>F22+F23+F24</f>
        <v>0</v>
      </c>
      <c r="G21" s="96">
        <f>G22+G23+G24</f>
        <v>50000</v>
      </c>
      <c r="H21" s="5">
        <v>3650000</v>
      </c>
      <c r="I21" s="1" t="s">
        <v>811</v>
      </c>
      <c r="J21" s="13">
        <v>600000</v>
      </c>
    </row>
    <row r="22" spans="1:10" x14ac:dyDescent="0.25">
      <c r="A22" s="2" t="s">
        <v>778</v>
      </c>
      <c r="B22" s="2" t="s">
        <v>553</v>
      </c>
      <c r="C22" s="2" t="s">
        <v>812</v>
      </c>
      <c r="D22" s="3">
        <v>0</v>
      </c>
      <c r="E22" s="95">
        <f>D22/12*6</f>
        <v>0</v>
      </c>
      <c r="F22" s="95">
        <v>0</v>
      </c>
      <c r="G22" s="95">
        <v>0</v>
      </c>
      <c r="I22" t="s">
        <v>814</v>
      </c>
      <c r="J22" s="3">
        <v>450000</v>
      </c>
    </row>
    <row r="23" spans="1:10" x14ac:dyDescent="0.25">
      <c r="A23" s="2" t="s">
        <v>778</v>
      </c>
      <c r="B23" s="2" t="s">
        <v>556</v>
      </c>
      <c r="C23" s="2" t="s">
        <v>815</v>
      </c>
      <c r="D23" s="3">
        <v>0</v>
      </c>
      <c r="E23" s="95">
        <v>650000</v>
      </c>
      <c r="F23" s="95">
        <v>0</v>
      </c>
      <c r="G23" s="95">
        <v>50000</v>
      </c>
      <c r="I23" t="s">
        <v>760</v>
      </c>
      <c r="J23" s="3">
        <v>2400000</v>
      </c>
    </row>
    <row r="24" spans="1:10" x14ac:dyDescent="0.25">
      <c r="A24" s="2" t="s">
        <v>778</v>
      </c>
      <c r="B24" s="2" t="s">
        <v>559</v>
      </c>
      <c r="C24" s="2" t="s">
        <v>817</v>
      </c>
      <c r="D24" s="3">
        <v>0</v>
      </c>
      <c r="E24" s="95">
        <f>D24/12*6</f>
        <v>0</v>
      </c>
      <c r="F24" s="95">
        <v>0</v>
      </c>
      <c r="G24" s="95">
        <v>0</v>
      </c>
      <c r="I24" t="s">
        <v>819</v>
      </c>
      <c r="J24" s="3">
        <v>200000</v>
      </c>
    </row>
    <row r="25" spans="1:10" x14ac:dyDescent="0.25">
      <c r="A25" s="2" t="s">
        <v>778</v>
      </c>
      <c r="B25" s="2" t="s">
        <v>571</v>
      </c>
      <c r="C25" s="2" t="s">
        <v>820</v>
      </c>
      <c r="D25" s="3">
        <v>4300000</v>
      </c>
      <c r="E25" s="95">
        <f>D25/12*6</f>
        <v>2150000</v>
      </c>
      <c r="F25" s="95">
        <v>4944905</v>
      </c>
      <c r="G25" s="97">
        <v>3459935</v>
      </c>
      <c r="H25" s="4">
        <v>5000000</v>
      </c>
      <c r="I25" t="s">
        <v>840</v>
      </c>
    </row>
    <row r="26" spans="1:10" x14ac:dyDescent="0.25">
      <c r="A26" s="2" t="s">
        <v>778</v>
      </c>
      <c r="B26" s="2" t="s">
        <v>589</v>
      </c>
      <c r="C26" s="2" t="s">
        <v>822</v>
      </c>
      <c r="D26" s="3">
        <v>10000</v>
      </c>
      <c r="E26" s="95">
        <f>D26/12*6</f>
        <v>5000</v>
      </c>
      <c r="F26" s="95">
        <v>19413</v>
      </c>
      <c r="G26" s="95">
        <v>545</v>
      </c>
      <c r="H26" s="4">
        <v>10000</v>
      </c>
      <c r="I26" t="s">
        <v>824</v>
      </c>
    </row>
    <row r="27" spans="1:10" s="1" customFormat="1" x14ac:dyDescent="0.25">
      <c r="A27" s="81" t="s">
        <v>778</v>
      </c>
      <c r="B27" s="81" t="s">
        <v>619</v>
      </c>
      <c r="C27" s="81" t="s">
        <v>825</v>
      </c>
      <c r="D27" s="13">
        <v>65000</v>
      </c>
      <c r="E27" s="96">
        <f>E28</f>
        <v>32500</v>
      </c>
      <c r="F27" s="96">
        <f>F28</f>
        <v>0</v>
      </c>
      <c r="G27" s="96">
        <f>G28</f>
        <v>612544</v>
      </c>
      <c r="H27" s="5">
        <v>0</v>
      </c>
    </row>
    <row r="28" spans="1:10" x14ac:dyDescent="0.25">
      <c r="A28" s="2" t="s">
        <v>778</v>
      </c>
      <c r="B28" s="2" t="s">
        <v>622</v>
      </c>
      <c r="C28" s="2" t="s">
        <v>827</v>
      </c>
      <c r="D28" s="3">
        <v>0</v>
      </c>
      <c r="E28" s="95">
        <f>65000/12*6</f>
        <v>32500</v>
      </c>
      <c r="F28" s="95">
        <v>0</v>
      </c>
      <c r="G28" s="95">
        <f>467153+145391</f>
        <v>612544</v>
      </c>
    </row>
    <row r="29" spans="1:10" s="1" customFormat="1" x14ac:dyDescent="0.25">
      <c r="A29" s="81" t="s">
        <v>778</v>
      </c>
      <c r="B29" s="81" t="s">
        <v>626</v>
      </c>
      <c r="C29" s="81" t="s">
        <v>829</v>
      </c>
      <c r="D29" s="13">
        <v>6375000</v>
      </c>
      <c r="E29" s="96">
        <f>E21+E25+E27+E26</f>
        <v>2837500</v>
      </c>
      <c r="F29" s="96">
        <f>F21+F25+F27+F26</f>
        <v>4964318</v>
      </c>
      <c r="G29" s="96">
        <f>G21+G25+G27+G26</f>
        <v>4123024</v>
      </c>
      <c r="H29" s="5"/>
    </row>
    <row r="30" spans="1:10" x14ac:dyDescent="0.25">
      <c r="A30" s="2" t="s">
        <v>778</v>
      </c>
      <c r="B30" s="2" t="s">
        <v>653</v>
      </c>
      <c r="C30" s="2" t="s">
        <v>831</v>
      </c>
      <c r="D30" s="3">
        <v>0</v>
      </c>
      <c r="E30" s="95">
        <f>D30/12*6</f>
        <v>0</v>
      </c>
      <c r="F30" s="95">
        <v>70000</v>
      </c>
      <c r="G30" s="96">
        <v>0</v>
      </c>
      <c r="I30" t="s">
        <v>841</v>
      </c>
    </row>
    <row r="31" spans="1:10" s="1" customFormat="1" x14ac:dyDescent="0.25">
      <c r="A31" s="81" t="s">
        <v>778</v>
      </c>
      <c r="B31" s="81" t="s">
        <v>676</v>
      </c>
      <c r="C31" s="81" t="s">
        <v>833</v>
      </c>
      <c r="D31" s="13">
        <v>0</v>
      </c>
      <c r="E31" s="96">
        <v>0</v>
      </c>
      <c r="F31" s="96">
        <f>F32+F33</f>
        <v>0</v>
      </c>
      <c r="G31" s="96">
        <v>0</v>
      </c>
      <c r="H31" s="5">
        <v>50000</v>
      </c>
      <c r="I31" s="1" t="s">
        <v>776</v>
      </c>
    </row>
    <row r="32" spans="1:10" s="1" customFormat="1" x14ac:dyDescent="0.25">
      <c r="A32" s="81" t="s">
        <v>910</v>
      </c>
      <c r="B32" s="81" t="s">
        <v>45</v>
      </c>
      <c r="C32" s="81" t="s">
        <v>838</v>
      </c>
      <c r="D32" s="13"/>
      <c r="E32" s="96">
        <v>1200068</v>
      </c>
      <c r="F32" s="96"/>
      <c r="G32" s="96">
        <v>0</v>
      </c>
      <c r="H32" s="5">
        <v>1200225</v>
      </c>
    </row>
    <row r="33" spans="1:8" s="1" customFormat="1" x14ac:dyDescent="0.25">
      <c r="A33" s="81" t="s">
        <v>910</v>
      </c>
      <c r="B33" s="81" t="s">
        <v>42</v>
      </c>
      <c r="C33" s="81" t="s">
        <v>839</v>
      </c>
      <c r="D33" s="13"/>
      <c r="E33" s="96">
        <f>15354119/12*6</f>
        <v>7677059.5</v>
      </c>
      <c r="F33" s="96"/>
      <c r="G33" s="96">
        <f>15354119/12*6</f>
        <v>7677059.5</v>
      </c>
      <c r="H33" s="5">
        <v>21284089</v>
      </c>
    </row>
    <row r="34" spans="1:8" s="88" customFormat="1" x14ac:dyDescent="0.25">
      <c r="A34" s="85" t="s">
        <v>778</v>
      </c>
      <c r="B34" s="85" t="s">
        <v>835</v>
      </c>
      <c r="C34" s="85" t="s">
        <v>836</v>
      </c>
      <c r="D34" s="86">
        <v>90004937</v>
      </c>
      <c r="E34" s="98">
        <f>E8+E9+E12+E19+E29</f>
        <v>53441716</v>
      </c>
      <c r="F34" s="98">
        <f>F8+F9+F12+F19+F29</f>
        <v>99019976</v>
      </c>
      <c r="G34" s="98">
        <f>G8+G9+G12+G19+G29</f>
        <v>57381049</v>
      </c>
      <c r="H34" s="87">
        <f>SUM(H8:H33)</f>
        <v>31194314</v>
      </c>
    </row>
    <row r="35" spans="1:8" s="88" customFormat="1" x14ac:dyDescent="0.25">
      <c r="A35" s="85" t="s">
        <v>910</v>
      </c>
      <c r="B35" s="89">
        <v>32</v>
      </c>
      <c r="C35" s="85" t="s">
        <v>911</v>
      </c>
      <c r="E35" s="99">
        <f>E32+E33</f>
        <v>8877127.5</v>
      </c>
      <c r="F35" s="99">
        <f>F32+F33</f>
        <v>0</v>
      </c>
      <c r="G35" s="99">
        <f>G32+G33</f>
        <v>7677059.5</v>
      </c>
      <c r="H35" s="87"/>
    </row>
    <row r="36" spans="1:8" s="90" customFormat="1" ht="15.75" x14ac:dyDescent="0.25">
      <c r="C36" s="91" t="s">
        <v>913</v>
      </c>
      <c r="E36" s="100">
        <f>E34+E35</f>
        <v>62318843.5</v>
      </c>
      <c r="F36" s="101"/>
      <c r="G36" s="102">
        <f>G34+G35</f>
        <v>65058108.5</v>
      </c>
      <c r="H36" s="9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2018 válság ktgvetés</vt:lpstr>
      <vt:lpstr>Kiadások</vt:lpstr>
      <vt:lpstr>Munka2</vt:lpstr>
      <vt:lpstr>Bevételek</vt:lpstr>
      <vt:lpstr>Munka4</vt:lpstr>
      <vt:lpstr>2018összesített</vt:lpstr>
      <vt:lpstr>válság ktgvetés kiadások</vt:lpstr>
      <vt:lpstr>válság ktgvetés bevételek</vt:lpstr>
      <vt:lpstr>Kiadások!Nyomtatási_terület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olasz</dc:creator>
  <cp:lastModifiedBy>user</cp:lastModifiedBy>
  <cp:lastPrinted>2018-07-27T11:05:48Z</cp:lastPrinted>
  <dcterms:created xsi:type="dcterms:W3CDTF">2018-02-07T07:06:14Z</dcterms:created>
  <dcterms:modified xsi:type="dcterms:W3CDTF">2018-07-27T11:06:02Z</dcterms:modified>
</cp:coreProperties>
</file>