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10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H8" i="1"/>
  <c r="H9"/>
  <c r="B10"/>
  <c r="C10"/>
  <c r="H10" s="1"/>
  <c r="D10"/>
  <c r="E10"/>
  <c r="E12" s="1"/>
  <c r="E14" s="1"/>
  <c r="E16" s="1"/>
  <c r="E18" s="1"/>
  <c r="E20" s="1"/>
  <c r="E22" s="1"/>
  <c r="E24" s="1"/>
  <c r="E26" s="1"/>
  <c r="E28" s="1"/>
  <c r="F10"/>
  <c r="G10"/>
  <c r="G12" s="1"/>
  <c r="G14" s="1"/>
  <c r="G16" s="1"/>
  <c r="G18" s="1"/>
  <c r="G20" s="1"/>
  <c r="G22" s="1"/>
  <c r="G24" s="1"/>
  <c r="G26" s="1"/>
  <c r="G28" s="1"/>
  <c r="B11"/>
  <c r="H11"/>
  <c r="B12"/>
  <c r="D12"/>
  <c r="F12"/>
  <c r="H13"/>
  <c r="I13" s="1"/>
  <c r="B14"/>
  <c r="B16" s="1"/>
  <c r="D14"/>
  <c r="D16" s="1"/>
  <c r="D18" s="1"/>
  <c r="D20" s="1"/>
  <c r="D22" s="1"/>
  <c r="D24" s="1"/>
  <c r="D26" s="1"/>
  <c r="D28" s="1"/>
  <c r="D29" s="1"/>
  <c r="F14"/>
  <c r="F16" s="1"/>
  <c r="F18" s="1"/>
  <c r="F20" s="1"/>
  <c r="F22" s="1"/>
  <c r="F24" s="1"/>
  <c r="F26" s="1"/>
  <c r="F28" s="1"/>
  <c r="F30" s="1"/>
  <c r="B15"/>
  <c r="H15" s="1"/>
  <c r="I15" s="1"/>
  <c r="B17"/>
  <c r="H17"/>
  <c r="I17" s="1"/>
  <c r="B19"/>
  <c r="H19" s="1"/>
  <c r="I19" s="1"/>
  <c r="B21"/>
  <c r="H21"/>
  <c r="I21" s="1"/>
  <c r="B23"/>
  <c r="H23" s="1"/>
  <c r="I23" s="1"/>
  <c r="B25"/>
  <c r="H25"/>
  <c r="I25" s="1"/>
  <c r="B27"/>
  <c r="H27" s="1"/>
  <c r="I27" s="1"/>
  <c r="B30"/>
  <c r="B40"/>
  <c r="I40" s="1"/>
  <c r="I8" s="1"/>
  <c r="I10" s="1"/>
  <c r="B41"/>
  <c r="F41"/>
  <c r="I41"/>
  <c r="I9" s="1"/>
  <c r="C42"/>
  <c r="C44" s="1"/>
  <c r="C46" s="1"/>
  <c r="C48" s="1"/>
  <c r="C50" s="1"/>
  <c r="C52" s="1"/>
  <c r="C54" s="1"/>
  <c r="C56" s="1"/>
  <c r="C58" s="1"/>
  <c r="C60" s="1"/>
  <c r="C61" s="1"/>
  <c r="D42"/>
  <c r="E42"/>
  <c r="E44" s="1"/>
  <c r="E46" s="1"/>
  <c r="E48" s="1"/>
  <c r="E50" s="1"/>
  <c r="E52" s="1"/>
  <c r="E54" s="1"/>
  <c r="E56" s="1"/>
  <c r="E58" s="1"/>
  <c r="E60" s="1"/>
  <c r="E61" s="1"/>
  <c r="F42"/>
  <c r="G42"/>
  <c r="G44" s="1"/>
  <c r="G46" s="1"/>
  <c r="G48" s="1"/>
  <c r="G50" s="1"/>
  <c r="G52" s="1"/>
  <c r="G54" s="1"/>
  <c r="G56" s="1"/>
  <c r="G58" s="1"/>
  <c r="G60" s="1"/>
  <c r="G61" s="1"/>
  <c r="H42"/>
  <c r="B43"/>
  <c r="F43"/>
  <c r="I43" s="1"/>
  <c r="D44"/>
  <c r="D46" s="1"/>
  <c r="D48" s="1"/>
  <c r="D50" s="1"/>
  <c r="D52" s="1"/>
  <c r="D54" s="1"/>
  <c r="D56" s="1"/>
  <c r="D58" s="1"/>
  <c r="D60" s="1"/>
  <c r="D61" s="1"/>
  <c r="F44"/>
  <c r="F46" s="1"/>
  <c r="F48" s="1"/>
  <c r="F50" s="1"/>
  <c r="F52" s="1"/>
  <c r="F54" s="1"/>
  <c r="F56" s="1"/>
  <c r="F58" s="1"/>
  <c r="F60" s="1"/>
  <c r="F61" s="1"/>
  <c r="H44"/>
  <c r="H46" s="1"/>
  <c r="H48" s="1"/>
  <c r="H50" s="1"/>
  <c r="H52" s="1"/>
  <c r="H54" s="1"/>
  <c r="H56" s="1"/>
  <c r="H58" s="1"/>
  <c r="H60" s="1"/>
  <c r="H61" s="1"/>
  <c r="I45"/>
  <c r="F47"/>
  <c r="I47"/>
  <c r="F49"/>
  <c r="I49"/>
  <c r="I51"/>
  <c r="I53"/>
  <c r="I55"/>
  <c r="I57"/>
  <c r="I59"/>
  <c r="I62"/>
  <c r="I12" l="1"/>
  <c r="I14" s="1"/>
  <c r="I16" s="1"/>
  <c r="I18" s="1"/>
  <c r="I20" s="1"/>
  <c r="I22" s="1"/>
  <c r="I24" s="1"/>
  <c r="I26" s="1"/>
  <c r="I28" s="1"/>
  <c r="I11"/>
  <c r="B18"/>
  <c r="B42"/>
  <c r="C12"/>
  <c r="H30"/>
  <c r="B44" l="1"/>
  <c r="I42"/>
  <c r="C14"/>
  <c r="H12"/>
  <c r="B20"/>
  <c r="I44" l="1"/>
  <c r="B46"/>
  <c r="B22"/>
  <c r="H14"/>
  <c r="C16"/>
  <c r="I46" l="1"/>
  <c r="B48"/>
  <c r="C18"/>
  <c r="H16"/>
  <c r="B24"/>
  <c r="I48" l="1"/>
  <c r="B50"/>
  <c r="B26"/>
  <c r="B28" s="1"/>
  <c r="B29" s="1"/>
  <c r="C20"/>
  <c r="H18"/>
  <c r="C22" l="1"/>
  <c r="H20"/>
  <c r="B52"/>
  <c r="I50"/>
  <c r="C24" l="1"/>
  <c r="H22"/>
  <c r="B54"/>
  <c r="I52"/>
  <c r="C26" l="1"/>
  <c r="C28" s="1"/>
  <c r="C29" s="1"/>
  <c r="H29" s="1"/>
  <c r="H24"/>
  <c r="H26" s="1"/>
  <c r="H28" s="1"/>
  <c r="I54"/>
  <c r="B56"/>
  <c r="I56" l="1"/>
  <c r="B58"/>
  <c r="I58" l="1"/>
  <c r="B60"/>
  <c r="B61" l="1"/>
  <c r="I61" s="1"/>
  <c r="I29" s="1"/>
  <c r="I30" s="1"/>
  <c r="I60"/>
</calcChain>
</file>

<file path=xl/sharedStrings.xml><?xml version="1.0" encoding="utf-8"?>
<sst xmlns="http://schemas.openxmlformats.org/spreadsheetml/2006/main" count="72" uniqueCount="36">
  <si>
    <t>halmoz.</t>
  </si>
  <si>
    <t>12.</t>
  </si>
  <si>
    <t>11.</t>
  </si>
  <si>
    <t>10.</t>
  </si>
  <si>
    <t>09.</t>
  </si>
  <si>
    <t>08.</t>
  </si>
  <si>
    <t>07.</t>
  </si>
  <si>
    <t>06.</t>
  </si>
  <si>
    <t>05.</t>
  </si>
  <si>
    <t>04.</t>
  </si>
  <si>
    <t>03.</t>
  </si>
  <si>
    <t>02.</t>
  </si>
  <si>
    <t>01.</t>
  </si>
  <si>
    <t>Összesen</t>
  </si>
  <si>
    <t xml:space="preserve">Hitelműveletek </t>
  </si>
  <si>
    <t>Tartalékok</t>
  </si>
  <si>
    <t>Felhalmozási kiadások</t>
  </si>
  <si>
    <t>Pénzeszköz-átadás</t>
  </si>
  <si>
    <t>Dologi kiadások</t>
  </si>
  <si>
    <t>Munkaadókat terhelő járulékok</t>
  </si>
  <si>
    <t>Személyi juttatások</t>
  </si>
  <si>
    <t>Hónap</t>
  </si>
  <si>
    <t>adatok eFt-ban</t>
  </si>
  <si>
    <t>Kiadások</t>
  </si>
  <si>
    <t>Bevétel - kiadás egyenlege</t>
  </si>
  <si>
    <t>Számított pénzmaradvány</t>
  </si>
  <si>
    <t>Finanszírozási bevételek</t>
  </si>
  <si>
    <t>Felhalmozási és tőke jellegű bevételek</t>
  </si>
  <si>
    <t>Költségvetési támogatás</t>
  </si>
  <si>
    <t>Közhatalmi bevételek</t>
  </si>
  <si>
    <t>Működési bevételek</t>
  </si>
  <si>
    <t xml:space="preserve">Bevételek </t>
  </si>
  <si>
    <t>Előirányzatfelhasználási és likviditási ütemterv 2017. év</t>
  </si>
  <si>
    <t>Önkormányzata</t>
  </si>
  <si>
    <t>Nagyszénás Nagyközség</t>
  </si>
  <si>
    <t>10. melléklet a 3/2017. (II. 22.)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</si>
</sst>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2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b/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4" fillId="0" borderId="0"/>
    <xf numFmtId="0" fontId="4" fillId="0" borderId="0"/>
    <xf numFmtId="0" fontId="11" fillId="0" borderId="0"/>
  </cellStyleXfs>
  <cellXfs count="36">
    <xf numFmtId="0" fontId="0" fillId="0" borderId="0" xfId="0"/>
    <xf numFmtId="165" fontId="1" fillId="0" borderId="0" xfId="1" applyNumberFormat="1" applyFont="1"/>
    <xf numFmtId="3" fontId="0" fillId="0" borderId="0" xfId="0" applyNumberFormat="1"/>
    <xf numFmtId="0" fontId="0" fillId="0" borderId="0" xfId="0" applyFont="1"/>
    <xf numFmtId="165" fontId="2" fillId="0" borderId="0" xfId="1" applyNumberFormat="1" applyFont="1"/>
    <xf numFmtId="165" fontId="3" fillId="0" borderId="0" xfId="1" applyNumberFormat="1" applyFont="1"/>
    <xf numFmtId="3" fontId="5" fillId="0" borderId="1" xfId="2" applyNumberFormat="1" applyFont="1" applyBorder="1"/>
    <xf numFmtId="3" fontId="5" fillId="0" borderId="2" xfId="2" applyNumberFormat="1" applyFont="1" applyBorder="1"/>
    <xf numFmtId="3" fontId="5" fillId="0" borderId="3" xfId="2" applyNumberFormat="1" applyFont="1" applyBorder="1"/>
    <xf numFmtId="0" fontId="6" fillId="0" borderId="3" xfId="2" applyFont="1" applyBorder="1" applyAlignment="1">
      <alignment horizontal="center"/>
    </xf>
    <xf numFmtId="3" fontId="6" fillId="0" borderId="1" xfId="2" applyNumberFormat="1" applyFont="1" applyBorder="1"/>
    <xf numFmtId="3" fontId="6" fillId="0" borderId="2" xfId="2" applyNumberFormat="1" applyFont="1" applyBorder="1"/>
    <xf numFmtId="3" fontId="6" fillId="0" borderId="3" xfId="2" applyNumberFormat="1" applyFont="1" applyBorder="1"/>
    <xf numFmtId="3" fontId="6" fillId="0" borderId="0" xfId="2" applyNumberFormat="1" applyFont="1" applyFill="1" applyBorder="1"/>
    <xf numFmtId="3" fontId="6" fillId="0" borderId="1" xfId="2" applyNumberFormat="1" applyFont="1" applyBorder="1" applyAlignment="1">
      <alignment horizontal="center" vertical="top"/>
    </xf>
    <xf numFmtId="3" fontId="6" fillId="0" borderId="2" xfId="2" applyNumberFormat="1" applyFont="1" applyBorder="1" applyAlignment="1">
      <alignment horizontal="center" vertical="top" wrapText="1"/>
    </xf>
    <xf numFmtId="3" fontId="6" fillId="0" borderId="3" xfId="2" applyNumberFormat="1" applyFont="1" applyBorder="1" applyAlignment="1">
      <alignment horizontal="center" vertical="top" wrapText="1"/>
    </xf>
    <xf numFmtId="3" fontId="6" fillId="0" borderId="0" xfId="2" applyNumberFormat="1" applyFont="1" applyAlignment="1">
      <alignment horizontal="right"/>
    </xf>
    <xf numFmtId="3" fontId="6" fillId="0" borderId="0" xfId="2" applyNumberFormat="1" applyFont="1"/>
    <xf numFmtId="0" fontId="7" fillId="0" borderId="0" xfId="2" applyFont="1"/>
    <xf numFmtId="0" fontId="4" fillId="0" borderId="0" xfId="3"/>
    <xf numFmtId="3" fontId="4" fillId="0" borderId="0" xfId="3" applyNumberFormat="1"/>
    <xf numFmtId="0" fontId="4" fillId="0" borderId="0" xfId="3" applyFont="1"/>
    <xf numFmtId="3" fontId="8" fillId="0" borderId="1" xfId="0" applyNumberFormat="1" applyFont="1" applyBorder="1"/>
    <xf numFmtId="0" fontId="5" fillId="0" borderId="3" xfId="2" applyFont="1" applyBorder="1" applyAlignment="1">
      <alignment horizontal="center"/>
    </xf>
    <xf numFmtId="3" fontId="2" fillId="0" borderId="1" xfId="0" applyNumberFormat="1" applyFont="1" applyBorder="1"/>
    <xf numFmtId="3" fontId="6" fillId="0" borderId="4" xfId="2" applyNumberFormat="1" applyFont="1" applyBorder="1"/>
    <xf numFmtId="3" fontId="6" fillId="0" borderId="0" xfId="2" applyNumberFormat="1" applyFont="1" applyBorder="1"/>
    <xf numFmtId="3" fontId="6" fillId="0" borderId="1" xfId="2" applyNumberFormat="1" applyFont="1" applyFill="1" applyBorder="1" applyAlignment="1">
      <alignment horizontal="center" vertical="top" wrapText="1"/>
    </xf>
    <xf numFmtId="3" fontId="6" fillId="0" borderId="3" xfId="2" applyNumberFormat="1" applyFont="1" applyBorder="1" applyAlignment="1">
      <alignment horizontal="center" vertical="top"/>
    </xf>
    <xf numFmtId="0" fontId="7" fillId="0" borderId="0" xfId="3" applyFont="1"/>
    <xf numFmtId="0" fontId="9" fillId="0" borderId="0" xfId="3" applyFont="1" applyBorder="1" applyAlignment="1">
      <alignment horizontal="center"/>
    </xf>
    <xf numFmtId="0" fontId="6" fillId="0" borderId="0" xfId="3" applyFont="1"/>
    <xf numFmtId="0" fontId="4" fillId="0" borderId="0" xfId="3" applyAlignment="1">
      <alignment horizontal="right"/>
    </xf>
    <xf numFmtId="0" fontId="10" fillId="0" borderId="0" xfId="3" applyFont="1" applyAlignment="1">
      <alignment horizontal="center"/>
    </xf>
    <xf numFmtId="0" fontId="4" fillId="0" borderId="0" xfId="3" applyAlignment="1">
      <alignment horizontal="left"/>
    </xf>
  </cellXfs>
  <cellStyles count="5">
    <cellStyle name="Ezres" xfId="1" builtinId="3"/>
    <cellStyle name="Normál" xfId="0" builtinId="0"/>
    <cellStyle name="Normál 2" xfId="4"/>
    <cellStyle name="Normál_ktgv2003_1" xfId="2"/>
    <cellStyle name="Normál_ktgvetés2007_végleg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workbookViewId="0">
      <selection activeCell="F1" sqref="F1:I1"/>
    </sheetView>
  </sheetViews>
  <sheetFormatPr defaultRowHeight="12.75"/>
  <cols>
    <col min="1" max="1" width="16.5703125" customWidth="1"/>
    <col min="2" max="2" width="13.7109375" customWidth="1"/>
    <col min="3" max="3" width="12.7109375" customWidth="1"/>
    <col min="4" max="4" width="11.7109375" customWidth="1"/>
    <col min="5" max="6" width="10.85546875" customWidth="1"/>
    <col min="7" max="7" width="13" customWidth="1"/>
    <col min="8" max="8" width="13.85546875" customWidth="1"/>
    <col min="9" max="9" width="14.7109375" customWidth="1"/>
    <col min="10" max="10" width="12.7109375" bestFit="1" customWidth="1"/>
  </cols>
  <sheetData>
    <row r="1" spans="1:11">
      <c r="A1" s="20" t="s">
        <v>34</v>
      </c>
      <c r="B1" s="20"/>
      <c r="C1" s="20"/>
      <c r="D1" s="20"/>
      <c r="E1" s="20"/>
      <c r="F1" s="35" t="s">
        <v>35</v>
      </c>
      <c r="G1" s="35"/>
      <c r="H1" s="35"/>
      <c r="I1" s="35"/>
    </row>
    <row r="2" spans="1:11">
      <c r="A2" s="20" t="s">
        <v>33</v>
      </c>
      <c r="B2" s="20"/>
      <c r="C2" s="20"/>
      <c r="D2" s="20"/>
      <c r="E2" s="20"/>
      <c r="F2" s="20"/>
      <c r="G2" s="20"/>
      <c r="H2" s="20"/>
      <c r="I2" s="33"/>
    </row>
    <row r="3" spans="1:11">
      <c r="A3" s="20"/>
      <c r="B3" s="34" t="s">
        <v>32</v>
      </c>
      <c r="C3" s="34"/>
      <c r="D3" s="34"/>
      <c r="E3" s="34"/>
      <c r="F3" s="34"/>
      <c r="G3" s="34"/>
      <c r="H3" s="34"/>
      <c r="I3" s="20"/>
    </row>
    <row r="4" spans="1:11">
      <c r="A4" s="20"/>
      <c r="B4" s="20"/>
      <c r="C4" s="32"/>
      <c r="D4" s="20"/>
      <c r="E4" s="20"/>
      <c r="F4" s="20"/>
      <c r="G4" s="31"/>
      <c r="H4" s="31"/>
      <c r="I4" s="20"/>
    </row>
    <row r="5" spans="1:11">
      <c r="A5" s="30" t="s">
        <v>31</v>
      </c>
      <c r="B5" s="20"/>
      <c r="C5" s="20"/>
      <c r="D5" s="20"/>
      <c r="E5" s="20"/>
      <c r="F5" s="20"/>
      <c r="G5" s="20"/>
      <c r="H5" s="20"/>
      <c r="I5" s="20"/>
    </row>
    <row r="6" spans="1:11">
      <c r="A6" s="30"/>
      <c r="B6" s="20"/>
      <c r="C6" s="20"/>
      <c r="D6" s="20"/>
      <c r="E6" s="20"/>
      <c r="F6" s="20"/>
      <c r="G6" s="20"/>
      <c r="H6" s="20"/>
      <c r="I6" s="17" t="s">
        <v>22</v>
      </c>
    </row>
    <row r="7" spans="1:11" ht="33.75">
      <c r="A7" s="9" t="s">
        <v>21</v>
      </c>
      <c r="B7" s="16" t="s">
        <v>30</v>
      </c>
      <c r="C7" s="16" t="s">
        <v>29</v>
      </c>
      <c r="D7" s="16" t="s">
        <v>28</v>
      </c>
      <c r="E7" s="16" t="s">
        <v>27</v>
      </c>
      <c r="F7" s="16" t="s">
        <v>26</v>
      </c>
      <c r="G7" s="16" t="s">
        <v>25</v>
      </c>
      <c r="H7" s="29" t="s">
        <v>13</v>
      </c>
      <c r="I7" s="28" t="s">
        <v>24</v>
      </c>
    </row>
    <row r="8" spans="1:11">
      <c r="A8" s="9" t="s">
        <v>12</v>
      </c>
      <c r="B8" s="12">
        <v>6400</v>
      </c>
      <c r="C8" s="12">
        <v>2000</v>
      </c>
      <c r="D8" s="12">
        <v>39000</v>
      </c>
      <c r="E8" s="12">
        <v>0</v>
      </c>
      <c r="F8" s="12">
        <v>0</v>
      </c>
      <c r="G8" s="12">
        <v>73297</v>
      </c>
      <c r="H8" s="12">
        <f t="shared" ref="H8:H25" si="0">SUM(B8:G8)</f>
        <v>120697</v>
      </c>
      <c r="I8" s="25">
        <f>H8-I40</f>
        <v>44628</v>
      </c>
      <c r="K8" s="2"/>
    </row>
    <row r="9" spans="1:11">
      <c r="A9" s="9" t="s">
        <v>11</v>
      </c>
      <c r="B9" s="12">
        <v>6400</v>
      </c>
      <c r="C9" s="12">
        <v>2000</v>
      </c>
      <c r="D9" s="12">
        <v>26000</v>
      </c>
      <c r="E9" s="12">
        <v>0</v>
      </c>
      <c r="F9" s="12">
        <v>0</v>
      </c>
      <c r="G9" s="12">
        <v>0</v>
      </c>
      <c r="H9" s="12">
        <f t="shared" si="0"/>
        <v>34400</v>
      </c>
      <c r="I9" s="25">
        <f>H9-I41</f>
        <v>-31300</v>
      </c>
    </row>
    <row r="10" spans="1:11">
      <c r="A10" s="9" t="s">
        <v>0</v>
      </c>
      <c r="B10" s="12">
        <f>SUM(B8:B9)</f>
        <v>12800</v>
      </c>
      <c r="C10" s="12">
        <f>SUM(C8:C9)</f>
        <v>4000</v>
      </c>
      <c r="D10" s="12">
        <f>SUM(D8:D9)</f>
        <v>65000</v>
      </c>
      <c r="E10" s="12">
        <f>SUM(E8:E9)</f>
        <v>0</v>
      </c>
      <c r="F10" s="12">
        <f>F9+F8</f>
        <v>0</v>
      </c>
      <c r="G10" s="12">
        <f>SUM(G8:G9)</f>
        <v>73297</v>
      </c>
      <c r="H10" s="12">
        <f t="shared" si="0"/>
        <v>155097</v>
      </c>
      <c r="I10" s="8">
        <f>SUM(I8:I9)</f>
        <v>13328</v>
      </c>
    </row>
    <row r="11" spans="1:11">
      <c r="A11" s="9" t="s">
        <v>10</v>
      </c>
      <c r="B11" s="12">
        <f>3000+6400</f>
        <v>9400</v>
      </c>
      <c r="C11" s="12">
        <v>60000</v>
      </c>
      <c r="D11" s="12">
        <v>26000</v>
      </c>
      <c r="E11" s="12">
        <v>0</v>
      </c>
      <c r="F11" s="12">
        <v>0</v>
      </c>
      <c r="G11" s="12">
        <v>0</v>
      </c>
      <c r="H11" s="12">
        <f t="shared" si="0"/>
        <v>95400</v>
      </c>
      <c r="I11" s="25">
        <f>H11-I43</f>
        <v>32500</v>
      </c>
    </row>
    <row r="12" spans="1:11">
      <c r="A12" s="9" t="s">
        <v>0</v>
      </c>
      <c r="B12" s="12">
        <f>SUM(B10:B11)</f>
        <v>22200</v>
      </c>
      <c r="C12" s="12">
        <f>SUM(C10:C11)</f>
        <v>64000</v>
      </c>
      <c r="D12" s="12">
        <f>SUM(D10:D11)</f>
        <v>91000</v>
      </c>
      <c r="E12" s="12">
        <f>SUM(E10:E11)</f>
        <v>0</v>
      </c>
      <c r="F12" s="12">
        <f>F10+F11</f>
        <v>0</v>
      </c>
      <c r="G12" s="12">
        <f>SUM(G10:G11)</f>
        <v>73297</v>
      </c>
      <c r="H12" s="12">
        <f t="shared" si="0"/>
        <v>250497</v>
      </c>
      <c r="I12" s="8">
        <f>SUM(I10:I11)</f>
        <v>45828</v>
      </c>
    </row>
    <row r="13" spans="1:11">
      <c r="A13" s="9" t="s">
        <v>9</v>
      </c>
      <c r="B13" s="12">
        <v>6400</v>
      </c>
      <c r="C13" s="12">
        <v>2000</v>
      </c>
      <c r="D13" s="12">
        <v>26000</v>
      </c>
      <c r="E13" s="12">
        <v>0</v>
      </c>
      <c r="F13" s="12">
        <v>0</v>
      </c>
      <c r="G13" s="12">
        <v>0</v>
      </c>
      <c r="H13" s="12">
        <f t="shared" si="0"/>
        <v>34400</v>
      </c>
      <c r="I13" s="25">
        <f>H13-I45</f>
        <v>-17700</v>
      </c>
    </row>
    <row r="14" spans="1:11">
      <c r="A14" s="9" t="s">
        <v>0</v>
      </c>
      <c r="B14" s="12">
        <f>SUM(B12:B13)</f>
        <v>28600</v>
      </c>
      <c r="C14" s="12">
        <f>SUM(C12:C13)</f>
        <v>66000</v>
      </c>
      <c r="D14" s="12">
        <f>SUM(D12:D13)</f>
        <v>117000</v>
      </c>
      <c r="E14" s="12">
        <f>SUM(E12:E13)</f>
        <v>0</v>
      </c>
      <c r="F14" s="12">
        <f>F12+F13</f>
        <v>0</v>
      </c>
      <c r="G14" s="12">
        <f>SUM(G12:G13)</f>
        <v>73297</v>
      </c>
      <c r="H14" s="12">
        <f t="shared" si="0"/>
        <v>284897</v>
      </c>
      <c r="I14" s="8">
        <f>SUM(I12:I13)</f>
        <v>28128</v>
      </c>
    </row>
    <row r="15" spans="1:11">
      <c r="A15" s="9" t="s">
        <v>8</v>
      </c>
      <c r="B15" s="12">
        <f>1000+6400</f>
        <v>7400</v>
      </c>
      <c r="C15" s="12">
        <v>12000</v>
      </c>
      <c r="D15" s="12">
        <v>26000</v>
      </c>
      <c r="E15" s="12">
        <v>0</v>
      </c>
      <c r="F15" s="27">
        <v>0</v>
      </c>
      <c r="G15" s="26">
        <v>0</v>
      </c>
      <c r="H15" s="12">
        <f t="shared" si="0"/>
        <v>45400</v>
      </c>
      <c r="I15" s="25">
        <f>H15-I47</f>
        <v>-6300</v>
      </c>
    </row>
    <row r="16" spans="1:11">
      <c r="A16" s="9" t="s">
        <v>0</v>
      </c>
      <c r="B16" s="12">
        <f>SUM(B14:B15)</f>
        <v>36000</v>
      </c>
      <c r="C16" s="12">
        <f>SUM(C14:C15)</f>
        <v>78000</v>
      </c>
      <c r="D16" s="12">
        <f>SUM(D14:D15)</f>
        <v>143000</v>
      </c>
      <c r="E16" s="12">
        <f>SUM(E14:E15)</f>
        <v>0</v>
      </c>
      <c r="F16" s="12">
        <f>F14+F15</f>
        <v>0</v>
      </c>
      <c r="G16" s="12">
        <f>SUM(G14:G15)</f>
        <v>73297</v>
      </c>
      <c r="H16" s="12">
        <f t="shared" si="0"/>
        <v>330297</v>
      </c>
      <c r="I16" s="8">
        <f>SUM(I14:I15)</f>
        <v>21828</v>
      </c>
    </row>
    <row r="17" spans="1:11">
      <c r="A17" s="9" t="s">
        <v>7</v>
      </c>
      <c r="B17" s="12">
        <f>3000-500+6400</f>
        <v>8900</v>
      </c>
      <c r="C17" s="12">
        <v>2000</v>
      </c>
      <c r="D17" s="12">
        <v>26000</v>
      </c>
      <c r="E17" s="12"/>
      <c r="F17" s="12">
        <v>0</v>
      </c>
      <c r="G17" s="12">
        <v>0</v>
      </c>
      <c r="H17" s="12">
        <f t="shared" si="0"/>
        <v>36900</v>
      </c>
      <c r="I17" s="25">
        <f>H17-I49</f>
        <v>-17244</v>
      </c>
    </row>
    <row r="18" spans="1:11">
      <c r="A18" s="9" t="s">
        <v>0</v>
      </c>
      <c r="B18" s="12">
        <f>SUM(B16:B17)</f>
        <v>44900</v>
      </c>
      <c r="C18" s="12">
        <f>SUM(C16:C17)</f>
        <v>80000</v>
      </c>
      <c r="D18" s="12">
        <f>SUM(D16:D17)</f>
        <v>169000</v>
      </c>
      <c r="E18" s="12">
        <f>SUM(E16:E17)</f>
        <v>0</v>
      </c>
      <c r="F18" s="12">
        <f>F16+F17</f>
        <v>0</v>
      </c>
      <c r="G18" s="12">
        <f>SUM(G16:G17)</f>
        <v>73297</v>
      </c>
      <c r="H18" s="12">
        <f t="shared" si="0"/>
        <v>367197</v>
      </c>
      <c r="I18" s="8">
        <f>SUM(I16:I17)</f>
        <v>4584</v>
      </c>
    </row>
    <row r="19" spans="1:11">
      <c r="A19" s="9" t="s">
        <v>6</v>
      </c>
      <c r="B19" s="12">
        <f>3000-1000+6400</f>
        <v>8400</v>
      </c>
      <c r="C19" s="12">
        <v>2000</v>
      </c>
      <c r="D19" s="12">
        <v>26000</v>
      </c>
      <c r="E19" s="12">
        <v>0</v>
      </c>
      <c r="F19" s="12">
        <v>11000</v>
      </c>
      <c r="G19" s="12">
        <v>0</v>
      </c>
      <c r="H19" s="12">
        <f t="shared" si="0"/>
        <v>47400</v>
      </c>
      <c r="I19" s="25">
        <f>H19-I51</f>
        <v>-4300</v>
      </c>
    </row>
    <row r="20" spans="1:11">
      <c r="A20" s="9" t="s">
        <v>0</v>
      </c>
      <c r="B20" s="12">
        <f>SUM(B18:B19)</f>
        <v>53300</v>
      </c>
      <c r="C20" s="12">
        <f>SUM(C18:C19)</f>
        <v>82000</v>
      </c>
      <c r="D20" s="12">
        <f>SUM(D18:D19)</f>
        <v>195000</v>
      </c>
      <c r="E20" s="12">
        <f>SUM(E18:E19)</f>
        <v>0</v>
      </c>
      <c r="F20" s="12">
        <f>F18+F19</f>
        <v>11000</v>
      </c>
      <c r="G20" s="12">
        <f>SUM(G18:G19)</f>
        <v>73297</v>
      </c>
      <c r="H20" s="12">
        <f t="shared" si="0"/>
        <v>414597</v>
      </c>
      <c r="I20" s="8">
        <f>SUM(I18:I19)</f>
        <v>284</v>
      </c>
    </row>
    <row r="21" spans="1:11">
      <c r="A21" s="9" t="s">
        <v>5</v>
      </c>
      <c r="B21" s="12">
        <f>3000-1000+6400</f>
        <v>8400</v>
      </c>
      <c r="C21" s="12">
        <v>2000</v>
      </c>
      <c r="D21" s="12">
        <v>26000</v>
      </c>
      <c r="E21" s="12"/>
      <c r="F21" s="12">
        <v>10100</v>
      </c>
      <c r="G21" s="12">
        <v>0</v>
      </c>
      <c r="H21" s="12">
        <f t="shared" si="0"/>
        <v>46500</v>
      </c>
      <c r="I21" s="25">
        <f>H21-I53</f>
        <v>-200</v>
      </c>
    </row>
    <row r="22" spans="1:11">
      <c r="A22" s="9" t="s">
        <v>0</v>
      </c>
      <c r="B22" s="12">
        <f>SUM(B20:B21)</f>
        <v>61700</v>
      </c>
      <c r="C22" s="12">
        <f>SUM(C20:C21)</f>
        <v>84000</v>
      </c>
      <c r="D22" s="12">
        <f>SUM(D20:D21)</f>
        <v>221000</v>
      </c>
      <c r="E22" s="12">
        <f>SUM(E20:E21)</f>
        <v>0</v>
      </c>
      <c r="F22" s="12">
        <f>F20+F21</f>
        <v>21100</v>
      </c>
      <c r="G22" s="12">
        <f>SUM(G20:G21)</f>
        <v>73297</v>
      </c>
      <c r="H22" s="12">
        <f t="shared" si="0"/>
        <v>461097</v>
      </c>
      <c r="I22" s="8">
        <f>SUM(I20:I21)</f>
        <v>84</v>
      </c>
    </row>
    <row r="23" spans="1:11">
      <c r="A23" s="9" t="s">
        <v>4</v>
      </c>
      <c r="B23" s="12">
        <f>3000+1000+6400</f>
        <v>10400</v>
      </c>
      <c r="C23" s="12">
        <v>60000</v>
      </c>
      <c r="D23" s="12">
        <v>26000</v>
      </c>
      <c r="E23" s="12">
        <v>0</v>
      </c>
      <c r="F23" s="12">
        <v>0</v>
      </c>
      <c r="G23" s="12">
        <v>0</v>
      </c>
      <c r="H23" s="12">
        <f t="shared" si="0"/>
        <v>96400</v>
      </c>
      <c r="I23" s="25">
        <f>H23-I55</f>
        <v>42556</v>
      </c>
    </row>
    <row r="24" spans="1:11">
      <c r="A24" s="9" t="s">
        <v>0</v>
      </c>
      <c r="B24" s="12">
        <f>SUM(B22:B23)</f>
        <v>72100</v>
      </c>
      <c r="C24" s="12">
        <f>SUM(C22:C23)</f>
        <v>144000</v>
      </c>
      <c r="D24" s="12">
        <f>SUM(D22:D23)</f>
        <v>247000</v>
      </c>
      <c r="E24" s="12">
        <f>SUM(E22:E23)</f>
        <v>0</v>
      </c>
      <c r="F24" s="12">
        <f>F22+F23</f>
        <v>21100</v>
      </c>
      <c r="G24" s="12">
        <f>SUM(G22:G23)</f>
        <v>73297</v>
      </c>
      <c r="H24" s="12">
        <f t="shared" si="0"/>
        <v>557497</v>
      </c>
      <c r="I24" s="8">
        <f>SUM(I22:I23)</f>
        <v>42640</v>
      </c>
    </row>
    <row r="25" spans="1:11">
      <c r="A25" s="9" t="s">
        <v>3</v>
      </c>
      <c r="B25" s="12">
        <f>3500+6400</f>
        <v>9900</v>
      </c>
      <c r="C25" s="12">
        <v>2000</v>
      </c>
      <c r="D25" s="12">
        <v>26000</v>
      </c>
      <c r="E25" s="12">
        <v>0</v>
      </c>
      <c r="F25" s="12">
        <v>0</v>
      </c>
      <c r="G25" s="12">
        <v>0</v>
      </c>
      <c r="H25" s="12">
        <f t="shared" si="0"/>
        <v>37900</v>
      </c>
      <c r="I25" s="25">
        <f>H25-I57</f>
        <v>-12800</v>
      </c>
    </row>
    <row r="26" spans="1:11">
      <c r="A26" s="9" t="s">
        <v>0</v>
      </c>
      <c r="B26" s="12">
        <f t="shared" ref="B26:I26" si="1">SUM(B24:B25)</f>
        <v>82000</v>
      </c>
      <c r="C26" s="12">
        <f t="shared" si="1"/>
        <v>146000</v>
      </c>
      <c r="D26" s="12">
        <f t="shared" si="1"/>
        <v>273000</v>
      </c>
      <c r="E26" s="12">
        <f t="shared" si="1"/>
        <v>0</v>
      </c>
      <c r="F26" s="12">
        <f t="shared" si="1"/>
        <v>21100</v>
      </c>
      <c r="G26" s="12">
        <f t="shared" si="1"/>
        <v>73297</v>
      </c>
      <c r="H26" s="12">
        <f t="shared" si="1"/>
        <v>595397</v>
      </c>
      <c r="I26" s="8">
        <f t="shared" si="1"/>
        <v>29840</v>
      </c>
    </row>
    <row r="27" spans="1:11">
      <c r="A27" s="9" t="s">
        <v>2</v>
      </c>
      <c r="B27" s="12">
        <f>9000+2660+3000+6400</f>
        <v>21060</v>
      </c>
      <c r="C27" s="12">
        <v>2000</v>
      </c>
      <c r="D27" s="12">
        <v>26000</v>
      </c>
      <c r="E27" s="12"/>
      <c r="F27" s="12">
        <v>0</v>
      </c>
      <c r="G27" s="12">
        <v>0</v>
      </c>
      <c r="H27" s="12">
        <f>SUM(B27:G27)</f>
        <v>49060</v>
      </c>
      <c r="I27" s="25">
        <f>H27-I59</f>
        <v>-2640</v>
      </c>
    </row>
    <row r="28" spans="1:11">
      <c r="A28" s="9" t="s">
        <v>0</v>
      </c>
      <c r="B28" s="12">
        <f t="shared" ref="B28:I28" si="2">SUM(B26:B27)</f>
        <v>103060</v>
      </c>
      <c r="C28" s="12">
        <f t="shared" si="2"/>
        <v>148000</v>
      </c>
      <c r="D28" s="12">
        <f t="shared" si="2"/>
        <v>299000</v>
      </c>
      <c r="E28" s="12">
        <f t="shared" si="2"/>
        <v>0</v>
      </c>
      <c r="F28" s="12">
        <f t="shared" si="2"/>
        <v>21100</v>
      </c>
      <c r="G28" s="12">
        <f t="shared" si="2"/>
        <v>73297</v>
      </c>
      <c r="H28" s="12">
        <f t="shared" si="2"/>
        <v>644457</v>
      </c>
      <c r="I28" s="8">
        <f t="shared" si="2"/>
        <v>27200</v>
      </c>
    </row>
    <row r="29" spans="1:11">
      <c r="A29" s="9" t="s">
        <v>1</v>
      </c>
      <c r="B29" s="12">
        <f>B30-B28</f>
        <v>6562</v>
      </c>
      <c r="C29" s="12">
        <f>C30-C28</f>
        <v>12470</v>
      </c>
      <c r="D29" s="12">
        <f>D30-D28</f>
        <v>27056</v>
      </c>
      <c r="E29" s="12">
        <v>0</v>
      </c>
      <c r="F29" s="12">
        <v>3900</v>
      </c>
      <c r="G29" s="12">
        <v>0</v>
      </c>
      <c r="H29" s="12">
        <f>SUM(B29:G29)</f>
        <v>49988</v>
      </c>
      <c r="I29" s="25">
        <f>H29-I61</f>
        <v>-27200</v>
      </c>
    </row>
    <row r="30" spans="1:11">
      <c r="A30" s="24" t="s">
        <v>0</v>
      </c>
      <c r="B30" s="8">
        <f>109621+1</f>
        <v>109622</v>
      </c>
      <c r="C30" s="8">
        <v>160470</v>
      </c>
      <c r="D30" s="8">
        <v>326056</v>
      </c>
      <c r="E30" s="8">
        <v>0</v>
      </c>
      <c r="F30" s="8">
        <f>F28+F29</f>
        <v>25000</v>
      </c>
      <c r="G30" s="8">
        <v>73297</v>
      </c>
      <c r="H30" s="8">
        <f>SUM(B30:G30)</f>
        <v>694445</v>
      </c>
      <c r="I30" s="23">
        <f>I28+I29</f>
        <v>0</v>
      </c>
      <c r="K30" s="2"/>
    </row>
    <row r="31" spans="1:11">
      <c r="A31" s="20"/>
      <c r="B31" s="4"/>
      <c r="C31" s="4"/>
      <c r="D31" s="4"/>
      <c r="E31" s="4"/>
      <c r="F31" s="4"/>
      <c r="G31" s="4"/>
      <c r="H31" s="4"/>
      <c r="I31" s="4"/>
      <c r="J31" s="2"/>
    </row>
    <row r="32" spans="1:11">
      <c r="A32" s="20"/>
      <c r="B32" s="1"/>
      <c r="C32" s="1"/>
      <c r="D32" s="1"/>
      <c r="E32" s="1"/>
      <c r="F32" s="1"/>
      <c r="G32" s="1"/>
      <c r="H32" s="1"/>
      <c r="I32" s="1"/>
    </row>
    <row r="33" spans="1:9">
      <c r="A33" s="20"/>
      <c r="B33" s="1"/>
      <c r="C33" s="21"/>
      <c r="D33" s="21"/>
      <c r="E33" s="21"/>
      <c r="F33" s="21"/>
      <c r="G33" s="21"/>
      <c r="H33" s="21"/>
      <c r="I33" s="21"/>
    </row>
    <row r="34" spans="1:9">
      <c r="A34" s="20"/>
      <c r="B34" s="1"/>
      <c r="C34" s="20"/>
      <c r="D34" s="20"/>
      <c r="E34" s="20"/>
      <c r="F34" s="20"/>
      <c r="G34" s="22"/>
      <c r="H34" s="22"/>
      <c r="I34" s="20"/>
    </row>
    <row r="35" spans="1:9">
      <c r="A35" s="20"/>
      <c r="B35" s="1"/>
      <c r="C35" s="21"/>
      <c r="D35" s="20"/>
      <c r="E35" s="20"/>
      <c r="F35" s="20"/>
      <c r="G35" s="21"/>
      <c r="H35" s="21"/>
      <c r="I35" s="20"/>
    </row>
    <row r="36" spans="1:9">
      <c r="A36" s="20"/>
      <c r="B36" s="1"/>
      <c r="C36" s="20"/>
      <c r="D36" s="20"/>
      <c r="E36" s="20"/>
      <c r="F36" s="20"/>
      <c r="G36" s="20"/>
      <c r="H36" s="20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19" t="s">
        <v>23</v>
      </c>
      <c r="B38" s="18"/>
      <c r="C38" s="18"/>
      <c r="D38" s="18"/>
      <c r="E38" s="18"/>
      <c r="F38" s="18"/>
      <c r="G38" s="18"/>
      <c r="H38" s="18"/>
      <c r="I38" s="17" t="s">
        <v>22</v>
      </c>
    </row>
    <row r="39" spans="1:9" ht="22.5">
      <c r="A39" s="9" t="s">
        <v>21</v>
      </c>
      <c r="B39" s="16" t="s">
        <v>20</v>
      </c>
      <c r="C39" s="16" t="s">
        <v>19</v>
      </c>
      <c r="D39" s="16" t="s">
        <v>18</v>
      </c>
      <c r="E39" s="16" t="s">
        <v>17</v>
      </c>
      <c r="F39" s="16" t="s">
        <v>16</v>
      </c>
      <c r="G39" s="16" t="s">
        <v>15</v>
      </c>
      <c r="H39" s="15" t="s">
        <v>14</v>
      </c>
      <c r="I39" s="14" t="s">
        <v>13</v>
      </c>
    </row>
    <row r="40" spans="1:9">
      <c r="A40" s="9" t="s">
        <v>12</v>
      </c>
      <c r="B40" s="12">
        <f>7600+21800</f>
        <v>29400</v>
      </c>
      <c r="C40" s="12">
        <v>6600</v>
      </c>
      <c r="D40" s="12">
        <v>20000</v>
      </c>
      <c r="E40" s="12">
        <v>6900</v>
      </c>
      <c r="F40" s="12">
        <v>3000</v>
      </c>
      <c r="G40" s="12">
        <v>0</v>
      </c>
      <c r="H40" s="11">
        <v>10169</v>
      </c>
      <c r="I40" s="10">
        <f t="shared" ref="I40:I62" si="3">SUM(B40:H40)</f>
        <v>76069</v>
      </c>
    </row>
    <row r="41" spans="1:9">
      <c r="A41" s="9" t="s">
        <v>11</v>
      </c>
      <c r="B41" s="12">
        <f>7600+21800</f>
        <v>29400</v>
      </c>
      <c r="C41" s="12">
        <v>6600</v>
      </c>
      <c r="D41" s="12">
        <v>20000</v>
      </c>
      <c r="E41" s="12">
        <v>6900</v>
      </c>
      <c r="F41" s="12">
        <f>2300+500</f>
        <v>2800</v>
      </c>
      <c r="G41" s="12">
        <v>0</v>
      </c>
      <c r="H41" s="11">
        <v>0</v>
      </c>
      <c r="I41" s="10">
        <f t="shared" si="3"/>
        <v>65700</v>
      </c>
    </row>
    <row r="42" spans="1:9">
      <c r="A42" s="9" t="s">
        <v>0</v>
      </c>
      <c r="B42" s="12">
        <f>B40+B41</f>
        <v>58800</v>
      </c>
      <c r="C42" s="12">
        <f>C40+C41</f>
        <v>13200</v>
      </c>
      <c r="D42" s="12">
        <f>SUM(D40:D41)</f>
        <v>40000</v>
      </c>
      <c r="E42" s="12">
        <f>SUM(E40:E41)</f>
        <v>13800</v>
      </c>
      <c r="F42" s="12">
        <f>SUM(F40:F41)</f>
        <v>5800</v>
      </c>
      <c r="G42" s="12">
        <f>SUM(G40:G41)</f>
        <v>0</v>
      </c>
      <c r="H42" s="11">
        <f>SUM(H40:H41)</f>
        <v>10169</v>
      </c>
      <c r="I42" s="10">
        <f t="shared" si="3"/>
        <v>141769</v>
      </c>
    </row>
    <row r="43" spans="1:9">
      <c r="A43" s="9" t="s">
        <v>10</v>
      </c>
      <c r="B43" s="12">
        <f>7600+21800</f>
        <v>29400</v>
      </c>
      <c r="C43" s="12">
        <v>6600</v>
      </c>
      <c r="D43" s="12">
        <v>19000</v>
      </c>
      <c r="E43" s="12">
        <v>6900</v>
      </c>
      <c r="F43" s="12">
        <f>1000</f>
        <v>1000</v>
      </c>
      <c r="G43" s="12">
        <v>0</v>
      </c>
      <c r="H43" s="11">
        <v>0</v>
      </c>
      <c r="I43" s="10">
        <f t="shared" si="3"/>
        <v>62900</v>
      </c>
    </row>
    <row r="44" spans="1:9">
      <c r="A44" s="9" t="s">
        <v>0</v>
      </c>
      <c r="B44" s="12">
        <f t="shared" ref="B44:H44" si="4">SUM(B42:B43)</f>
        <v>88200</v>
      </c>
      <c r="C44" s="12">
        <f t="shared" si="4"/>
        <v>19800</v>
      </c>
      <c r="D44" s="12">
        <f t="shared" si="4"/>
        <v>59000</v>
      </c>
      <c r="E44" s="12">
        <f t="shared" si="4"/>
        <v>20700</v>
      </c>
      <c r="F44" s="12">
        <f t="shared" si="4"/>
        <v>6800</v>
      </c>
      <c r="G44" s="12">
        <f t="shared" si="4"/>
        <v>0</v>
      </c>
      <c r="H44" s="11">
        <f t="shared" si="4"/>
        <v>10169</v>
      </c>
      <c r="I44" s="10">
        <f t="shared" si="3"/>
        <v>204669</v>
      </c>
    </row>
    <row r="45" spans="1:9">
      <c r="A45" s="9" t="s">
        <v>9</v>
      </c>
      <c r="B45" s="12">
        <v>21800</v>
      </c>
      <c r="C45" s="12">
        <v>5000</v>
      </c>
      <c r="D45" s="12">
        <v>18000</v>
      </c>
      <c r="E45" s="12">
        <v>6900</v>
      </c>
      <c r="F45" s="12">
        <v>400</v>
      </c>
      <c r="G45" s="12">
        <v>0</v>
      </c>
      <c r="H45" s="11">
        <v>0</v>
      </c>
      <c r="I45" s="10">
        <f t="shared" si="3"/>
        <v>52100</v>
      </c>
    </row>
    <row r="46" spans="1:9">
      <c r="A46" s="9" t="s">
        <v>0</v>
      </c>
      <c r="B46" s="12">
        <f t="shared" ref="B46:H46" si="5">SUM(B44:B45)</f>
        <v>110000</v>
      </c>
      <c r="C46" s="12">
        <f t="shared" si="5"/>
        <v>24800</v>
      </c>
      <c r="D46" s="12">
        <f t="shared" si="5"/>
        <v>77000</v>
      </c>
      <c r="E46" s="12">
        <f t="shared" si="5"/>
        <v>27600</v>
      </c>
      <c r="F46" s="12">
        <f t="shared" si="5"/>
        <v>7200</v>
      </c>
      <c r="G46" s="12">
        <f t="shared" si="5"/>
        <v>0</v>
      </c>
      <c r="H46" s="11">
        <f t="shared" si="5"/>
        <v>10169</v>
      </c>
      <c r="I46" s="10">
        <f t="shared" si="3"/>
        <v>256769</v>
      </c>
    </row>
    <row r="47" spans="1:9">
      <c r="A47" s="9" t="s">
        <v>8</v>
      </c>
      <c r="B47" s="12">
        <v>21800</v>
      </c>
      <c r="C47" s="12">
        <v>5000</v>
      </c>
      <c r="D47" s="12">
        <v>17000</v>
      </c>
      <c r="E47" s="12">
        <v>6900</v>
      </c>
      <c r="F47" s="12">
        <f>500+500</f>
        <v>1000</v>
      </c>
      <c r="G47" s="12">
        <v>0</v>
      </c>
      <c r="H47" s="11">
        <v>0</v>
      </c>
      <c r="I47" s="10">
        <f t="shared" si="3"/>
        <v>51700</v>
      </c>
    </row>
    <row r="48" spans="1:9">
      <c r="A48" s="9" t="s">
        <v>0</v>
      </c>
      <c r="B48" s="12">
        <f t="shared" ref="B48:H48" si="6">SUM(B46:B47)</f>
        <v>131800</v>
      </c>
      <c r="C48" s="12">
        <f t="shared" si="6"/>
        <v>29800</v>
      </c>
      <c r="D48" s="12">
        <f t="shared" si="6"/>
        <v>94000</v>
      </c>
      <c r="E48" s="12">
        <f t="shared" si="6"/>
        <v>34500</v>
      </c>
      <c r="F48" s="12">
        <f t="shared" si="6"/>
        <v>8200</v>
      </c>
      <c r="G48" s="12">
        <f t="shared" si="6"/>
        <v>0</v>
      </c>
      <c r="H48" s="11">
        <f t="shared" si="6"/>
        <v>10169</v>
      </c>
      <c r="I48" s="10">
        <f t="shared" si="3"/>
        <v>308469</v>
      </c>
    </row>
    <row r="49" spans="1:11">
      <c r="A49" s="9" t="s">
        <v>7</v>
      </c>
      <c r="B49" s="12">
        <v>21800</v>
      </c>
      <c r="C49" s="12">
        <v>5000</v>
      </c>
      <c r="D49" s="12">
        <v>14000</v>
      </c>
      <c r="E49" s="12">
        <v>6900</v>
      </c>
      <c r="F49" s="12">
        <f>1500</f>
        <v>1500</v>
      </c>
      <c r="G49" s="12">
        <v>0</v>
      </c>
      <c r="H49" s="11">
        <v>4944</v>
      </c>
      <c r="I49" s="10">
        <f t="shared" si="3"/>
        <v>54144</v>
      </c>
    </row>
    <row r="50" spans="1:11">
      <c r="A50" s="9" t="s">
        <v>0</v>
      </c>
      <c r="B50" s="12">
        <f t="shared" ref="B50:H50" si="7">SUM(B48:B49)</f>
        <v>153600</v>
      </c>
      <c r="C50" s="12">
        <f t="shared" si="7"/>
        <v>34800</v>
      </c>
      <c r="D50" s="12">
        <f t="shared" si="7"/>
        <v>108000</v>
      </c>
      <c r="E50" s="12">
        <f t="shared" si="7"/>
        <v>41400</v>
      </c>
      <c r="F50" s="12">
        <f t="shared" si="7"/>
        <v>9700</v>
      </c>
      <c r="G50" s="12">
        <f t="shared" si="7"/>
        <v>0</v>
      </c>
      <c r="H50" s="11">
        <f t="shared" si="7"/>
        <v>15113</v>
      </c>
      <c r="I50" s="10">
        <f t="shared" si="3"/>
        <v>362613</v>
      </c>
    </row>
    <row r="51" spans="1:11">
      <c r="A51" s="9" t="s">
        <v>6</v>
      </c>
      <c r="B51" s="12">
        <v>21800</v>
      </c>
      <c r="C51" s="12">
        <v>5000</v>
      </c>
      <c r="D51" s="12">
        <v>13000</v>
      </c>
      <c r="E51" s="12">
        <v>6900</v>
      </c>
      <c r="F51" s="12">
        <v>5000</v>
      </c>
      <c r="G51" s="12">
        <v>0</v>
      </c>
      <c r="H51" s="11">
        <v>0</v>
      </c>
      <c r="I51" s="10">
        <f t="shared" si="3"/>
        <v>51700</v>
      </c>
      <c r="J51" s="13"/>
    </row>
    <row r="52" spans="1:11">
      <c r="A52" s="9" t="s">
        <v>0</v>
      </c>
      <c r="B52" s="12">
        <f t="shared" ref="B52:H52" si="8">SUM(B50:B51)</f>
        <v>175400</v>
      </c>
      <c r="C52" s="12">
        <f t="shared" si="8"/>
        <v>39800</v>
      </c>
      <c r="D52" s="12">
        <f t="shared" si="8"/>
        <v>121000</v>
      </c>
      <c r="E52" s="12">
        <f t="shared" si="8"/>
        <v>48300</v>
      </c>
      <c r="F52" s="12">
        <f t="shared" si="8"/>
        <v>14700</v>
      </c>
      <c r="G52" s="12">
        <f t="shared" si="8"/>
        <v>0</v>
      </c>
      <c r="H52" s="11">
        <f t="shared" si="8"/>
        <v>15113</v>
      </c>
      <c r="I52" s="10">
        <f t="shared" si="3"/>
        <v>414313</v>
      </c>
    </row>
    <row r="53" spans="1:11">
      <c r="A53" s="9" t="s">
        <v>5</v>
      </c>
      <c r="B53" s="12">
        <v>21800</v>
      </c>
      <c r="C53" s="12">
        <v>5000</v>
      </c>
      <c r="D53" s="12">
        <v>13000</v>
      </c>
      <c r="E53" s="12">
        <v>6900</v>
      </c>
      <c r="F53" s="12">
        <v>0</v>
      </c>
      <c r="G53" s="12">
        <v>0</v>
      </c>
      <c r="H53" s="11">
        <v>0</v>
      </c>
      <c r="I53" s="10">
        <f t="shared" si="3"/>
        <v>46700</v>
      </c>
    </row>
    <row r="54" spans="1:11">
      <c r="A54" s="9" t="s">
        <v>0</v>
      </c>
      <c r="B54" s="12">
        <f t="shared" ref="B54:H54" si="9">SUM(B52:B53)</f>
        <v>197200</v>
      </c>
      <c r="C54" s="12">
        <f t="shared" si="9"/>
        <v>44800</v>
      </c>
      <c r="D54" s="12">
        <f t="shared" si="9"/>
        <v>134000</v>
      </c>
      <c r="E54" s="12">
        <f t="shared" si="9"/>
        <v>55200</v>
      </c>
      <c r="F54" s="12">
        <f t="shared" si="9"/>
        <v>14700</v>
      </c>
      <c r="G54" s="12">
        <f t="shared" si="9"/>
        <v>0</v>
      </c>
      <c r="H54" s="11">
        <f t="shared" si="9"/>
        <v>15113</v>
      </c>
      <c r="I54" s="10">
        <f t="shared" si="3"/>
        <v>461013</v>
      </c>
    </row>
    <row r="55" spans="1:11">
      <c r="A55" s="9" t="s">
        <v>4</v>
      </c>
      <c r="B55" s="12">
        <v>21800</v>
      </c>
      <c r="C55" s="12">
        <v>5000</v>
      </c>
      <c r="D55" s="12">
        <v>14000</v>
      </c>
      <c r="E55" s="12">
        <v>6900</v>
      </c>
      <c r="F55" s="12">
        <v>1200</v>
      </c>
      <c r="G55" s="12">
        <v>0</v>
      </c>
      <c r="H55" s="11">
        <v>4944</v>
      </c>
      <c r="I55" s="10">
        <f t="shared" si="3"/>
        <v>53844</v>
      </c>
    </row>
    <row r="56" spans="1:11">
      <c r="A56" s="9" t="s">
        <v>0</v>
      </c>
      <c r="B56" s="12">
        <f t="shared" ref="B56:H56" si="10">SUM(B54:B55)</f>
        <v>219000</v>
      </c>
      <c r="C56" s="12">
        <f t="shared" si="10"/>
        <v>49800</v>
      </c>
      <c r="D56" s="12">
        <f t="shared" si="10"/>
        <v>148000</v>
      </c>
      <c r="E56" s="12">
        <f t="shared" si="10"/>
        <v>62100</v>
      </c>
      <c r="F56" s="12">
        <f t="shared" si="10"/>
        <v>15900</v>
      </c>
      <c r="G56" s="12">
        <f t="shared" si="10"/>
        <v>0</v>
      </c>
      <c r="H56" s="11">
        <f t="shared" si="10"/>
        <v>20057</v>
      </c>
      <c r="I56" s="10">
        <f t="shared" si="3"/>
        <v>514857</v>
      </c>
    </row>
    <row r="57" spans="1:11">
      <c r="A57" s="9" t="s">
        <v>3</v>
      </c>
      <c r="B57" s="12">
        <v>21800</v>
      </c>
      <c r="C57" s="12">
        <v>5000</v>
      </c>
      <c r="D57" s="12">
        <v>17000</v>
      </c>
      <c r="E57" s="12">
        <v>6900</v>
      </c>
      <c r="F57" s="12">
        <v>0</v>
      </c>
      <c r="G57" s="12">
        <v>0</v>
      </c>
      <c r="H57" s="11">
        <v>0</v>
      </c>
      <c r="I57" s="10">
        <f t="shared" si="3"/>
        <v>50700</v>
      </c>
    </row>
    <row r="58" spans="1:11">
      <c r="A58" s="9" t="s">
        <v>0</v>
      </c>
      <c r="B58" s="12">
        <f t="shared" ref="B58:H58" si="11">SUM(B56:B57)</f>
        <v>240800</v>
      </c>
      <c r="C58" s="12">
        <f t="shared" si="11"/>
        <v>54800</v>
      </c>
      <c r="D58" s="12">
        <f t="shared" si="11"/>
        <v>165000</v>
      </c>
      <c r="E58" s="12">
        <f t="shared" si="11"/>
        <v>69000</v>
      </c>
      <c r="F58" s="12">
        <f t="shared" si="11"/>
        <v>15900</v>
      </c>
      <c r="G58" s="12">
        <f t="shared" si="11"/>
        <v>0</v>
      </c>
      <c r="H58" s="11">
        <f t="shared" si="11"/>
        <v>20057</v>
      </c>
      <c r="I58" s="10">
        <f t="shared" si="3"/>
        <v>565557</v>
      </c>
    </row>
    <row r="59" spans="1:11">
      <c r="A59" s="9" t="s">
        <v>2</v>
      </c>
      <c r="B59" s="12">
        <v>21800</v>
      </c>
      <c r="C59" s="12">
        <v>5000</v>
      </c>
      <c r="D59" s="12">
        <v>18000</v>
      </c>
      <c r="E59" s="12">
        <v>6900</v>
      </c>
      <c r="F59" s="12">
        <v>0</v>
      </c>
      <c r="G59" s="12">
        <v>0</v>
      </c>
      <c r="H59" s="11">
        <v>0</v>
      </c>
      <c r="I59" s="10">
        <f t="shared" si="3"/>
        <v>51700</v>
      </c>
    </row>
    <row r="60" spans="1:11">
      <c r="A60" s="9" t="s">
        <v>0</v>
      </c>
      <c r="B60" s="12">
        <f t="shared" ref="B60:H60" si="12">SUM(B58:B59)</f>
        <v>262600</v>
      </c>
      <c r="C60" s="12">
        <f t="shared" si="12"/>
        <v>59800</v>
      </c>
      <c r="D60" s="12">
        <f t="shared" si="12"/>
        <v>183000</v>
      </c>
      <c r="E60" s="12">
        <f t="shared" si="12"/>
        <v>75900</v>
      </c>
      <c r="F60" s="12">
        <f t="shared" si="12"/>
        <v>15900</v>
      </c>
      <c r="G60" s="12">
        <f t="shared" si="12"/>
        <v>0</v>
      </c>
      <c r="H60" s="11">
        <f t="shared" si="12"/>
        <v>20057</v>
      </c>
      <c r="I60" s="10">
        <f t="shared" si="3"/>
        <v>617257</v>
      </c>
    </row>
    <row r="61" spans="1:11">
      <c r="A61" s="9" t="s">
        <v>1</v>
      </c>
      <c r="B61" s="12">
        <f t="shared" ref="B61:H61" si="13">B62-B60</f>
        <v>22586</v>
      </c>
      <c r="C61" s="12">
        <f t="shared" si="13"/>
        <v>5235</v>
      </c>
      <c r="D61" s="12">
        <f t="shared" si="13"/>
        <v>19962</v>
      </c>
      <c r="E61" s="12">
        <f t="shared" si="13"/>
        <v>6316</v>
      </c>
      <c r="F61" s="12">
        <f t="shared" si="13"/>
        <v>145</v>
      </c>
      <c r="G61" s="12">
        <f t="shared" si="13"/>
        <v>18000</v>
      </c>
      <c r="H61" s="11">
        <f t="shared" si="13"/>
        <v>4944</v>
      </c>
      <c r="I61" s="10">
        <f t="shared" si="3"/>
        <v>77188</v>
      </c>
    </row>
    <row r="62" spans="1:11">
      <c r="A62" s="9" t="s">
        <v>0</v>
      </c>
      <c r="B62" s="8">
        <v>285186</v>
      </c>
      <c r="C62" s="8">
        <v>65035</v>
      </c>
      <c r="D62" s="8">
        <v>202962</v>
      </c>
      <c r="E62" s="8">
        <v>82216</v>
      </c>
      <c r="F62" s="8">
        <v>16045</v>
      </c>
      <c r="G62" s="8">
        <v>18000</v>
      </c>
      <c r="H62" s="7">
        <v>25001</v>
      </c>
      <c r="I62" s="6">
        <f t="shared" si="3"/>
        <v>694445</v>
      </c>
      <c r="J62" s="2"/>
    </row>
    <row r="63" spans="1:11">
      <c r="B63" s="4"/>
      <c r="C63" s="4"/>
      <c r="D63" s="4"/>
      <c r="E63" s="4"/>
      <c r="F63" s="4"/>
      <c r="G63" s="4"/>
      <c r="H63" s="5"/>
      <c r="I63" s="4"/>
      <c r="J63" s="3"/>
      <c r="K63" s="3"/>
    </row>
    <row r="64" spans="1:11">
      <c r="B64" s="2"/>
      <c r="C64" s="2"/>
      <c r="D64" s="1"/>
      <c r="E64" s="2"/>
      <c r="F64" s="2"/>
      <c r="G64" s="2"/>
      <c r="H64" s="2"/>
      <c r="I64" s="2"/>
    </row>
    <row r="65" spans="4:4">
      <c r="D65" s="1"/>
    </row>
    <row r="66" spans="4:4">
      <c r="D66" s="1"/>
    </row>
    <row r="67" spans="4:4">
      <c r="D67" s="1"/>
    </row>
  </sheetData>
  <mergeCells count="2">
    <mergeCell ref="B3:H3"/>
    <mergeCell ref="F1:I1"/>
  </mergeCells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2017-02-24T09:09:43Z</dcterms:created>
  <dcterms:modified xsi:type="dcterms:W3CDTF">2017-02-24T09:58:45Z</dcterms:modified>
</cp:coreProperties>
</file>