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özös\cs.nóri\KÉPVISELŐ-TESTÜLETI ÜLÉS\2017. évi jegyzőkönyvek\2017. október 20\"/>
    </mc:Choice>
  </mc:AlternateContent>
  <bookViews>
    <workbookView xWindow="0" yWindow="0" windowWidth="19200" windowHeight="11145"/>
  </bookViews>
  <sheets>
    <sheet name="Hivatal-költségvetési kiadások" sheetId="1" r:id="rId1"/>
    <sheet name="Hivatal-költségvetési bevételek" sheetId="2" r:id="rId2"/>
  </sheets>
  <definedNames>
    <definedName name="_xlnm._FilterDatabase" localSheetId="1" hidden="1">'Hivatal-költségvetési bevételek'!$A$1:$F$22</definedName>
    <definedName name="_xlnm.Print_Area" localSheetId="1">'Hivatal-költségvetési bevételek'!$A$1:$I$18</definedName>
    <definedName name="_xlnm.Print_Area" localSheetId="0">'Hivatal-költségvetési kiadások'!$A$1:$I$67</definedName>
  </definedNames>
  <calcPr calcId="152511"/>
</workbook>
</file>

<file path=xl/calcChain.xml><?xml version="1.0" encoding="utf-8"?>
<calcChain xmlns="http://schemas.openxmlformats.org/spreadsheetml/2006/main">
  <c r="I13" i="2" l="1"/>
  <c r="F13" i="2"/>
  <c r="E13" i="2"/>
  <c r="G12" i="2"/>
  <c r="G13" i="2" s="1"/>
  <c r="I11" i="2"/>
  <c r="I14" i="2" s="1"/>
  <c r="F11" i="2"/>
  <c r="F14" i="2" s="1"/>
  <c r="E11" i="2"/>
  <c r="E14" i="2" s="1"/>
  <c r="H10" i="2"/>
  <c r="G10" i="2"/>
  <c r="H9" i="2"/>
  <c r="H11" i="2" s="1"/>
  <c r="G9" i="2"/>
  <c r="G11" i="2" s="1"/>
  <c r="I65" i="1"/>
  <c r="F65" i="1"/>
  <c r="E65" i="1"/>
  <c r="G64" i="1"/>
  <c r="H64" i="1" s="1"/>
  <c r="G63" i="1"/>
  <c r="H63" i="1" s="1"/>
  <c r="H65" i="1" s="1"/>
  <c r="I62" i="1"/>
  <c r="F62" i="1"/>
  <c r="E62" i="1"/>
  <c r="G61" i="1"/>
  <c r="G62" i="1" s="1"/>
  <c r="G59" i="1"/>
  <c r="H59" i="1" s="1"/>
  <c r="G58" i="1"/>
  <c r="H58" i="1" s="1"/>
  <c r="G57" i="1"/>
  <c r="H57" i="1" s="1"/>
  <c r="G56" i="1"/>
  <c r="H56" i="1" s="1"/>
  <c r="H55" i="1" s="1"/>
  <c r="I55" i="1"/>
  <c r="G55" i="1"/>
  <c r="F55" i="1"/>
  <c r="E55" i="1"/>
  <c r="E54" i="1"/>
  <c r="G54" i="1" s="1"/>
  <c r="G53" i="1"/>
  <c r="H53" i="1" s="1"/>
  <c r="G52" i="1"/>
  <c r="H52" i="1" s="1"/>
  <c r="G51" i="1"/>
  <c r="H51" i="1" s="1"/>
  <c r="I50" i="1"/>
  <c r="F50" i="1"/>
  <c r="E50" i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I42" i="1"/>
  <c r="I60" i="1" s="1"/>
  <c r="G42" i="1"/>
  <c r="F42" i="1"/>
  <c r="E42" i="1"/>
  <c r="E60" i="1" s="1"/>
  <c r="G40" i="1"/>
  <c r="H40" i="1" s="1"/>
  <c r="H39" i="1" s="1"/>
  <c r="I39" i="1"/>
  <c r="G39" i="1"/>
  <c r="F39" i="1"/>
  <c r="E39" i="1"/>
  <c r="G38" i="1"/>
  <c r="H38" i="1" s="1"/>
  <c r="G37" i="1"/>
  <c r="H37" i="1" s="1"/>
  <c r="I36" i="1"/>
  <c r="I41" i="1" s="1"/>
  <c r="F36" i="1"/>
  <c r="F41" i="1" s="1"/>
  <c r="E36" i="1"/>
  <c r="E41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H27" i="1" s="1"/>
  <c r="I27" i="1"/>
  <c r="G27" i="1"/>
  <c r="F27" i="1"/>
  <c r="E27" i="1"/>
  <c r="G26" i="1"/>
  <c r="H26" i="1" s="1"/>
  <c r="G25" i="1"/>
  <c r="H25" i="1" s="1"/>
  <c r="G24" i="1"/>
  <c r="H24" i="1" s="1"/>
  <c r="G23" i="1"/>
  <c r="H23" i="1" s="1"/>
  <c r="I22" i="1"/>
  <c r="I35" i="1" s="1"/>
  <c r="G22" i="1"/>
  <c r="G35" i="1" s="1"/>
  <c r="F22" i="1"/>
  <c r="F35" i="1" s="1"/>
  <c r="E22" i="1"/>
  <c r="E35" i="1" s="1"/>
  <c r="E66" i="1" s="1"/>
  <c r="G21" i="1"/>
  <c r="H21" i="1" s="1"/>
  <c r="G20" i="1"/>
  <c r="H20" i="1" s="1"/>
  <c r="G19" i="1"/>
  <c r="H19" i="1" s="1"/>
  <c r="I18" i="1"/>
  <c r="F18" i="1"/>
  <c r="E18" i="1"/>
  <c r="I16" i="1"/>
  <c r="I17" i="1" s="1"/>
  <c r="F15" i="1"/>
  <c r="E15" i="1"/>
  <c r="F14" i="1"/>
  <c r="E14" i="1"/>
  <c r="G13" i="1"/>
  <c r="H13" i="1" s="1"/>
  <c r="F12" i="1"/>
  <c r="E12" i="1"/>
  <c r="E16" i="1" s="1"/>
  <c r="E17" i="1" s="1"/>
  <c r="E67" i="1" s="1"/>
  <c r="G11" i="1"/>
  <c r="H11" i="1" s="1"/>
  <c r="H10" i="1"/>
  <c r="G10" i="1"/>
  <c r="G9" i="1"/>
  <c r="H9" i="1" s="1"/>
  <c r="G15" i="1" l="1"/>
  <c r="H15" i="1" s="1"/>
  <c r="I67" i="1"/>
  <c r="H18" i="1"/>
  <c r="I66" i="1"/>
  <c r="G36" i="1"/>
  <c r="G41" i="1" s="1"/>
  <c r="H36" i="1"/>
  <c r="F60" i="1"/>
  <c r="F66" i="1" s="1"/>
  <c r="G14" i="2"/>
  <c r="H54" i="1"/>
  <c r="H50" i="1" s="1"/>
  <c r="G50" i="1"/>
  <c r="F16" i="1"/>
  <c r="F17" i="1" s="1"/>
  <c r="G14" i="1"/>
  <c r="H14" i="1" s="1"/>
  <c r="G60" i="1"/>
  <c r="H12" i="2"/>
  <c r="H13" i="2" s="1"/>
  <c r="H14" i="2" s="1"/>
  <c r="H22" i="1"/>
  <c r="H35" i="1" s="1"/>
  <c r="H41" i="1"/>
  <c r="H42" i="1"/>
  <c r="H61" i="1"/>
  <c r="H62" i="1" s="1"/>
  <c r="G65" i="1"/>
  <c r="G12" i="1"/>
  <c r="H12" i="1" s="1"/>
  <c r="H16" i="1" s="1"/>
  <c r="H17" i="1" s="1"/>
  <c r="G18" i="1"/>
  <c r="F67" i="1" l="1"/>
  <c r="G66" i="1"/>
  <c r="G16" i="1"/>
  <c r="G17" i="1" s="1"/>
  <c r="H60" i="1"/>
  <c r="H66" i="1" s="1"/>
  <c r="H67" i="1" s="1"/>
  <c r="G67" i="1" l="1"/>
</calcChain>
</file>

<file path=xl/sharedStrings.xml><?xml version="1.0" encoding="utf-8"?>
<sst xmlns="http://schemas.openxmlformats.org/spreadsheetml/2006/main" count="180" uniqueCount="132">
  <si>
    <t>KIMUTATÁS</t>
  </si>
  <si>
    <t>Adatok forintban</t>
  </si>
  <si>
    <t>Sor-
szám</t>
  </si>
  <si>
    <t>Sorszám az adatszolgál-tatásban</t>
  </si>
  <si>
    <t>Rovat megnevezése</t>
  </si>
  <si>
    <t>Rovat
száma</t>
  </si>
  <si>
    <t>Tuzsér</t>
  </si>
  <si>
    <t>Komoró</t>
  </si>
  <si>
    <t>Összesen</t>
  </si>
  <si>
    <t>I. Módosítás</t>
  </si>
  <si>
    <t>I. Módosított előirányzat</t>
  </si>
  <si>
    <t>14 fő</t>
  </si>
  <si>
    <t>4 fő</t>
  </si>
  <si>
    <t>01</t>
  </si>
  <si>
    <t>Törvény szerinti illetmények, munkabérek</t>
  </si>
  <si>
    <t>K1101</t>
  </si>
  <si>
    <t>Céljuttatás, projektprémium</t>
  </si>
  <si>
    <t>K1103</t>
  </si>
  <si>
    <t>Készenléti, ügyeleti, helyettesítési díj, túlóra, túlszolgálat</t>
  </si>
  <si>
    <t>K1104</t>
  </si>
  <si>
    <t>07</t>
  </si>
  <si>
    <t>Béren kívüli juttatások</t>
  </si>
  <si>
    <t>K1107</t>
  </si>
  <si>
    <t>09</t>
  </si>
  <si>
    <t>Közlekedési költségtérítés</t>
  </si>
  <si>
    <t>K1109</t>
  </si>
  <si>
    <t>10</t>
  </si>
  <si>
    <t>Egyéb költségtérítések</t>
  </si>
  <si>
    <t>K1110</t>
  </si>
  <si>
    <t>13</t>
  </si>
  <si>
    <t>Foglalkoztatottak egyéb személyi juttatásai</t>
  </si>
  <si>
    <t>K1113</t>
  </si>
  <si>
    <t>Foglalkoztatottak személyi juttatásai (=01+…+13)</t>
  </si>
  <si>
    <t>K11</t>
  </si>
  <si>
    <t>SZEMÉLYI JUTTATÁSOK (=15+19)</t>
  </si>
  <si>
    <t>K1</t>
  </si>
  <si>
    <t xml:space="preserve">MUNKAADÓKAT TERHELŐ JÁRULÉKOK ÉS SZOCIÁLIS HOZZÁJÁRULÁSI ADÓ (=22+23+24+25+26+27+28)                                                         </t>
  </si>
  <si>
    <t>K2</t>
  </si>
  <si>
    <t>Szociális hozzájárulás adó</t>
  </si>
  <si>
    <t>EHO</t>
  </si>
  <si>
    <t>Munkáltatót terhelő személyi jövedelem adó</t>
  </si>
  <si>
    <t>Szakmai anyagok beszerzése</t>
  </si>
  <si>
    <t>K311</t>
  </si>
  <si>
    <t>|</t>
  </si>
  <si>
    <t>könyv</t>
  </si>
  <si>
    <t>folyóirat</t>
  </si>
  <si>
    <t xml:space="preserve">egyéb információhordozó </t>
  </si>
  <si>
    <t>szakmai feladatokhoz tartozó kisértékű tárgyi eszközök</t>
  </si>
  <si>
    <t>Üzemeltetési anyagok beszerzése</t>
  </si>
  <si>
    <t>K312</t>
  </si>
  <si>
    <t>élelmiszer</t>
  </si>
  <si>
    <t>irodaszer, nyomtatvány</t>
  </si>
  <si>
    <t xml:space="preserve">munka- és védőruha </t>
  </si>
  <si>
    <t xml:space="preserve">nem szakmai feladatokhoz tartozó kisértékű tárgyi eszköz </t>
  </si>
  <si>
    <t>karbantartási anyag</t>
  </si>
  <si>
    <t>tisztítószer</t>
  </si>
  <si>
    <t>egyéb beszerzés</t>
  </si>
  <si>
    <t>Készletbeszerzés (=29+30+31)</t>
  </si>
  <si>
    <t>K31</t>
  </si>
  <si>
    <t>Informatikai szolgáltatások igénybevétele</t>
  </si>
  <si>
    <t>K321</t>
  </si>
  <si>
    <t>számítógépes rendszer üzemeltetése</t>
  </si>
  <si>
    <t>web-es szolgáltatások</t>
  </si>
  <si>
    <t>Egyéb kommunikációs szolgáltatások</t>
  </si>
  <si>
    <t>K322</t>
  </si>
  <si>
    <t>telefondíj</t>
  </si>
  <si>
    <t>Kommunikációs szolgáltatások (=33+34)</t>
  </si>
  <si>
    <t>K32</t>
  </si>
  <si>
    <t>Közüzemi díjak</t>
  </si>
  <si>
    <t>K331</t>
  </si>
  <si>
    <t>gázdíj</t>
  </si>
  <si>
    <t>villamosenergia díja</t>
  </si>
  <si>
    <t>víz és csatornadíj</t>
  </si>
  <si>
    <t>szilárd hulladék kezelés díja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</si>
  <si>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</si>
  <si>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</si>
  <si>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</si>
  <si>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</si>
  <si>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</si>
  <si>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</si>
  <si>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 xml:space="preserve">Szakmai tevékenységet segítő szolgáltatások </t>
  </si>
  <si>
    <t>K336</t>
  </si>
  <si>
    <t>foglalkozás eü.vizsgálat</t>
  </si>
  <si>
    <t>továbbképzési díj</t>
  </si>
  <si>
    <t xml:space="preserve">ügyvédi munkadíj, közjegyző díja </t>
  </si>
  <si>
    <t>egyéb szakmai tevékenységet segítő szolgáltatás díja</t>
  </si>
  <si>
    <t>Egyéb szolgáltatások</t>
  </si>
  <si>
    <t>K337</t>
  </si>
  <si>
    <t>postai díjak</t>
  </si>
  <si>
    <t>szállítási költség</t>
  </si>
  <si>
    <t xml:space="preserve">pénzügyi szolgáltatások kiadásai </t>
  </si>
  <si>
    <t>egyéb szolgáltatások kiadásai</t>
  </si>
  <si>
    <t>Szolgáltatási kiadások (=36+37+38+40+41+43+44)</t>
  </si>
  <si>
    <t>K33</t>
  </si>
  <si>
    <t>Kiküldetések kiadásai</t>
  </si>
  <si>
    <t>K341</t>
  </si>
  <si>
    <t>Kiküldetések, reklám- és propagandakiadások (=47+48)</t>
  </si>
  <si>
    <t>K34</t>
  </si>
  <si>
    <t>Működési célú előzetesen felszámított általános forgalmi adó</t>
  </si>
  <si>
    <t>K351</t>
  </si>
  <si>
    <t>Egyéb dologi kiadások</t>
  </si>
  <si>
    <t>K355</t>
  </si>
  <si>
    <t>Különféle befizetések és egyéb dologi kiadások (=50+51+52+55+59)</t>
  </si>
  <si>
    <t>K35</t>
  </si>
  <si>
    <t>DOLOGI KIADÁSOK (=32+35+46+49+60)</t>
  </si>
  <si>
    <t>K3</t>
  </si>
  <si>
    <t>KÖLTSÉGVETÉSI KIADÁSOK (=20+21+61+121+191+200+205+267)</t>
  </si>
  <si>
    <t>K1-K8</t>
  </si>
  <si>
    <t>Egyéb közhatalmi bevételek</t>
  </si>
  <si>
    <t>B36</t>
  </si>
  <si>
    <t>ebből: igazgatási szolgáltatási díjak</t>
  </si>
  <si>
    <t>KÖZHATALMI BEVÉTELEK (=93+94+104+109+168+169)</t>
  </si>
  <si>
    <t>B3</t>
  </si>
  <si>
    <t>Egyéb működési bevételek</t>
  </si>
  <si>
    <t>B411</t>
  </si>
  <si>
    <t>MŰKÖDÉSI BEVÉTELEK (=186+187+190+192+199+…+201+208+216+217+218)</t>
  </si>
  <si>
    <t>B4</t>
  </si>
  <si>
    <t>KÖLTSÉGVETÉSI BEVÉTELEK (=43+79+185+221+230+256+282)</t>
  </si>
  <si>
    <t>B1-B7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</si>
  <si>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</si>
  <si>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</si>
  <si>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</si>
  <si>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</si>
  <si>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</si>
  <si>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</si>
  <si>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</si>
  <si>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</si>
  <si>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</si>
  <si>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a Tuzséri Közös Önkormányzati Hivatal 2017. évi költségvetési kiadásairól </t>
  </si>
  <si>
    <t xml:space="preserve">a Tuzséri Közös Önkormányzati Hivatal 2017. évi költségvetési bevételeiről </t>
  </si>
  <si>
    <t xml:space="preserve">20.melléklet a 3/2017. (II.27.)önkormányzati rendelethez </t>
  </si>
  <si>
    <t>21 .melléklet a 3/2017. 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</si>
</sst>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\ ##########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2" fillId="2" borderId="0" xfId="1" applyFont="1" applyFill="1"/>
    <xf numFmtId="0" fontId="4" fillId="2" borderId="0" xfId="2" applyFont="1" applyFill="1"/>
    <xf numFmtId="0" fontId="4" fillId="2" borderId="0" xfId="2" applyFont="1" applyFill="1" applyAlignment="1">
      <alignment horizontal="center"/>
    </xf>
    <xf numFmtId="0" fontId="2" fillId="2" borderId="0" xfId="2" applyFont="1" applyFill="1" applyBorder="1" applyAlignment="1"/>
    <xf numFmtId="0" fontId="5" fillId="2" borderId="0" xfId="0" applyFont="1" applyFill="1" applyBorder="1" applyAlignment="1"/>
    <xf numFmtId="0" fontId="4" fillId="2" borderId="0" xfId="2" applyFont="1" applyFill="1" applyBorder="1" applyAlignment="1">
      <alignment horizontal="right"/>
    </xf>
    <xf numFmtId="0" fontId="7" fillId="2" borderId="4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/>
    </xf>
    <xf numFmtId="164" fontId="4" fillId="2" borderId="14" xfId="2" quotePrefix="1" applyNumberFormat="1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vertical="center"/>
    </xf>
    <xf numFmtId="0" fontId="4" fillId="2" borderId="14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15" xfId="2" applyNumberFormat="1" applyFont="1" applyFill="1" applyBorder="1" applyAlignment="1">
      <alignment vertical="center"/>
    </xf>
    <xf numFmtId="3" fontId="4" fillId="2" borderId="16" xfId="2" applyNumberFormat="1" applyFont="1" applyFill="1" applyBorder="1" applyAlignment="1">
      <alignment horizontal="right" vertical="center"/>
    </xf>
    <xf numFmtId="3" fontId="4" fillId="2" borderId="17" xfId="2" applyNumberFormat="1" applyFont="1" applyFill="1" applyBorder="1" applyAlignment="1">
      <alignment horizontal="right" vertical="center"/>
    </xf>
    <xf numFmtId="0" fontId="4" fillId="2" borderId="18" xfId="2" applyFont="1" applyFill="1" applyBorder="1" applyAlignment="1">
      <alignment horizontal="center"/>
    </xf>
    <xf numFmtId="164" fontId="4" fillId="2" borderId="19" xfId="2" quotePrefix="1" applyNumberFormat="1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vertical="center"/>
    </xf>
    <xf numFmtId="165" fontId="4" fillId="2" borderId="19" xfId="2" applyNumberFormat="1" applyFont="1" applyFill="1" applyBorder="1" applyAlignment="1">
      <alignment vertical="center"/>
    </xf>
    <xf numFmtId="3" fontId="4" fillId="2" borderId="19" xfId="2" applyNumberFormat="1" applyFont="1" applyFill="1" applyBorder="1" applyAlignment="1">
      <alignment vertical="center"/>
    </xf>
    <xf numFmtId="3" fontId="4" fillId="2" borderId="20" xfId="2" applyNumberFormat="1" applyFont="1" applyFill="1" applyBorder="1" applyAlignment="1">
      <alignment vertical="center"/>
    </xf>
    <xf numFmtId="3" fontId="4" fillId="2" borderId="21" xfId="2" applyNumberFormat="1" applyFont="1" applyFill="1" applyBorder="1" applyAlignment="1">
      <alignment vertical="center"/>
    </xf>
    <xf numFmtId="3" fontId="4" fillId="2" borderId="22" xfId="2" applyNumberFormat="1" applyFont="1" applyFill="1" applyBorder="1" applyAlignment="1">
      <alignment horizontal="right" vertical="center"/>
    </xf>
    <xf numFmtId="3" fontId="4" fillId="2" borderId="23" xfId="2" applyNumberFormat="1" applyFont="1" applyFill="1" applyBorder="1" applyAlignment="1">
      <alignment horizontal="right" vertical="center"/>
    </xf>
    <xf numFmtId="0" fontId="4" fillId="2" borderId="19" xfId="2" applyNumberFormat="1" applyFont="1" applyFill="1" applyBorder="1" applyAlignment="1">
      <alignment vertical="center"/>
    </xf>
    <xf numFmtId="0" fontId="4" fillId="2" borderId="19" xfId="2" applyFont="1" applyFill="1" applyBorder="1" applyAlignment="1">
      <alignment vertical="center" wrapText="1"/>
    </xf>
    <xf numFmtId="0" fontId="4" fillId="2" borderId="0" xfId="2" applyFont="1" applyFill="1" applyBorder="1"/>
    <xf numFmtId="0" fontId="6" fillId="2" borderId="18" xfId="2" applyFont="1" applyFill="1" applyBorder="1" applyAlignment="1">
      <alignment horizontal="center"/>
    </xf>
    <xf numFmtId="164" fontId="6" fillId="2" borderId="19" xfId="2" quotePrefix="1" applyNumberFormat="1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vertical="center" wrapText="1"/>
    </xf>
    <xf numFmtId="165" fontId="6" fillId="2" borderId="19" xfId="2" applyNumberFormat="1" applyFont="1" applyFill="1" applyBorder="1" applyAlignment="1">
      <alignment vertical="center"/>
    </xf>
    <xf numFmtId="3" fontId="6" fillId="2" borderId="19" xfId="2" applyNumberFormat="1" applyFont="1" applyFill="1" applyBorder="1" applyAlignment="1">
      <alignment vertical="center"/>
    </xf>
    <xf numFmtId="3" fontId="6" fillId="2" borderId="20" xfId="2" applyNumberFormat="1" applyFont="1" applyFill="1" applyBorder="1" applyAlignment="1">
      <alignment vertical="center"/>
    </xf>
    <xf numFmtId="3" fontId="6" fillId="2" borderId="21" xfId="2" applyNumberFormat="1" applyFont="1" applyFill="1" applyBorder="1" applyAlignment="1">
      <alignment vertical="center"/>
    </xf>
    <xf numFmtId="3" fontId="6" fillId="2" borderId="22" xfId="2" applyNumberFormat="1" applyFont="1" applyFill="1" applyBorder="1" applyAlignment="1">
      <alignment horizontal="right" vertical="center"/>
    </xf>
    <xf numFmtId="3" fontId="6" fillId="2" borderId="23" xfId="2" applyNumberFormat="1" applyFont="1" applyFill="1" applyBorder="1" applyAlignment="1">
      <alignment horizontal="right" vertical="center"/>
    </xf>
    <xf numFmtId="0" fontId="6" fillId="2" borderId="0" xfId="2" applyFont="1" applyFill="1"/>
    <xf numFmtId="164" fontId="8" fillId="2" borderId="19" xfId="2" quotePrefix="1" applyNumberFormat="1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vertical="center" wrapText="1"/>
    </xf>
    <xf numFmtId="165" fontId="8" fillId="2" borderId="19" xfId="2" applyNumberFormat="1" applyFont="1" applyFill="1" applyBorder="1" applyAlignment="1">
      <alignment vertical="center"/>
    </xf>
    <xf numFmtId="3" fontId="8" fillId="2" borderId="19" xfId="2" applyNumberFormat="1" applyFont="1" applyFill="1" applyBorder="1" applyAlignment="1">
      <alignment vertical="center"/>
    </xf>
    <xf numFmtId="3" fontId="8" fillId="2" borderId="20" xfId="2" applyNumberFormat="1" applyFont="1" applyFill="1" applyBorder="1" applyAlignment="1">
      <alignment vertical="center"/>
    </xf>
    <xf numFmtId="3" fontId="8" fillId="2" borderId="21" xfId="2" applyNumberFormat="1" applyFont="1" applyFill="1" applyBorder="1" applyAlignment="1">
      <alignment vertical="center"/>
    </xf>
    <xf numFmtId="3" fontId="8" fillId="2" borderId="22" xfId="2" applyNumberFormat="1" applyFont="1" applyFill="1" applyBorder="1" applyAlignment="1">
      <alignment horizontal="right" vertical="center"/>
    </xf>
    <xf numFmtId="3" fontId="8" fillId="2" borderId="23" xfId="2" applyNumberFormat="1" applyFont="1" applyFill="1" applyBorder="1" applyAlignment="1">
      <alignment horizontal="right" vertical="center"/>
    </xf>
    <xf numFmtId="0" fontId="8" fillId="2" borderId="0" xfId="2" applyFont="1" applyFill="1"/>
    <xf numFmtId="164" fontId="8" fillId="2" borderId="19" xfId="2" applyNumberFormat="1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/>
    </xf>
    <xf numFmtId="164" fontId="6" fillId="2" borderId="24" xfId="2" quotePrefix="1" applyNumberFormat="1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vertical="center" wrapText="1"/>
    </xf>
    <xf numFmtId="165" fontId="6" fillId="2" borderId="24" xfId="2" applyNumberFormat="1" applyFont="1" applyFill="1" applyBorder="1" applyAlignment="1">
      <alignment vertical="center"/>
    </xf>
    <xf numFmtId="3" fontId="6" fillId="2" borderId="24" xfId="2" applyNumberFormat="1" applyFont="1" applyFill="1" applyBorder="1" applyAlignment="1">
      <alignment vertical="center"/>
    </xf>
    <xf numFmtId="3" fontId="6" fillId="2" borderId="10" xfId="2" applyNumberFormat="1" applyFont="1" applyFill="1" applyBorder="1" applyAlignment="1">
      <alignment vertical="center"/>
    </xf>
    <xf numFmtId="3" fontId="6" fillId="2" borderId="25" xfId="2" applyNumberFormat="1" applyFont="1" applyFill="1" applyBorder="1" applyAlignment="1">
      <alignment vertical="center"/>
    </xf>
    <xf numFmtId="3" fontId="6" fillId="2" borderId="26" xfId="2" applyNumberFormat="1" applyFont="1" applyFill="1" applyBorder="1" applyAlignment="1">
      <alignment horizontal="right" vertical="center"/>
    </xf>
    <xf numFmtId="3" fontId="6" fillId="2" borderId="27" xfId="2" applyNumberFormat="1" applyFont="1" applyFill="1" applyBorder="1" applyAlignment="1">
      <alignment horizontal="right" vertical="center"/>
    </xf>
    <xf numFmtId="0" fontId="9" fillId="2" borderId="28" xfId="2" applyFont="1" applyFill="1" applyBorder="1" applyAlignment="1">
      <alignment horizontal="center"/>
    </xf>
    <xf numFmtId="164" fontId="9" fillId="2" borderId="29" xfId="2" quotePrefix="1" applyNumberFormat="1" applyFont="1" applyFill="1" applyBorder="1" applyAlignment="1">
      <alignment horizontal="center" vertical="center"/>
    </xf>
    <xf numFmtId="0" fontId="9" fillId="2" borderId="29" xfId="2" applyFont="1" applyFill="1" applyBorder="1" applyAlignment="1">
      <alignment vertical="center" wrapText="1"/>
    </xf>
    <xf numFmtId="165" fontId="9" fillId="2" borderId="29" xfId="2" applyNumberFormat="1" applyFont="1" applyFill="1" applyBorder="1" applyAlignment="1">
      <alignment vertical="center"/>
    </xf>
    <xf numFmtId="3" fontId="9" fillId="2" borderId="29" xfId="2" applyNumberFormat="1" applyFont="1" applyFill="1" applyBorder="1" applyAlignment="1">
      <alignment vertical="center"/>
    </xf>
    <xf numFmtId="3" fontId="9" fillId="2" borderId="30" xfId="2" applyNumberFormat="1" applyFont="1" applyFill="1" applyBorder="1" applyAlignment="1">
      <alignment vertical="center"/>
    </xf>
    <xf numFmtId="3" fontId="9" fillId="2" borderId="31" xfId="2" applyNumberFormat="1" applyFont="1" applyFill="1" applyBorder="1" applyAlignment="1">
      <alignment vertical="center"/>
    </xf>
    <xf numFmtId="3" fontId="9" fillId="2" borderId="32" xfId="2" applyNumberFormat="1" applyFont="1" applyFill="1" applyBorder="1" applyAlignment="1">
      <alignment horizontal="right" vertical="center"/>
    </xf>
    <xf numFmtId="3" fontId="9" fillId="2" borderId="33" xfId="2" applyNumberFormat="1" applyFont="1" applyFill="1" applyBorder="1" applyAlignment="1">
      <alignment horizontal="right" vertical="center"/>
    </xf>
    <xf numFmtId="0" fontId="9" fillId="2" borderId="0" xfId="2" applyFont="1" applyFill="1"/>
    <xf numFmtId="164" fontId="4" fillId="2" borderId="0" xfId="2" applyNumberFormat="1" applyFont="1" applyFill="1" applyAlignment="1">
      <alignment horizontal="center"/>
    </xf>
    <xf numFmtId="0" fontId="4" fillId="2" borderId="0" xfId="2" applyFont="1" applyFill="1" applyAlignment="1">
      <alignment vertical="center"/>
    </xf>
    <xf numFmtId="0" fontId="1" fillId="2" borderId="0" xfId="1" applyFill="1"/>
    <xf numFmtId="0" fontId="14" fillId="2" borderId="0" xfId="2" applyFont="1" applyFill="1"/>
    <xf numFmtId="0" fontId="7" fillId="2" borderId="14" xfId="2" applyFont="1" applyFill="1" applyBorder="1" applyAlignment="1">
      <alignment horizontal="center" vertical="center" wrapText="1"/>
    </xf>
    <xf numFmtId="0" fontId="4" fillId="2" borderId="35" xfId="2" applyFont="1" applyFill="1" applyBorder="1" applyAlignment="1">
      <alignment horizontal="center" vertical="center"/>
    </xf>
    <xf numFmtId="0" fontId="4" fillId="2" borderId="36" xfId="2" applyFont="1" applyFill="1" applyBorder="1" applyAlignment="1">
      <alignment horizontal="center" vertical="center"/>
    </xf>
    <xf numFmtId="0" fontId="4" fillId="2" borderId="40" xfId="2" applyFont="1" applyFill="1" applyBorder="1" applyAlignment="1">
      <alignment horizontal="center"/>
    </xf>
    <xf numFmtId="0" fontId="4" fillId="2" borderId="41" xfId="2" applyFont="1" applyFill="1" applyBorder="1" applyAlignment="1">
      <alignment horizontal="center"/>
    </xf>
    <xf numFmtId="164" fontId="4" fillId="2" borderId="41" xfId="2" quotePrefix="1" applyNumberFormat="1" applyFont="1" applyFill="1" applyBorder="1" applyAlignment="1">
      <alignment horizontal="left" vertical="center"/>
    </xf>
    <xf numFmtId="0" fontId="4" fillId="2" borderId="41" xfId="2" applyFont="1" applyFill="1" applyBorder="1" applyAlignment="1">
      <alignment horizontal="center" vertical="center"/>
    </xf>
    <xf numFmtId="3" fontId="4" fillId="2" borderId="41" xfId="2" applyNumberFormat="1" applyFont="1" applyFill="1" applyBorder="1" applyAlignment="1">
      <alignment vertical="center"/>
    </xf>
    <xf numFmtId="3" fontId="4" fillId="2" borderId="42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3" fontId="4" fillId="2" borderId="44" xfId="2" applyNumberFormat="1" applyFont="1" applyFill="1" applyBorder="1" applyAlignment="1">
      <alignment horizontal="right" vertical="center"/>
    </xf>
    <xf numFmtId="3" fontId="4" fillId="2" borderId="45" xfId="2" applyNumberFormat="1" applyFont="1" applyFill="1" applyBorder="1" applyAlignment="1">
      <alignment horizontal="right" vertical="center"/>
    </xf>
    <xf numFmtId="0" fontId="8" fillId="2" borderId="19" xfId="2" applyFont="1" applyFill="1" applyBorder="1" applyAlignment="1">
      <alignment horizontal="center"/>
    </xf>
    <xf numFmtId="164" fontId="8" fillId="2" borderId="19" xfId="2" quotePrefix="1" applyNumberFormat="1" applyFont="1" applyFill="1" applyBorder="1" applyAlignment="1">
      <alignment horizontal="left" vertical="center"/>
    </xf>
    <xf numFmtId="0" fontId="8" fillId="2" borderId="19" xfId="2" applyFont="1" applyFill="1" applyBorder="1" applyAlignment="1">
      <alignment horizontal="center" vertical="center"/>
    </xf>
    <xf numFmtId="3" fontId="8" fillId="2" borderId="44" xfId="2" applyNumberFormat="1" applyFont="1" applyFill="1" applyBorder="1" applyAlignment="1">
      <alignment horizontal="right" vertical="center"/>
    </xf>
    <xf numFmtId="165" fontId="6" fillId="2" borderId="24" xfId="2" applyNumberFormat="1" applyFont="1" applyFill="1" applyBorder="1" applyAlignment="1">
      <alignment horizontal="center" vertical="center"/>
    </xf>
    <xf numFmtId="0" fontId="4" fillId="2" borderId="24" xfId="2" applyFont="1" applyFill="1" applyBorder="1" applyAlignment="1">
      <alignment horizontal="center"/>
    </xf>
    <xf numFmtId="164" fontId="4" fillId="2" borderId="24" xfId="2" applyNumberFormat="1" applyFont="1" applyFill="1" applyBorder="1" applyAlignment="1">
      <alignment horizontal="left" vertical="center"/>
    </xf>
    <xf numFmtId="0" fontId="4" fillId="2" borderId="24" xfId="2" applyFont="1" applyFill="1" applyBorder="1" applyAlignment="1">
      <alignment horizontal="center" vertical="center"/>
    </xf>
    <xf numFmtId="3" fontId="4" fillId="2" borderId="24" xfId="2" applyNumberFormat="1" applyFont="1" applyFill="1" applyBorder="1" applyAlignment="1">
      <alignment vertical="center"/>
    </xf>
    <xf numFmtId="3" fontId="4" fillId="2" borderId="10" xfId="2" applyNumberFormat="1" applyFont="1" applyFill="1" applyBorder="1" applyAlignment="1">
      <alignment vertical="center"/>
    </xf>
    <xf numFmtId="3" fontId="4" fillId="2" borderId="25" xfId="2" applyNumberFormat="1" applyFont="1" applyFill="1" applyBorder="1" applyAlignment="1">
      <alignment vertical="center"/>
    </xf>
    <xf numFmtId="3" fontId="4" fillId="2" borderId="27" xfId="2" applyNumberFormat="1" applyFont="1" applyFill="1" applyBorder="1" applyAlignment="1">
      <alignment horizontal="right" vertical="center"/>
    </xf>
    <xf numFmtId="165" fontId="9" fillId="2" borderId="29" xfId="2" applyNumberFormat="1" applyFont="1" applyFill="1" applyBorder="1" applyAlignment="1">
      <alignment horizontal="center" vertical="center"/>
    </xf>
    <xf numFmtId="164" fontId="14" fillId="2" borderId="0" xfId="2" applyNumberFormat="1" applyFont="1" applyFill="1"/>
    <xf numFmtId="0" fontId="14" fillId="2" borderId="0" xfId="2" applyFont="1" applyFill="1" applyAlignment="1">
      <alignment vertical="center"/>
    </xf>
    <xf numFmtId="3" fontId="14" fillId="2" borderId="0" xfId="2" applyNumberFormat="1" applyFont="1" applyFill="1"/>
    <xf numFmtId="164" fontId="6" fillId="2" borderId="28" xfId="2" applyNumberFormat="1" applyFont="1" applyFill="1" applyBorder="1" applyAlignment="1">
      <alignment horizontal="center" vertical="center" wrapText="1"/>
    </xf>
    <xf numFmtId="164" fontId="6" fillId="2" borderId="46" xfId="2" applyNumberFormat="1" applyFont="1" applyFill="1" applyBorder="1" applyAlignment="1">
      <alignment horizontal="center" vertical="center" wrapText="1"/>
    </xf>
    <xf numFmtId="0" fontId="6" fillId="2" borderId="29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 wrapText="1"/>
    </xf>
    <xf numFmtId="0" fontId="7" fillId="2" borderId="31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7" fillId="2" borderId="47" xfId="2" applyFont="1" applyFill="1" applyBorder="1" applyAlignment="1">
      <alignment horizontal="center" vertical="center" wrapText="1"/>
    </xf>
    <xf numFmtId="0" fontId="6" fillId="2" borderId="30" xfId="2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horizontal="center"/>
    </xf>
    <xf numFmtId="164" fontId="6" fillId="2" borderId="1" xfId="2" applyNumberFormat="1" applyFont="1" applyFill="1" applyBorder="1" applyAlignment="1">
      <alignment horizontal="center" vertical="center" wrapText="1"/>
    </xf>
    <xf numFmtId="164" fontId="6" fillId="2" borderId="8" xfId="2" applyNumberFormat="1" applyFont="1" applyFill="1" applyBorder="1" applyAlignment="1">
      <alignment horizontal="center" vertical="center" wrapText="1"/>
    </xf>
    <xf numFmtId="164" fontId="6" fillId="2" borderId="2" xfId="2" applyNumberFormat="1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164" fontId="6" fillId="2" borderId="34" xfId="2" applyNumberFormat="1" applyFont="1" applyFill="1" applyBorder="1" applyAlignment="1">
      <alignment horizontal="center" vertical="center" wrapText="1"/>
    </xf>
    <xf numFmtId="164" fontId="6" fillId="2" borderId="14" xfId="2" applyNumberFormat="1" applyFont="1" applyFill="1" applyBorder="1" applyAlignment="1">
      <alignment horizontal="center" vertical="center" wrapText="1"/>
    </xf>
    <xf numFmtId="164" fontId="6" fillId="2" borderId="35" xfId="2" applyNumberFormat="1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 wrapText="1"/>
    </xf>
    <xf numFmtId="0" fontId="6" fillId="2" borderId="35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7" fillId="2" borderId="39" xfId="2" applyFont="1" applyFill="1" applyBorder="1" applyAlignment="1">
      <alignment horizontal="center" vertical="center" wrapText="1"/>
    </xf>
  </cellXfs>
  <cellStyles count="13">
    <cellStyle name="Hiperhivatkozás" xfId="3"/>
    <cellStyle name="Már látott hiperhivatkozás" xfId="4"/>
    <cellStyle name="Normál" xfId="0" builtinId="0"/>
    <cellStyle name="Normál 10" xfId="5"/>
    <cellStyle name="Normál 11" xfId="6"/>
    <cellStyle name="Normál 2" xfId="2"/>
    <cellStyle name="Normál 3" xfId="1"/>
    <cellStyle name="Normál 4" xfId="7"/>
    <cellStyle name="Normál 5" xfId="8"/>
    <cellStyle name="Normál 6" xfId="9"/>
    <cellStyle name="Normál 7" xfId="10"/>
    <cellStyle name="Normál 8" xfId="11"/>
    <cellStyle name="Normá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zoomScaleSheetLayoutView="100" workbookViewId="0">
      <selection sqref="A1:I1"/>
    </sheetView>
  </sheetViews>
  <sheetFormatPr defaultRowHeight="15.75" x14ac:dyDescent="0.25"/>
  <cols>
    <col min="1" max="1" width="9.140625" style="2"/>
    <col min="2" max="2" width="12" style="69" customWidth="1"/>
    <col min="3" max="3" width="69.7109375" style="2" customWidth="1"/>
    <col min="4" max="4" width="7.42578125" style="2" bestFit="1" customWidth="1"/>
    <col min="5" max="7" width="12.140625" style="2" bestFit="1" customWidth="1"/>
    <col min="8" max="8" width="12.140625" style="39" customWidth="1"/>
    <col min="9" max="9" width="12.140625" style="2" customWidth="1"/>
    <col min="10" max="16384" width="9.140625" style="2"/>
  </cols>
  <sheetData>
    <row r="1" spans="1:9" s="1" customFormat="1" x14ac:dyDescent="0.25">
      <c r="A1" s="109" t="s">
        <v>130</v>
      </c>
      <c r="B1" s="109"/>
      <c r="C1" s="109"/>
      <c r="D1" s="109"/>
      <c r="E1" s="109"/>
      <c r="F1" s="109"/>
      <c r="G1" s="109"/>
      <c r="H1" s="109"/>
      <c r="I1" s="109"/>
    </row>
    <row r="2" spans="1:9" s="1" customFormat="1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</row>
    <row r="3" spans="1:9" x14ac:dyDescent="0.25">
      <c r="A3" s="110" t="s">
        <v>128</v>
      </c>
      <c r="B3" s="110"/>
      <c r="C3" s="110"/>
      <c r="D3" s="110"/>
      <c r="E3" s="110"/>
      <c r="F3" s="110"/>
      <c r="G3" s="110"/>
      <c r="H3" s="110"/>
      <c r="I3" s="110"/>
    </row>
    <row r="5" spans="1:9" ht="15.95" customHeight="1" thickBot="1" x14ac:dyDescent="0.3">
      <c r="B5" s="3"/>
      <c r="C5" s="4"/>
      <c r="D5" s="4"/>
      <c r="E5" s="4"/>
      <c r="F5" s="5"/>
      <c r="G5" s="5"/>
      <c r="H5" s="5"/>
      <c r="I5" s="6" t="s">
        <v>1</v>
      </c>
    </row>
    <row r="6" spans="1:9" ht="35.1" customHeight="1" x14ac:dyDescent="0.25">
      <c r="A6" s="111" t="s">
        <v>2</v>
      </c>
      <c r="B6" s="113" t="s">
        <v>3</v>
      </c>
      <c r="C6" s="115" t="s">
        <v>4</v>
      </c>
      <c r="D6" s="117" t="s">
        <v>5</v>
      </c>
      <c r="E6" s="7" t="s">
        <v>6</v>
      </c>
      <c r="F6" s="7" t="s">
        <v>7</v>
      </c>
      <c r="G6" s="119" t="s">
        <v>8</v>
      </c>
      <c r="H6" s="121" t="s">
        <v>9</v>
      </c>
      <c r="I6" s="123" t="s">
        <v>10</v>
      </c>
    </row>
    <row r="7" spans="1:9" ht="15.75" customHeight="1" thickBot="1" x14ac:dyDescent="0.3">
      <c r="A7" s="112"/>
      <c r="B7" s="114"/>
      <c r="C7" s="116"/>
      <c r="D7" s="118"/>
      <c r="E7" s="8" t="s">
        <v>11</v>
      </c>
      <c r="F7" s="8" t="s">
        <v>12</v>
      </c>
      <c r="G7" s="120"/>
      <c r="H7" s="122"/>
      <c r="I7" s="124"/>
    </row>
    <row r="8" spans="1:9" ht="15.75" customHeight="1" thickBot="1" x14ac:dyDescent="0.3">
      <c r="A8" s="101" t="s">
        <v>119</v>
      </c>
      <c r="B8" s="102" t="s">
        <v>120</v>
      </c>
      <c r="C8" s="103" t="s">
        <v>121</v>
      </c>
      <c r="D8" s="104" t="s">
        <v>122</v>
      </c>
      <c r="E8" s="108" t="s">
        <v>123</v>
      </c>
      <c r="F8" s="108" t="s">
        <v>124</v>
      </c>
      <c r="G8" s="105" t="s">
        <v>125</v>
      </c>
      <c r="H8" s="106" t="s">
        <v>126</v>
      </c>
      <c r="I8" s="107" t="s">
        <v>127</v>
      </c>
    </row>
    <row r="9" spans="1:9" ht="19.5" customHeight="1" x14ac:dyDescent="0.25">
      <c r="A9" s="9">
        <v>1</v>
      </c>
      <c r="B9" s="10" t="s">
        <v>13</v>
      </c>
      <c r="C9" s="11" t="s">
        <v>14</v>
      </c>
      <c r="D9" s="12" t="s">
        <v>15</v>
      </c>
      <c r="E9" s="13">
        <v>34026000</v>
      </c>
      <c r="F9" s="14">
        <v>9963600</v>
      </c>
      <c r="G9" s="15">
        <f t="shared" ref="G9:G15" si="0">+E9+F9</f>
        <v>43989600</v>
      </c>
      <c r="H9" s="16">
        <f>I9-G9</f>
        <v>0</v>
      </c>
      <c r="I9" s="17">
        <v>43989600</v>
      </c>
    </row>
    <row r="10" spans="1:9" ht="19.5" customHeight="1" x14ac:dyDescent="0.25">
      <c r="A10" s="18">
        <v>2</v>
      </c>
      <c r="B10" s="19">
        <v>3</v>
      </c>
      <c r="C10" s="20" t="s">
        <v>16</v>
      </c>
      <c r="D10" s="21" t="s">
        <v>17</v>
      </c>
      <c r="E10" s="22">
        <v>1870000</v>
      </c>
      <c r="F10" s="23">
        <v>480000</v>
      </c>
      <c r="G10" s="24">
        <f t="shared" si="0"/>
        <v>2350000</v>
      </c>
      <c r="H10" s="25">
        <f t="shared" ref="H10:H64" si="1">I10-G10</f>
        <v>0</v>
      </c>
      <c r="I10" s="26">
        <v>2350000</v>
      </c>
    </row>
    <row r="11" spans="1:9" ht="19.5" customHeight="1" x14ac:dyDescent="0.25">
      <c r="A11" s="18">
        <v>3</v>
      </c>
      <c r="B11" s="19">
        <v>4</v>
      </c>
      <c r="C11" s="20" t="s">
        <v>18</v>
      </c>
      <c r="D11" s="27" t="s">
        <v>19</v>
      </c>
      <c r="E11" s="22">
        <v>1666800</v>
      </c>
      <c r="F11" s="23">
        <v>0</v>
      </c>
      <c r="G11" s="24">
        <f t="shared" si="0"/>
        <v>1666800</v>
      </c>
      <c r="H11" s="25">
        <f t="shared" si="1"/>
        <v>0</v>
      </c>
      <c r="I11" s="26">
        <v>1666800</v>
      </c>
    </row>
    <row r="12" spans="1:9" ht="19.5" customHeight="1" x14ac:dyDescent="0.25">
      <c r="A12" s="18">
        <v>4</v>
      </c>
      <c r="B12" s="19" t="s">
        <v>20</v>
      </c>
      <c r="C12" s="28" t="s">
        <v>21</v>
      </c>
      <c r="D12" s="21" t="s">
        <v>22</v>
      </c>
      <c r="E12" s="22">
        <f>200000*13</f>
        <v>2600000</v>
      </c>
      <c r="F12" s="23">
        <f>200000*4</f>
        <v>800000</v>
      </c>
      <c r="G12" s="24">
        <f t="shared" si="0"/>
        <v>3400000</v>
      </c>
      <c r="H12" s="25">
        <f t="shared" si="1"/>
        <v>0</v>
      </c>
      <c r="I12" s="26">
        <v>3400000</v>
      </c>
    </row>
    <row r="13" spans="1:9" ht="19.5" customHeight="1" x14ac:dyDescent="0.25">
      <c r="A13" s="18">
        <v>5</v>
      </c>
      <c r="B13" s="19" t="s">
        <v>23</v>
      </c>
      <c r="C13" s="28" t="s">
        <v>24</v>
      </c>
      <c r="D13" s="21" t="s">
        <v>25</v>
      </c>
      <c r="E13" s="22">
        <v>200000</v>
      </c>
      <c r="F13" s="23">
        <v>250000</v>
      </c>
      <c r="G13" s="24">
        <f t="shared" si="0"/>
        <v>450000</v>
      </c>
      <c r="H13" s="25">
        <f t="shared" si="1"/>
        <v>0</v>
      </c>
      <c r="I13" s="26">
        <v>450000</v>
      </c>
    </row>
    <row r="14" spans="1:9" ht="19.5" customHeight="1" x14ac:dyDescent="0.25">
      <c r="A14" s="18">
        <v>6</v>
      </c>
      <c r="B14" s="19" t="s">
        <v>26</v>
      </c>
      <c r="C14" s="28" t="s">
        <v>27</v>
      </c>
      <c r="D14" s="21" t="s">
        <v>28</v>
      </c>
      <c r="E14" s="22">
        <f>13*12000+5*50000</f>
        <v>406000</v>
      </c>
      <c r="F14" s="23">
        <f>4*12000+3*50000</f>
        <v>198000</v>
      </c>
      <c r="G14" s="24">
        <f t="shared" si="0"/>
        <v>604000</v>
      </c>
      <c r="H14" s="25">
        <f t="shared" si="1"/>
        <v>0</v>
      </c>
      <c r="I14" s="26">
        <v>604000</v>
      </c>
    </row>
    <row r="15" spans="1:9" s="29" customFormat="1" ht="19.5" customHeight="1" x14ac:dyDescent="0.25">
      <c r="A15" s="18">
        <v>7</v>
      </c>
      <c r="B15" s="19" t="s">
        <v>29</v>
      </c>
      <c r="C15" s="28" t="s">
        <v>30</v>
      </c>
      <c r="D15" s="21" t="s">
        <v>31</v>
      </c>
      <c r="E15" s="22">
        <f>238800+50000+500000</f>
        <v>788800</v>
      </c>
      <c r="F15" s="23">
        <f>481200+50000+200000</f>
        <v>731200</v>
      </c>
      <c r="G15" s="24">
        <f t="shared" si="0"/>
        <v>1520000</v>
      </c>
      <c r="H15" s="25">
        <f t="shared" si="1"/>
        <v>0</v>
      </c>
      <c r="I15" s="26">
        <v>1520000</v>
      </c>
    </row>
    <row r="16" spans="1:9" s="29" customFormat="1" ht="19.5" customHeight="1" x14ac:dyDescent="0.25">
      <c r="A16" s="30">
        <v>8</v>
      </c>
      <c r="B16" s="31">
        <v>15</v>
      </c>
      <c r="C16" s="32" t="s">
        <v>32</v>
      </c>
      <c r="D16" s="33" t="s">
        <v>33</v>
      </c>
      <c r="E16" s="34">
        <f>SUM(E9:E15)</f>
        <v>41557600</v>
      </c>
      <c r="F16" s="35">
        <f t="shared" ref="F16:I16" si="2">SUM(F9:F15)</f>
        <v>12422800</v>
      </c>
      <c r="G16" s="36">
        <f t="shared" si="2"/>
        <v>53980400</v>
      </c>
      <c r="H16" s="37">
        <f t="shared" si="2"/>
        <v>0</v>
      </c>
      <c r="I16" s="38">
        <f t="shared" si="2"/>
        <v>53980400</v>
      </c>
    </row>
    <row r="17" spans="1:9" ht="19.5" customHeight="1" x14ac:dyDescent="0.25">
      <c r="A17" s="30">
        <v>9</v>
      </c>
      <c r="B17" s="31">
        <v>20</v>
      </c>
      <c r="C17" s="32" t="s">
        <v>34</v>
      </c>
      <c r="D17" s="33" t="s">
        <v>35</v>
      </c>
      <c r="E17" s="34">
        <f>E16</f>
        <v>41557600</v>
      </c>
      <c r="F17" s="35">
        <f t="shared" ref="F17:I17" si="3">F16</f>
        <v>12422800</v>
      </c>
      <c r="G17" s="36">
        <f t="shared" si="3"/>
        <v>53980400</v>
      </c>
      <c r="H17" s="37">
        <f t="shared" si="3"/>
        <v>0</v>
      </c>
      <c r="I17" s="38">
        <f t="shared" si="3"/>
        <v>53980400</v>
      </c>
    </row>
    <row r="18" spans="1:9" s="39" customFormat="1" ht="38.25" customHeight="1" x14ac:dyDescent="0.25">
      <c r="A18" s="30">
        <v>10</v>
      </c>
      <c r="B18" s="31">
        <v>21</v>
      </c>
      <c r="C18" s="32" t="s">
        <v>36</v>
      </c>
      <c r="D18" s="33" t="s">
        <v>37</v>
      </c>
      <c r="E18" s="34">
        <f>SUM(E19:E21)</f>
        <v>9532376</v>
      </c>
      <c r="F18" s="35">
        <f t="shared" ref="F18:I18" si="4">SUM(F19:F21)</f>
        <v>2908216</v>
      </c>
      <c r="G18" s="36">
        <f t="shared" si="4"/>
        <v>12440592</v>
      </c>
      <c r="H18" s="37">
        <f t="shared" si="4"/>
        <v>0</v>
      </c>
      <c r="I18" s="38">
        <f t="shared" si="4"/>
        <v>12440592</v>
      </c>
    </row>
    <row r="19" spans="1:9" s="48" customFormat="1" ht="19.5" customHeight="1" x14ac:dyDescent="0.25">
      <c r="A19" s="18">
        <v>11</v>
      </c>
      <c r="B19" s="40">
        <v>22</v>
      </c>
      <c r="C19" s="41" t="s">
        <v>38</v>
      </c>
      <c r="D19" s="42"/>
      <c r="E19" s="43">
        <v>8642656</v>
      </c>
      <c r="F19" s="44">
        <v>2634456</v>
      </c>
      <c r="G19" s="45">
        <f>+E19+F19</f>
        <v>11277112</v>
      </c>
      <c r="H19" s="46">
        <f t="shared" si="1"/>
        <v>0</v>
      </c>
      <c r="I19" s="47">
        <v>11277112</v>
      </c>
    </row>
    <row r="20" spans="1:9" s="48" customFormat="1" ht="19.5" customHeight="1" x14ac:dyDescent="0.25">
      <c r="A20" s="18">
        <v>12</v>
      </c>
      <c r="B20" s="40">
        <v>25</v>
      </c>
      <c r="C20" s="41" t="s">
        <v>39</v>
      </c>
      <c r="D20" s="42"/>
      <c r="E20" s="43">
        <v>429520</v>
      </c>
      <c r="F20" s="44">
        <v>132160</v>
      </c>
      <c r="G20" s="45">
        <f>+E20+F20</f>
        <v>561680</v>
      </c>
      <c r="H20" s="46">
        <f t="shared" si="1"/>
        <v>0</v>
      </c>
      <c r="I20" s="47">
        <v>561680</v>
      </c>
    </row>
    <row r="21" spans="1:9" s="48" customFormat="1" ht="19.5" customHeight="1" x14ac:dyDescent="0.25">
      <c r="A21" s="18">
        <v>13</v>
      </c>
      <c r="B21" s="40">
        <v>28</v>
      </c>
      <c r="C21" s="41" t="s">
        <v>40</v>
      </c>
      <c r="D21" s="42"/>
      <c r="E21" s="43">
        <v>460200</v>
      </c>
      <c r="F21" s="44">
        <v>141600</v>
      </c>
      <c r="G21" s="45">
        <f>+E21+F21</f>
        <v>601800</v>
      </c>
      <c r="H21" s="46">
        <f t="shared" si="1"/>
        <v>0</v>
      </c>
      <c r="I21" s="47">
        <v>601800</v>
      </c>
    </row>
    <row r="22" spans="1:9" ht="19.5" customHeight="1" x14ac:dyDescent="0.25">
      <c r="A22" s="18">
        <v>14</v>
      </c>
      <c r="B22" s="19">
        <v>29</v>
      </c>
      <c r="C22" s="28" t="s">
        <v>41</v>
      </c>
      <c r="D22" s="21" t="s">
        <v>42</v>
      </c>
      <c r="E22" s="22">
        <f>SUM(E23:E26)</f>
        <v>355000</v>
      </c>
      <c r="F22" s="23">
        <f t="shared" ref="F22:I22" si="5">SUM(F23:F26)</f>
        <v>40000</v>
      </c>
      <c r="G22" s="24">
        <f t="shared" si="5"/>
        <v>395000</v>
      </c>
      <c r="H22" s="25">
        <f t="shared" si="5"/>
        <v>0</v>
      </c>
      <c r="I22" s="26">
        <f t="shared" si="5"/>
        <v>395000</v>
      </c>
    </row>
    <row r="23" spans="1:9" ht="19.5" customHeight="1" x14ac:dyDescent="0.25">
      <c r="A23" s="18">
        <v>15</v>
      </c>
      <c r="B23" s="49" t="s">
        <v>43</v>
      </c>
      <c r="C23" s="41" t="s">
        <v>44</v>
      </c>
      <c r="D23" s="42"/>
      <c r="E23" s="43">
        <v>40000</v>
      </c>
      <c r="F23" s="44">
        <v>40000</v>
      </c>
      <c r="G23" s="45">
        <f>+E23+F23</f>
        <v>80000</v>
      </c>
      <c r="H23" s="46">
        <f t="shared" si="1"/>
        <v>0</v>
      </c>
      <c r="I23" s="47">
        <v>80000</v>
      </c>
    </row>
    <row r="24" spans="1:9" ht="19.5" customHeight="1" x14ac:dyDescent="0.25">
      <c r="A24" s="18">
        <v>16</v>
      </c>
      <c r="B24" s="49" t="s">
        <v>43</v>
      </c>
      <c r="C24" s="41" t="s">
        <v>45</v>
      </c>
      <c r="D24" s="42"/>
      <c r="E24" s="43">
        <v>30000</v>
      </c>
      <c r="F24" s="44">
        <v>0</v>
      </c>
      <c r="G24" s="45">
        <f>+E24+F24</f>
        <v>30000</v>
      </c>
      <c r="H24" s="46">
        <f t="shared" si="1"/>
        <v>0</v>
      </c>
      <c r="I24" s="47">
        <v>30000</v>
      </c>
    </row>
    <row r="25" spans="1:9" ht="19.5" customHeight="1" x14ac:dyDescent="0.25">
      <c r="A25" s="18">
        <v>17</v>
      </c>
      <c r="B25" s="49" t="s">
        <v>43</v>
      </c>
      <c r="C25" s="41" t="s">
        <v>46</v>
      </c>
      <c r="D25" s="42"/>
      <c r="E25" s="43">
        <v>35000</v>
      </c>
      <c r="F25" s="44">
        <v>0</v>
      </c>
      <c r="G25" s="45">
        <f>+E25+F25</f>
        <v>35000</v>
      </c>
      <c r="H25" s="46">
        <f t="shared" si="1"/>
        <v>0</v>
      </c>
      <c r="I25" s="47">
        <v>35000</v>
      </c>
    </row>
    <row r="26" spans="1:9" ht="19.5" customHeight="1" x14ac:dyDescent="0.25">
      <c r="A26" s="18">
        <v>18</v>
      </c>
      <c r="B26" s="49" t="s">
        <v>43</v>
      </c>
      <c r="C26" s="41" t="s">
        <v>47</v>
      </c>
      <c r="D26" s="42"/>
      <c r="E26" s="43">
        <v>250000</v>
      </c>
      <c r="F26" s="44">
        <v>0</v>
      </c>
      <c r="G26" s="45">
        <f>+E26+F26</f>
        <v>250000</v>
      </c>
      <c r="H26" s="46">
        <f t="shared" si="1"/>
        <v>0</v>
      </c>
      <c r="I26" s="47">
        <v>250000</v>
      </c>
    </row>
    <row r="27" spans="1:9" ht="19.5" customHeight="1" x14ac:dyDescent="0.25">
      <c r="A27" s="18">
        <v>19</v>
      </c>
      <c r="B27" s="19">
        <v>30</v>
      </c>
      <c r="C27" s="28" t="s">
        <v>48</v>
      </c>
      <c r="D27" s="21" t="s">
        <v>49</v>
      </c>
      <c r="E27" s="22">
        <f>SUM(E28:E34)</f>
        <v>1530000</v>
      </c>
      <c r="F27" s="23">
        <f t="shared" ref="F27:I27" si="6">SUM(F28:F34)</f>
        <v>400000</v>
      </c>
      <c r="G27" s="24">
        <f t="shared" si="6"/>
        <v>1930000</v>
      </c>
      <c r="H27" s="25">
        <f t="shared" si="6"/>
        <v>0</v>
      </c>
      <c r="I27" s="26">
        <f t="shared" si="6"/>
        <v>1930000</v>
      </c>
    </row>
    <row r="28" spans="1:9" ht="19.5" customHeight="1" x14ac:dyDescent="0.25">
      <c r="A28" s="18">
        <v>20</v>
      </c>
      <c r="B28" s="49" t="s">
        <v>43</v>
      </c>
      <c r="C28" s="41" t="s">
        <v>50</v>
      </c>
      <c r="D28" s="42"/>
      <c r="E28" s="43">
        <v>50000</v>
      </c>
      <c r="F28" s="44">
        <v>0</v>
      </c>
      <c r="G28" s="45">
        <f t="shared" ref="G28:G34" si="7">+E28+F28</f>
        <v>50000</v>
      </c>
      <c r="H28" s="46">
        <f t="shared" si="1"/>
        <v>0</v>
      </c>
      <c r="I28" s="47">
        <v>50000</v>
      </c>
    </row>
    <row r="29" spans="1:9" ht="19.5" customHeight="1" x14ac:dyDescent="0.25">
      <c r="A29" s="18">
        <v>21</v>
      </c>
      <c r="B29" s="49" t="s">
        <v>43</v>
      </c>
      <c r="C29" s="41" t="s">
        <v>51</v>
      </c>
      <c r="D29" s="42"/>
      <c r="E29" s="43">
        <v>1000000</v>
      </c>
      <c r="F29" s="44">
        <v>300000</v>
      </c>
      <c r="G29" s="45">
        <f t="shared" si="7"/>
        <v>1300000</v>
      </c>
      <c r="H29" s="46">
        <f t="shared" si="1"/>
        <v>0</v>
      </c>
      <c r="I29" s="47">
        <v>1300000</v>
      </c>
    </row>
    <row r="30" spans="1:9" ht="19.5" customHeight="1" x14ac:dyDescent="0.25">
      <c r="A30" s="18">
        <v>22</v>
      </c>
      <c r="B30" s="49" t="s">
        <v>43</v>
      </c>
      <c r="C30" s="41" t="s">
        <v>52</v>
      </c>
      <c r="D30" s="42"/>
      <c r="E30" s="43">
        <v>30000</v>
      </c>
      <c r="F30" s="44">
        <v>0</v>
      </c>
      <c r="G30" s="45">
        <f t="shared" si="7"/>
        <v>30000</v>
      </c>
      <c r="H30" s="46">
        <f t="shared" si="1"/>
        <v>0</v>
      </c>
      <c r="I30" s="47">
        <v>30000</v>
      </c>
    </row>
    <row r="31" spans="1:9" ht="19.5" customHeight="1" x14ac:dyDescent="0.25">
      <c r="A31" s="18">
        <v>23</v>
      </c>
      <c r="B31" s="49" t="s">
        <v>43</v>
      </c>
      <c r="C31" s="41" t="s">
        <v>53</v>
      </c>
      <c r="D31" s="42"/>
      <c r="E31" s="43">
        <v>150000</v>
      </c>
      <c r="F31" s="44">
        <v>50000</v>
      </c>
      <c r="G31" s="45">
        <f t="shared" si="7"/>
        <v>200000</v>
      </c>
      <c r="H31" s="46">
        <f t="shared" si="1"/>
        <v>0</v>
      </c>
      <c r="I31" s="47">
        <v>200000</v>
      </c>
    </row>
    <row r="32" spans="1:9" ht="19.5" customHeight="1" x14ac:dyDescent="0.25">
      <c r="A32" s="18">
        <v>24</v>
      </c>
      <c r="B32" s="49" t="s">
        <v>43</v>
      </c>
      <c r="C32" s="41" t="s">
        <v>54</v>
      </c>
      <c r="D32" s="42"/>
      <c r="E32" s="43">
        <v>100000</v>
      </c>
      <c r="F32" s="44">
        <v>0</v>
      </c>
      <c r="G32" s="45">
        <f t="shared" si="7"/>
        <v>100000</v>
      </c>
      <c r="H32" s="46">
        <f t="shared" si="1"/>
        <v>0</v>
      </c>
      <c r="I32" s="47">
        <v>100000</v>
      </c>
    </row>
    <row r="33" spans="1:9" ht="19.5" customHeight="1" x14ac:dyDescent="0.25">
      <c r="A33" s="18">
        <v>25</v>
      </c>
      <c r="B33" s="49" t="s">
        <v>43</v>
      </c>
      <c r="C33" s="41" t="s">
        <v>55</v>
      </c>
      <c r="D33" s="42"/>
      <c r="E33" s="43">
        <v>100000</v>
      </c>
      <c r="F33" s="44">
        <v>0</v>
      </c>
      <c r="G33" s="45">
        <f t="shared" si="7"/>
        <v>100000</v>
      </c>
      <c r="H33" s="46">
        <f t="shared" si="1"/>
        <v>0</v>
      </c>
      <c r="I33" s="47">
        <v>100000</v>
      </c>
    </row>
    <row r="34" spans="1:9" ht="19.5" customHeight="1" x14ac:dyDescent="0.25">
      <c r="A34" s="18">
        <v>26</v>
      </c>
      <c r="B34" s="49" t="s">
        <v>43</v>
      </c>
      <c r="C34" s="41" t="s">
        <v>56</v>
      </c>
      <c r="D34" s="42"/>
      <c r="E34" s="43">
        <v>100000</v>
      </c>
      <c r="F34" s="44">
        <v>50000</v>
      </c>
      <c r="G34" s="45">
        <f t="shared" si="7"/>
        <v>150000</v>
      </c>
      <c r="H34" s="46">
        <f t="shared" si="1"/>
        <v>0</v>
      </c>
      <c r="I34" s="47">
        <v>150000</v>
      </c>
    </row>
    <row r="35" spans="1:9" ht="19.5" customHeight="1" x14ac:dyDescent="0.25">
      <c r="A35" s="30">
        <v>27</v>
      </c>
      <c r="B35" s="31">
        <v>32</v>
      </c>
      <c r="C35" s="32" t="s">
        <v>57</v>
      </c>
      <c r="D35" s="33" t="s">
        <v>58</v>
      </c>
      <c r="E35" s="34">
        <f>+E22+E27</f>
        <v>1885000</v>
      </c>
      <c r="F35" s="35">
        <f t="shared" ref="F35:I35" si="8">+F22+F27</f>
        <v>440000</v>
      </c>
      <c r="G35" s="36">
        <f t="shared" si="8"/>
        <v>2325000</v>
      </c>
      <c r="H35" s="37">
        <f t="shared" si="8"/>
        <v>0</v>
      </c>
      <c r="I35" s="38">
        <f t="shared" si="8"/>
        <v>2325000</v>
      </c>
    </row>
    <row r="36" spans="1:9" ht="19.5" customHeight="1" x14ac:dyDescent="0.25">
      <c r="A36" s="18">
        <v>28</v>
      </c>
      <c r="B36" s="19">
        <v>33</v>
      </c>
      <c r="C36" s="28" t="s">
        <v>59</v>
      </c>
      <c r="D36" s="21" t="s">
        <v>60</v>
      </c>
      <c r="E36" s="22">
        <f>SUM(E37:E38)</f>
        <v>400000</v>
      </c>
      <c r="F36" s="23">
        <f t="shared" ref="F36:I36" si="9">SUM(F37:F38)</f>
        <v>400000</v>
      </c>
      <c r="G36" s="24">
        <f t="shared" si="9"/>
        <v>800000</v>
      </c>
      <c r="H36" s="25">
        <f t="shared" si="9"/>
        <v>1521716</v>
      </c>
      <c r="I36" s="26">
        <f t="shared" si="9"/>
        <v>2321716</v>
      </c>
    </row>
    <row r="37" spans="1:9" ht="19.5" customHeight="1" x14ac:dyDescent="0.25">
      <c r="A37" s="18">
        <v>29</v>
      </c>
      <c r="B37" s="49" t="s">
        <v>43</v>
      </c>
      <c r="C37" s="41" t="s">
        <v>61</v>
      </c>
      <c r="D37" s="42"/>
      <c r="E37" s="43">
        <v>400000</v>
      </c>
      <c r="F37" s="44">
        <v>400000</v>
      </c>
      <c r="G37" s="45">
        <f>+E37+F37</f>
        <v>800000</v>
      </c>
      <c r="H37" s="46">
        <f t="shared" si="1"/>
        <v>1521716</v>
      </c>
      <c r="I37" s="47">
        <v>2321716</v>
      </c>
    </row>
    <row r="38" spans="1:9" ht="19.5" customHeight="1" x14ac:dyDescent="0.25">
      <c r="A38" s="18">
        <v>30</v>
      </c>
      <c r="B38" s="49" t="s">
        <v>43</v>
      </c>
      <c r="C38" s="41" t="s">
        <v>62</v>
      </c>
      <c r="D38" s="42"/>
      <c r="E38" s="43">
        <v>0</v>
      </c>
      <c r="F38" s="44">
        <v>0</v>
      </c>
      <c r="G38" s="45">
        <f>+E38+F38</f>
        <v>0</v>
      </c>
      <c r="H38" s="46">
        <f t="shared" si="1"/>
        <v>0</v>
      </c>
      <c r="I38" s="47">
        <v>0</v>
      </c>
    </row>
    <row r="39" spans="1:9" ht="19.5" customHeight="1" x14ac:dyDescent="0.25">
      <c r="A39" s="18">
        <v>31</v>
      </c>
      <c r="B39" s="19">
        <v>34</v>
      </c>
      <c r="C39" s="28" t="s">
        <v>63</v>
      </c>
      <c r="D39" s="21" t="s">
        <v>64</v>
      </c>
      <c r="E39" s="22">
        <f>+E40</f>
        <v>700000</v>
      </c>
      <c r="F39" s="23">
        <f t="shared" ref="F39:I39" si="10">+F40</f>
        <v>100000</v>
      </c>
      <c r="G39" s="24">
        <f t="shared" si="10"/>
        <v>800000</v>
      </c>
      <c r="H39" s="25">
        <f t="shared" si="10"/>
        <v>0</v>
      </c>
      <c r="I39" s="26">
        <f t="shared" si="10"/>
        <v>800000</v>
      </c>
    </row>
    <row r="40" spans="1:9" ht="19.5" customHeight="1" x14ac:dyDescent="0.25">
      <c r="A40" s="18">
        <v>32</v>
      </c>
      <c r="B40" s="49" t="s">
        <v>43</v>
      </c>
      <c r="C40" s="41" t="s">
        <v>65</v>
      </c>
      <c r="D40" s="42"/>
      <c r="E40" s="43">
        <v>700000</v>
      </c>
      <c r="F40" s="44">
        <v>100000</v>
      </c>
      <c r="G40" s="45">
        <f>+E40+F40</f>
        <v>800000</v>
      </c>
      <c r="H40" s="46">
        <f t="shared" si="1"/>
        <v>0</v>
      </c>
      <c r="I40" s="47">
        <v>800000</v>
      </c>
    </row>
    <row r="41" spans="1:9" ht="19.5" customHeight="1" x14ac:dyDescent="0.25">
      <c r="A41" s="30">
        <v>33</v>
      </c>
      <c r="B41" s="31">
        <v>35</v>
      </c>
      <c r="C41" s="32" t="s">
        <v>66</v>
      </c>
      <c r="D41" s="33" t="s">
        <v>67</v>
      </c>
      <c r="E41" s="34">
        <f>+E36+E39</f>
        <v>1100000</v>
      </c>
      <c r="F41" s="35">
        <f t="shared" ref="F41:I41" si="11">+F36+F39</f>
        <v>500000</v>
      </c>
      <c r="G41" s="36">
        <f t="shared" si="11"/>
        <v>1600000</v>
      </c>
      <c r="H41" s="37">
        <f t="shared" si="11"/>
        <v>1521716</v>
      </c>
      <c r="I41" s="38">
        <f t="shared" si="11"/>
        <v>3121716</v>
      </c>
    </row>
    <row r="42" spans="1:9" ht="19.5" customHeight="1" x14ac:dyDescent="0.25">
      <c r="A42" s="18">
        <v>34</v>
      </c>
      <c r="B42" s="19">
        <v>36</v>
      </c>
      <c r="C42" s="28" t="s">
        <v>68</v>
      </c>
      <c r="D42" s="21" t="s">
        <v>69</v>
      </c>
      <c r="E42" s="22">
        <f>SUM(E43:E46)</f>
        <v>970000</v>
      </c>
      <c r="F42" s="23">
        <f t="shared" ref="F42:I42" si="12">SUM(F43:F46)</f>
        <v>570000</v>
      </c>
      <c r="G42" s="24">
        <f t="shared" si="12"/>
        <v>1540000</v>
      </c>
      <c r="H42" s="25">
        <f t="shared" si="12"/>
        <v>0</v>
      </c>
      <c r="I42" s="26">
        <f t="shared" si="12"/>
        <v>1540000</v>
      </c>
    </row>
    <row r="43" spans="1:9" ht="19.5" customHeight="1" x14ac:dyDescent="0.25">
      <c r="A43" s="18">
        <v>35</v>
      </c>
      <c r="B43" s="49" t="s">
        <v>43</v>
      </c>
      <c r="C43" s="41" t="s">
        <v>70</v>
      </c>
      <c r="D43" s="42"/>
      <c r="E43" s="43">
        <v>400000</v>
      </c>
      <c r="F43" s="44">
        <v>300000</v>
      </c>
      <c r="G43" s="45">
        <f t="shared" ref="G43:G49" si="13">+E43+F43</f>
        <v>700000</v>
      </c>
      <c r="H43" s="46">
        <f t="shared" si="1"/>
        <v>0</v>
      </c>
      <c r="I43" s="47">
        <v>700000</v>
      </c>
    </row>
    <row r="44" spans="1:9" ht="19.5" customHeight="1" x14ac:dyDescent="0.25">
      <c r="A44" s="18">
        <v>36</v>
      </c>
      <c r="B44" s="49" t="s">
        <v>43</v>
      </c>
      <c r="C44" s="41" t="s">
        <v>71</v>
      </c>
      <c r="D44" s="42"/>
      <c r="E44" s="43">
        <v>450000</v>
      </c>
      <c r="F44" s="44">
        <v>100000</v>
      </c>
      <c r="G44" s="45">
        <f t="shared" si="13"/>
        <v>550000</v>
      </c>
      <c r="H44" s="46">
        <f t="shared" si="1"/>
        <v>0</v>
      </c>
      <c r="I44" s="47">
        <v>550000</v>
      </c>
    </row>
    <row r="45" spans="1:9" ht="19.5" customHeight="1" x14ac:dyDescent="0.25">
      <c r="A45" s="18">
        <v>37</v>
      </c>
      <c r="B45" s="49" t="s">
        <v>43</v>
      </c>
      <c r="C45" s="41" t="s">
        <v>72</v>
      </c>
      <c r="D45" s="42"/>
      <c r="E45" s="43">
        <v>120000</v>
      </c>
      <c r="F45" s="44">
        <v>50000</v>
      </c>
      <c r="G45" s="45">
        <f t="shared" si="13"/>
        <v>170000</v>
      </c>
      <c r="H45" s="46">
        <f t="shared" si="1"/>
        <v>0</v>
      </c>
      <c r="I45" s="47">
        <v>170000</v>
      </c>
    </row>
    <row r="46" spans="1:9" ht="19.5" customHeight="1" x14ac:dyDescent="0.25">
      <c r="A46" s="18">
        <v>38</v>
      </c>
      <c r="B46" s="49" t="s">
        <v>43</v>
      </c>
      <c r="C46" s="41" t="s">
        <v>73</v>
      </c>
      <c r="D46" s="42"/>
      <c r="E46" s="43">
        <v>0</v>
      </c>
      <c r="F46" s="44">
        <v>120000</v>
      </c>
      <c r="G46" s="45">
        <f t="shared" si="13"/>
        <v>120000</v>
      </c>
      <c r="H46" s="46">
        <f t="shared" si="1"/>
        <v>0</v>
      </c>
      <c r="I46" s="47">
        <v>120000</v>
      </c>
    </row>
    <row r="47" spans="1:9" ht="19.5" customHeight="1" x14ac:dyDescent="0.25">
      <c r="A47" s="18">
        <v>39</v>
      </c>
      <c r="B47" s="19">
        <v>37</v>
      </c>
      <c r="C47" s="28" t="s">
        <v>74</v>
      </c>
      <c r="D47" s="21" t="s">
        <v>75</v>
      </c>
      <c r="E47" s="22">
        <v>40000</v>
      </c>
      <c r="F47" s="23">
        <v>0</v>
      </c>
      <c r="G47" s="24">
        <f t="shared" si="13"/>
        <v>40000</v>
      </c>
      <c r="H47" s="25">
        <f t="shared" si="1"/>
        <v>0</v>
      </c>
      <c r="I47" s="26">
        <v>40000</v>
      </c>
    </row>
    <row r="48" spans="1:9" ht="19.5" customHeight="1" x14ac:dyDescent="0.25">
      <c r="A48" s="18">
        <v>40</v>
      </c>
      <c r="B48" s="19">
        <v>38</v>
      </c>
      <c r="C48" s="28" t="s">
        <v>76</v>
      </c>
      <c r="D48" s="21" t="s">
        <v>77</v>
      </c>
      <c r="E48" s="22">
        <v>350000</v>
      </c>
      <c r="F48" s="23">
        <v>0</v>
      </c>
      <c r="G48" s="24">
        <f t="shared" si="13"/>
        <v>350000</v>
      </c>
      <c r="H48" s="25">
        <f t="shared" si="1"/>
        <v>0</v>
      </c>
      <c r="I48" s="26">
        <v>350000</v>
      </c>
    </row>
    <row r="49" spans="1:9" ht="19.5" customHeight="1" x14ac:dyDescent="0.25">
      <c r="A49" s="18">
        <v>41</v>
      </c>
      <c r="B49" s="19">
        <v>40</v>
      </c>
      <c r="C49" s="28" t="s">
        <v>78</v>
      </c>
      <c r="D49" s="21" t="s">
        <v>79</v>
      </c>
      <c r="E49" s="22">
        <v>200000</v>
      </c>
      <c r="F49" s="23">
        <v>50000</v>
      </c>
      <c r="G49" s="24">
        <f t="shared" si="13"/>
        <v>250000</v>
      </c>
      <c r="H49" s="25">
        <f t="shared" si="1"/>
        <v>0</v>
      </c>
      <c r="I49" s="26">
        <v>250000</v>
      </c>
    </row>
    <row r="50" spans="1:9" ht="19.5" customHeight="1" x14ac:dyDescent="0.25">
      <c r="A50" s="18">
        <v>42</v>
      </c>
      <c r="B50" s="19">
        <v>43</v>
      </c>
      <c r="C50" s="20" t="s">
        <v>80</v>
      </c>
      <c r="D50" s="21" t="s">
        <v>81</v>
      </c>
      <c r="E50" s="22">
        <f>SUM(E51:E54)</f>
        <v>3205000</v>
      </c>
      <c r="F50" s="23">
        <f t="shared" ref="F50:I50" si="14">SUM(F51:F54)</f>
        <v>210000</v>
      </c>
      <c r="G50" s="24">
        <f t="shared" si="14"/>
        <v>3415000</v>
      </c>
      <c r="H50" s="25">
        <f t="shared" si="14"/>
        <v>0</v>
      </c>
      <c r="I50" s="26">
        <f t="shared" si="14"/>
        <v>3415000</v>
      </c>
    </row>
    <row r="51" spans="1:9" ht="19.5" customHeight="1" x14ac:dyDescent="0.25">
      <c r="A51" s="18">
        <v>43</v>
      </c>
      <c r="B51" s="49" t="s">
        <v>43</v>
      </c>
      <c r="C51" s="41" t="s">
        <v>82</v>
      </c>
      <c r="D51" s="42"/>
      <c r="E51" s="43">
        <v>55000</v>
      </c>
      <c r="F51" s="44">
        <v>30000</v>
      </c>
      <c r="G51" s="45">
        <f>+E51+F51</f>
        <v>85000</v>
      </c>
      <c r="H51" s="46">
        <f t="shared" si="1"/>
        <v>0</v>
      </c>
      <c r="I51" s="47">
        <v>85000</v>
      </c>
    </row>
    <row r="52" spans="1:9" ht="19.5" customHeight="1" x14ac:dyDescent="0.25">
      <c r="A52" s="18">
        <v>44</v>
      </c>
      <c r="B52" s="49" t="s">
        <v>43</v>
      </c>
      <c r="C52" s="41" t="s">
        <v>83</v>
      </c>
      <c r="D52" s="42"/>
      <c r="E52" s="43">
        <v>600000</v>
      </c>
      <c r="F52" s="44">
        <v>160000</v>
      </c>
      <c r="G52" s="45">
        <f>+E52+F52</f>
        <v>760000</v>
      </c>
      <c r="H52" s="46">
        <f t="shared" si="1"/>
        <v>0</v>
      </c>
      <c r="I52" s="47">
        <v>760000</v>
      </c>
    </row>
    <row r="53" spans="1:9" ht="19.5" customHeight="1" x14ac:dyDescent="0.25">
      <c r="A53" s="18">
        <v>45</v>
      </c>
      <c r="B53" s="49" t="s">
        <v>43</v>
      </c>
      <c r="C53" s="41" t="s">
        <v>84</v>
      </c>
      <c r="D53" s="42"/>
      <c r="E53" s="43">
        <v>150000</v>
      </c>
      <c r="F53" s="44">
        <v>10000</v>
      </c>
      <c r="G53" s="45">
        <f>+E53+F53</f>
        <v>160000</v>
      </c>
      <c r="H53" s="46">
        <f t="shared" si="1"/>
        <v>0</v>
      </c>
      <c r="I53" s="47">
        <v>160000</v>
      </c>
    </row>
    <row r="54" spans="1:9" ht="19.5" customHeight="1" x14ac:dyDescent="0.25">
      <c r="A54" s="18">
        <v>46</v>
      </c>
      <c r="B54" s="49" t="s">
        <v>43</v>
      </c>
      <c r="C54" s="41" t="s">
        <v>85</v>
      </c>
      <c r="D54" s="42"/>
      <c r="E54" s="43">
        <f>200000*12</f>
        <v>2400000</v>
      </c>
      <c r="F54" s="44">
        <v>10000</v>
      </c>
      <c r="G54" s="45">
        <f>+E54+F54</f>
        <v>2410000</v>
      </c>
      <c r="H54" s="46">
        <f t="shared" si="1"/>
        <v>0</v>
      </c>
      <c r="I54" s="47">
        <v>2410000</v>
      </c>
    </row>
    <row r="55" spans="1:9" ht="19.5" customHeight="1" x14ac:dyDescent="0.25">
      <c r="A55" s="18">
        <v>47</v>
      </c>
      <c r="B55" s="19">
        <v>44</v>
      </c>
      <c r="C55" s="28" t="s">
        <v>86</v>
      </c>
      <c r="D55" s="21" t="s">
        <v>87</v>
      </c>
      <c r="E55" s="22">
        <f>SUM(E56:E59)</f>
        <v>1450000</v>
      </c>
      <c r="F55" s="23">
        <f t="shared" ref="F55:I55" si="15">SUM(F56:F59)</f>
        <v>460000</v>
      </c>
      <c r="G55" s="24">
        <f t="shared" si="15"/>
        <v>1910000</v>
      </c>
      <c r="H55" s="25">
        <f t="shared" si="15"/>
        <v>0</v>
      </c>
      <c r="I55" s="26">
        <f t="shared" si="15"/>
        <v>1910000</v>
      </c>
    </row>
    <row r="56" spans="1:9" ht="19.5" customHeight="1" x14ac:dyDescent="0.25">
      <c r="A56" s="18">
        <v>48</v>
      </c>
      <c r="B56" s="49" t="s">
        <v>43</v>
      </c>
      <c r="C56" s="41" t="s">
        <v>88</v>
      </c>
      <c r="D56" s="42"/>
      <c r="E56" s="43">
        <v>750000</v>
      </c>
      <c r="F56" s="44">
        <v>250000</v>
      </c>
      <c r="G56" s="45">
        <f>+E56+F56</f>
        <v>1000000</v>
      </c>
      <c r="H56" s="46">
        <f t="shared" si="1"/>
        <v>0</v>
      </c>
      <c r="I56" s="47">
        <v>1000000</v>
      </c>
    </row>
    <row r="57" spans="1:9" ht="19.5" customHeight="1" x14ac:dyDescent="0.25">
      <c r="A57" s="18">
        <v>49</v>
      </c>
      <c r="B57" s="49" t="s">
        <v>43</v>
      </c>
      <c r="C57" s="41" t="s">
        <v>89</v>
      </c>
      <c r="D57" s="42"/>
      <c r="E57" s="43">
        <v>100000</v>
      </c>
      <c r="F57" s="44">
        <v>10000</v>
      </c>
      <c r="G57" s="45">
        <f>+E57+F57</f>
        <v>110000</v>
      </c>
      <c r="H57" s="46">
        <f t="shared" si="1"/>
        <v>0</v>
      </c>
      <c r="I57" s="47">
        <v>110000</v>
      </c>
    </row>
    <row r="58" spans="1:9" ht="19.5" customHeight="1" x14ac:dyDescent="0.25">
      <c r="A58" s="18">
        <v>50</v>
      </c>
      <c r="B58" s="49" t="s">
        <v>43</v>
      </c>
      <c r="C58" s="41" t="s">
        <v>90</v>
      </c>
      <c r="D58" s="42"/>
      <c r="E58" s="43">
        <v>500000</v>
      </c>
      <c r="F58" s="44">
        <v>100000</v>
      </c>
      <c r="G58" s="45">
        <f>+E58+F58</f>
        <v>600000</v>
      </c>
      <c r="H58" s="46">
        <f t="shared" si="1"/>
        <v>0</v>
      </c>
      <c r="I58" s="47">
        <v>600000</v>
      </c>
    </row>
    <row r="59" spans="1:9" ht="19.5" customHeight="1" x14ac:dyDescent="0.25">
      <c r="A59" s="18">
        <v>51</v>
      </c>
      <c r="B59" s="49" t="s">
        <v>43</v>
      </c>
      <c r="C59" s="41" t="s">
        <v>91</v>
      </c>
      <c r="D59" s="42"/>
      <c r="E59" s="43">
        <v>100000</v>
      </c>
      <c r="F59" s="44">
        <v>100000</v>
      </c>
      <c r="G59" s="45">
        <f>+E59+F59</f>
        <v>200000</v>
      </c>
      <c r="H59" s="46">
        <f t="shared" si="1"/>
        <v>0</v>
      </c>
      <c r="I59" s="47">
        <v>200000</v>
      </c>
    </row>
    <row r="60" spans="1:9" ht="19.5" customHeight="1" x14ac:dyDescent="0.25">
      <c r="A60" s="30">
        <v>52</v>
      </c>
      <c r="B60" s="31">
        <v>46</v>
      </c>
      <c r="C60" s="32" t="s">
        <v>92</v>
      </c>
      <c r="D60" s="33" t="s">
        <v>93</v>
      </c>
      <c r="E60" s="34">
        <f>+E42+E47+E48++E49+E50+E55</f>
        <v>6215000</v>
      </c>
      <c r="F60" s="35">
        <f t="shared" ref="F60:I60" si="16">+F42+F47+F48++F49+F50+F55</f>
        <v>1290000</v>
      </c>
      <c r="G60" s="36">
        <f t="shared" si="16"/>
        <v>7505000</v>
      </c>
      <c r="H60" s="37">
        <f t="shared" si="16"/>
        <v>0</v>
      </c>
      <c r="I60" s="38">
        <f t="shared" si="16"/>
        <v>7505000</v>
      </c>
    </row>
    <row r="61" spans="1:9" ht="19.5" customHeight="1" x14ac:dyDescent="0.25">
      <c r="A61" s="18">
        <v>53</v>
      </c>
      <c r="B61" s="19">
        <v>47</v>
      </c>
      <c r="C61" s="28" t="s">
        <v>94</v>
      </c>
      <c r="D61" s="21" t="s">
        <v>95</v>
      </c>
      <c r="E61" s="22">
        <v>150000</v>
      </c>
      <c r="F61" s="23">
        <v>5000</v>
      </c>
      <c r="G61" s="24">
        <f>+E61+F61</f>
        <v>155000</v>
      </c>
      <c r="H61" s="25">
        <f t="shared" si="1"/>
        <v>9764</v>
      </c>
      <c r="I61" s="26">
        <v>164764</v>
      </c>
    </row>
    <row r="62" spans="1:9" ht="19.5" customHeight="1" x14ac:dyDescent="0.25">
      <c r="A62" s="30">
        <v>54</v>
      </c>
      <c r="B62" s="31">
        <v>49</v>
      </c>
      <c r="C62" s="32" t="s">
        <v>96</v>
      </c>
      <c r="D62" s="33" t="s">
        <v>97</v>
      </c>
      <c r="E62" s="34">
        <f>SUM(E61:E61)</f>
        <v>150000</v>
      </c>
      <c r="F62" s="35">
        <f t="shared" ref="F62:I62" si="17">SUM(F61:F61)</f>
        <v>5000</v>
      </c>
      <c r="G62" s="36">
        <f t="shared" si="17"/>
        <v>155000</v>
      </c>
      <c r="H62" s="37">
        <f t="shared" si="17"/>
        <v>9764</v>
      </c>
      <c r="I62" s="38">
        <f t="shared" si="17"/>
        <v>164764</v>
      </c>
    </row>
    <row r="63" spans="1:9" ht="19.5" customHeight="1" x14ac:dyDescent="0.25">
      <c r="A63" s="18">
        <v>55</v>
      </c>
      <c r="B63" s="19">
        <v>50</v>
      </c>
      <c r="C63" s="28" t="s">
        <v>98</v>
      </c>
      <c r="D63" s="21" t="s">
        <v>99</v>
      </c>
      <c r="E63" s="22">
        <v>965250</v>
      </c>
      <c r="F63" s="23">
        <v>267300</v>
      </c>
      <c r="G63" s="24">
        <f>+E63+F63</f>
        <v>1232550</v>
      </c>
      <c r="H63" s="25">
        <f t="shared" si="1"/>
        <v>432203</v>
      </c>
      <c r="I63" s="26">
        <v>1664753</v>
      </c>
    </row>
    <row r="64" spans="1:9" ht="19.5" customHeight="1" x14ac:dyDescent="0.25">
      <c r="A64" s="18">
        <v>56</v>
      </c>
      <c r="B64" s="19">
        <v>59</v>
      </c>
      <c r="C64" s="28" t="s">
        <v>100</v>
      </c>
      <c r="D64" s="21" t="s">
        <v>101</v>
      </c>
      <c r="E64" s="22">
        <v>0</v>
      </c>
      <c r="F64" s="23">
        <v>0</v>
      </c>
      <c r="G64" s="24">
        <f>+E64+F64</f>
        <v>0</v>
      </c>
      <c r="H64" s="25">
        <f t="shared" si="1"/>
        <v>1543</v>
      </c>
      <c r="I64" s="26">
        <v>1543</v>
      </c>
    </row>
    <row r="65" spans="1:9" ht="19.5" customHeight="1" x14ac:dyDescent="0.25">
      <c r="A65" s="30">
        <v>57</v>
      </c>
      <c r="B65" s="31">
        <v>60</v>
      </c>
      <c r="C65" s="32" t="s">
        <v>102</v>
      </c>
      <c r="D65" s="33" t="s">
        <v>103</v>
      </c>
      <c r="E65" s="34">
        <f>SUM(E63:E64)</f>
        <v>965250</v>
      </c>
      <c r="F65" s="35">
        <f t="shared" ref="F65:I65" si="18">SUM(F63:F64)</f>
        <v>267300</v>
      </c>
      <c r="G65" s="36">
        <f t="shared" si="18"/>
        <v>1232550</v>
      </c>
      <c r="H65" s="37">
        <f t="shared" si="18"/>
        <v>433746</v>
      </c>
      <c r="I65" s="38">
        <f t="shared" si="18"/>
        <v>1666296</v>
      </c>
    </row>
    <row r="66" spans="1:9" ht="19.5" customHeight="1" thickBot="1" x14ac:dyDescent="0.3">
      <c r="A66" s="50">
        <v>58</v>
      </c>
      <c r="B66" s="51">
        <v>61</v>
      </c>
      <c r="C66" s="52" t="s">
        <v>104</v>
      </c>
      <c r="D66" s="53" t="s">
        <v>105</v>
      </c>
      <c r="E66" s="54">
        <f>+E35+E41+E60+E62+E65</f>
        <v>10315250</v>
      </c>
      <c r="F66" s="55">
        <f t="shared" ref="F66:I66" si="19">+F35+F41+F60+F62+F65</f>
        <v>2502300</v>
      </c>
      <c r="G66" s="56">
        <f t="shared" si="19"/>
        <v>12817550</v>
      </c>
      <c r="H66" s="57">
        <f t="shared" si="19"/>
        <v>1965226</v>
      </c>
      <c r="I66" s="58">
        <f t="shared" si="19"/>
        <v>14782776</v>
      </c>
    </row>
    <row r="67" spans="1:9" s="68" customFormat="1" ht="19.5" customHeight="1" thickBot="1" x14ac:dyDescent="0.3">
      <c r="A67" s="59">
        <v>59</v>
      </c>
      <c r="B67" s="60">
        <v>278</v>
      </c>
      <c r="C67" s="61" t="s">
        <v>106</v>
      </c>
      <c r="D67" s="62" t="s">
        <v>107</v>
      </c>
      <c r="E67" s="63">
        <f>E17+E18+E66</f>
        <v>61405226</v>
      </c>
      <c r="F67" s="64">
        <f t="shared" ref="F67:I67" si="20">F17+F18+F66</f>
        <v>17833316</v>
      </c>
      <c r="G67" s="65">
        <f t="shared" si="20"/>
        <v>79238542</v>
      </c>
      <c r="H67" s="66">
        <f t="shared" si="20"/>
        <v>1965226</v>
      </c>
      <c r="I67" s="67">
        <f t="shared" si="20"/>
        <v>81203768</v>
      </c>
    </row>
    <row r="68" spans="1:9" x14ac:dyDescent="0.25">
      <c r="C68" s="70"/>
      <c r="D68" s="70"/>
    </row>
    <row r="69" spans="1:9" x14ac:dyDescent="0.25">
      <c r="C69" s="70"/>
      <c r="D69" s="70"/>
    </row>
    <row r="70" spans="1:9" x14ac:dyDescent="0.25">
      <c r="C70" s="70"/>
      <c r="D70" s="70"/>
    </row>
    <row r="71" spans="1:9" x14ac:dyDescent="0.25">
      <c r="C71" s="70"/>
      <c r="D71" s="70"/>
    </row>
    <row r="72" spans="1:9" x14ac:dyDescent="0.25">
      <c r="C72" s="70"/>
      <c r="D72" s="70"/>
    </row>
    <row r="73" spans="1:9" x14ac:dyDescent="0.25">
      <c r="C73" s="70"/>
      <c r="D73" s="70"/>
    </row>
    <row r="74" spans="1:9" x14ac:dyDescent="0.25">
      <c r="D74" s="70"/>
    </row>
    <row r="75" spans="1:9" x14ac:dyDescent="0.25">
      <c r="D75" s="70"/>
    </row>
  </sheetData>
  <mergeCells count="10">
    <mergeCell ref="A1:I1"/>
    <mergeCell ref="A2:I2"/>
    <mergeCell ref="A3:I3"/>
    <mergeCell ref="A6:A7"/>
    <mergeCell ref="B6:B7"/>
    <mergeCell ref="C6:C7"/>
    <mergeCell ref="D6:D7"/>
    <mergeCell ref="G6:G7"/>
    <mergeCell ref="H6:H7"/>
    <mergeCell ref="I6:I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60" fitToHeight="0" orientation="portrait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SheetLayoutView="100" workbookViewId="0">
      <selection sqref="A1:I1"/>
    </sheetView>
  </sheetViews>
  <sheetFormatPr defaultRowHeight="12.75" x14ac:dyDescent="0.2"/>
  <cols>
    <col min="1" max="1" width="9.140625" style="98" customWidth="1"/>
    <col min="2" max="2" width="12" style="72" customWidth="1"/>
    <col min="3" max="3" width="59.140625" style="72" customWidth="1"/>
    <col min="4" max="4" width="7.42578125" style="72" customWidth="1"/>
    <col min="5" max="9" width="12.140625" style="72" customWidth="1"/>
    <col min="10" max="16384" width="9.140625" style="72"/>
  </cols>
  <sheetData>
    <row r="1" spans="1:9" s="71" customFormat="1" ht="15.75" x14ac:dyDescent="0.25">
      <c r="A1" s="109" t="s">
        <v>131</v>
      </c>
      <c r="B1" s="109"/>
      <c r="C1" s="109"/>
      <c r="D1" s="109"/>
      <c r="E1" s="109"/>
      <c r="F1" s="109"/>
      <c r="G1" s="109"/>
      <c r="H1" s="109"/>
      <c r="I1" s="109"/>
    </row>
    <row r="2" spans="1:9" s="71" customFormat="1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</row>
    <row r="3" spans="1:9" ht="15.75" x14ac:dyDescent="0.25">
      <c r="A3" s="110" t="s">
        <v>129</v>
      </c>
      <c r="B3" s="110"/>
      <c r="C3" s="110"/>
      <c r="D3" s="110"/>
      <c r="E3" s="110"/>
      <c r="F3" s="110"/>
      <c r="G3" s="110"/>
      <c r="H3" s="110"/>
      <c r="I3" s="110"/>
    </row>
    <row r="4" spans="1:9" ht="15.75" x14ac:dyDescent="0.25">
      <c r="A4" s="2"/>
      <c r="B4" s="69"/>
      <c r="C4" s="2"/>
      <c r="D4" s="2"/>
      <c r="E4" s="2"/>
      <c r="F4" s="2"/>
      <c r="G4" s="2"/>
      <c r="H4" s="39"/>
      <c r="I4" s="2"/>
    </row>
    <row r="5" spans="1:9" ht="16.5" thickBot="1" x14ac:dyDescent="0.3">
      <c r="A5" s="2"/>
      <c r="B5" s="3"/>
      <c r="C5" s="4"/>
      <c r="D5" s="4"/>
      <c r="E5" s="4"/>
      <c r="F5" s="5"/>
      <c r="G5" s="5"/>
      <c r="H5" s="5"/>
      <c r="I5" s="6" t="s">
        <v>1</v>
      </c>
    </row>
    <row r="6" spans="1:9" ht="15.95" customHeight="1" x14ac:dyDescent="0.2">
      <c r="A6" s="111" t="s">
        <v>2</v>
      </c>
      <c r="B6" s="126" t="s">
        <v>3</v>
      </c>
      <c r="C6" s="128" t="s">
        <v>4</v>
      </c>
      <c r="D6" s="130" t="s">
        <v>5</v>
      </c>
      <c r="E6" s="73" t="s">
        <v>6</v>
      </c>
      <c r="F6" s="7" t="s">
        <v>7</v>
      </c>
      <c r="G6" s="132" t="s">
        <v>8</v>
      </c>
      <c r="H6" s="134" t="s">
        <v>9</v>
      </c>
      <c r="I6" s="136" t="s">
        <v>10</v>
      </c>
    </row>
    <row r="7" spans="1:9" ht="16.5" thickBot="1" x14ac:dyDescent="0.25">
      <c r="A7" s="125"/>
      <c r="B7" s="127"/>
      <c r="C7" s="129"/>
      <c r="D7" s="131"/>
      <c r="E7" s="74" t="s">
        <v>11</v>
      </c>
      <c r="F7" s="75" t="s">
        <v>12</v>
      </c>
      <c r="G7" s="133"/>
      <c r="H7" s="135"/>
      <c r="I7" s="137"/>
    </row>
    <row r="8" spans="1:9" s="2" customFormat="1" ht="17.25" customHeight="1" thickBot="1" x14ac:dyDescent="0.3">
      <c r="A8" s="101" t="s">
        <v>119</v>
      </c>
      <c r="B8" s="102" t="s">
        <v>120</v>
      </c>
      <c r="C8" s="103" t="s">
        <v>121</v>
      </c>
      <c r="D8" s="104" t="s">
        <v>122</v>
      </c>
      <c r="E8" s="108" t="s">
        <v>123</v>
      </c>
      <c r="F8" s="108" t="s">
        <v>124</v>
      </c>
      <c r="G8" s="105" t="s">
        <v>125</v>
      </c>
      <c r="H8" s="106" t="s">
        <v>126</v>
      </c>
      <c r="I8" s="107" t="s">
        <v>127</v>
      </c>
    </row>
    <row r="9" spans="1:9" s="2" customFormat="1" ht="19.5" customHeight="1" x14ac:dyDescent="0.25">
      <c r="A9" s="76">
        <v>1</v>
      </c>
      <c r="B9" s="77">
        <v>169</v>
      </c>
      <c r="C9" s="78" t="s">
        <v>108</v>
      </c>
      <c r="D9" s="79" t="s">
        <v>109</v>
      </c>
      <c r="E9" s="80">
        <v>350000</v>
      </c>
      <c r="F9" s="81">
        <v>50000</v>
      </c>
      <c r="G9" s="82">
        <f>+E9+F9</f>
        <v>400000</v>
      </c>
      <c r="H9" s="83">
        <f>I9-G9</f>
        <v>0</v>
      </c>
      <c r="I9" s="84">
        <v>400000</v>
      </c>
    </row>
    <row r="10" spans="1:9" s="2" customFormat="1" ht="19.5" customHeight="1" x14ac:dyDescent="0.25">
      <c r="A10" s="18">
        <v>2</v>
      </c>
      <c r="B10" s="85">
        <v>172</v>
      </c>
      <c r="C10" s="86" t="s">
        <v>110</v>
      </c>
      <c r="D10" s="87" t="s">
        <v>109</v>
      </c>
      <c r="E10" s="43">
        <v>350000</v>
      </c>
      <c r="F10" s="44">
        <v>50000</v>
      </c>
      <c r="G10" s="45">
        <f>+E10+F10</f>
        <v>400000</v>
      </c>
      <c r="H10" s="88">
        <f t="shared" ref="H10:H12" si="0">I10-G10</f>
        <v>0</v>
      </c>
      <c r="I10" s="47">
        <v>400000</v>
      </c>
    </row>
    <row r="11" spans="1:9" s="2" customFormat="1" ht="19.5" customHeight="1" x14ac:dyDescent="0.25">
      <c r="A11" s="50">
        <v>3</v>
      </c>
      <c r="B11" s="51">
        <v>185</v>
      </c>
      <c r="C11" s="52" t="s">
        <v>111</v>
      </c>
      <c r="D11" s="89" t="s">
        <v>112</v>
      </c>
      <c r="E11" s="54">
        <f>+E9</f>
        <v>350000</v>
      </c>
      <c r="F11" s="55">
        <f>+F9</f>
        <v>50000</v>
      </c>
      <c r="G11" s="56">
        <f t="shared" ref="G11:I11" si="1">+G9</f>
        <v>400000</v>
      </c>
      <c r="H11" s="57">
        <f t="shared" si="1"/>
        <v>0</v>
      </c>
      <c r="I11" s="58">
        <f t="shared" si="1"/>
        <v>400000</v>
      </c>
    </row>
    <row r="12" spans="1:9" s="2" customFormat="1" ht="19.5" customHeight="1" x14ac:dyDescent="0.25">
      <c r="A12" s="18">
        <v>4</v>
      </c>
      <c r="B12" s="90">
        <v>218</v>
      </c>
      <c r="C12" s="91" t="s">
        <v>113</v>
      </c>
      <c r="D12" s="92" t="s">
        <v>114</v>
      </c>
      <c r="E12" s="93">
        <v>0</v>
      </c>
      <c r="F12" s="94">
        <v>0</v>
      </c>
      <c r="G12" s="95">
        <f>SUM(E12:F12)</f>
        <v>0</v>
      </c>
      <c r="H12" s="25">
        <f t="shared" si="0"/>
        <v>1965226</v>
      </c>
      <c r="I12" s="96">
        <v>1965226</v>
      </c>
    </row>
    <row r="13" spans="1:9" s="2" customFormat="1" ht="37.5" customHeight="1" thickBot="1" x14ac:dyDescent="0.3">
      <c r="A13" s="50">
        <v>5</v>
      </c>
      <c r="B13" s="51">
        <v>221</v>
      </c>
      <c r="C13" s="52" t="s">
        <v>115</v>
      </c>
      <c r="D13" s="89" t="s">
        <v>116</v>
      </c>
      <c r="E13" s="54">
        <f>E12</f>
        <v>0</v>
      </c>
      <c r="F13" s="55">
        <f t="shared" ref="F13:I13" si="2">F12</f>
        <v>0</v>
      </c>
      <c r="G13" s="56">
        <f t="shared" si="2"/>
        <v>0</v>
      </c>
      <c r="H13" s="57">
        <f t="shared" si="2"/>
        <v>1965226</v>
      </c>
      <c r="I13" s="58">
        <f t="shared" si="2"/>
        <v>1965226</v>
      </c>
    </row>
    <row r="14" spans="1:9" s="2" customFormat="1" ht="34.5" customHeight="1" thickBot="1" x14ac:dyDescent="0.3">
      <c r="A14" s="59">
        <v>6</v>
      </c>
      <c r="B14" s="60">
        <v>283</v>
      </c>
      <c r="C14" s="61" t="s">
        <v>117</v>
      </c>
      <c r="D14" s="97" t="s">
        <v>118</v>
      </c>
      <c r="E14" s="63">
        <f>E11+E13</f>
        <v>350000</v>
      </c>
      <c r="F14" s="64">
        <f t="shared" ref="F14:I14" si="3">F11+F13</f>
        <v>50000</v>
      </c>
      <c r="G14" s="65">
        <f t="shared" si="3"/>
        <v>400000</v>
      </c>
      <c r="H14" s="66">
        <f t="shared" si="3"/>
        <v>1965226</v>
      </c>
      <c r="I14" s="67">
        <f t="shared" si="3"/>
        <v>2365226</v>
      </c>
    </row>
    <row r="15" spans="1:9" x14ac:dyDescent="0.2">
      <c r="B15" s="99"/>
      <c r="C15" s="99"/>
    </row>
    <row r="16" spans="1:9" x14ac:dyDescent="0.2">
      <c r="B16" s="99"/>
      <c r="C16" s="99"/>
    </row>
    <row r="17" spans="2:6" x14ac:dyDescent="0.2">
      <c r="B17" s="99"/>
      <c r="C17" s="99"/>
      <c r="D17" s="100"/>
      <c r="F17" s="100"/>
    </row>
    <row r="18" spans="2:6" x14ac:dyDescent="0.2">
      <c r="B18" s="99"/>
      <c r="C18" s="99"/>
    </row>
    <row r="19" spans="2:6" x14ac:dyDescent="0.2">
      <c r="B19" s="99"/>
      <c r="C19" s="99"/>
    </row>
    <row r="20" spans="2:6" x14ac:dyDescent="0.2">
      <c r="B20" s="99"/>
      <c r="C20" s="99"/>
    </row>
    <row r="21" spans="2:6" x14ac:dyDescent="0.2">
      <c r="C21" s="99"/>
    </row>
    <row r="22" spans="2:6" x14ac:dyDescent="0.2">
      <c r="C22" s="99"/>
    </row>
  </sheetData>
  <mergeCells count="10">
    <mergeCell ref="A1:I1"/>
    <mergeCell ref="A2:I2"/>
    <mergeCell ref="A3:I3"/>
    <mergeCell ref="A6:A7"/>
    <mergeCell ref="B6:B7"/>
    <mergeCell ref="C6:C7"/>
    <mergeCell ref="D6:D7"/>
    <mergeCell ref="G6:G7"/>
    <mergeCell ref="H6:H7"/>
    <mergeCell ref="I6:I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60" fitToHeight="0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Hivatal-költségvetési kiadások</vt:lpstr>
      <vt:lpstr>Hivatal-költségvetési bevételek</vt:lpstr>
      <vt:lpstr>'Hivatal-költségvetési bevételek'!Nyomtatási_terület</vt:lpstr>
      <vt:lpstr>'Hivatal-költségvetési kiadások'!Nyomtatási_terület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Tünde</cp:lastModifiedBy>
  <cp:lastPrinted>2017-12-12T09:01:55Z</cp:lastPrinted>
  <dcterms:created xsi:type="dcterms:W3CDTF">2017-11-04T20:11:13Z</dcterms:created>
  <dcterms:modified xsi:type="dcterms:W3CDTF">2019-01-10T12:28:10Z</dcterms:modified>
</cp:coreProperties>
</file>