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<sst xmlns="http://schemas.openxmlformats.org/spreadsheetml/2006/main" count="112" uniqueCount="98">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</sst>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C9">
            <v>1382012</v>
          </cell>
        </row>
        <row r="14">
          <cell r="C14">
            <v>1382012</v>
          </cell>
        </row>
        <row r="21">
          <cell r="C21">
            <v>358859</v>
          </cell>
        </row>
        <row r="24">
          <cell r="C24">
            <v>358859</v>
          </cell>
        </row>
        <row r="25">
          <cell r="C25">
            <v>358859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1740871</v>
          </cell>
        </row>
        <row r="39">
          <cell r="C39">
            <v>100561344</v>
          </cell>
        </row>
        <row r="40">
          <cell r="C40">
            <v>820681</v>
          </cell>
        </row>
        <row r="42">
          <cell r="C42">
            <v>99740663</v>
          </cell>
        </row>
        <row r="43">
          <cell r="C43">
            <v>102302215</v>
          </cell>
        </row>
        <row r="47">
          <cell r="C47">
            <v>101691365</v>
          </cell>
        </row>
        <row r="48">
          <cell r="C48">
            <v>72608327</v>
          </cell>
        </row>
        <row r="49">
          <cell r="C49">
            <v>12971494</v>
          </cell>
        </row>
        <row r="50">
          <cell r="C50">
            <v>16111544</v>
          </cell>
        </row>
        <row r="53">
          <cell r="C53">
            <v>610850</v>
          </cell>
        </row>
        <row r="54">
          <cell r="C54">
            <v>610850</v>
          </cell>
        </row>
        <row r="59">
          <cell r="C59">
            <v>102302215</v>
          </cell>
        </row>
        <row r="61">
          <cell r="C61">
            <v>21</v>
          </cell>
        </row>
      </sheetData>
      <sheetData sheetId="42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F63"/>
  <sheetViews>
    <sheetView tabSelected="1" zoomScale="130" zoomScaleNormal="130" workbookViewId="0">
      <selection activeCell="B13" sqref="B13"/>
    </sheetView>
  </sheetViews>
  <sheetFormatPr defaultRowHeight="12.75" x14ac:dyDescent="0.2"/>
  <cols>
    <col min="1" max="1" width="13.83203125" style="78" customWidth="1"/>
    <col min="2" max="2" width="79.1640625" style="2" customWidth="1"/>
    <col min="3" max="3" width="25" style="83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CONCATENATE("16. melléklet ",[1]ALAPADATOK!A7," ",[1]ALAPADATOK!B7," ",[1]ALAPADATOK!C7," ",[1]ALAPADATOK!D7," ",[1]ALAPADATOK!E7," ",[1]ALAPADATOK!F7," ",[1]ALAPADATOK!G7," ",[1]ALAPADATOK!H7)</f>
        <v>16. melléklet a 7 / 2020. ( III.27.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1382012</v>
      </c>
      <c r="E9" s="33">
        <f>'[1]9.7.1. sz. mell TIB  '!C9+'[1]9.7.2. sz. mell TIB'!C9</f>
        <v>1382012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1382012</v>
      </c>
      <c r="E14" s="33">
        <f>'[1]9.7.1. sz. mell TIB  '!C14+'[1]9.7.2. sz. mell TIB'!C14</f>
        <v>1382012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358859</v>
      </c>
      <c r="E21" s="33">
        <f>'[1]9.7.1. sz. mell TIB  '!C21+'[1]9.7.2. sz. mell TIB'!C21</f>
        <v>358859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358859</v>
      </c>
      <c r="E24" s="33">
        <f>'[1]9.7.1. sz. mell TIB  '!C24+'[1]9.7.2. sz. mell TIB'!C24</f>
        <v>358859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358859</v>
      </c>
      <c r="E25" s="33">
        <f>'[1]9.7.1. sz. mell TIB  '!C25+'[1]9.7.2. sz. mell TIB'!C25</f>
        <v>358859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'[1]9.7.1. sz. mell TIB  '!C37+'[1]9.7.2. sz. mell TIB'!C37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1740871</v>
      </c>
      <c r="E38" s="33">
        <f>'[1]9.7.1. sz. mell TIB  '!C38+'[1]9.7.2. sz. mell TIB'!C38</f>
        <v>1740871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9">
        <f>+C40+C41+C42</f>
        <v>100561344</v>
      </c>
      <c r="E39" s="33">
        <f>'[1]9.7.1. sz. mell TIB  '!C39+'[1]9.7.2. sz. mell TIB'!C39</f>
        <v>100561344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820681</v>
      </c>
      <c r="E40" s="33">
        <f>'[1]9.7.1. sz. mell TIB  '!C40+'[1]9.7.2. sz. mell TIB'!C40</f>
        <v>820681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60">
        <f>97939593+640498+1160572</f>
        <v>99740663</v>
      </c>
      <c r="E42" s="33">
        <f>'[1]9.7.1. sz. mell TIB  '!C42+'[1]9.7.2. sz. mell TIB'!C42</f>
        <v>99740663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1" t="s">
        <v>82</v>
      </c>
      <c r="C43" s="62">
        <f>+C38+C39</f>
        <v>102302215</v>
      </c>
      <c r="E43" s="33">
        <f>'[1]9.7.1. sz. mell TIB  '!C43+'[1]9.7.2. sz. mell TIB'!C43</f>
        <v>102302215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'[1]9.7.1. sz. mell TIB  '!C44+'[1]9.7.2. sz. mell TIB'!C44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'[1]9.7.1. sz. mell TIB  '!C45+'[1]9.7.2. sz. mell TIB'!C45</f>
        <v>0</v>
      </c>
      <c r="F45" s="33">
        <f t="shared" si="0"/>
        <v>0</v>
      </c>
    </row>
    <row r="46" spans="1:6" s="72" customFormat="1" ht="12" customHeight="1" thickBot="1" x14ac:dyDescent="0.25">
      <c r="A46" s="69"/>
      <c r="B46" s="70" t="s">
        <v>83</v>
      </c>
      <c r="C46" s="71"/>
      <c r="E46" s="33">
        <f>'[1]9.7.1. sz. mell TIB  '!C46+'[1]9.7.2. sz. mell TIB'!C46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3">
        <f>SUM(C48:C52)</f>
        <v>101691365</v>
      </c>
      <c r="E47" s="33">
        <f>'[1]9.7.1. sz. mell TIB  '!C47+'[1]9.7.2. sz. mell TIB'!C47</f>
        <v>101691365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4">
        <f>71236352+545105+826870</f>
        <v>72608327</v>
      </c>
      <c r="E48" s="33">
        <f>'[1]9.7.1. sz. mell TIB  '!C48+'[1]9.7.2. sz. mell TIB'!C48</f>
        <v>72608327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5">
        <f>12731399+95393+144702</f>
        <v>12971494</v>
      </c>
      <c r="E49" s="33">
        <f>'[1]9.7.1. sz. mell TIB  '!C49+'[1]9.7.2. sz. mell TIB'!C49</f>
        <v>12971494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5">
        <f>15922544+189000</f>
        <v>16111544</v>
      </c>
      <c r="E50" s="33">
        <f>'[1]9.7.1. sz. mell TIB  '!C50+'[1]9.7.2. sz. mell TIB'!C50</f>
        <v>16111544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TIB'!C52</f>
        <v>0</v>
      </c>
      <c r="F52" s="33">
        <f t="shared" si="0"/>
        <v>0</v>
      </c>
    </row>
    <row r="53" spans="1:6" s="72" customFormat="1" ht="12" customHeight="1" thickBot="1" x14ac:dyDescent="0.25">
      <c r="A53" s="47" t="s">
        <v>38</v>
      </c>
      <c r="B53" s="48" t="s">
        <v>90</v>
      </c>
      <c r="C53" s="31">
        <f>SUM(C54:C56)</f>
        <v>610850</v>
      </c>
      <c r="E53" s="33">
        <f>'[1]9.7.1. sz. mell TIB  '!C53+'[1]9.7.2. sz. mell TIB'!C53</f>
        <v>610850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610850</v>
      </c>
      <c r="E54" s="33">
        <f>'[1]9.7.1. sz. mell TIB  '!C54+'[1]9.7.2. sz. mell TIB'!C54</f>
        <v>610850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6" t="s">
        <v>96</v>
      </c>
      <c r="C59" s="77">
        <f>+C47+C53+C58</f>
        <v>102302215</v>
      </c>
      <c r="E59" s="33">
        <f>'[1]9.7.1. sz. mell TIB  '!C59+'[1]9.7.2. sz. mell TIB'!C59</f>
        <v>102302215</v>
      </c>
      <c r="F59" s="33">
        <f t="shared" si="0"/>
        <v>0</v>
      </c>
    </row>
    <row r="60" spans="1:6" ht="14.25" customHeight="1" thickBot="1" x14ac:dyDescent="0.25">
      <c r="C60" s="79"/>
      <c r="E60" s="33">
        <f>'[1]9.7.1. sz. mell TIB  '!C60+'[1]9.7.2. sz. mell TIB'!C60</f>
        <v>0</v>
      </c>
      <c r="F60" s="33">
        <f t="shared" si="0"/>
        <v>0</v>
      </c>
    </row>
    <row r="61" spans="1:6" ht="13.5" thickBot="1" x14ac:dyDescent="0.25">
      <c r="A61" s="80" t="s">
        <v>97</v>
      </c>
      <c r="B61" s="81"/>
      <c r="C61" s="82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2020-03-31T13:50:51Z</dcterms:created>
  <dcterms:modified xsi:type="dcterms:W3CDTF">2020-03-31T13:50:51Z</dcterms:modified>
</cp:coreProperties>
</file>