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sófi\Documents\Zsófi\Jegyzőkönyvek\Batyk\2020.07.29\ktgvetés módosítás\"/>
    </mc:Choice>
  </mc:AlternateContent>
  <xr:revisionPtr revIDLastSave="0" documentId="8_{5BFC7203-A712-4096-9375-3826372D94A2}" xr6:coauthVersionLast="45" xr6:coauthVersionMax="45" xr10:uidLastSave="{00000000-0000-0000-0000-000000000000}"/>
  <bookViews>
    <workbookView xWindow="-120" yWindow="-120" windowWidth="29040" windowHeight="15840" tabRatio="854" activeTab="11" xr2:uid="{00000000-000D-0000-FFFF-FFFF00000000}"/>
  </bookViews>
  <sheets>
    <sheet name="1. COFOG" sheetId="17" r:id="rId1"/>
    <sheet name="2. Állami bev" sheetId="18" r:id="rId2"/>
    <sheet name="3. Bevételek" sheetId="1" r:id="rId3"/>
    <sheet name="4. Kiadások" sheetId="2" r:id="rId4"/>
    <sheet name="5. Fejlesztési" sheetId="5" r:id="rId5"/>
    <sheet name="6. Működési" sheetId="20" r:id="rId6"/>
    <sheet name="7. Személyi juttatások " sheetId="25" r:id="rId7"/>
    <sheet name="8. Dologi kiadások" sheetId="26" r:id="rId8"/>
    <sheet name="9. létszámkeret" sheetId="15" r:id="rId9"/>
    <sheet name="10. melléklet" sheetId="27" r:id="rId10"/>
    <sheet name="11. melléklet" sheetId="28" r:id="rId11"/>
    <sheet name="12. melléklet" sheetId="29" r:id="rId12"/>
  </sheets>
  <definedNames>
    <definedName name="_xlnm.Print_Area" localSheetId="0">'1. COFOG'!$A$1:$B$41</definedName>
    <definedName name="_xlnm.Print_Area" localSheetId="1">'2. Állami bev'!$A$1:$C$27</definedName>
    <definedName name="_xlnm.Print_Area" localSheetId="2">'3. Bevételek'!$A$1:$E$63</definedName>
    <definedName name="_xlnm.Print_Area" localSheetId="3">'4. Kiadások'!$A$1:$D$48</definedName>
  </definedNames>
  <calcPr calcId="181029"/>
</workbook>
</file>

<file path=xl/calcChain.xml><?xml version="1.0" encoding="utf-8"?>
<calcChain xmlns="http://schemas.openxmlformats.org/spreadsheetml/2006/main">
  <c r="E23" i="29" l="1"/>
  <c r="H30" i="28"/>
  <c r="H32" i="28" s="1"/>
  <c r="G30" i="28"/>
  <c r="G32" i="28" s="1"/>
  <c r="F30" i="28"/>
  <c r="D30" i="28"/>
  <c r="D32" i="28" s="1"/>
  <c r="C30" i="28"/>
  <c r="C32" i="28" s="1"/>
  <c r="B30" i="28"/>
  <c r="B32" i="28" s="1"/>
  <c r="H18" i="28"/>
  <c r="G18" i="28"/>
  <c r="D18" i="28"/>
  <c r="C18" i="28"/>
  <c r="B18" i="28"/>
  <c r="G16" i="28"/>
  <c r="F13" i="28"/>
  <c r="F18" i="28" s="1"/>
  <c r="N44" i="27"/>
  <c r="M44" i="27"/>
  <c r="L44" i="27"/>
  <c r="K44" i="27"/>
  <c r="J44" i="27"/>
  <c r="I44" i="27"/>
  <c r="H44" i="27"/>
  <c r="G44" i="27"/>
  <c r="F44" i="27"/>
  <c r="E44" i="27"/>
  <c r="D44" i="27"/>
  <c r="C44" i="27"/>
  <c r="N36" i="27"/>
  <c r="N46" i="27" s="1"/>
  <c r="M36" i="27"/>
  <c r="M46" i="27" s="1"/>
  <c r="L36" i="27"/>
  <c r="L46" i="27" s="1"/>
  <c r="K36" i="27"/>
  <c r="K46" i="27" s="1"/>
  <c r="J36" i="27"/>
  <c r="J46" i="27" s="1"/>
  <c r="I36" i="27"/>
  <c r="I46" i="27" s="1"/>
  <c r="H36" i="27"/>
  <c r="H46" i="27" s="1"/>
  <c r="G36" i="27"/>
  <c r="J38" i="27" s="1"/>
  <c r="F36" i="27"/>
  <c r="F46" i="27" s="1"/>
  <c r="E36" i="27"/>
  <c r="E46" i="27" s="1"/>
  <c r="D36" i="27"/>
  <c r="D46" i="27" s="1"/>
  <c r="C36" i="27"/>
  <c r="C46" i="27" s="1"/>
  <c r="E47" i="27" s="1"/>
  <c r="F32" i="28" l="1"/>
  <c r="E38" i="27"/>
  <c r="G46" i="27"/>
  <c r="J47" i="27" s="1"/>
  <c r="C34" i="20"/>
  <c r="C14" i="5"/>
  <c r="B14" i="5" l="1"/>
  <c r="C27" i="26"/>
  <c r="B27" i="26"/>
  <c r="C23" i="25" l="1"/>
  <c r="B23" i="25"/>
  <c r="E21" i="25"/>
  <c r="E20" i="25"/>
  <c r="E18" i="25"/>
  <c r="E17" i="25"/>
  <c r="E16" i="25"/>
  <c r="E14" i="25"/>
  <c r="E13" i="25"/>
  <c r="C12" i="25"/>
  <c r="B12" i="25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C36" i="2"/>
  <c r="C54" i="1"/>
  <c r="C60" i="1"/>
  <c r="E23" i="25" l="1"/>
  <c r="C9" i="2"/>
  <c r="C48" i="2" s="1"/>
  <c r="C56" i="1"/>
  <c r="C35" i="1"/>
  <c r="C24" i="1"/>
  <c r="B24" i="1"/>
  <c r="C15" i="1"/>
  <c r="C27" i="18"/>
  <c r="C24" i="18"/>
  <c r="B24" i="18"/>
  <c r="C37" i="2"/>
  <c r="C18" i="2"/>
  <c r="C24" i="5" l="1"/>
  <c r="B24" i="5"/>
  <c r="B41" i="2"/>
  <c r="B56" i="1" l="1"/>
  <c r="B48" i="1"/>
  <c r="B37" i="2"/>
  <c r="B36" i="2" s="1"/>
  <c r="B19" i="2"/>
  <c r="B18" i="2" s="1"/>
  <c r="B37" i="1" l="1"/>
  <c r="B41" i="1"/>
  <c r="B15" i="1"/>
  <c r="B31" i="2" l="1"/>
  <c r="B27" i="18" l="1"/>
  <c r="B9" i="2" l="1"/>
  <c r="B48" i="2" s="1"/>
  <c r="B10" i="1" l="1"/>
  <c r="B9" i="1" l="1"/>
  <c r="C23" i="1" l="1"/>
  <c r="E23" i="1"/>
  <c r="E35" i="1"/>
  <c r="B19" i="20" l="1"/>
  <c r="B34" i="20" s="1"/>
  <c r="C15" i="20" l="1"/>
  <c r="D15" i="20"/>
  <c r="B12" i="20"/>
  <c r="B15" i="20" s="1"/>
  <c r="D48" i="1"/>
  <c r="C48" i="1"/>
  <c r="E54" i="1" l="1"/>
  <c r="B18" i="5"/>
  <c r="B32" i="1"/>
  <c r="B23" i="1" s="1"/>
  <c r="C20" i="1" l="1"/>
  <c r="B20" i="1"/>
  <c r="C10" i="1" l="1"/>
  <c r="C9" i="1" l="1"/>
  <c r="C31" i="2"/>
  <c r="C15" i="18"/>
  <c r="C22" i="15" l="1"/>
  <c r="C18" i="5" l="1"/>
  <c r="C26" i="5" l="1"/>
  <c r="B15" i="18" l="1"/>
  <c r="B22" i="15" l="1"/>
  <c r="D22" i="15"/>
  <c r="C19" i="20"/>
  <c r="D19" i="20"/>
  <c r="B26" i="5"/>
  <c r="D10" i="1"/>
  <c r="D15" i="1"/>
  <c r="D24" i="1"/>
  <c r="D32" i="1"/>
  <c r="D43" i="1"/>
  <c r="B45" i="1"/>
  <c r="B35" i="1" s="1"/>
  <c r="B54" i="1" s="1"/>
  <c r="B60" i="1" s="1"/>
  <c r="D45" i="1"/>
  <c r="D35" i="1" s="1"/>
  <c r="D56" i="1"/>
  <c r="D23" i="1" l="1"/>
  <c r="D54" i="1" l="1"/>
  <c r="D60" i="1" s="1"/>
</calcChain>
</file>

<file path=xl/sharedStrings.xml><?xml version="1.0" encoding="utf-8"?>
<sst xmlns="http://schemas.openxmlformats.org/spreadsheetml/2006/main" count="541" uniqueCount="451">
  <si>
    <t>Támogatási összeg forintban</t>
  </si>
  <si>
    <t>III. Települési önk. szociális és gyermekjóléti feladatainak támogatása</t>
  </si>
  <si>
    <t xml:space="preserve">                                                                                  BEVÉTELEK</t>
  </si>
  <si>
    <t>Bevételi    jogcímek</t>
  </si>
  <si>
    <t xml:space="preserve">              Előirányzat</t>
  </si>
  <si>
    <t>Teljesítés</t>
  </si>
  <si>
    <t>Módosított</t>
  </si>
  <si>
    <t>Kiadási jogcímek</t>
  </si>
  <si>
    <t>II. Juttatások, segélyek</t>
  </si>
  <si>
    <t>III. Fejlesztések, felújítások</t>
  </si>
  <si>
    <t xml:space="preserve">     - Általános</t>
  </si>
  <si>
    <t xml:space="preserve"> Fejlesztési  bevételek</t>
  </si>
  <si>
    <t>Módosított ei.</t>
  </si>
  <si>
    <t xml:space="preserve"> Fejlesztési  kiadások</t>
  </si>
  <si>
    <t xml:space="preserve">    - szabadon felhasználható</t>
  </si>
  <si>
    <t>Fejlesztési    pénzeszközök</t>
  </si>
  <si>
    <t>Eredeti</t>
  </si>
  <si>
    <t>Eredeti ei.</t>
  </si>
  <si>
    <t>….sz. melléklet</t>
  </si>
  <si>
    <t xml:space="preserve">           - Csatorna hálózat felújítás</t>
  </si>
  <si>
    <t>Munkaadót terhelő járulékok</t>
  </si>
  <si>
    <t>Teljesítés %</t>
  </si>
  <si>
    <t>KIADÁSOK</t>
  </si>
  <si>
    <t>Teljesítés               %</t>
  </si>
  <si>
    <t>VIII. Tartalékok</t>
  </si>
  <si>
    <t>Járulékok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</si>
  <si>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</si>
  <si>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</si>
  <si>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</si>
  <si>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</si>
  <si>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</si>
  <si>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</si>
  <si>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</si>
  <si>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</si>
  <si>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</si>
  <si>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</si>
  <si>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</si>
  <si>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</si>
  <si>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</si>
  <si>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</si>
  <si>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</si>
  <si>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072111</t>
  </si>
  <si>
    <t>Háziorvosi alapellátás</t>
  </si>
  <si>
    <t>072112</t>
  </si>
  <si>
    <t>Háziorvosi ügyeleti ellátás</t>
  </si>
  <si>
    <t>074031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</si>
  <si>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</si>
  <si>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</si>
  <si>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</si>
  <si>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</si>
  <si>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</si>
  <si>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</si>
  <si>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</si>
  <si>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1/b. Település üzemeltetéshez kapcsolódó feladatok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</si>
  <si>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</si>
  <si>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</si>
  <si>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I.</t>
  </si>
  <si>
    <t>1. Működési kiadások</t>
  </si>
  <si>
    <r>
      <t xml:space="preserve">        bd. Közutak fenntartási támogatása:   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</si>
  <si>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        bc. Köztemető fenntartási támogatás                          </t>
  </si>
  <si>
    <t xml:space="preserve">        bb. Közvilágítás fenntartási támogatás                     </t>
  </si>
  <si>
    <t>1. Központi költségvetésből kapott ktgvetési tám.</t>
  </si>
  <si>
    <t>2. Működési célra átvett pénz ÁHT belülről</t>
  </si>
  <si>
    <t>III. Közhatalmi bevételek</t>
  </si>
  <si>
    <t>IV. Intézményi működési bevételek</t>
  </si>
  <si>
    <t>011320</t>
  </si>
  <si>
    <t>Önkormányzatok elszámolásai a központi költségvetéssel</t>
  </si>
  <si>
    <t>Közfoglalkoztatási mintaprogram</t>
  </si>
  <si>
    <t>Nem veszélyes hulladék begyűjtése, szállítása, átrakása</t>
  </si>
  <si>
    <t>066010</t>
  </si>
  <si>
    <t>Zöldterületkezelés</t>
  </si>
  <si>
    <t>Közművelődés- hagyományos közösségi kulturális értékek gondozása</t>
  </si>
  <si>
    <t>Óvodai nevelés , ellátás működési feladatai</t>
  </si>
  <si>
    <t>107051</t>
  </si>
  <si>
    <t>107052</t>
  </si>
  <si>
    <t>107060</t>
  </si>
  <si>
    <t>Egyéb szociális pénzbeli és természetbeni ellátások, támogatások</t>
  </si>
  <si>
    <t>900020</t>
  </si>
  <si>
    <t>091140</t>
  </si>
  <si>
    <t>096015</t>
  </si>
  <si>
    <t>3. melléklete</t>
  </si>
  <si>
    <t>2. melléklete</t>
  </si>
  <si>
    <t xml:space="preserve"> 4. melléklete</t>
  </si>
  <si>
    <t>1.  melléklete</t>
  </si>
  <si>
    <t>6. melléklete</t>
  </si>
  <si>
    <t>1./ Csatorna hálózat bérleti díja</t>
  </si>
  <si>
    <t xml:space="preserve">2./ Vízműhálózat :   - bérleti díj, koncessziós díj </t>
  </si>
  <si>
    <t>Működési    pénzeszközök</t>
  </si>
  <si>
    <t>1./ Központi költségvetésből kapott támogatások</t>
  </si>
  <si>
    <t>2./ Működési célra átvett pénz ÁHT belülről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</si>
  <si>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</si>
  <si>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</si>
  <si>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</si>
  <si>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</si>
  <si>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</si>
  <si>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Részfoglalkozású</t>
  </si>
  <si>
    <t>IX. Megelőlegezés visszafizetése</t>
  </si>
  <si>
    <t xml:space="preserve">Közfoglalkoztatás           </t>
  </si>
  <si>
    <t>1/1 kiegészítés</t>
  </si>
  <si>
    <t>Önkorm. Fogl.</t>
  </si>
  <si>
    <t>5. melléklete</t>
  </si>
  <si>
    <t>Polgármesteri illetmény</t>
  </si>
  <si>
    <t>Család és nővédelmi egészségügyi gondozás</t>
  </si>
  <si>
    <t>Házisegítségnyújtás</t>
  </si>
  <si>
    <t xml:space="preserve">            -Türje Község Önkormányzata (Hivatal fenntartáshoz)</t>
  </si>
  <si>
    <t xml:space="preserve">            -Tűzoltóság</t>
  </si>
  <si>
    <t>V. Felhalmozási és tőke jellegű bevételek</t>
  </si>
  <si>
    <t>VII. Bevételek Összesen ( I.+…..+VI.)</t>
  </si>
  <si>
    <t>VIII. Előző évi korrigált pénzmaradvány</t>
  </si>
  <si>
    <t xml:space="preserve"> adatok ezer Ft-ban</t>
  </si>
  <si>
    <t>adatok ezer Ft-ban</t>
  </si>
  <si>
    <t>Működési bevételek</t>
  </si>
  <si>
    <t>Összesen:</t>
  </si>
  <si>
    <t>I. Működési célú támogatások államháztartáson belülről</t>
  </si>
  <si>
    <t>Jogcímek és fajlagos összegek</t>
  </si>
  <si>
    <t xml:space="preserve"> Ebből  - Szociális és Gyermekjóléti Alapszolg. Központ</t>
  </si>
  <si>
    <t>Önkormányzatok funkcióra nem sorolható bevételei államháztartáson kívülről</t>
  </si>
  <si>
    <t xml:space="preserve">b. Gyerm. Étk. Üzemeltetésének támogatása </t>
  </si>
  <si>
    <t>V. Működési célú támogatásértékű pénzátadás</t>
  </si>
  <si>
    <t>ezer Ft-ban</t>
  </si>
  <si>
    <t xml:space="preserve"> ezer Ft-ban</t>
  </si>
  <si>
    <t>3./ Közhatalmi bevételek</t>
  </si>
  <si>
    <t>4./ Intézményi működési bevételek</t>
  </si>
  <si>
    <t>Ebből:  - Vízmű hálózat, karbantartás, felújítás</t>
  </si>
  <si>
    <t>Szakfeladatok</t>
  </si>
  <si>
    <t>Önkorm.Igazg. tev.(polgármester, képviselők)</t>
  </si>
  <si>
    <t>Módosítás</t>
  </si>
  <si>
    <t>Főfoglalkozású</t>
  </si>
  <si>
    <t>Működési kiadások</t>
  </si>
  <si>
    <t>016010</t>
  </si>
  <si>
    <t>Országgyűlési, önkormányzati és európai parlamenti képviselők választásához kapcsolódó tevékenységek</t>
  </si>
  <si>
    <t>051030</t>
  </si>
  <si>
    <t>072312</t>
  </si>
  <si>
    <t>Fogorvosi ügyeleti ellátás</t>
  </si>
  <si>
    <t>072311</t>
  </si>
  <si>
    <t>Fogorvosi alapellátás</t>
  </si>
  <si>
    <t>082042</t>
  </si>
  <si>
    <t>Könyvtári állomány gyarapítása, nyilvántartása</t>
  </si>
  <si>
    <t xml:space="preserve">            - Szimat Állatvédő Egyesület</t>
  </si>
  <si>
    <t>1./ Felújítások</t>
  </si>
  <si>
    <t xml:space="preserve">c. Gyermek étkeztetés szünidei támogatása                    </t>
  </si>
  <si>
    <t>2.2 Működési célú pénzátvétel az elkül. állami pénzalapoktól (közfoglalk.)</t>
  </si>
  <si>
    <t>IV. Beruházások</t>
  </si>
  <si>
    <t xml:space="preserve">I. Működési kiadások </t>
  </si>
  <si>
    <t xml:space="preserve">            -Zala-Kar</t>
  </si>
  <si>
    <t xml:space="preserve">            -TÖOSZ</t>
  </si>
  <si>
    <t>1. Helyi adók</t>
  </si>
  <si>
    <t>1.1. Építmény adó</t>
  </si>
  <si>
    <t>1.2. Magánszemélyek kommunális adója</t>
  </si>
  <si>
    <t>1.3 Telekadó</t>
  </si>
  <si>
    <t>1.4 Iparűzési adó</t>
  </si>
  <si>
    <t>1.5 Talajterhelés</t>
  </si>
  <si>
    <t>1.6 Idegenforgalmi adó</t>
  </si>
  <si>
    <t>1.7 Pótlékok, bírságok</t>
  </si>
  <si>
    <t>2. Átengedett központi adók</t>
  </si>
  <si>
    <t>2.1. Gépjárműadó helyi önkormányzatot megillető része</t>
  </si>
  <si>
    <t>1.1. Működés általános támogatása</t>
  </si>
  <si>
    <t>1.2. Köznevelési feladatok támogatása</t>
  </si>
  <si>
    <t>1.3. Szociális és gyermekjóléti feladatok támogatása</t>
  </si>
  <si>
    <t>1.4. Kulturális feladatok támogatása</t>
  </si>
  <si>
    <t>1. Készletértékesítés</t>
  </si>
  <si>
    <t>4. Kamatbevételek</t>
  </si>
  <si>
    <t>4.1. Költségvetési és adószámlák kamata</t>
  </si>
  <si>
    <t>5. Egyéb bevételek</t>
  </si>
  <si>
    <t xml:space="preserve">5.1. Egyéb működési bevételek </t>
  </si>
  <si>
    <t xml:space="preserve">1. Csatornahálózat bérleti díja </t>
  </si>
  <si>
    <t>2.Vízműhálózat bérleti díj (koncessziós)</t>
  </si>
  <si>
    <t>1. Személyi juttatások</t>
  </si>
  <si>
    <t>2. Munkaadókat terhelő járulékok</t>
  </si>
  <si>
    <t xml:space="preserve">3. Dologi kiadások </t>
  </si>
  <si>
    <t>1. Önkormányzatoknak és költségvetési szerveinek</t>
  </si>
  <si>
    <t>2. Fejezeti kezelésű előirányzat részére BURSA</t>
  </si>
  <si>
    <t>1. Működési tartalék</t>
  </si>
  <si>
    <t>2. Fejlesztési tartalék</t>
  </si>
  <si>
    <t>3./ Pénzmaradvány</t>
  </si>
  <si>
    <t>4./  Adó bevételből</t>
  </si>
  <si>
    <t>3./  Tartalékok</t>
  </si>
  <si>
    <t>VI. Működési pénzátadás ÁHT. kívülre</t>
  </si>
  <si>
    <t>Fejlesztési kiadások összesen (1.+…+3.):</t>
  </si>
  <si>
    <t>2020. évi költségvetés</t>
  </si>
  <si>
    <t>Módosított előirányzat</t>
  </si>
  <si>
    <t xml:space="preserve">a. Elismert dolgozók bértámogatása: 1,2 fő        </t>
  </si>
  <si>
    <t xml:space="preserve">        ba. Zöldterület- gazdálkodás:  (25.200 Ft/ha)                               </t>
  </si>
  <si>
    <t xml:space="preserve">1/c. Egyéb kötelező önkormányzati feladatok támogatása </t>
  </si>
  <si>
    <t>1/d. Lakott külterületekkel kapcsolatos feladatok  (2.550 Ft/lakos)</t>
  </si>
  <si>
    <t>1. Települési önkormányzatok szociális feladatainak támogatása</t>
  </si>
  <si>
    <t>2. Egyes szociális és gyermekjóléti feladatok támogatása</t>
  </si>
  <si>
    <t>4. Gyermekétkeztetés támogatása</t>
  </si>
  <si>
    <t xml:space="preserve">    - kötött</t>
  </si>
  <si>
    <t>5./ Pénzmaradvány</t>
  </si>
  <si>
    <t>Közműv. Könyvtár</t>
  </si>
  <si>
    <t>2020. évi átlagos statisztikai létszám</t>
  </si>
  <si>
    <t>042220</t>
  </si>
  <si>
    <t>Erdőgazdálkodás</t>
  </si>
  <si>
    <t>045120</t>
  </si>
  <si>
    <t>Út, autópálya építése</t>
  </si>
  <si>
    <t>045150</t>
  </si>
  <si>
    <t xml:space="preserve">Egyéb szárazföldi személyszállítás </t>
  </si>
  <si>
    <t>052020</t>
  </si>
  <si>
    <t>Szennyvíz gyűjtése, tisztítása, elhelyezése</t>
  </si>
  <si>
    <t>074032</t>
  </si>
  <si>
    <t>081030</t>
  </si>
  <si>
    <t>Ifjúság-egészségügyi gondozás</t>
  </si>
  <si>
    <t xml:space="preserve">Sportlétesítmények, edzőtáborok működtetése és fejlesztése </t>
  </si>
  <si>
    <t>091220</t>
  </si>
  <si>
    <t>Köznevelési intézmény 1-4. évfolyamán tanulók nevelésével, oktatásával összefüggő működtetési feladatok</t>
  </si>
  <si>
    <t xml:space="preserve">Gyermekétkeztetés köznevelési intézményben </t>
  </si>
  <si>
    <t>098010</t>
  </si>
  <si>
    <t>Oktatás igazgatás</t>
  </si>
  <si>
    <t>104037</t>
  </si>
  <si>
    <t>Intézményen kívüli gyermekétkeztetés</t>
  </si>
  <si>
    <t>106020</t>
  </si>
  <si>
    <t>Lakásfenntartással, lakhatással összegüggő ellátások</t>
  </si>
  <si>
    <t>Szociális étkeztetés szociális konyhán</t>
  </si>
  <si>
    <t>107055</t>
  </si>
  <si>
    <t xml:space="preserve">Falugondnoki, tanyagondnoki szolgáltatás </t>
  </si>
  <si>
    <t xml:space="preserve">e. Falugondnoki szolgálat támogatása </t>
  </si>
  <si>
    <t>BATYK  KÖZSÉG  ÖNKORMÁNYZATA</t>
  </si>
  <si>
    <t>2.Szolgáltatások ellenértéke (sírhelymegváltás, közterülethasználat, köztemető fenntartási hozzájárulás, szállásdíj, bérletidíj)</t>
  </si>
  <si>
    <t>IX. Batyk Község Önkormányzata összesen (VII.+VIII.)</t>
  </si>
  <si>
    <t xml:space="preserve">            - Óvoda </t>
  </si>
  <si>
    <t xml:space="preserve">            - Belső Ellenőrzési Társulás (Önkormányzat + Nemzetiségi Önkormányzat</t>
  </si>
  <si>
    <t>Batyk Község Önkormányzata</t>
  </si>
  <si>
    <t xml:space="preserve">Falugondnok </t>
  </si>
  <si>
    <t>X. Batyk Község Önkormányzata  összesen ( I.+….+IX.)</t>
  </si>
  <si>
    <t xml:space="preserve">     - Célhoz kötött (TOP pályázat) </t>
  </si>
  <si>
    <t>Batyk  Község Önkormányzata</t>
  </si>
  <si>
    <t xml:space="preserve">1. Működési (állami megelőlegezés 995, pénztár 19 , főszámla 12.359, alszámlák 648) </t>
  </si>
  <si>
    <t xml:space="preserve">2. Fejlesztési:Kossuth Utca felújítása </t>
  </si>
  <si>
    <t xml:space="preserve">II. Felhalmozási célú visszatérítendő támogatások </t>
  </si>
  <si>
    <t xml:space="preserve">1. Felhalmozási bevételek (háztartásoktól kölsönök visszatérülése) </t>
  </si>
  <si>
    <t xml:space="preserve">Ebédkihordási díj </t>
  </si>
  <si>
    <t xml:space="preserve">Földbérleti díj </t>
  </si>
  <si>
    <t xml:space="preserve">Bérleti díjak (bolt, művház, Telekom - igatlan) </t>
  </si>
  <si>
    <t xml:space="preserve">3. Közvetített szolgáltatások </t>
  </si>
  <si>
    <t xml:space="preserve">Továbbszámlázott közüzemi Díjak </t>
  </si>
  <si>
    <t xml:space="preserve">           - Kossuth L. utca felújítása </t>
  </si>
  <si>
    <t xml:space="preserve">            - Zala Termálvölgye</t>
  </si>
  <si>
    <t xml:space="preserve">Aktív Batyk Egyesület </t>
  </si>
  <si>
    <t xml:space="preserve">     - célhoz kötött (talajterhelési díj)</t>
  </si>
  <si>
    <t xml:space="preserve">    - célhoz kötött (Talajterhelési díj) </t>
  </si>
  <si>
    <t>5./ Kölcsönök visszatérülése háztartásoktól</t>
  </si>
  <si>
    <t>2020. évben állami ktgv.-ből származó bevételek összesen:</t>
  </si>
  <si>
    <t xml:space="preserve">2.3 Előző évről visszakapott összeg (házi segítségnyújtás) </t>
  </si>
  <si>
    <t xml:space="preserve">VII. Szociális kölcsön kiadásai </t>
  </si>
  <si>
    <t xml:space="preserve">VI. Felhalmozási célú önkormányzati bevétel (közfoglalkoztatás) </t>
  </si>
  <si>
    <t xml:space="preserve">X. Előző évről visszafizetendő állami támogatás </t>
  </si>
  <si>
    <t xml:space="preserve">Dologi kiadások </t>
  </si>
  <si>
    <t xml:space="preserve">Teljesítés </t>
  </si>
  <si>
    <t>%</t>
  </si>
  <si>
    <t>Szakmai anyagok beszerzése</t>
  </si>
  <si>
    <t>Üzemeltetési anyagok beszerzése</t>
  </si>
  <si>
    <t>Informatikai szolgáltatások</t>
  </si>
  <si>
    <t xml:space="preserve">Egyéb kommunikációs szolgáltatások </t>
  </si>
  <si>
    <t>Közüzemi díjak</t>
  </si>
  <si>
    <t>Ebből: vízdíj</t>
  </si>
  <si>
    <t>áramdíj</t>
  </si>
  <si>
    <t>Vásárolt élelmezés</t>
  </si>
  <si>
    <t>Karbantartás</t>
  </si>
  <si>
    <t>Közvetített szolgáltatások</t>
  </si>
  <si>
    <t>Szakmai tevékenységet segítő szolgáltatások</t>
  </si>
  <si>
    <t>Egyéb szolgáltatások</t>
  </si>
  <si>
    <t>Kiküldetések</t>
  </si>
  <si>
    <t>Működési célú előzetesen felszámított ÁFA</t>
  </si>
  <si>
    <t>Egyéb dologi kiadások</t>
  </si>
  <si>
    <t xml:space="preserve">Dologi kiadások összesen összesen </t>
  </si>
  <si>
    <t xml:space="preserve">                                BATYK  KÖZSÉG  ÖNKORMÁNYZATA</t>
  </si>
  <si>
    <t xml:space="preserve">                             2020. évi költségvetés</t>
  </si>
  <si>
    <t>Személyi juttatások</t>
  </si>
  <si>
    <t>7. melléklete</t>
  </si>
  <si>
    <t>Bérek összesen</t>
  </si>
  <si>
    <t>Törvény szerinti illetmények, munkabérek</t>
  </si>
  <si>
    <t>Béren kívüli juttatások</t>
  </si>
  <si>
    <t>Céljuttatás, projektprémium</t>
  </si>
  <si>
    <t>Foglalkoztatottak egyéb személyi juttatásai</t>
  </si>
  <si>
    <t>Választott tisztségviselők juttatásai</t>
  </si>
  <si>
    <t>Munkavégzésre irányuló egyéb jogviszonyban nem saját foglalkoztatottaknak fizetett juttatások</t>
  </si>
  <si>
    <t>Munkaadót terhelő járulékok összesen</t>
  </si>
  <si>
    <t>Személyi juttatások összesen</t>
  </si>
  <si>
    <t>8. melléklete</t>
  </si>
  <si>
    <t>9. melléklet</t>
  </si>
  <si>
    <t>Létszámkeret</t>
  </si>
  <si>
    <t xml:space="preserve">6./ Felhalmozási célú bevétel (közfoglalkoztatás) </t>
  </si>
  <si>
    <t xml:space="preserve">2./ Beruházások </t>
  </si>
  <si>
    <t>3./ Szociális kölcsön kiadásai</t>
  </si>
  <si>
    <t xml:space="preserve">4./ Előző évről visszafizetendő állami támogatás </t>
  </si>
  <si>
    <t>5./ Elvonások, befizetések</t>
  </si>
  <si>
    <t>6./ Működési pénzeszközátadás áht-n belül</t>
  </si>
  <si>
    <t>7./ Működési pénzeszközátadás áht-n kívül</t>
  </si>
  <si>
    <t>8./ Megelőlegezés visszafizetése</t>
  </si>
  <si>
    <t>9./  Tartalékok</t>
  </si>
  <si>
    <t>Működési kiadások összesen (1.+…+9.):</t>
  </si>
  <si>
    <t xml:space="preserve">  Működési bevételek összesen: ( 1.+….+5.):</t>
  </si>
  <si>
    <t xml:space="preserve">  Fejlesztési bevételek összesen: ( 1.+….+6.):</t>
  </si>
  <si>
    <t xml:space="preserve">Batyk Község Önkormányzatának 4/2020 (II.20.) rendelete a 2020. évi költségvetésről </t>
  </si>
  <si>
    <t xml:space="preserve"> Batyk Község Önkormányzatának 4/2020. (II.20.) rendelete a 2020. évi költségvetésről </t>
  </si>
  <si>
    <t xml:space="preserve">Batyk Község Önkormányzatának  4/2020. (II.20.) rendelete a 2020. évi költségvetésről </t>
  </si>
  <si>
    <t xml:space="preserve">Batyk Község Önkormányzatának 4/2020. (II.20) rendelete a 2020. évi költségvetésről </t>
  </si>
  <si>
    <t xml:space="preserve">Batyk Község Önkormányzatának 4/2020. (II.20.) rendelete a 2020. évi költségvetésről </t>
  </si>
  <si>
    <t xml:space="preserve">                    Batyk Község Önkormányzatának 4/2020. (II.20.) rendelete a 2020. évi költségvetésről </t>
  </si>
  <si>
    <t xml:space="preserve">                    Batyk Község Önkormányzatának 4/2020. (II.20) rendelete a 2020. évi költségvetésről </t>
  </si>
  <si>
    <t>Batyk Község Önkormányzatának  4/2020 (II.20) rendelete a 2020. évi költségvetésről                                                                                      10. Melléklet</t>
  </si>
  <si>
    <t>Batyk Község Önkormányzata  feladatainak bemutatása 2020. évre vonatkozóan</t>
  </si>
  <si>
    <t>ezer Ft</t>
  </si>
  <si>
    <t>Önkormányzati kötelező feladatok</t>
  </si>
  <si>
    <t>Kiadások</t>
  </si>
  <si>
    <t>Bevételek</t>
  </si>
  <si>
    <t>működési  kiadás</t>
  </si>
  <si>
    <t>felhalmozási célú kiadás</t>
  </si>
  <si>
    <t>Állami támogatás</t>
  </si>
  <si>
    <t>Átvett pénz</t>
  </si>
  <si>
    <t>Önkormányzati saját bevétel</t>
  </si>
  <si>
    <t>pénzeszközátadás, befizetések, finanszírozás</t>
  </si>
  <si>
    <t>TARTALÉK</t>
  </si>
  <si>
    <t>Feladat finanszírozás</t>
  </si>
  <si>
    <t xml:space="preserve">Működési </t>
  </si>
  <si>
    <t>Fejlesztési</t>
  </si>
  <si>
    <t>Intézményi szolg. Bevétel</t>
  </si>
  <si>
    <t>áfa bevétel</t>
  </si>
  <si>
    <t>kamatbevételek</t>
  </si>
  <si>
    <t>2020. évi  Pénzmaradv.</t>
  </si>
  <si>
    <t>egyéb</t>
  </si>
  <si>
    <t>1.</t>
  </si>
  <si>
    <t>igazgatás</t>
  </si>
  <si>
    <t>2.</t>
  </si>
  <si>
    <t>állami megelőlegezés</t>
  </si>
  <si>
    <t>3.</t>
  </si>
  <si>
    <t>közös önkormányzati hivatal</t>
  </si>
  <si>
    <t>4.</t>
  </si>
  <si>
    <t>óvoda</t>
  </si>
  <si>
    <t>5.</t>
  </si>
  <si>
    <t>belső ellenőrzés</t>
  </si>
  <si>
    <t>6.</t>
  </si>
  <si>
    <t>gyermekvédelem és családsegítés</t>
  </si>
  <si>
    <t>7.</t>
  </si>
  <si>
    <t>BURSA</t>
  </si>
  <si>
    <t>8.</t>
  </si>
  <si>
    <t>tűzoltóság</t>
  </si>
  <si>
    <t>9.</t>
  </si>
  <si>
    <t>állatvédő egyesület</t>
  </si>
  <si>
    <t>10.</t>
  </si>
  <si>
    <t>Zala-Kar</t>
  </si>
  <si>
    <t>11.</t>
  </si>
  <si>
    <t>Zala Termálvölgye</t>
  </si>
  <si>
    <t>12.</t>
  </si>
  <si>
    <t>TÖOSZ</t>
  </si>
  <si>
    <t>13.</t>
  </si>
  <si>
    <t>temető</t>
  </si>
  <si>
    <t>14.</t>
  </si>
  <si>
    <t>közutak</t>
  </si>
  <si>
    <t>15.</t>
  </si>
  <si>
    <t>közvilágítás</t>
  </si>
  <si>
    <t>16.</t>
  </si>
  <si>
    <t>zöldterület gazdálkodás</t>
  </si>
  <si>
    <t>17.</t>
  </si>
  <si>
    <t>házi segítségnyújtás</t>
  </si>
  <si>
    <t>18.</t>
  </si>
  <si>
    <t>háziorvosi ügyeleti ellátás</t>
  </si>
  <si>
    <t>19.</t>
  </si>
  <si>
    <t>fogorvos</t>
  </si>
  <si>
    <t>20.</t>
  </si>
  <si>
    <t>család és nőved.</t>
  </si>
  <si>
    <t>21.</t>
  </si>
  <si>
    <t>város gazdálkodás</t>
  </si>
  <si>
    <t>22.</t>
  </si>
  <si>
    <t>könyvtár</t>
  </si>
  <si>
    <t>23.</t>
  </si>
  <si>
    <t>művház</t>
  </si>
  <si>
    <t>24.</t>
  </si>
  <si>
    <t>Szündei gyermekétk. tám.</t>
  </si>
  <si>
    <t>25.</t>
  </si>
  <si>
    <t>közfoglalkoztatás</t>
  </si>
  <si>
    <t>26.</t>
  </si>
  <si>
    <t>juttatások segélyek (szoc. feladatok)</t>
  </si>
  <si>
    <t>27.</t>
  </si>
  <si>
    <t>víziközmű</t>
  </si>
  <si>
    <t>28.</t>
  </si>
  <si>
    <t>Falugondnok</t>
  </si>
  <si>
    <t>29.</t>
  </si>
  <si>
    <t>egyéb pl. adóbev</t>
  </si>
  <si>
    <t>Összesen</t>
  </si>
  <si>
    <t>Önkormányzati önként feladatok</t>
  </si>
  <si>
    <t>fejlesztési célú kiadás</t>
  </si>
  <si>
    <t>Térítési díj és egyéb bevétel</t>
  </si>
  <si>
    <t>2020 évi  Pénzmaradv.</t>
  </si>
  <si>
    <t xml:space="preserve"> feladattal terheltsaját bevételek</t>
  </si>
  <si>
    <t>sport</t>
  </si>
  <si>
    <t>egyéb civil szervezetek támogatása</t>
  </si>
  <si>
    <t>MINDÖSSZESEN</t>
  </si>
  <si>
    <t xml:space="preserve">Batyk Község Önkormányzatának  4/2020 (II.20) rendelete a 2020. évi költségvetésről                                </t>
  </si>
  <si>
    <t xml:space="preserve">                  Batyk Község Önkormányzat várható működési és felhalmozási célú bevételeinek és kiadásainak alakulása mérleg rendszerben</t>
  </si>
  <si>
    <t>11. melléklet</t>
  </si>
  <si>
    <t>2020. évi</t>
  </si>
  <si>
    <t>2021. évi</t>
  </si>
  <si>
    <t>2022. évi</t>
  </si>
  <si>
    <t xml:space="preserve">2020. évi </t>
  </si>
  <si>
    <t>K1. Személyi juttatások</t>
  </si>
  <si>
    <t>B1. Működési célú támogatások államháztartáson belülről</t>
  </si>
  <si>
    <t>K2. Munkaadókat terhelő járulékok és szociális hozzájárulási adó</t>
  </si>
  <si>
    <t>B3. Közhatalmi bevételek</t>
  </si>
  <si>
    <t>K3. Dologi kiadások</t>
  </si>
  <si>
    <t>B4. Működési bevételek</t>
  </si>
  <si>
    <t>K4. Ellátottak pénzbeli juttatásai</t>
  </si>
  <si>
    <t>B6. Működési célú átvett pénzeszközök</t>
  </si>
  <si>
    <t>K5. Egyéb működési célú kiadások</t>
  </si>
  <si>
    <t>B8. Finanszírozási bevételek (működési)</t>
  </si>
  <si>
    <t>tartalék (működési)</t>
  </si>
  <si>
    <t>maradvány igénybevétel</t>
  </si>
  <si>
    <t>K9. Finanszírozási kiadások (állami megelőlegezéssel)</t>
  </si>
  <si>
    <t>Müködési kiadás összesen:</t>
  </si>
  <si>
    <t>Müködési bevétel összesen:</t>
  </si>
  <si>
    <t>Működési bevételek és kiadások egyenlege: 0</t>
  </si>
  <si>
    <t>Felhalmozási kiadások</t>
  </si>
  <si>
    <t>Felhalmozási bevételek</t>
  </si>
  <si>
    <t>B2. Felhalmozási célú támogatások államháztartáson belülről</t>
  </si>
  <si>
    <t>K5. Felhalmozási célú tartalék</t>
  </si>
  <si>
    <t>B4. Tőke jellegű bev.</t>
  </si>
  <si>
    <t>K6. Beruházások</t>
  </si>
  <si>
    <t>B5. Felhalmozási bevételek</t>
  </si>
  <si>
    <t>K7. Felújítások</t>
  </si>
  <si>
    <t>B7. Felhalmozási célú átvett pénzeszközök</t>
  </si>
  <si>
    <t>K8. Egyéb felhalmozási célú kiadások</t>
  </si>
  <si>
    <t>B8. Finanszírozási bevételek (felhalmozási)</t>
  </si>
  <si>
    <t>Felhalmozási kiadás összesen:</t>
  </si>
  <si>
    <t>Felhalmozási bevétel összesen:</t>
  </si>
  <si>
    <t>Felhalmozási bevételek és kiadások egyenlege: 0</t>
  </si>
  <si>
    <t>M i n d ö s s z e s e n  :</t>
  </si>
  <si>
    <t xml:space="preserve">Batyk Község Önkormányzatának  4/2020 (II.20) rendelete a 2020. évi költségvetésről                                       </t>
  </si>
  <si>
    <t xml:space="preserve">Az önkormányzat által 2020. évben nyújtott közvetett támogatások </t>
  </si>
  <si>
    <t>( kedvezmények)</t>
  </si>
  <si>
    <t>12. melléklet</t>
  </si>
  <si>
    <t>Sor-szám</t>
  </si>
  <si>
    <t>Bevételi jogcím</t>
  </si>
  <si>
    <t>Kedvezmény nélkül elérhető bevétel</t>
  </si>
  <si>
    <t>Kedvezmények összege</t>
  </si>
  <si>
    <t>Ellátottak térítési díjának elengedése</t>
  </si>
  <si>
    <t>Lakosság részére lakásépítéshez nyújtott kölcsön elengedése</t>
  </si>
  <si>
    <t>…………..-ból biztosított kedvezmény, mentesség*</t>
  </si>
  <si>
    <t xml:space="preserve">Gépjárműadóból biztosított kedvezmény, mentesség 1991.évi LXXXII.tv. 5. § </t>
  </si>
  <si>
    <t xml:space="preserve">Helyiségek hasznosítása utáni kedvezmény, menteség terembéreleti díj határozata alapján/ </t>
  </si>
  <si>
    <t>Eszközök hasznosítása utáni kedvezmény, menteség</t>
  </si>
  <si>
    <t>Egyéb kedvezmény</t>
  </si>
  <si>
    <t>Egyéb kölcsön elengedése</t>
  </si>
  <si>
    <t xml:space="preserve">Építmény adó kedvezmény </t>
  </si>
  <si>
    <t xml:space="preserve">Telekadó kedvezmény </t>
  </si>
  <si>
    <t>Talajterhelési díj kedvezmény</t>
  </si>
  <si>
    <t xml:space="preserve">Iparűzési adó kedvezmény </t>
  </si>
  <si>
    <t xml:space="preserve">Magánszemélyek kommunális adója kedvezmény (80 %) </t>
  </si>
  <si>
    <t xml:space="preserve">Kommunális adó kedvezmény (50%) </t>
  </si>
  <si>
    <t>*</t>
  </si>
  <si>
    <t>A helyi adókból biztosított kedvezményeket, mentességeket, adónemenként kell feltüntetni.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</si>
</sst>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\ _F_t"/>
    <numFmt numFmtId="166" formatCode="_-* #,##0\ _F_t_-;\-* #,##0\ _F_t_-;_-* &quot;-&quot;??\ _F_t_-;_-@_-"/>
    <numFmt numFmtId="167" formatCode="#,###"/>
  </numFmts>
  <fonts count="4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rgb="FFFF0000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0"/>
      <name val="Times New Roman"/>
      <family val="1"/>
    </font>
    <font>
      <b/>
      <sz val="1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rgb="FFFF0000"/>
      <name val="Arial"/>
      <family val="2"/>
    </font>
    <font>
      <sz val="8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Border="1"/>
    <xf numFmtId="0" fontId="2" fillId="0" borderId="6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3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3" fillId="0" borderId="15" xfId="0" applyFont="1" applyBorder="1"/>
    <xf numFmtId="3" fontId="2" fillId="2" borderId="12" xfId="0" applyNumberFormat="1" applyFont="1" applyFill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0" fontId="1" fillId="0" borderId="12" xfId="0" applyFont="1" applyBorder="1"/>
    <xf numFmtId="3" fontId="1" fillId="0" borderId="12" xfId="0" applyNumberFormat="1" applyFont="1" applyBorder="1"/>
    <xf numFmtId="0" fontId="4" fillId="0" borderId="20" xfId="0" applyFont="1" applyBorder="1"/>
    <xf numFmtId="0" fontId="4" fillId="0" borderId="22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6" xfId="0" applyFont="1" applyBorder="1"/>
    <xf numFmtId="0" fontId="4" fillId="0" borderId="26" xfId="0" applyFont="1" applyBorder="1"/>
    <xf numFmtId="3" fontId="4" fillId="0" borderId="12" xfId="0" applyNumberFormat="1" applyFont="1" applyBorder="1"/>
    <xf numFmtId="0" fontId="4" fillId="0" borderId="12" xfId="0" applyFont="1" applyBorder="1"/>
    <xf numFmtId="3" fontId="4" fillId="0" borderId="31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0" fontId="4" fillId="0" borderId="32" xfId="0" applyFont="1" applyBorder="1"/>
    <xf numFmtId="0" fontId="6" fillId="0" borderId="0" xfId="0" applyFont="1"/>
    <xf numFmtId="0" fontId="4" fillId="0" borderId="0" xfId="0" applyFont="1"/>
    <xf numFmtId="0" fontId="0" fillId="0" borderId="12" xfId="0" applyBorder="1"/>
    <xf numFmtId="0" fontId="2" fillId="2" borderId="26" xfId="0" applyFont="1" applyFill="1" applyBorder="1"/>
    <xf numFmtId="3" fontId="3" fillId="0" borderId="35" xfId="0" applyNumberFormat="1" applyFont="1" applyBorder="1"/>
    <xf numFmtId="3" fontId="3" fillId="0" borderId="38" xfId="0" applyNumberFormat="1" applyFont="1" applyBorder="1"/>
    <xf numFmtId="0" fontId="3" fillId="0" borderId="19" xfId="0" applyFont="1" applyBorder="1"/>
    <xf numFmtId="3" fontId="2" fillId="0" borderId="35" xfId="0" applyNumberFormat="1" applyFont="1" applyFill="1" applyBorder="1"/>
    <xf numFmtId="0" fontId="3" fillId="0" borderId="35" xfId="0" applyFont="1" applyBorder="1"/>
    <xf numFmtId="3" fontId="4" fillId="0" borderId="35" xfId="0" applyNumberFormat="1" applyFont="1" applyBorder="1"/>
    <xf numFmtId="3" fontId="2" fillId="3" borderId="35" xfId="0" applyNumberFormat="1" applyFont="1" applyFill="1" applyBorder="1"/>
    <xf numFmtId="0" fontId="2" fillId="0" borderId="35" xfId="0" applyFont="1" applyBorder="1"/>
    <xf numFmtId="3" fontId="2" fillId="0" borderId="35" xfId="0" applyNumberFormat="1" applyFont="1" applyBorder="1"/>
    <xf numFmtId="3" fontId="4" fillId="3" borderId="35" xfId="0" applyNumberFormat="1" applyFont="1" applyFill="1" applyBorder="1"/>
    <xf numFmtId="0" fontId="0" fillId="0" borderId="0" xfId="0" applyAlignment="1">
      <alignment horizontal="right"/>
    </xf>
    <xf numFmtId="0" fontId="4" fillId="2" borderId="45" xfId="0" applyFont="1" applyFill="1" applyBorder="1"/>
    <xf numFmtId="0" fontId="4" fillId="0" borderId="2" xfId="0" applyFont="1" applyBorder="1"/>
    <xf numFmtId="0" fontId="11" fillId="0" borderId="40" xfId="0" applyFont="1" applyBorder="1" applyAlignment="1">
      <alignment vertical="top" wrapText="1"/>
    </xf>
    <xf numFmtId="0" fontId="9" fillId="0" borderId="40" xfId="0" applyFont="1" applyBorder="1" applyAlignment="1">
      <alignment horizontal="left" vertical="top" wrapText="1" indent="1"/>
    </xf>
    <xf numFmtId="3" fontId="0" fillId="0" borderId="40" xfId="0" applyNumberFormat="1" applyBorder="1"/>
    <xf numFmtId="0" fontId="0" fillId="0" borderId="26" xfId="0" applyBorder="1"/>
    <xf numFmtId="0" fontId="3" fillId="0" borderId="26" xfId="0" applyFont="1" applyBorder="1" applyAlignment="1">
      <alignment wrapText="1"/>
    </xf>
    <xf numFmtId="2" fontId="3" fillId="0" borderId="0" xfId="0" applyNumberFormat="1" applyFont="1"/>
    <xf numFmtId="2" fontId="3" fillId="0" borderId="24" xfId="0" applyNumberFormat="1" applyFont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9" fillId="0" borderId="5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1" fillId="0" borderId="40" xfId="0" applyNumberFormat="1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3" fontId="11" fillId="0" borderId="11" xfId="0" applyNumberFormat="1" applyFont="1" applyBorder="1" applyAlignment="1">
      <alignment vertical="top" wrapText="1"/>
    </xf>
    <xf numFmtId="0" fontId="13" fillId="0" borderId="0" xfId="0" applyFont="1"/>
    <xf numFmtId="3" fontId="2" fillId="0" borderId="27" xfId="0" applyNumberFormat="1" applyFont="1" applyBorder="1"/>
    <xf numFmtId="49" fontId="13" fillId="0" borderId="0" xfId="0" applyNumberFormat="1" applyFont="1" applyAlignment="1">
      <alignment horizontal="right"/>
    </xf>
    <xf numFmtId="0" fontId="7" fillId="0" borderId="44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39" xfId="0" applyBorder="1" applyAlignment="1">
      <alignment horizontal="right"/>
    </xf>
    <xf numFmtId="0" fontId="0" fillId="0" borderId="0" xfId="0" applyAlignment="1">
      <alignment horizontal="right" wrapText="1"/>
    </xf>
    <xf numFmtId="3" fontId="0" fillId="0" borderId="12" xfId="0" applyNumberFormat="1" applyFont="1" applyBorder="1"/>
    <xf numFmtId="3" fontId="2" fillId="0" borderId="47" xfId="0" applyNumberFormat="1" applyFont="1" applyBorder="1"/>
    <xf numFmtId="0" fontId="1" fillId="0" borderId="27" xfId="0" applyFont="1" applyBorder="1"/>
    <xf numFmtId="0" fontId="0" fillId="0" borderId="26" xfId="0" applyFill="1" applyBorder="1"/>
    <xf numFmtId="0" fontId="1" fillId="0" borderId="38" xfId="0" applyFont="1" applyFill="1" applyBorder="1"/>
    <xf numFmtId="0" fontId="4" fillId="0" borderId="26" xfId="0" applyFont="1" applyFill="1" applyBorder="1"/>
    <xf numFmtId="0" fontId="2" fillId="0" borderId="27" xfId="0" applyFont="1" applyBorder="1"/>
    <xf numFmtId="3" fontId="1" fillId="0" borderId="27" xfId="0" applyNumberFormat="1" applyFont="1" applyBorder="1"/>
    <xf numFmtId="3" fontId="2" fillId="0" borderId="50" xfId="0" applyNumberFormat="1" applyFont="1" applyBorder="1"/>
    <xf numFmtId="0" fontId="1" fillId="0" borderId="26" xfId="0" applyFont="1" applyFill="1" applyBorder="1"/>
    <xf numFmtId="0" fontId="0" fillId="0" borderId="52" xfId="0" applyBorder="1"/>
    <xf numFmtId="3" fontId="4" fillId="0" borderId="53" xfId="0" applyNumberFormat="1" applyFont="1" applyBorder="1"/>
    <xf numFmtId="3" fontId="4" fillId="0" borderId="27" xfId="0" applyNumberFormat="1" applyFont="1" applyBorder="1"/>
    <xf numFmtId="0" fontId="1" fillId="0" borderId="27" xfId="0" applyFont="1" applyFill="1" applyBorder="1"/>
    <xf numFmtId="0" fontId="1" fillId="0" borderId="46" xfId="0" applyFont="1" applyBorder="1"/>
    <xf numFmtId="0" fontId="1" fillId="0" borderId="10" xfId="0" applyFont="1" applyBorder="1" applyAlignment="1">
      <alignment horizontal="right"/>
    </xf>
    <xf numFmtId="0" fontId="4" fillId="0" borderId="28" xfId="0" applyFont="1" applyFill="1" applyBorder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2" fillId="5" borderId="1" xfId="0" applyFont="1" applyFill="1" applyBorder="1"/>
    <xf numFmtId="0" fontId="3" fillId="5" borderId="2" xfId="0" applyFont="1" applyFill="1" applyBorder="1"/>
    <xf numFmtId="0" fontId="2" fillId="5" borderId="6" xfId="0" applyFont="1" applyFill="1" applyBorder="1"/>
    <xf numFmtId="0" fontId="3" fillId="5" borderId="8" xfId="0" applyFont="1" applyFill="1" applyBorder="1"/>
    <xf numFmtId="0" fontId="3" fillId="5" borderId="40" xfId="0" applyFont="1" applyFill="1" applyBorder="1"/>
    <xf numFmtId="0" fontId="3" fillId="5" borderId="13" xfId="0" applyFont="1" applyFill="1" applyBorder="1" applyAlignment="1">
      <alignment horizontal="right"/>
    </xf>
    <xf numFmtId="0" fontId="2" fillId="5" borderId="26" xfId="0" applyFont="1" applyFill="1" applyBorder="1"/>
    <xf numFmtId="3" fontId="2" fillId="5" borderId="12" xfId="0" applyNumberFormat="1" applyFont="1" applyFill="1" applyBorder="1"/>
    <xf numFmtId="0" fontId="3" fillId="5" borderId="26" xfId="0" applyFont="1" applyFill="1" applyBorder="1"/>
    <xf numFmtId="3" fontId="3" fillId="5" borderId="12" xfId="0" applyNumberFormat="1" applyFont="1" applyFill="1" applyBorder="1"/>
    <xf numFmtId="3" fontId="1" fillId="5" borderId="12" xfId="0" applyNumberFormat="1" applyFont="1" applyFill="1" applyBorder="1"/>
    <xf numFmtId="3" fontId="1" fillId="5" borderId="0" xfId="0" applyNumberFormat="1" applyFont="1" applyFill="1" applyBorder="1"/>
    <xf numFmtId="0" fontId="4" fillId="5" borderId="26" xfId="0" applyFont="1" applyFill="1" applyBorder="1"/>
    <xf numFmtId="3" fontId="4" fillId="5" borderId="12" xfId="0" applyNumberFormat="1" applyFont="1" applyFill="1" applyBorder="1"/>
    <xf numFmtId="3" fontId="4" fillId="5" borderId="12" xfId="0" applyNumberFormat="1" applyFont="1" applyFill="1" applyBorder="1" applyAlignment="1">
      <alignment horizontal="right"/>
    </xf>
    <xf numFmtId="3" fontId="3" fillId="5" borderId="12" xfId="0" applyNumberFormat="1" applyFont="1" applyFill="1" applyBorder="1" applyAlignment="1">
      <alignment horizontal="right"/>
    </xf>
    <xf numFmtId="3" fontId="2" fillId="5" borderId="12" xfId="0" applyNumberFormat="1" applyFont="1" applyFill="1" applyBorder="1" applyAlignment="1">
      <alignment horizontal="right"/>
    </xf>
    <xf numFmtId="3" fontId="4" fillId="5" borderId="35" xfId="0" applyNumberFormat="1" applyFont="1" applyFill="1" applyBorder="1"/>
    <xf numFmtId="3" fontId="2" fillId="5" borderId="35" xfId="0" applyNumberFormat="1" applyFont="1" applyFill="1" applyBorder="1"/>
    <xf numFmtId="3" fontId="1" fillId="5" borderId="13" xfId="0" applyNumberFormat="1" applyFont="1" applyFill="1" applyBorder="1"/>
    <xf numFmtId="0" fontId="1" fillId="5" borderId="0" xfId="0" applyFont="1" applyFill="1"/>
    <xf numFmtId="3" fontId="2" fillId="5" borderId="13" xfId="0" applyNumberFormat="1" applyFont="1" applyFill="1" applyBorder="1"/>
    <xf numFmtId="3" fontId="1" fillId="5" borderId="16" xfId="0" applyNumberFormat="1" applyFont="1" applyFill="1" applyBorder="1"/>
    <xf numFmtId="0" fontId="1" fillId="5" borderId="16" xfId="0" applyFont="1" applyFill="1" applyBorder="1"/>
    <xf numFmtId="3" fontId="3" fillId="5" borderId="17" xfId="0" applyNumberFormat="1" applyFont="1" applyFill="1" applyBorder="1"/>
    <xf numFmtId="3" fontId="2" fillId="5" borderId="16" xfId="0" applyNumberFormat="1" applyFont="1" applyFill="1" applyBorder="1"/>
    <xf numFmtId="3" fontId="2" fillId="5" borderId="27" xfId="0" applyNumberFormat="1" applyFont="1" applyFill="1" applyBorder="1"/>
    <xf numFmtId="3" fontId="3" fillId="5" borderId="27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4" fillId="5" borderId="0" xfId="0" applyFont="1" applyFill="1" applyBorder="1"/>
    <xf numFmtId="0" fontId="1" fillId="5" borderId="12" xfId="0" applyFont="1" applyFill="1" applyBorder="1"/>
    <xf numFmtId="0" fontId="1" fillId="5" borderId="10" xfId="0" applyFont="1" applyFill="1" applyBorder="1"/>
    <xf numFmtId="0" fontId="0" fillId="0" borderId="0" xfId="0" applyAlignment="1">
      <alignment horizontal="center"/>
    </xf>
    <xf numFmtId="0" fontId="9" fillId="0" borderId="40" xfId="0" applyFont="1" applyBorder="1" applyAlignment="1">
      <alignment horizontal="left" vertical="top" wrapText="1" indent="3"/>
    </xf>
    <xf numFmtId="0" fontId="4" fillId="5" borderId="26" xfId="0" applyFont="1" applyFill="1" applyBorder="1" applyAlignment="1">
      <alignment wrapText="1"/>
    </xf>
    <xf numFmtId="0" fontId="4" fillId="5" borderId="34" xfId="0" applyFont="1" applyFill="1" applyBorder="1"/>
    <xf numFmtId="0" fontId="9" fillId="0" borderId="22" xfId="0" applyFont="1" applyBorder="1" applyAlignment="1">
      <alignment vertical="top" wrapText="1"/>
    </xf>
    <xf numFmtId="3" fontId="9" fillId="0" borderId="22" xfId="0" applyNumberFormat="1" applyFont="1" applyBorder="1" applyAlignment="1">
      <alignment horizontal="center" vertical="top" wrapText="1"/>
    </xf>
    <xf numFmtId="3" fontId="9" fillId="0" borderId="40" xfId="0" applyNumberFormat="1" applyFont="1" applyBorder="1" applyAlignment="1">
      <alignment horizontal="right" vertical="top" wrapText="1"/>
    </xf>
    <xf numFmtId="0" fontId="11" fillId="0" borderId="22" xfId="0" applyFont="1" applyBorder="1" applyAlignment="1">
      <alignment vertical="top" wrapText="1"/>
    </xf>
    <xf numFmtId="3" fontId="2" fillId="6" borderId="12" xfId="0" applyNumberFormat="1" applyFont="1" applyFill="1" applyBorder="1"/>
    <xf numFmtId="0" fontId="0" fillId="6" borderId="0" xfId="0" applyFill="1"/>
    <xf numFmtId="3" fontId="2" fillId="7" borderId="12" xfId="0" applyNumberFormat="1" applyFont="1" applyFill="1" applyBorder="1"/>
    <xf numFmtId="0" fontId="0" fillId="7" borderId="0" xfId="0" applyFill="1"/>
    <xf numFmtId="3" fontId="4" fillId="7" borderId="12" xfId="0" applyNumberFormat="1" applyFont="1" applyFill="1" applyBorder="1"/>
    <xf numFmtId="0" fontId="4" fillId="7" borderId="0" xfId="0" applyFont="1" applyFill="1"/>
    <xf numFmtId="0" fontId="0" fillId="0" borderId="26" xfId="0" applyFont="1" applyFill="1" applyBorder="1"/>
    <xf numFmtId="0" fontId="0" fillId="0" borderId="26" xfId="0" applyBorder="1" applyAlignment="1">
      <alignment horizontal="left" indent="1"/>
    </xf>
    <xf numFmtId="0" fontId="0" fillId="0" borderId="26" xfId="0" applyFill="1" applyBorder="1" applyAlignment="1">
      <alignment horizontal="left" indent="1"/>
    </xf>
    <xf numFmtId="0" fontId="3" fillId="5" borderId="26" xfId="0" applyFont="1" applyFill="1" applyBorder="1" applyAlignment="1">
      <alignment horizontal="left" indent="1"/>
    </xf>
    <xf numFmtId="49" fontId="7" fillId="0" borderId="22" xfId="0" applyNumberFormat="1" applyFont="1" applyBorder="1" applyAlignment="1">
      <alignment horizontal="right" vertical="top" wrapText="1"/>
    </xf>
    <xf numFmtId="49" fontId="8" fillId="0" borderId="9" xfId="0" applyNumberFormat="1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horizontal="right" vertical="top" wrapText="1"/>
    </xf>
    <xf numFmtId="2" fontId="4" fillId="0" borderId="5" xfId="0" applyNumberFormat="1" applyFont="1" applyBorder="1"/>
    <xf numFmtId="2" fontId="3" fillId="4" borderId="3" xfId="0" applyNumberFormat="1" applyFont="1" applyFill="1" applyBorder="1" applyAlignment="1">
      <alignment horizontal="center"/>
    </xf>
    <xf numFmtId="2" fontId="4" fillId="0" borderId="55" xfId="0" applyNumberFormat="1" applyFont="1" applyBorder="1"/>
    <xf numFmtId="2" fontId="3" fillId="0" borderId="55" xfId="0" applyNumberFormat="1" applyFont="1" applyBorder="1"/>
    <xf numFmtId="2" fontId="4" fillId="3" borderId="55" xfId="0" applyNumberFormat="1" applyFont="1" applyFill="1" applyBorder="1"/>
    <xf numFmtId="2" fontId="4" fillId="2" borderId="55" xfId="0" applyNumberFormat="1" applyFont="1" applyFill="1" applyBorder="1"/>
    <xf numFmtId="0" fontId="1" fillId="5" borderId="4" xfId="0" applyFont="1" applyFill="1" applyBorder="1"/>
    <xf numFmtId="0" fontId="3" fillId="5" borderId="51" xfId="0" applyFont="1" applyFill="1" applyBorder="1"/>
    <xf numFmtId="0" fontId="3" fillId="0" borderId="51" xfId="0" applyFont="1" applyBorder="1"/>
    <xf numFmtId="0" fontId="2" fillId="3" borderId="51" xfId="0" applyFont="1" applyFill="1" applyBorder="1"/>
    <xf numFmtId="0" fontId="2" fillId="0" borderId="51" xfId="0" applyFont="1" applyBorder="1"/>
    <xf numFmtId="0" fontId="2" fillId="5" borderId="51" xfId="0" applyFont="1" applyFill="1" applyBorder="1"/>
    <xf numFmtId="0" fontId="4" fillId="3" borderId="51" xfId="0" applyFont="1" applyFill="1" applyBorder="1"/>
    <xf numFmtId="0" fontId="2" fillId="6" borderId="26" xfId="0" applyFont="1" applyFill="1" applyBorder="1"/>
    <xf numFmtId="10" fontId="0" fillId="0" borderId="55" xfId="0" applyNumberFormat="1" applyFill="1" applyBorder="1"/>
    <xf numFmtId="0" fontId="2" fillId="7" borderId="26" xfId="0" applyFont="1" applyFill="1" applyBorder="1"/>
    <xf numFmtId="0" fontId="2" fillId="0" borderId="51" xfId="0" applyFont="1" applyFill="1" applyBorder="1"/>
    <xf numFmtId="10" fontId="4" fillId="0" borderId="55" xfId="0" applyNumberFormat="1" applyFont="1" applyFill="1" applyBorder="1"/>
    <xf numFmtId="0" fontId="4" fillId="7" borderId="26" xfId="0" applyFont="1" applyFill="1" applyBorder="1"/>
    <xf numFmtId="0" fontId="4" fillId="0" borderId="51" xfId="0" applyFont="1" applyBorder="1"/>
    <xf numFmtId="10" fontId="0" fillId="7" borderId="55" xfId="0" applyNumberFormat="1" applyFill="1" applyBorder="1"/>
    <xf numFmtId="0" fontId="3" fillId="0" borderId="26" xfId="0" applyFont="1" applyFill="1" applyBorder="1"/>
    <xf numFmtId="0" fontId="3" fillId="0" borderId="51" xfId="0" applyFont="1" applyFill="1" applyBorder="1"/>
    <xf numFmtId="3" fontId="0" fillId="5" borderId="12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34" xfId="0" applyFont="1" applyBorder="1"/>
    <xf numFmtId="0" fontId="4" fillId="0" borderId="33" xfId="0" applyFont="1" applyBorder="1"/>
    <xf numFmtId="0" fontId="4" fillId="5" borderId="44" xfId="0" applyFont="1" applyFill="1" applyBorder="1"/>
    <xf numFmtId="3" fontId="3" fillId="5" borderId="27" xfId="0" applyNumberFormat="1" applyFont="1" applyFill="1" applyBorder="1"/>
    <xf numFmtId="0" fontId="0" fillId="0" borderId="26" xfId="0" applyFont="1" applyBorder="1"/>
    <xf numFmtId="0" fontId="0" fillId="0" borderId="14" xfId="0" applyFont="1" applyBorder="1"/>
    <xf numFmtId="0" fontId="4" fillId="7" borderId="22" xfId="0" applyFont="1" applyFill="1" applyBorder="1"/>
    <xf numFmtId="0" fontId="1" fillId="0" borderId="0" xfId="0" applyFont="1" applyBorder="1" applyAlignment="1">
      <alignment horizontal="center"/>
    </xf>
    <xf numFmtId="49" fontId="1" fillId="0" borderId="39" xfId="0" applyNumberFormat="1" applyFont="1" applyBorder="1" applyAlignment="1">
      <alignment horizontal="right"/>
    </xf>
    <xf numFmtId="2" fontId="4" fillId="4" borderId="5" xfId="0" applyNumberFormat="1" applyFont="1" applyFill="1" applyBorder="1" applyAlignment="1">
      <alignment horizontal="center" wrapText="1"/>
    </xf>
    <xf numFmtId="2" fontId="4" fillId="4" borderId="44" xfId="0" applyNumberFormat="1" applyFont="1" applyFill="1" applyBorder="1" applyAlignment="1">
      <alignment horizontal="center"/>
    </xf>
    <xf numFmtId="2" fontId="3" fillId="0" borderId="58" xfId="0" applyNumberFormat="1" applyFont="1" applyBorder="1"/>
    <xf numFmtId="2" fontId="3" fillId="2" borderId="55" xfId="0" applyNumberFormat="1" applyFont="1" applyFill="1" applyBorder="1"/>
    <xf numFmtId="0" fontId="3" fillId="5" borderId="3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3" fontId="1" fillId="5" borderId="27" xfId="0" applyNumberFormat="1" applyFont="1" applyFill="1" applyBorder="1"/>
    <xf numFmtId="3" fontId="1" fillId="5" borderId="5" xfId="0" applyNumberFormat="1" applyFont="1" applyFill="1" applyBorder="1"/>
    <xf numFmtId="3" fontId="4" fillId="5" borderId="27" xfId="0" applyNumberFormat="1" applyFont="1" applyFill="1" applyBorder="1"/>
    <xf numFmtId="3" fontId="4" fillId="5" borderId="27" xfId="0" applyNumberFormat="1" applyFont="1" applyFill="1" applyBorder="1" applyAlignment="1">
      <alignment horizontal="right"/>
    </xf>
    <xf numFmtId="3" fontId="2" fillId="5" borderId="27" xfId="0" applyNumberFormat="1" applyFont="1" applyFill="1" applyBorder="1" applyAlignment="1">
      <alignment horizontal="right"/>
    </xf>
    <xf numFmtId="3" fontId="4" fillId="5" borderId="55" xfId="0" applyNumberFormat="1" applyFont="1" applyFill="1" applyBorder="1"/>
    <xf numFmtId="3" fontId="3" fillId="0" borderId="27" xfId="0" applyNumberFormat="1" applyFont="1" applyBorder="1"/>
    <xf numFmtId="3" fontId="2" fillId="2" borderId="27" xfId="0" applyNumberFormat="1" applyFont="1" applyFill="1" applyBorder="1"/>
    <xf numFmtId="3" fontId="2" fillId="3" borderId="55" xfId="0" applyNumberFormat="1" applyFont="1" applyFill="1" applyBorder="1"/>
    <xf numFmtId="3" fontId="2" fillId="0" borderId="55" xfId="0" applyNumberFormat="1" applyFont="1" applyBorder="1"/>
    <xf numFmtId="3" fontId="2" fillId="5" borderId="55" xfId="0" applyNumberFormat="1" applyFont="1" applyFill="1" applyBorder="1"/>
    <xf numFmtId="3" fontId="4" fillId="3" borderId="55" xfId="0" applyNumberFormat="1" applyFont="1" applyFill="1" applyBorder="1"/>
    <xf numFmtId="10" fontId="4" fillId="6" borderId="55" xfId="0" applyNumberFormat="1" applyFont="1" applyFill="1" applyBorder="1"/>
    <xf numFmtId="10" fontId="4" fillId="7" borderId="55" xfId="0" applyNumberFormat="1" applyFont="1" applyFill="1" applyBorder="1"/>
    <xf numFmtId="10" fontId="0" fillId="2" borderId="55" xfId="0" applyNumberFormat="1" applyFill="1" applyBorder="1"/>
    <xf numFmtId="0" fontId="3" fillId="0" borderId="3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3" fontId="2" fillId="6" borderId="27" xfId="0" applyNumberFormat="1" applyFont="1" applyFill="1" applyBorder="1"/>
    <xf numFmtId="3" fontId="1" fillId="0" borderId="46" xfId="0" applyNumberFormat="1" applyFont="1" applyBorder="1"/>
    <xf numFmtId="3" fontId="1" fillId="0" borderId="55" xfId="0" applyNumberFormat="1" applyFont="1" applyBorder="1"/>
    <xf numFmtId="3" fontId="2" fillId="7" borderId="46" xfId="0" applyNumberFormat="1" applyFont="1" applyFill="1" applyBorder="1"/>
    <xf numFmtId="3" fontId="2" fillId="0" borderId="55" xfId="0" applyNumberFormat="1" applyFont="1" applyFill="1" applyBorder="1"/>
    <xf numFmtId="3" fontId="4" fillId="7" borderId="27" xfId="0" applyNumberFormat="1" applyFont="1" applyFill="1" applyBorder="1"/>
    <xf numFmtId="3" fontId="4" fillId="0" borderId="46" xfId="0" applyNumberFormat="1" applyFont="1" applyBorder="1"/>
    <xf numFmtId="3" fontId="4" fillId="0" borderId="55" xfId="0" applyNumberFormat="1" applyFont="1" applyBorder="1"/>
    <xf numFmtId="3" fontId="2" fillId="0" borderId="46" xfId="0" applyNumberFormat="1" applyFont="1" applyBorder="1"/>
    <xf numFmtId="0" fontId="0" fillId="0" borderId="28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0" xfId="0" applyAlignment="1">
      <alignment horizontal="right"/>
    </xf>
    <xf numFmtId="0" fontId="15" fillId="0" borderId="51" xfId="0" applyFont="1" applyBorder="1" applyAlignment="1">
      <alignment wrapText="1"/>
    </xf>
    <xf numFmtId="3" fontId="15" fillId="0" borderId="35" xfId="0" applyNumberFormat="1" applyFont="1" applyBorder="1"/>
    <xf numFmtId="3" fontId="1" fillId="0" borderId="56" xfId="0" applyNumberFormat="1" applyFont="1" applyBorder="1"/>
    <xf numFmtId="0" fontId="16" fillId="0" borderId="0" xfId="0" applyFont="1"/>
    <xf numFmtId="3" fontId="16" fillId="5" borderId="17" xfId="0" applyNumberFormat="1" applyFont="1" applyFill="1" applyBorder="1"/>
    <xf numFmtId="3" fontId="15" fillId="0" borderId="12" xfId="0" applyNumberFormat="1" applyFont="1" applyBorder="1"/>
    <xf numFmtId="165" fontId="2" fillId="0" borderId="16" xfId="0" applyNumberFormat="1" applyFont="1" applyBorder="1"/>
    <xf numFmtId="165" fontId="1" fillId="0" borderId="12" xfId="0" applyNumberFormat="1" applyFont="1" applyBorder="1"/>
    <xf numFmtId="165" fontId="0" fillId="0" borderId="12" xfId="0" applyNumberFormat="1" applyFont="1" applyBorder="1"/>
    <xf numFmtId="165" fontId="1" fillId="0" borderId="15" xfId="0" applyNumberFormat="1" applyFont="1" applyBorder="1"/>
    <xf numFmtId="165" fontId="4" fillId="0" borderId="12" xfId="0" applyNumberFormat="1" applyFont="1" applyBorder="1"/>
    <xf numFmtId="165" fontId="4" fillId="0" borderId="17" xfId="0" applyNumberFormat="1" applyFont="1" applyBorder="1"/>
    <xf numFmtId="165" fontId="4" fillId="0" borderId="13" xfId="0" applyNumberFormat="1" applyFont="1" applyBorder="1"/>
    <xf numFmtId="165" fontId="1" fillId="0" borderId="23" xfId="0" applyNumberFormat="1" applyFont="1" applyBorder="1"/>
    <xf numFmtId="165" fontId="1" fillId="5" borderId="12" xfId="0" applyNumberFormat="1" applyFont="1" applyFill="1" applyBorder="1"/>
    <xf numFmtId="3" fontId="14" fillId="5" borderId="12" xfId="0" applyNumberFormat="1" applyFont="1" applyFill="1" applyBorder="1"/>
    <xf numFmtId="3" fontId="18" fillId="5" borderId="12" xfId="0" applyNumberFormat="1" applyFont="1" applyFill="1" applyBorder="1"/>
    <xf numFmtId="49" fontId="0" fillId="0" borderId="45" xfId="0" applyNumberFormat="1" applyFont="1" applyBorder="1" applyAlignment="1">
      <alignment horizontal="right"/>
    </xf>
    <xf numFmtId="0" fontId="0" fillId="0" borderId="22" xfId="0" applyFont="1" applyBorder="1" applyAlignment="1">
      <alignment horizontal="left" wrapText="1"/>
    </xf>
    <xf numFmtId="3" fontId="17" fillId="5" borderId="35" xfId="0" applyNumberFormat="1" applyFont="1" applyFill="1" applyBorder="1"/>
    <xf numFmtId="3" fontId="16" fillId="0" borderId="12" xfId="0" applyNumberFormat="1" applyFont="1" applyBorder="1"/>
    <xf numFmtId="3" fontId="17" fillId="0" borderId="35" xfId="0" applyNumberFormat="1" applyFont="1" applyBorder="1"/>
    <xf numFmtId="3" fontId="17" fillId="3" borderId="35" xfId="0" applyNumberFormat="1" applyFont="1" applyFill="1" applyBorder="1"/>
    <xf numFmtId="3" fontId="16" fillId="0" borderId="0" xfId="0" applyNumberFormat="1" applyFont="1" applyBorder="1"/>
    <xf numFmtId="3" fontId="16" fillId="5" borderId="0" xfId="0" applyNumberFormat="1" applyFont="1" applyFill="1"/>
    <xf numFmtId="3" fontId="16" fillId="0" borderId="0" xfId="0" applyNumberFormat="1" applyFont="1"/>
    <xf numFmtId="3" fontId="16" fillId="0" borderId="15" xfId="0" applyNumberFormat="1" applyFont="1" applyBorder="1"/>
    <xf numFmtId="0" fontId="13" fillId="8" borderId="0" xfId="0" applyFont="1" applyFill="1" applyAlignment="1">
      <alignment horizontal="left" wrapText="1"/>
    </xf>
    <xf numFmtId="3" fontId="18" fillId="0" borderId="12" xfId="0" applyNumberFormat="1" applyFont="1" applyBorder="1"/>
    <xf numFmtId="3" fontId="14" fillId="5" borderId="12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3" fontId="18" fillId="5" borderId="13" xfId="0" applyNumberFormat="1" applyFont="1" applyFill="1" applyBorder="1"/>
    <xf numFmtId="3" fontId="14" fillId="5" borderId="17" xfId="0" applyNumberFormat="1" applyFont="1" applyFill="1" applyBorder="1"/>
    <xf numFmtId="3" fontId="14" fillId="0" borderId="12" xfId="0" applyNumberFormat="1" applyFont="1" applyBorder="1"/>
    <xf numFmtId="3" fontId="15" fillId="0" borderId="18" xfId="0" applyNumberFormat="1" applyFont="1" applyBorder="1"/>
    <xf numFmtId="0" fontId="0" fillId="5" borderId="26" xfId="0" applyFill="1" applyBorder="1" applyAlignment="1">
      <alignment horizontal="left" indent="1"/>
    </xf>
    <xf numFmtId="3" fontId="18" fillId="7" borderId="12" xfId="0" applyNumberFormat="1" applyFont="1" applyFill="1" applyBorder="1"/>
    <xf numFmtId="3" fontId="18" fillId="5" borderId="12" xfId="0" applyNumberFormat="1" applyFont="1" applyFill="1" applyBorder="1" applyAlignment="1">
      <alignment horizontal="right"/>
    </xf>
    <xf numFmtId="3" fontId="18" fillId="2" borderId="12" xfId="0" applyNumberFormat="1" applyFont="1" applyFill="1" applyBorder="1"/>
    <xf numFmtId="3" fontId="18" fillId="5" borderId="37" xfId="0" applyNumberFormat="1" applyFont="1" applyFill="1" applyBorder="1"/>
    <xf numFmtId="3" fontId="3" fillId="5" borderId="35" xfId="0" applyNumberFormat="1" applyFont="1" applyFill="1" applyBorder="1" applyAlignment="1">
      <alignment horizontal="right"/>
    </xf>
    <xf numFmtId="3" fontId="3" fillId="5" borderId="55" xfId="0" applyNumberFormat="1" applyFont="1" applyFill="1" applyBorder="1" applyAlignment="1">
      <alignment horizontal="right"/>
    </xf>
    <xf numFmtId="0" fontId="4" fillId="6" borderId="37" xfId="0" applyFont="1" applyFill="1" applyBorder="1"/>
    <xf numFmtId="3" fontId="18" fillId="6" borderId="33" xfId="0" applyNumberFormat="1" applyFont="1" applyFill="1" applyBorder="1"/>
    <xf numFmtId="3" fontId="18" fillId="6" borderId="34" xfId="0" applyNumberFormat="1" applyFont="1" applyFill="1" applyBorder="1"/>
    <xf numFmtId="0" fontId="14" fillId="5" borderId="12" xfId="0" applyFont="1" applyFill="1" applyBorder="1"/>
    <xf numFmtId="0" fontId="4" fillId="6" borderId="51" xfId="0" applyFont="1" applyFill="1" applyBorder="1"/>
    <xf numFmtId="14" fontId="4" fillId="6" borderId="55" xfId="0" applyNumberFormat="1" applyFont="1" applyFill="1" applyBorder="1" applyAlignment="1">
      <alignment horizontal="center"/>
    </xf>
    <xf numFmtId="0" fontId="4" fillId="6" borderId="26" xfId="0" applyFont="1" applyFill="1" applyBorder="1"/>
    <xf numFmtId="3" fontId="18" fillId="6" borderId="12" xfId="0" applyNumberFormat="1" applyFont="1" applyFill="1" applyBorder="1" applyAlignment="1">
      <alignment horizontal="right"/>
    </xf>
    <xf numFmtId="3" fontId="4" fillId="6" borderId="12" xfId="0" applyNumberFormat="1" applyFont="1" applyFill="1" applyBorder="1" applyAlignment="1">
      <alignment horizontal="right"/>
    </xf>
    <xf numFmtId="14" fontId="4" fillId="6" borderId="27" xfId="0" applyNumberFormat="1" applyFont="1" applyFill="1" applyBorder="1" applyAlignment="1">
      <alignment horizontal="center"/>
    </xf>
    <xf numFmtId="14" fontId="3" fillId="5" borderId="27" xfId="0" applyNumberFormat="1" applyFont="1" applyFill="1" applyBorder="1" applyAlignment="1">
      <alignment horizontal="center"/>
    </xf>
    <xf numFmtId="0" fontId="2" fillId="6" borderId="42" xfId="0" applyFont="1" applyFill="1" applyBorder="1"/>
    <xf numFmtId="3" fontId="18" fillId="6" borderId="15" xfId="0" applyNumberFormat="1" applyFont="1" applyFill="1" applyBorder="1"/>
    <xf numFmtId="3" fontId="2" fillId="6" borderId="15" xfId="0" applyNumberFormat="1" applyFont="1" applyFill="1" applyBorder="1"/>
    <xf numFmtId="3" fontId="2" fillId="6" borderId="46" xfId="0" applyNumberFormat="1" applyFont="1" applyFill="1" applyBorder="1"/>
    <xf numFmtId="3" fontId="1" fillId="5" borderId="35" xfId="0" applyNumberFormat="1" applyFont="1" applyFill="1" applyBorder="1"/>
    <xf numFmtId="3" fontId="15" fillId="0" borderId="36" xfId="0" applyNumberFormat="1" applyFont="1" applyBorder="1"/>
    <xf numFmtId="3" fontId="16" fillId="0" borderId="35" xfId="0" applyNumberFormat="1" applyFont="1" applyBorder="1"/>
    <xf numFmtId="3" fontId="3" fillId="5" borderId="35" xfId="0" applyNumberFormat="1" applyFont="1" applyFill="1" applyBorder="1"/>
    <xf numFmtId="3" fontId="3" fillId="5" borderId="55" xfId="0" applyNumberFormat="1" applyFont="1" applyFill="1" applyBorder="1"/>
    <xf numFmtId="0" fontId="0" fillId="0" borderId="26" xfId="0" applyBorder="1" applyAlignment="1">
      <alignment horizontal="left"/>
    </xf>
    <xf numFmtId="0" fontId="18" fillId="0" borderId="28" xfId="0" applyFont="1" applyFill="1" applyBorder="1"/>
    <xf numFmtId="3" fontId="18" fillId="6" borderId="19" xfId="0" applyNumberFormat="1" applyFont="1" applyFill="1" applyBorder="1"/>
    <xf numFmtId="3" fontId="18" fillId="6" borderId="36" xfId="0" applyNumberFormat="1" applyFont="1" applyFill="1" applyBorder="1" applyAlignment="1">
      <alignment horizontal="right"/>
    </xf>
    <xf numFmtId="3" fontId="2" fillId="2" borderId="36" xfId="0" applyNumberFormat="1" applyFont="1" applyFill="1" applyBorder="1"/>
    <xf numFmtId="0" fontId="0" fillId="5" borderId="51" xfId="0" applyFill="1" applyBorder="1"/>
    <xf numFmtId="3" fontId="1" fillId="5" borderId="55" xfId="0" applyNumberFormat="1" applyFont="1" applyFill="1" applyBorder="1"/>
    <xf numFmtId="3" fontId="18" fillId="6" borderId="46" xfId="0" applyNumberFormat="1" applyFont="1" applyFill="1" applyBorder="1"/>
    <xf numFmtId="0" fontId="4" fillId="5" borderId="51" xfId="0" applyFont="1" applyFill="1" applyBorder="1"/>
    <xf numFmtId="3" fontId="18" fillId="6" borderId="27" xfId="0" applyNumberFormat="1" applyFont="1" applyFill="1" applyBorder="1" applyAlignment="1">
      <alignment horizontal="right"/>
    </xf>
    <xf numFmtId="0" fontId="0" fillId="0" borderId="32" xfId="0" applyFill="1" applyBorder="1"/>
    <xf numFmtId="3" fontId="1" fillId="5" borderId="15" xfId="0" applyNumberFormat="1" applyFont="1" applyFill="1" applyBorder="1"/>
    <xf numFmtId="3" fontId="1" fillId="5" borderId="23" xfId="0" applyNumberFormat="1" applyFont="1" applyFill="1" applyBorder="1"/>
    <xf numFmtId="3" fontId="4" fillId="5" borderId="53" xfId="0" applyNumberFormat="1" applyFont="1" applyFill="1" applyBorder="1"/>
    <xf numFmtId="0" fontId="0" fillId="0" borderId="26" xfId="0" applyFill="1" applyBorder="1" applyAlignment="1">
      <alignment wrapText="1"/>
    </xf>
    <xf numFmtId="3" fontId="4" fillId="5" borderId="13" xfId="0" applyNumberFormat="1" applyFont="1" applyFill="1" applyBorder="1"/>
    <xf numFmtId="0" fontId="4" fillId="6" borderId="45" xfId="0" applyFont="1" applyFill="1" applyBorder="1"/>
    <xf numFmtId="3" fontId="4" fillId="6" borderId="22" xfId="0" applyNumberFormat="1" applyFont="1" applyFill="1" applyBorder="1"/>
    <xf numFmtId="165" fontId="1" fillId="0" borderId="13" xfId="0" applyNumberFormat="1" applyFont="1" applyBorder="1"/>
    <xf numFmtId="3" fontId="4" fillId="0" borderId="47" xfId="0" applyNumberFormat="1" applyFont="1" applyBorder="1"/>
    <xf numFmtId="0" fontId="0" fillId="0" borderId="28" xfId="0" applyFont="1" applyFill="1" applyBorder="1"/>
    <xf numFmtId="0" fontId="1" fillId="0" borderId="47" xfId="0" applyFont="1" applyFill="1" applyBorder="1"/>
    <xf numFmtId="0" fontId="4" fillId="6" borderId="37" xfId="0" applyFont="1" applyFill="1" applyBorder="1" applyAlignment="1">
      <alignment horizontal="left"/>
    </xf>
    <xf numFmtId="165" fontId="4" fillId="6" borderId="54" xfId="0" applyNumberFormat="1" applyFont="1" applyFill="1" applyBorder="1"/>
    <xf numFmtId="3" fontId="4" fillId="6" borderId="33" xfId="0" applyNumberFormat="1" applyFont="1" applyFill="1" applyBorder="1"/>
    <xf numFmtId="3" fontId="17" fillId="5" borderId="2" xfId="0" applyNumberFormat="1" applyFont="1" applyFill="1" applyBorder="1"/>
    <xf numFmtId="3" fontId="16" fillId="5" borderId="0" xfId="0" applyNumberFormat="1" applyFont="1" applyFill="1" applyBorder="1"/>
    <xf numFmtId="3" fontId="16" fillId="5" borderId="35" xfId="0" applyNumberFormat="1" applyFont="1" applyFill="1" applyBorder="1"/>
    <xf numFmtId="3" fontId="16" fillId="5" borderId="35" xfId="0" applyNumberFormat="1" applyFont="1" applyFill="1" applyBorder="1" applyAlignment="1">
      <alignment horizontal="right"/>
    </xf>
    <xf numFmtId="0" fontId="16" fillId="0" borderId="13" xfId="0" applyFont="1" applyBorder="1"/>
    <xf numFmtId="0" fontId="16" fillId="0" borderId="16" xfId="0" applyFont="1" applyBorder="1"/>
    <xf numFmtId="0" fontId="16" fillId="0" borderId="15" xfId="0" applyFont="1" applyBorder="1"/>
    <xf numFmtId="0" fontId="17" fillId="0" borderId="0" xfId="0" applyFont="1"/>
    <xf numFmtId="3" fontId="17" fillId="0" borderId="0" xfId="0" applyNumberFormat="1" applyFont="1" applyBorder="1"/>
    <xf numFmtId="3" fontId="16" fillId="0" borderId="0" xfId="0" applyNumberFormat="1" applyFont="1" applyFill="1" applyBorder="1"/>
    <xf numFmtId="3" fontId="14" fillId="5" borderId="7" xfId="0" applyNumberFormat="1" applyFont="1" applyFill="1" applyBorder="1"/>
    <xf numFmtId="3" fontId="14" fillId="5" borderId="28" xfId="0" applyNumberFormat="1" applyFont="1" applyFill="1" applyBorder="1" applyAlignment="1">
      <alignment horizontal="center"/>
    </xf>
    <xf numFmtId="3" fontId="18" fillId="6" borderId="12" xfId="0" applyNumberFormat="1" applyFont="1" applyFill="1" applyBorder="1"/>
    <xf numFmtId="3" fontId="14" fillId="5" borderId="16" xfId="0" applyNumberFormat="1" applyFont="1" applyFill="1" applyBorder="1"/>
    <xf numFmtId="3" fontId="18" fillId="6" borderId="54" xfId="0" applyNumberFormat="1" applyFont="1" applyFill="1" applyBorder="1"/>
    <xf numFmtId="3" fontId="0" fillId="0" borderId="13" xfId="0" applyNumberFormat="1" applyFont="1" applyBorder="1"/>
    <xf numFmtId="3" fontId="0" fillId="5" borderId="16" xfId="0" applyNumberFormat="1" applyFont="1" applyFill="1" applyBorder="1"/>
    <xf numFmtId="3" fontId="0" fillId="5" borderId="17" xfId="0" applyNumberFormat="1" applyFont="1" applyFill="1" applyBorder="1"/>
    <xf numFmtId="3" fontId="4" fillId="0" borderId="13" xfId="0" applyNumberFormat="1" applyFont="1" applyBorder="1"/>
    <xf numFmtId="3" fontId="0" fillId="0" borderId="23" xfId="0" applyNumberFormat="1" applyFont="1" applyBorder="1"/>
    <xf numFmtId="3" fontId="4" fillId="0" borderId="17" xfId="0" applyNumberFormat="1" applyFont="1" applyBorder="1"/>
    <xf numFmtId="0" fontId="0" fillId="5" borderId="26" xfId="0" applyFont="1" applyFill="1" applyBorder="1" applyAlignment="1">
      <alignment horizontal="left" wrapText="1" indent="1"/>
    </xf>
    <xf numFmtId="0" fontId="3" fillId="0" borderId="26" xfId="0" applyFont="1" applyBorder="1" applyAlignment="1">
      <alignment horizontal="left" indent="1"/>
    </xf>
    <xf numFmtId="0" fontId="3" fillId="0" borderId="26" xfId="0" applyFont="1" applyBorder="1" applyAlignment="1">
      <alignment horizontal="left" wrapText="1" indent="1"/>
    </xf>
    <xf numFmtId="3" fontId="4" fillId="0" borderId="37" xfId="0" applyNumberFormat="1" applyFont="1" applyBorder="1"/>
    <xf numFmtId="3" fontId="0" fillId="0" borderId="12" xfId="0" applyNumberFormat="1" applyFont="1" applyFill="1" applyBorder="1"/>
    <xf numFmtId="3" fontId="14" fillId="5" borderId="23" xfId="0" applyNumberFormat="1" applyFont="1" applyFill="1" applyBorder="1"/>
    <xf numFmtId="3" fontId="14" fillId="5" borderId="13" xfId="0" applyNumberFormat="1" applyFont="1" applyFill="1" applyBorder="1"/>
    <xf numFmtId="3" fontId="21" fillId="0" borderId="12" xfId="0" applyNumberFormat="1" applyFont="1" applyBorder="1"/>
    <xf numFmtId="0" fontId="4" fillId="7" borderId="0" xfId="0" applyFont="1" applyFill="1" applyBorder="1"/>
    <xf numFmtId="0" fontId="0" fillId="5" borderId="4" xfId="0" applyFill="1" applyBorder="1" applyAlignment="1">
      <alignment horizontal="left" indent="1"/>
    </xf>
    <xf numFmtId="3" fontId="0" fillId="5" borderId="0" xfId="0" applyNumberFormat="1" applyFont="1" applyFill="1" applyBorder="1"/>
    <xf numFmtId="2" fontId="3" fillId="0" borderId="5" xfId="0" applyNumberFormat="1" applyFont="1" applyBorder="1"/>
    <xf numFmtId="3" fontId="0" fillId="5" borderId="12" xfId="0" applyNumberFormat="1" applyFont="1" applyFill="1" applyBorder="1" applyAlignment="1">
      <alignment horizontal="right"/>
    </xf>
    <xf numFmtId="0" fontId="4" fillId="9" borderId="35" xfId="0" applyFont="1" applyFill="1" applyBorder="1"/>
    <xf numFmtId="3" fontId="1" fillId="9" borderId="56" xfId="0" applyNumberFormat="1" applyFont="1" applyFill="1" applyBorder="1"/>
    <xf numFmtId="10" fontId="0" fillId="9" borderId="55" xfId="0" applyNumberFormat="1" applyFill="1" applyBorder="1"/>
    <xf numFmtId="0" fontId="0" fillId="9" borderId="0" xfId="0" applyFill="1"/>
    <xf numFmtId="0" fontId="4" fillId="9" borderId="51" xfId="0" applyFont="1" applyFill="1" applyBorder="1"/>
    <xf numFmtId="0" fontId="3" fillId="0" borderId="0" xfId="0" applyFont="1" applyAlignment="1">
      <alignment horizontal="right"/>
    </xf>
    <xf numFmtId="2" fontId="3" fillId="0" borderId="35" xfId="0" applyNumberFormat="1" applyFont="1" applyBorder="1"/>
    <xf numFmtId="3" fontId="3" fillId="7" borderId="55" xfId="0" applyNumberFormat="1" applyFont="1" applyFill="1" applyBorder="1"/>
    <xf numFmtId="2" fontId="3" fillId="7" borderId="35" xfId="0" applyNumberFormat="1" applyFont="1" applyFill="1" applyBorder="1"/>
    <xf numFmtId="0" fontId="3" fillId="7" borderId="0" xfId="0" applyFont="1" applyFill="1"/>
    <xf numFmtId="0" fontId="4" fillId="7" borderId="51" xfId="0" applyFont="1" applyFill="1" applyBorder="1"/>
    <xf numFmtId="3" fontId="18" fillId="7" borderId="35" xfId="0" applyNumberFormat="1" applyFont="1" applyFill="1" applyBorder="1"/>
    <xf numFmtId="0" fontId="2" fillId="7" borderId="51" xfId="0" applyFont="1" applyFill="1" applyBorder="1"/>
    <xf numFmtId="3" fontId="2" fillId="7" borderId="35" xfId="0" applyNumberFormat="1" applyFont="1" applyFill="1" applyBorder="1"/>
    <xf numFmtId="3" fontId="2" fillId="7" borderId="56" xfId="0" applyNumberFormat="1" applyFont="1" applyFill="1" applyBorder="1"/>
    <xf numFmtId="0" fontId="2" fillId="9" borderId="6" xfId="0" applyFont="1" applyFill="1" applyBorder="1"/>
    <xf numFmtId="3" fontId="3" fillId="9" borderId="7" xfId="0" applyNumberFormat="1" applyFont="1" applyFill="1" applyBorder="1"/>
    <xf numFmtId="0" fontId="3" fillId="9" borderId="8" xfId="0" applyFont="1" applyFill="1" applyBorder="1"/>
    <xf numFmtId="0" fontId="3" fillId="9" borderId="2" xfId="0" applyFont="1" applyFill="1" applyBorder="1" applyAlignment="1">
      <alignment horizontal="center"/>
    </xf>
    <xf numFmtId="0" fontId="0" fillId="9" borderId="49" xfId="0" applyFill="1" applyBorder="1" applyAlignment="1">
      <alignment horizontal="center" wrapText="1"/>
    </xf>
    <xf numFmtId="0" fontId="3" fillId="9" borderId="9" xfId="0" applyFont="1" applyFill="1" applyBorder="1"/>
    <xf numFmtId="3" fontId="3" fillId="9" borderId="14" xfId="0" applyNumberFormat="1" applyFont="1" applyFill="1" applyBorder="1" applyAlignment="1">
      <alignment horizontal="center"/>
    </xf>
    <xf numFmtId="0" fontId="3" fillId="9" borderId="10" xfId="0" applyFont="1" applyFill="1" applyBorder="1" applyAlignment="1">
      <alignment horizontal="right"/>
    </xf>
    <xf numFmtId="14" fontId="3" fillId="9" borderId="39" xfId="0" applyNumberFormat="1" applyFont="1" applyFill="1" applyBorder="1" applyAlignment="1">
      <alignment horizontal="center"/>
    </xf>
    <xf numFmtId="0" fontId="0" fillId="9" borderId="30" xfId="0" applyFill="1" applyBorder="1" applyAlignment="1">
      <alignment horizontal="center" wrapText="1"/>
    </xf>
    <xf numFmtId="10" fontId="0" fillId="0" borderId="27" xfId="0" applyNumberFormat="1" applyBorder="1"/>
    <xf numFmtId="0" fontId="3" fillId="0" borderId="26" xfId="0" applyFont="1" applyBorder="1" applyAlignment="1">
      <alignment horizontal="left" indent="4"/>
    </xf>
    <xf numFmtId="0" fontId="3" fillId="0" borderId="26" xfId="0" applyFont="1" applyBorder="1" applyAlignment="1">
      <alignment horizontal="left"/>
    </xf>
    <xf numFmtId="0" fontId="3" fillId="0" borderId="26" xfId="0" applyFont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3" fontId="3" fillId="0" borderId="10" xfId="0" applyNumberFormat="1" applyFont="1" applyBorder="1"/>
    <xf numFmtId="3" fontId="1" fillId="0" borderId="10" xfId="0" applyNumberFormat="1" applyFont="1" applyBorder="1"/>
    <xf numFmtId="10" fontId="0" fillId="0" borderId="48" xfId="0" applyNumberFormat="1" applyBorder="1"/>
    <xf numFmtId="0" fontId="4" fillId="9" borderId="21" xfId="0" applyFont="1" applyFill="1" applyBorder="1" applyAlignment="1">
      <alignment wrapText="1"/>
    </xf>
    <xf numFmtId="3" fontId="4" fillId="9" borderId="21" xfId="0" applyNumberFormat="1" applyFont="1" applyFill="1" applyBorder="1"/>
    <xf numFmtId="3" fontId="2" fillId="9" borderId="21" xfId="0" applyNumberFormat="1" applyFont="1" applyFill="1" applyBorder="1"/>
    <xf numFmtId="10" fontId="4" fillId="9" borderId="21" xfId="0" applyNumberFormat="1" applyFont="1" applyFill="1" applyBorder="1"/>
    <xf numFmtId="0" fontId="4" fillId="7" borderId="4" xfId="0" applyFont="1" applyFill="1" applyBorder="1"/>
    <xf numFmtId="3" fontId="4" fillId="7" borderId="23" xfId="0" applyNumberFormat="1" applyFont="1" applyFill="1" applyBorder="1" applyAlignment="1">
      <alignment horizontal="center"/>
    </xf>
    <xf numFmtId="3" fontId="4" fillId="7" borderId="25" xfId="0" applyNumberFormat="1" applyFont="1" applyFill="1" applyBorder="1" applyAlignment="1">
      <alignment horizontal="center"/>
    </xf>
    <xf numFmtId="14" fontId="4" fillId="7" borderId="0" xfId="0" applyNumberFormat="1" applyFont="1" applyFill="1" applyAlignment="1">
      <alignment horizontal="center"/>
    </xf>
    <xf numFmtId="0" fontId="4" fillId="7" borderId="50" xfId="0" applyFont="1" applyFill="1" applyBorder="1" applyAlignment="1">
      <alignment horizontal="center" wrapText="1"/>
    </xf>
    <xf numFmtId="0" fontId="4" fillId="7" borderId="26" xfId="0" applyFont="1" applyFill="1" applyBorder="1" applyAlignment="1">
      <alignment horizontal="left" wrapText="1"/>
    </xf>
    <xf numFmtId="10" fontId="4" fillId="7" borderId="27" xfId="0" applyNumberFormat="1" applyFont="1" applyFill="1" applyBorder="1"/>
    <xf numFmtId="3" fontId="14" fillId="5" borderId="0" xfId="0" applyNumberFormat="1" applyFont="1" applyFill="1" applyBorder="1"/>
    <xf numFmtId="3" fontId="4" fillId="5" borderId="0" xfId="0" applyNumberFormat="1" applyFont="1" applyFill="1" applyBorder="1"/>
    <xf numFmtId="3" fontId="14" fillId="0" borderId="13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5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2" fontId="3" fillId="0" borderId="58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39" xfId="0" applyBorder="1" applyAlignment="1">
      <alignment horizontal="right"/>
    </xf>
    <xf numFmtId="0" fontId="1" fillId="0" borderId="39" xfId="0" applyFont="1" applyBorder="1" applyAlignment="1">
      <alignment horizontal="right"/>
    </xf>
    <xf numFmtId="0" fontId="0" fillId="5" borderId="39" xfId="0" applyFont="1" applyFill="1" applyBorder="1" applyAlignment="1">
      <alignment horizontal="right"/>
    </xf>
    <xf numFmtId="0" fontId="1" fillId="5" borderId="39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39" xfId="0" applyFont="1" applyBorder="1" applyAlignment="1">
      <alignment horizontal="right"/>
    </xf>
    <xf numFmtId="0" fontId="4" fillId="9" borderId="45" xfId="0" applyFont="1" applyFill="1" applyBorder="1" applyAlignment="1">
      <alignment horizontal="center" vertical="center"/>
    </xf>
    <xf numFmtId="0" fontId="4" fillId="9" borderId="43" xfId="0" applyFont="1" applyFill="1" applyBorder="1" applyAlignment="1">
      <alignment horizontal="center" vertical="center"/>
    </xf>
    <xf numFmtId="0" fontId="4" fillId="9" borderId="4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37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67" xfId="0" applyFont="1" applyBorder="1" applyAlignment="1">
      <alignment wrapText="1"/>
    </xf>
    <xf numFmtId="0" fontId="23" fillId="0" borderId="68" xfId="0" applyFont="1" applyBorder="1" applyAlignment="1">
      <alignment wrapText="1"/>
    </xf>
    <xf numFmtId="0" fontId="25" fillId="0" borderId="69" xfId="0" applyFont="1" applyBorder="1" applyAlignment="1">
      <alignment wrapText="1"/>
    </xf>
    <xf numFmtId="0" fontId="26" fillId="0" borderId="70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6" fillId="0" borderId="71" xfId="0" applyFont="1" applyBorder="1" applyAlignment="1">
      <alignment wrapText="1"/>
    </xf>
    <xf numFmtId="0" fontId="25" fillId="0" borderId="72" xfId="0" applyFont="1" applyBorder="1" applyAlignment="1">
      <alignment wrapText="1"/>
    </xf>
    <xf numFmtId="0" fontId="26" fillId="0" borderId="72" xfId="0" applyFont="1" applyBorder="1" applyAlignment="1">
      <alignment wrapText="1"/>
    </xf>
    <xf numFmtId="0" fontId="23" fillId="0" borderId="17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42" xfId="0" applyFont="1" applyBorder="1" applyAlignment="1">
      <alignment wrapText="1"/>
    </xf>
    <xf numFmtId="0" fontId="23" fillId="0" borderId="73" xfId="0" applyFont="1" applyBorder="1" applyAlignment="1">
      <alignment wrapText="1"/>
    </xf>
    <xf numFmtId="0" fontId="26" fillId="0" borderId="19" xfId="0" applyFont="1" applyBorder="1" applyAlignment="1">
      <alignment wrapText="1"/>
    </xf>
    <xf numFmtId="0" fontId="25" fillId="0" borderId="41" xfId="0" applyFont="1" applyBorder="1" applyAlignment="1">
      <alignment wrapText="1"/>
    </xf>
    <xf numFmtId="0" fontId="26" fillId="0" borderId="12" xfId="0" applyFont="1" applyBorder="1" applyAlignment="1">
      <alignment wrapText="1"/>
    </xf>
    <xf numFmtId="0" fontId="26" fillId="0" borderId="74" xfId="0" applyFont="1" applyBorder="1" applyAlignment="1">
      <alignment wrapText="1"/>
    </xf>
    <xf numFmtId="0" fontId="26" fillId="0" borderId="15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3" fillId="0" borderId="73" xfId="0" applyFont="1" applyBorder="1" applyAlignment="1">
      <alignment horizontal="left" wrapText="1"/>
    </xf>
    <xf numFmtId="0" fontId="23" fillId="0" borderId="62" xfId="0" applyFont="1" applyBorder="1" applyAlignment="1">
      <alignment wrapText="1"/>
    </xf>
    <xf numFmtId="0" fontId="25" fillId="0" borderId="36" xfId="0" applyFont="1" applyBorder="1" applyAlignment="1">
      <alignment wrapText="1"/>
    </xf>
    <xf numFmtId="0" fontId="26" fillId="0" borderId="35" xfId="0" applyFont="1" applyBorder="1" applyAlignment="1">
      <alignment wrapText="1"/>
    </xf>
    <xf numFmtId="0" fontId="26" fillId="0" borderId="75" xfId="0" applyFont="1" applyBorder="1" applyAlignment="1">
      <alignment wrapText="1"/>
    </xf>
    <xf numFmtId="0" fontId="25" fillId="0" borderId="75" xfId="0" applyFont="1" applyBorder="1" applyAlignment="1">
      <alignment wrapText="1"/>
    </xf>
    <xf numFmtId="0" fontId="25" fillId="0" borderId="35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4" fillId="0" borderId="76" xfId="0" applyFont="1" applyBorder="1" applyAlignment="1">
      <alignment wrapText="1"/>
    </xf>
    <xf numFmtId="0" fontId="24" fillId="0" borderId="77" xfId="0" applyFont="1" applyBorder="1" applyAlignment="1">
      <alignment wrapText="1"/>
    </xf>
    <xf numFmtId="0" fontId="24" fillId="0" borderId="78" xfId="0" applyFont="1" applyBorder="1" applyAlignment="1">
      <alignment wrapText="1"/>
    </xf>
    <xf numFmtId="0" fontId="24" fillId="0" borderId="0" xfId="0" applyFont="1" applyAlignment="1">
      <alignment wrapText="1"/>
    </xf>
    <xf numFmtId="0" fontId="23" fillId="4" borderId="0" xfId="0" applyFont="1" applyFill="1" applyAlignment="1">
      <alignment wrapText="1"/>
    </xf>
    <xf numFmtId="0" fontId="23" fillId="4" borderId="2" xfId="0" applyFont="1" applyFill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36" xfId="0" applyFont="1" applyBorder="1" applyAlignment="1">
      <alignment wrapText="1"/>
    </xf>
    <xf numFmtId="0" fontId="23" fillId="0" borderId="35" xfId="0" applyFont="1" applyBorder="1" applyAlignment="1">
      <alignment wrapText="1"/>
    </xf>
    <xf numFmtId="0" fontId="23" fillId="0" borderId="75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/>
    <xf numFmtId="0" fontId="29" fillId="3" borderId="39" xfId="0" applyFont="1" applyFill="1" applyBorder="1" applyAlignment="1">
      <alignment horizontal="right"/>
    </xf>
    <xf numFmtId="0" fontId="28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center" vertical="center"/>
    </xf>
    <xf numFmtId="0" fontId="28" fillId="0" borderId="40" xfId="0" applyFont="1" applyBorder="1" applyAlignment="1">
      <alignment horizontal="left" vertical="center"/>
    </xf>
    <xf numFmtId="0" fontId="28" fillId="0" borderId="40" xfId="0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0" fillId="6" borderId="1" xfId="0" applyFont="1" applyFill="1" applyBorder="1" applyAlignment="1">
      <alignment horizontal="left" vertical="center" wrapText="1"/>
    </xf>
    <xf numFmtId="0" fontId="30" fillId="6" borderId="2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28" fillId="6" borderId="2" xfId="0" applyFont="1" applyFill="1" applyBorder="1" applyAlignment="1">
      <alignment horizontal="left" vertical="center" wrapText="1"/>
    </xf>
    <xf numFmtId="0" fontId="28" fillId="6" borderId="3" xfId="0" applyFont="1" applyFill="1" applyBorder="1" applyAlignment="1">
      <alignment horizontal="left" vertical="center" wrapText="1"/>
    </xf>
    <xf numFmtId="0" fontId="30" fillId="6" borderId="79" xfId="0" applyFont="1" applyFill="1" applyBorder="1" applyAlignment="1">
      <alignment horizontal="left" vertical="center" wrapText="1"/>
    </xf>
    <xf numFmtId="0" fontId="30" fillId="6" borderId="39" xfId="0" applyFont="1" applyFill="1" applyBorder="1" applyAlignment="1">
      <alignment horizontal="left" vertical="center" wrapText="1"/>
    </xf>
    <xf numFmtId="0" fontId="28" fillId="6" borderId="79" xfId="0" applyFont="1" applyFill="1" applyBorder="1" applyAlignment="1">
      <alignment horizontal="left" vertical="center" wrapText="1"/>
    </xf>
    <xf numFmtId="0" fontId="28" fillId="6" borderId="39" xfId="0" applyFont="1" applyFill="1" applyBorder="1" applyAlignment="1">
      <alignment horizontal="left" vertical="center" wrapText="1"/>
    </xf>
    <xf numFmtId="0" fontId="28" fillId="6" borderId="11" xfId="0" applyFont="1" applyFill="1" applyBorder="1" applyAlignment="1">
      <alignment horizontal="left" vertical="center" wrapText="1"/>
    </xf>
    <xf numFmtId="0" fontId="29" fillId="0" borderId="80" xfId="0" applyFont="1" applyBorder="1"/>
    <xf numFmtId="166" fontId="29" fillId="0" borderId="23" xfId="1" applyNumberFormat="1" applyFont="1" applyBorder="1"/>
    <xf numFmtId="3" fontId="29" fillId="0" borderId="52" xfId="0" applyNumberFormat="1" applyFont="1" applyBorder="1" applyAlignment="1">
      <alignment wrapText="1"/>
    </xf>
    <xf numFmtId="166" fontId="29" fillId="3" borderId="53" xfId="1" applyNumberFormat="1" applyFont="1" applyFill="1" applyBorder="1" applyAlignment="1"/>
    <xf numFmtId="0" fontId="29" fillId="0" borderId="81" xfId="0" applyFont="1" applyBorder="1" applyAlignment="1">
      <alignment wrapText="1"/>
    </xf>
    <xf numFmtId="166" fontId="29" fillId="0" borderId="12" xfId="1" applyNumberFormat="1" applyFont="1" applyBorder="1"/>
    <xf numFmtId="3" fontId="29" fillId="0" borderId="26" xfId="0" applyNumberFormat="1" applyFont="1" applyBorder="1"/>
    <xf numFmtId="166" fontId="29" fillId="0" borderId="27" xfId="1" applyNumberFormat="1" applyFont="1" applyBorder="1"/>
    <xf numFmtId="0" fontId="29" fillId="0" borderId="81" xfId="0" applyFont="1" applyBorder="1"/>
    <xf numFmtId="3" fontId="29" fillId="0" borderId="26" xfId="0" applyNumberFormat="1" applyFont="1" applyBorder="1" applyAlignment="1">
      <alignment wrapText="1"/>
    </xf>
    <xf numFmtId="166" fontId="29" fillId="3" borderId="27" xfId="1" applyNumberFormat="1" applyFont="1" applyFill="1" applyBorder="1" applyAlignment="1"/>
    <xf numFmtId="0" fontId="29" fillId="0" borderId="26" xfId="0" applyFont="1" applyBorder="1"/>
    <xf numFmtId="166" fontId="31" fillId="3" borderId="27" xfId="1" applyNumberFormat="1" applyFont="1" applyFill="1" applyBorder="1" applyAlignment="1"/>
    <xf numFmtId="0" fontId="29" fillId="0" borderId="82" xfId="0" applyFont="1" applyBorder="1" applyAlignment="1">
      <alignment wrapText="1"/>
    </xf>
    <xf numFmtId="166" fontId="29" fillId="0" borderId="83" xfId="1" applyNumberFormat="1" applyFont="1" applyBorder="1"/>
    <xf numFmtId="3" fontId="29" fillId="0" borderId="14" xfId="0" applyNumberFormat="1" applyFont="1" applyBorder="1" applyAlignment="1">
      <alignment wrapText="1"/>
    </xf>
    <xf numFmtId="166" fontId="29" fillId="0" borderId="10" xfId="1" applyNumberFormat="1" applyFont="1" applyBorder="1"/>
    <xf numFmtId="166" fontId="31" fillId="3" borderId="48" xfId="1" applyNumberFormat="1" applyFont="1" applyFill="1" applyBorder="1" applyAlignment="1"/>
    <xf numFmtId="0" fontId="28" fillId="0" borderId="79" xfId="0" applyFont="1" applyBorder="1"/>
    <xf numFmtId="166" fontId="28" fillId="0" borderId="9" xfId="1" applyNumberFormat="1" applyFont="1" applyBorder="1"/>
    <xf numFmtId="3" fontId="28" fillId="0" borderId="79" xfId="0" applyNumberFormat="1" applyFont="1" applyBorder="1"/>
    <xf numFmtId="0" fontId="32" fillId="0" borderId="1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79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3" fontId="30" fillId="6" borderId="1" xfId="0" applyNumberFormat="1" applyFont="1" applyFill="1" applyBorder="1" applyAlignment="1">
      <alignment horizontal="left" vertical="center" wrapText="1"/>
    </xf>
    <xf numFmtId="3" fontId="30" fillId="6" borderId="2" xfId="0" applyNumberFormat="1" applyFont="1" applyFill="1" applyBorder="1" applyAlignment="1">
      <alignment horizontal="left" vertical="center" wrapText="1"/>
    </xf>
    <xf numFmtId="3" fontId="30" fillId="6" borderId="3" xfId="0" applyNumberFormat="1" applyFont="1" applyFill="1" applyBorder="1" applyAlignment="1">
      <alignment horizontal="left" vertical="center" wrapText="1"/>
    </xf>
    <xf numFmtId="3" fontId="30" fillId="6" borderId="79" xfId="0" applyNumberFormat="1" applyFont="1" applyFill="1" applyBorder="1" applyAlignment="1">
      <alignment horizontal="left" vertical="center" wrapText="1"/>
    </xf>
    <xf numFmtId="3" fontId="30" fillId="6" borderId="39" xfId="0" applyNumberFormat="1" applyFont="1" applyFill="1" applyBorder="1" applyAlignment="1">
      <alignment horizontal="left" vertical="center" wrapText="1"/>
    </xf>
    <xf numFmtId="3" fontId="30" fillId="6" borderId="11" xfId="0" applyNumberFormat="1" applyFont="1" applyFill="1" applyBorder="1" applyAlignment="1">
      <alignment horizontal="left" vertical="center" wrapText="1"/>
    </xf>
    <xf numFmtId="0" fontId="29" fillId="0" borderId="42" xfId="0" applyFont="1" applyBorder="1"/>
    <xf numFmtId="0" fontId="29" fillId="0" borderId="19" xfId="0" applyFont="1" applyBorder="1"/>
    <xf numFmtId="166" fontId="29" fillId="0" borderId="15" xfId="1" applyNumberFormat="1" applyFont="1" applyBorder="1"/>
    <xf numFmtId="3" fontId="33" fillId="0" borderId="26" xfId="0" applyNumberFormat="1" applyFont="1" applyBorder="1" applyAlignment="1">
      <alignment wrapText="1"/>
    </xf>
    <xf numFmtId="166" fontId="33" fillId="0" borderId="12" xfId="1" applyNumberFormat="1" applyFont="1" applyBorder="1"/>
    <xf numFmtId="0" fontId="29" fillId="0" borderId="26" xfId="0" applyFont="1" applyBorder="1" applyAlignment="1">
      <alignment wrapText="1"/>
    </xf>
    <xf numFmtId="0" fontId="29" fillId="0" borderId="14" xfId="0" applyFont="1" applyBorder="1" applyAlignment="1">
      <alignment wrapText="1"/>
    </xf>
    <xf numFmtId="3" fontId="29" fillId="0" borderId="14" xfId="0" applyNumberFormat="1" applyFont="1" applyBorder="1"/>
    <xf numFmtId="166" fontId="33" fillId="0" borderId="10" xfId="1" applyNumberFormat="1" applyFont="1" applyBorder="1"/>
    <xf numFmtId="166" fontId="29" fillId="3" borderId="48" xfId="1" applyNumberFormat="1" applyFont="1" applyFill="1" applyBorder="1" applyAlignment="1"/>
    <xf numFmtId="0" fontId="28" fillId="0" borderId="76" xfId="0" applyFont="1" applyBorder="1"/>
    <xf numFmtId="0" fontId="28" fillId="0" borderId="78" xfId="0" applyFont="1" applyBorder="1"/>
    <xf numFmtId="166" fontId="28" fillId="0" borderId="21" xfId="1" applyNumberFormat="1" applyFont="1" applyBorder="1"/>
    <xf numFmtId="3" fontId="28" fillId="0" borderId="76" xfId="0" applyNumberFormat="1" applyFont="1" applyBorder="1"/>
    <xf numFmtId="3" fontId="28" fillId="0" borderId="78" xfId="0" applyNumberFormat="1" applyFont="1" applyBorder="1"/>
    <xf numFmtId="166" fontId="28" fillId="0" borderId="30" xfId="1" applyNumberFormat="1" applyFont="1" applyBorder="1"/>
    <xf numFmtId="0" fontId="32" fillId="0" borderId="7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28" fillId="0" borderId="84" xfId="0" applyFont="1" applyBorder="1"/>
    <xf numFmtId="166" fontId="28" fillId="0" borderId="82" xfId="1" applyNumberFormat="1" applyFont="1" applyBorder="1"/>
    <xf numFmtId="3" fontId="28" fillId="0" borderId="84" xfId="0" applyNumberFormat="1" applyFont="1" applyBorder="1"/>
    <xf numFmtId="3" fontId="29" fillId="0" borderId="0" xfId="0" applyNumberFormat="1" applyFont="1"/>
    <xf numFmtId="0" fontId="29" fillId="0" borderId="0" xfId="0" applyFont="1"/>
    <xf numFmtId="0" fontId="22" fillId="0" borderId="0" xfId="0" applyFont="1" applyAlignment="1">
      <alignment horizontal="center" vertical="center" wrapText="1"/>
    </xf>
    <xf numFmtId="0" fontId="23" fillId="0" borderId="64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167" fontId="34" fillId="0" borderId="0" xfId="0" applyNumberFormat="1" applyFont="1" applyAlignment="1">
      <alignment horizontal="center" vertical="center" wrapText="1"/>
    </xf>
    <xf numFmtId="167" fontId="35" fillId="0" borderId="0" xfId="0" applyNumberFormat="1" applyFont="1" applyAlignment="1">
      <alignment horizontal="center" vertical="center" wrapText="1"/>
    </xf>
    <xf numFmtId="167" fontId="35" fillId="0" borderId="39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horizontal="right" vertical="center"/>
    </xf>
    <xf numFmtId="0" fontId="37" fillId="0" borderId="37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1" fontId="37" fillId="0" borderId="49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3" xfId="0" applyFont="1" applyBorder="1" applyAlignment="1" applyProtection="1">
      <alignment vertical="center" wrapText="1"/>
      <protection locked="0"/>
    </xf>
    <xf numFmtId="167" fontId="38" fillId="0" borderId="23" xfId="0" applyNumberFormat="1" applyFont="1" applyBorder="1" applyAlignment="1" applyProtection="1">
      <alignment horizontal="right" vertical="center" wrapText="1" indent="1"/>
      <protection locked="0"/>
    </xf>
    <xf numFmtId="3" fontId="38" fillId="0" borderId="53" xfId="0" applyNumberFormat="1" applyFont="1" applyBorder="1" applyAlignment="1" applyProtection="1">
      <alignment horizontal="right" vertical="center" wrapText="1" indent="1"/>
      <protection locked="0"/>
    </xf>
    <xf numFmtId="0" fontId="38" fillId="0" borderId="26" xfId="0" applyFont="1" applyBorder="1" applyAlignment="1">
      <alignment horizontal="center" vertical="center" wrapText="1"/>
    </xf>
    <xf numFmtId="0" fontId="38" fillId="0" borderId="12" xfId="0" applyFont="1" applyBorder="1" applyAlignment="1" applyProtection="1">
      <alignment vertical="center" wrapText="1"/>
      <protection locked="0"/>
    </xf>
    <xf numFmtId="167" fontId="38" fillId="0" borderId="12" xfId="0" applyNumberFormat="1" applyFont="1" applyBorder="1" applyAlignment="1" applyProtection="1">
      <alignment horizontal="right" vertical="center" wrapText="1" indent="1"/>
      <protection locked="0"/>
    </xf>
    <xf numFmtId="3" fontId="38" fillId="0" borderId="27" xfId="0" applyNumberFormat="1" applyFont="1" applyBorder="1" applyAlignment="1" applyProtection="1">
      <alignment horizontal="right" vertical="center" wrapText="1" indent="1"/>
      <protection locked="0"/>
    </xf>
    <xf numFmtId="0" fontId="38" fillId="0" borderId="28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167" fontId="39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7" xfId="0" applyNumberFormat="1" applyFont="1" applyBorder="1" applyAlignment="1" applyProtection="1">
      <alignment horizontal="right" vertical="center" wrapText="1" indent="1"/>
      <protection locked="0"/>
    </xf>
    <xf numFmtId="0" fontId="38" fillId="0" borderId="32" xfId="0" applyFont="1" applyBorder="1" applyAlignment="1">
      <alignment horizontal="center" vertical="center" wrapText="1"/>
    </xf>
    <xf numFmtId="167" fontId="8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8" fillId="0" borderId="27" xfId="0" applyNumberFormat="1" applyFont="1" applyBorder="1" applyAlignment="1" applyProtection="1">
      <alignment horizontal="right" vertical="center" wrapText="1" inden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167" fontId="40" fillId="0" borderId="12" xfId="0" applyNumberFormat="1" applyFont="1" applyBorder="1" applyAlignment="1">
      <alignment horizontal="right" vertical="center" wrapText="1"/>
    </xf>
    <xf numFmtId="0" fontId="38" fillId="0" borderId="13" xfId="0" applyFont="1" applyBorder="1" applyAlignment="1" applyProtection="1">
      <alignment vertical="center" wrapText="1"/>
      <protection locked="0"/>
    </xf>
    <xf numFmtId="167" fontId="39" fillId="0" borderId="13" xfId="0" applyNumberFormat="1" applyFont="1" applyBorder="1" applyAlignment="1" applyProtection="1">
      <alignment horizontal="right" vertical="center" wrapText="1" indent="1"/>
      <protection locked="0"/>
    </xf>
    <xf numFmtId="167" fontId="41" fillId="0" borderId="47" xfId="0" applyNumberFormat="1" applyFont="1" applyBorder="1" applyAlignment="1" applyProtection="1">
      <alignment horizontal="right" vertical="center" wrapText="1" indent="1"/>
      <protection locked="0"/>
    </xf>
    <xf numFmtId="167" fontId="38" fillId="0" borderId="13" xfId="0" applyNumberFormat="1" applyFont="1" applyBorder="1" applyAlignment="1" applyProtection="1">
      <alignment horizontal="right" vertical="center" wrapText="1" indent="1"/>
      <protection locked="0"/>
    </xf>
    <xf numFmtId="3" fontId="38" fillId="0" borderId="47" xfId="0" applyNumberFormat="1" applyFont="1" applyBorder="1" applyAlignment="1" applyProtection="1">
      <alignment horizontal="right" vertical="center" wrapText="1" indent="1"/>
      <protection locked="0"/>
    </xf>
    <xf numFmtId="0" fontId="38" fillId="0" borderId="16" xfId="0" applyFont="1" applyBorder="1" applyAlignment="1" applyProtection="1">
      <alignment vertical="center" wrapText="1"/>
      <protection locked="0"/>
    </xf>
    <xf numFmtId="167" fontId="38" fillId="0" borderId="85" xfId="0" applyNumberFormat="1" applyFont="1" applyBorder="1" applyAlignment="1" applyProtection="1">
      <alignment horizontal="right" vertical="center" wrapText="1" indent="1"/>
      <protection locked="0"/>
    </xf>
    <xf numFmtId="3" fontId="38" fillId="0" borderId="50" xfId="0" applyNumberFormat="1" applyFont="1" applyBorder="1" applyAlignment="1" applyProtection="1">
      <alignment horizontal="right" vertical="center" wrapText="1" indent="1"/>
      <protection locked="0"/>
    </xf>
    <xf numFmtId="0" fontId="38" fillId="0" borderId="37" xfId="0" applyFont="1" applyBorder="1" applyAlignment="1">
      <alignment horizontal="center" vertical="center" wrapText="1"/>
    </xf>
    <xf numFmtId="0" fontId="39" fillId="0" borderId="34" xfId="0" applyFont="1" applyBorder="1" applyAlignment="1" applyProtection="1">
      <alignment vertical="center" wrapText="1"/>
      <protection locked="0"/>
    </xf>
    <xf numFmtId="167" fontId="39" fillId="0" borderId="86" xfId="0" applyNumberFormat="1" applyFont="1" applyBorder="1" applyAlignment="1" applyProtection="1">
      <alignment horizontal="right" vertical="center" wrapText="1" indent="1"/>
      <protection locked="0"/>
    </xf>
    <xf numFmtId="167" fontId="39" fillId="0" borderId="33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 vertical="center" wrapText="1"/>
    </xf>
    <xf numFmtId="0" fontId="42" fillId="0" borderId="0" xfId="0" applyFont="1" applyAlignment="1">
      <alignment horizontal="justify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B44"/>
  <sheetViews>
    <sheetView view="pageBreakPreview" zoomScaleSheetLayoutView="100" workbookViewId="0">
      <selection activeCell="B1" sqref="B1"/>
    </sheetView>
  </sheetViews>
  <sheetFormatPr defaultRowHeight="12.75" x14ac:dyDescent="0.2"/>
  <cols>
    <col min="1" max="1" width="15.42578125" style="71" customWidth="1"/>
    <col min="2" max="2" width="82" style="74" customWidth="1"/>
    <col min="3" max="16384" width="9.140625" style="69"/>
  </cols>
  <sheetData>
    <row r="1" spans="1:2" s="12" customFormat="1" x14ac:dyDescent="0.2">
      <c r="A1" s="185"/>
      <c r="B1" s="78" t="s">
        <v>296</v>
      </c>
    </row>
    <row r="2" spans="1:2" s="12" customFormat="1" ht="13.5" thickBot="1" x14ac:dyDescent="0.25">
      <c r="A2" s="186"/>
      <c r="B2" s="80" t="s">
        <v>83</v>
      </c>
    </row>
    <row r="3" spans="1:2" ht="18.75" customHeight="1" thickBot="1" x14ac:dyDescent="0.25">
      <c r="A3" s="150" t="s">
        <v>26</v>
      </c>
      <c r="B3" s="72" t="s">
        <v>27</v>
      </c>
    </row>
    <row r="4" spans="1:2" ht="19.5" customHeight="1" thickBot="1" x14ac:dyDescent="0.25">
      <c r="A4" s="151" t="s">
        <v>56</v>
      </c>
      <c r="B4" s="75" t="s">
        <v>226</v>
      </c>
    </row>
    <row r="5" spans="1:2" ht="13.5" customHeight="1" thickBot="1" x14ac:dyDescent="0.25">
      <c r="A5" s="152" t="s">
        <v>49</v>
      </c>
      <c r="B5" s="73" t="s">
        <v>50</v>
      </c>
    </row>
    <row r="6" spans="1:2" ht="13.5" customHeight="1" thickBot="1" x14ac:dyDescent="0.25">
      <c r="A6" s="152" t="s">
        <v>65</v>
      </c>
      <c r="B6" s="73" t="s">
        <v>48</v>
      </c>
    </row>
    <row r="7" spans="1:2" ht="29.25" customHeight="1" thickBot="1" x14ac:dyDescent="0.25">
      <c r="A7" s="152" t="s">
        <v>32</v>
      </c>
      <c r="B7" s="73" t="s">
        <v>33</v>
      </c>
    </row>
    <row r="8" spans="1:2" ht="26.25" thickBot="1" x14ac:dyDescent="0.25">
      <c r="A8" s="242" t="s">
        <v>129</v>
      </c>
      <c r="B8" s="243" t="s">
        <v>130</v>
      </c>
    </row>
    <row r="9" spans="1:2" ht="18.75" customHeight="1" thickBot="1" x14ac:dyDescent="0.25">
      <c r="A9" s="152" t="s">
        <v>40</v>
      </c>
      <c r="B9" s="73" t="s">
        <v>66</v>
      </c>
    </row>
    <row r="10" spans="1:2" ht="18.75" customHeight="1" thickBot="1" x14ac:dyDescent="0.25">
      <c r="A10" s="152" t="s">
        <v>46</v>
      </c>
      <c r="B10" s="73" t="s">
        <v>67</v>
      </c>
    </row>
    <row r="11" spans="1:2" ht="18.75" customHeight="1" thickBot="1" x14ac:dyDescent="0.25">
      <c r="A11" s="152" t="s">
        <v>34</v>
      </c>
      <c r="B11" s="73" t="s">
        <v>35</v>
      </c>
    </row>
    <row r="12" spans="1:2" ht="18.75" customHeight="1" thickBot="1" x14ac:dyDescent="0.25">
      <c r="A12" s="152" t="s">
        <v>192</v>
      </c>
      <c r="B12" s="73" t="s">
        <v>193</v>
      </c>
    </row>
    <row r="13" spans="1:2" ht="18.75" customHeight="1" thickBot="1" x14ac:dyDescent="0.25">
      <c r="A13" s="152" t="s">
        <v>194</v>
      </c>
      <c r="B13" s="73" t="s">
        <v>195</v>
      </c>
    </row>
    <row r="14" spans="1:2" ht="18.75" customHeight="1" thickBot="1" x14ac:dyDescent="0.25">
      <c r="A14" s="152" t="s">
        <v>196</v>
      </c>
      <c r="B14" s="73" t="s">
        <v>197</v>
      </c>
    </row>
    <row r="15" spans="1:2" ht="18.75" customHeight="1" thickBot="1" x14ac:dyDescent="0.25">
      <c r="A15" s="152" t="s">
        <v>30</v>
      </c>
      <c r="B15" s="73" t="s">
        <v>31</v>
      </c>
    </row>
    <row r="16" spans="1:2" ht="18.75" customHeight="1" thickBot="1" x14ac:dyDescent="0.25">
      <c r="A16" s="152" t="s">
        <v>131</v>
      </c>
      <c r="B16" s="73" t="s">
        <v>68</v>
      </c>
    </row>
    <row r="17" spans="1:2" ht="18.75" customHeight="1" thickBot="1" x14ac:dyDescent="0.25">
      <c r="A17" s="152" t="s">
        <v>198</v>
      </c>
      <c r="B17" s="73" t="s">
        <v>199</v>
      </c>
    </row>
    <row r="18" spans="1:2" ht="15" customHeight="1" thickBot="1" x14ac:dyDescent="0.25">
      <c r="A18" s="152" t="s">
        <v>28</v>
      </c>
      <c r="B18" s="73" t="s">
        <v>29</v>
      </c>
    </row>
    <row r="19" spans="1:2" ht="16.5" customHeight="1" thickBot="1" x14ac:dyDescent="0.25">
      <c r="A19" s="152" t="s">
        <v>36</v>
      </c>
      <c r="B19" s="73" t="s">
        <v>37</v>
      </c>
    </row>
    <row r="20" spans="1:2" ht="18.75" customHeight="1" thickBot="1" x14ac:dyDescent="0.25">
      <c r="A20" s="152" t="s">
        <v>69</v>
      </c>
      <c r="B20" s="73" t="s">
        <v>70</v>
      </c>
    </row>
    <row r="21" spans="1:2" ht="17.25" customHeight="1" thickBot="1" x14ac:dyDescent="0.25">
      <c r="A21" s="152" t="s">
        <v>38</v>
      </c>
      <c r="B21" s="73" t="s">
        <v>39</v>
      </c>
    </row>
    <row r="22" spans="1:2" ht="18" customHeight="1" thickBot="1" x14ac:dyDescent="0.25">
      <c r="A22" s="152" t="s">
        <v>41</v>
      </c>
      <c r="B22" s="73" t="s">
        <v>42</v>
      </c>
    </row>
    <row r="23" spans="1:2" ht="18" customHeight="1" thickBot="1" x14ac:dyDescent="0.25">
      <c r="A23" s="152" t="s">
        <v>43</v>
      </c>
      <c r="B23" s="73" t="s">
        <v>44</v>
      </c>
    </row>
    <row r="24" spans="1:2" ht="18" customHeight="1" thickBot="1" x14ac:dyDescent="0.25">
      <c r="A24" s="152" t="s">
        <v>134</v>
      </c>
      <c r="B24" s="73" t="s">
        <v>135</v>
      </c>
    </row>
    <row r="25" spans="1:2" ht="18" customHeight="1" thickBot="1" x14ac:dyDescent="0.25">
      <c r="A25" s="152" t="s">
        <v>132</v>
      </c>
      <c r="B25" s="73" t="s">
        <v>133</v>
      </c>
    </row>
    <row r="26" spans="1:2" ht="18" customHeight="1" thickBot="1" x14ac:dyDescent="0.25">
      <c r="A26" s="152" t="s">
        <v>45</v>
      </c>
      <c r="B26" s="73" t="s">
        <v>102</v>
      </c>
    </row>
    <row r="27" spans="1:2" ht="18" customHeight="1" thickBot="1" x14ac:dyDescent="0.25">
      <c r="A27" s="152" t="s">
        <v>200</v>
      </c>
      <c r="B27" s="73" t="s">
        <v>202</v>
      </c>
    </row>
    <row r="28" spans="1:2" ht="18" customHeight="1" thickBot="1" x14ac:dyDescent="0.25">
      <c r="A28" s="152" t="s">
        <v>201</v>
      </c>
      <c r="B28" s="73" t="s">
        <v>203</v>
      </c>
    </row>
    <row r="29" spans="1:2" ht="18" customHeight="1" thickBot="1" x14ac:dyDescent="0.25">
      <c r="A29" s="152" t="s">
        <v>136</v>
      </c>
      <c r="B29" s="73" t="s">
        <v>137</v>
      </c>
    </row>
    <row r="30" spans="1:2" ht="16.5" customHeight="1" thickBot="1" x14ac:dyDescent="0.25">
      <c r="A30" s="152" t="s">
        <v>47</v>
      </c>
      <c r="B30" s="73" t="s">
        <v>71</v>
      </c>
    </row>
    <row r="31" spans="1:2" ht="15" customHeight="1" thickBot="1" x14ac:dyDescent="0.25">
      <c r="A31" s="152" t="s">
        <v>78</v>
      </c>
      <c r="B31" s="73" t="s">
        <v>72</v>
      </c>
    </row>
    <row r="32" spans="1:2" ht="15" customHeight="1" thickBot="1" x14ac:dyDescent="0.25">
      <c r="A32" s="152" t="s">
        <v>204</v>
      </c>
      <c r="B32" s="73" t="s">
        <v>205</v>
      </c>
    </row>
    <row r="33" spans="1:2" ht="20.25" customHeight="1" thickBot="1" x14ac:dyDescent="0.25">
      <c r="A33" s="152" t="s">
        <v>79</v>
      </c>
      <c r="B33" s="73" t="s">
        <v>206</v>
      </c>
    </row>
    <row r="34" spans="1:2" ht="18" customHeight="1" thickBot="1" x14ac:dyDescent="0.25">
      <c r="A34" s="152" t="s">
        <v>207</v>
      </c>
      <c r="B34" s="73" t="s">
        <v>208</v>
      </c>
    </row>
    <row r="35" spans="1:2" ht="15.75" customHeight="1" thickBot="1" x14ac:dyDescent="0.25">
      <c r="A35" s="152" t="s">
        <v>209</v>
      </c>
      <c r="B35" s="73" t="s">
        <v>210</v>
      </c>
    </row>
    <row r="36" spans="1:2" ht="15.75" customHeight="1" thickBot="1" x14ac:dyDescent="0.25">
      <c r="A36" s="152" t="s">
        <v>211</v>
      </c>
      <c r="B36" s="73" t="s">
        <v>212</v>
      </c>
    </row>
    <row r="37" spans="1:2" ht="15.75" customHeight="1" thickBot="1" x14ac:dyDescent="0.25">
      <c r="A37" s="152" t="s">
        <v>73</v>
      </c>
      <c r="B37" s="73" t="s">
        <v>213</v>
      </c>
    </row>
    <row r="38" spans="1:2" ht="15.75" customHeight="1" thickBot="1" x14ac:dyDescent="0.25">
      <c r="A38" s="152" t="s">
        <v>74</v>
      </c>
      <c r="B38" s="73" t="s">
        <v>103</v>
      </c>
    </row>
    <row r="39" spans="1:2" ht="18.75" customHeight="1" thickBot="1" x14ac:dyDescent="0.25">
      <c r="A39" s="152" t="s">
        <v>75</v>
      </c>
      <c r="B39" s="73" t="s">
        <v>76</v>
      </c>
    </row>
    <row r="40" spans="1:2" ht="18.75" customHeight="1" thickBot="1" x14ac:dyDescent="0.25">
      <c r="A40" s="152" t="s">
        <v>214</v>
      </c>
      <c r="B40" s="73" t="s">
        <v>215</v>
      </c>
    </row>
    <row r="41" spans="1:2" ht="15.75" customHeight="1" thickBot="1" x14ac:dyDescent="0.25">
      <c r="A41" s="152" t="s">
        <v>77</v>
      </c>
      <c r="B41" s="73" t="s">
        <v>116</v>
      </c>
    </row>
    <row r="44" spans="1:2" x14ac:dyDescent="0.2">
      <c r="B44" s="252"/>
    </row>
  </sheetData>
  <phoneticPr fontId="5" type="noConversion"/>
  <pageMargins left="0.75" right="0.75" top="1" bottom="1" header="0.5" footer="0.5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9A20-24C1-4A29-9F4F-FCABF32645C5}">
  <sheetPr>
    <tabColor rgb="FF00B0F0"/>
  </sheetPr>
  <dimension ref="A1:Q128"/>
  <sheetViews>
    <sheetView workbookViewId="0">
      <selection sqref="A1:XFD1048576"/>
    </sheetView>
  </sheetViews>
  <sheetFormatPr defaultRowHeight="11.25" x14ac:dyDescent="0.2"/>
  <cols>
    <col min="1" max="1" width="4.28515625" style="488" customWidth="1"/>
    <col min="2" max="2" width="31.140625" style="488" customWidth="1"/>
    <col min="3" max="5" width="10" style="488" customWidth="1"/>
    <col min="6" max="6" width="10.28515625" style="488" customWidth="1"/>
    <col min="7" max="7" width="10.5703125" style="488" bestFit="1" customWidth="1"/>
    <col min="8" max="8" width="9" style="488" customWidth="1"/>
    <col min="9" max="9" width="9.7109375" style="488" customWidth="1"/>
    <col min="10" max="12" width="9.140625" style="488"/>
    <col min="13" max="13" width="12.28515625" style="488" customWidth="1"/>
    <col min="14" max="14" width="11" style="488" customWidth="1"/>
    <col min="15" max="16384" width="9.140625" style="436"/>
  </cols>
  <sheetData>
    <row r="1" spans="1:17" ht="12.75" customHeight="1" thickBot="1" x14ac:dyDescent="0.3">
      <c r="A1" s="435" t="s">
        <v>301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</row>
    <row r="2" spans="1:17" ht="12" thickBot="1" x14ac:dyDescent="0.25">
      <c r="A2" s="437" t="s">
        <v>302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7" ht="12" thickBot="1" x14ac:dyDescent="0.25">
      <c r="A3" s="436"/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 t="s">
        <v>303</v>
      </c>
    </row>
    <row r="4" spans="1:17" s="444" customFormat="1" x14ac:dyDescent="0.2">
      <c r="A4" s="439" t="s">
        <v>304</v>
      </c>
      <c r="B4" s="440"/>
      <c r="C4" s="441" t="s">
        <v>305</v>
      </c>
      <c r="D4" s="442"/>
      <c r="E4" s="442"/>
      <c r="F4" s="440"/>
      <c r="G4" s="443" t="s">
        <v>306</v>
      </c>
      <c r="H4" s="443"/>
      <c r="I4" s="443"/>
      <c r="J4" s="443"/>
      <c r="K4" s="443"/>
      <c r="L4" s="443"/>
      <c r="M4" s="443"/>
      <c r="N4" s="443"/>
    </row>
    <row r="5" spans="1:17" s="444" customFormat="1" ht="21" customHeight="1" x14ac:dyDescent="0.2">
      <c r="A5" s="445"/>
      <c r="B5" s="446"/>
      <c r="C5" s="447" t="s">
        <v>307</v>
      </c>
      <c r="D5" s="448"/>
      <c r="E5" s="448"/>
      <c r="F5" s="449" t="s">
        <v>308</v>
      </c>
      <c r="G5" s="450" t="s">
        <v>309</v>
      </c>
      <c r="H5" s="451" t="s">
        <v>310</v>
      </c>
      <c r="I5" s="451"/>
      <c r="J5" s="451" t="s">
        <v>311</v>
      </c>
      <c r="K5" s="451"/>
      <c r="L5" s="451"/>
      <c r="M5" s="452"/>
      <c r="N5" s="452"/>
      <c r="O5" s="453"/>
      <c r="P5" s="454"/>
      <c r="Q5" s="454"/>
    </row>
    <row r="6" spans="1:17" s="444" customFormat="1" ht="45" customHeight="1" thickBot="1" x14ac:dyDescent="0.25">
      <c r="A6" s="455"/>
      <c r="B6" s="456"/>
      <c r="C6" s="457"/>
      <c r="D6" s="458" t="s">
        <v>312</v>
      </c>
      <c r="E6" s="459" t="s">
        <v>313</v>
      </c>
      <c r="F6" s="460"/>
      <c r="G6" s="461" t="s">
        <v>314</v>
      </c>
      <c r="H6" s="461" t="s">
        <v>315</v>
      </c>
      <c r="I6" s="461" t="s">
        <v>316</v>
      </c>
      <c r="J6" s="462" t="s">
        <v>317</v>
      </c>
      <c r="K6" s="462" t="s">
        <v>318</v>
      </c>
      <c r="L6" s="462" t="s">
        <v>319</v>
      </c>
      <c r="M6" s="462" t="s">
        <v>320</v>
      </c>
      <c r="N6" s="462" t="s">
        <v>321</v>
      </c>
      <c r="O6" s="453"/>
      <c r="P6" s="454"/>
      <c r="Q6" s="454"/>
    </row>
    <row r="7" spans="1:17" ht="10.5" customHeight="1" thickTop="1" x14ac:dyDescent="0.2">
      <c r="A7" s="463" t="s">
        <v>322</v>
      </c>
      <c r="B7" s="464" t="s">
        <v>323</v>
      </c>
      <c r="C7" s="465">
        <v>7229</v>
      </c>
      <c r="D7" s="466"/>
      <c r="E7" s="467">
        <v>14415</v>
      </c>
      <c r="F7" s="468"/>
      <c r="G7" s="469">
        <v>10398</v>
      </c>
      <c r="H7" s="470"/>
      <c r="I7" s="470"/>
      <c r="J7" s="469">
        <v>400</v>
      </c>
      <c r="K7" s="470"/>
      <c r="L7" s="469">
        <v>2</v>
      </c>
      <c r="M7" s="470"/>
      <c r="N7" s="469">
        <v>50</v>
      </c>
      <c r="O7" s="471"/>
      <c r="P7" s="472"/>
      <c r="Q7" s="472"/>
    </row>
    <row r="8" spans="1:17" ht="10.5" customHeight="1" x14ac:dyDescent="0.2">
      <c r="A8" s="473" t="s">
        <v>324</v>
      </c>
      <c r="B8" s="474" t="s">
        <v>325</v>
      </c>
      <c r="C8" s="475"/>
      <c r="D8" s="476">
        <v>995</v>
      </c>
      <c r="E8" s="477"/>
      <c r="F8" s="478"/>
      <c r="G8" s="479"/>
      <c r="H8" s="479"/>
      <c r="I8" s="479"/>
      <c r="J8" s="479"/>
      <c r="K8" s="479"/>
      <c r="L8" s="479"/>
      <c r="M8" s="480">
        <v>995</v>
      </c>
      <c r="N8" s="479"/>
    </row>
    <row r="9" spans="1:17" ht="10.5" customHeight="1" x14ac:dyDescent="0.2">
      <c r="A9" s="473" t="s">
        <v>326</v>
      </c>
      <c r="B9" s="474" t="s">
        <v>327</v>
      </c>
      <c r="C9" s="475"/>
      <c r="D9" s="476">
        <v>4759</v>
      </c>
      <c r="E9" s="477"/>
      <c r="F9" s="478"/>
      <c r="G9" s="479"/>
      <c r="H9" s="479"/>
      <c r="I9" s="479"/>
      <c r="J9" s="479"/>
      <c r="K9" s="479"/>
      <c r="L9" s="479"/>
      <c r="M9" s="479"/>
      <c r="N9" s="479"/>
    </row>
    <row r="10" spans="1:17" ht="10.5" customHeight="1" x14ac:dyDescent="0.2">
      <c r="A10" s="473" t="s">
        <v>328</v>
      </c>
      <c r="B10" s="474" t="s">
        <v>329</v>
      </c>
      <c r="C10" s="475"/>
      <c r="D10" s="476">
        <v>4482</v>
      </c>
      <c r="E10" s="477"/>
      <c r="F10" s="478"/>
      <c r="G10" s="479"/>
      <c r="H10" s="479"/>
      <c r="I10" s="479"/>
      <c r="J10" s="479"/>
      <c r="K10" s="479"/>
      <c r="L10" s="479"/>
      <c r="M10" s="479"/>
      <c r="N10" s="479"/>
    </row>
    <row r="11" spans="1:17" ht="10.5" customHeight="1" x14ac:dyDescent="0.2">
      <c r="A11" s="473" t="s">
        <v>330</v>
      </c>
      <c r="B11" s="481" t="s">
        <v>331</v>
      </c>
      <c r="C11" s="475"/>
      <c r="D11" s="476">
        <v>150</v>
      </c>
      <c r="E11" s="477"/>
      <c r="F11" s="478"/>
      <c r="G11" s="479"/>
      <c r="H11" s="479"/>
      <c r="I11" s="479"/>
      <c r="J11" s="479"/>
      <c r="K11" s="479"/>
      <c r="L11" s="479"/>
      <c r="M11" s="479"/>
      <c r="N11" s="479"/>
    </row>
    <row r="12" spans="1:17" ht="10.5" customHeight="1" x14ac:dyDescent="0.2">
      <c r="A12" s="473" t="s">
        <v>332</v>
      </c>
      <c r="B12" s="481" t="s">
        <v>333</v>
      </c>
      <c r="C12" s="475"/>
      <c r="D12" s="476">
        <v>87</v>
      </c>
      <c r="E12" s="477"/>
      <c r="F12" s="478"/>
      <c r="G12" s="479"/>
      <c r="H12" s="479"/>
      <c r="I12" s="479"/>
      <c r="J12" s="479"/>
      <c r="K12" s="479"/>
      <c r="L12" s="479"/>
      <c r="M12" s="479"/>
      <c r="N12" s="479"/>
    </row>
    <row r="13" spans="1:17" ht="10.5" customHeight="1" x14ac:dyDescent="0.2">
      <c r="A13" s="473" t="s">
        <v>334</v>
      </c>
      <c r="B13" s="481" t="s">
        <v>335</v>
      </c>
      <c r="C13" s="475"/>
      <c r="D13" s="476">
        <v>460</v>
      </c>
      <c r="E13" s="477"/>
      <c r="F13" s="478"/>
      <c r="G13" s="479"/>
      <c r="H13" s="479"/>
      <c r="I13" s="479"/>
      <c r="J13" s="479"/>
      <c r="K13" s="479"/>
      <c r="L13" s="479"/>
      <c r="M13" s="479"/>
      <c r="N13" s="479"/>
    </row>
    <row r="14" spans="1:17" ht="10.5" customHeight="1" x14ac:dyDescent="0.2">
      <c r="A14" s="473" t="s">
        <v>336</v>
      </c>
      <c r="B14" s="481" t="s">
        <v>337</v>
      </c>
      <c r="C14" s="475"/>
      <c r="D14" s="476">
        <v>100</v>
      </c>
      <c r="E14" s="477"/>
      <c r="F14" s="478"/>
      <c r="G14" s="479"/>
      <c r="H14" s="479"/>
      <c r="I14" s="479"/>
      <c r="J14" s="479"/>
      <c r="K14" s="479"/>
      <c r="L14" s="479"/>
      <c r="M14" s="479"/>
      <c r="N14" s="479"/>
    </row>
    <row r="15" spans="1:17" ht="10.5" customHeight="1" x14ac:dyDescent="0.2">
      <c r="A15" s="473" t="s">
        <v>338</v>
      </c>
      <c r="B15" s="481" t="s">
        <v>339</v>
      </c>
      <c r="C15" s="475"/>
      <c r="D15" s="476">
        <v>30</v>
      </c>
      <c r="E15" s="477"/>
      <c r="F15" s="478"/>
      <c r="G15" s="479"/>
      <c r="H15" s="479"/>
      <c r="I15" s="479"/>
      <c r="J15" s="479"/>
      <c r="K15" s="479"/>
      <c r="L15" s="479"/>
      <c r="M15" s="479"/>
      <c r="N15" s="479"/>
    </row>
    <row r="16" spans="1:17" ht="10.5" customHeight="1" x14ac:dyDescent="0.2">
      <c r="A16" s="473" t="s">
        <v>340</v>
      </c>
      <c r="B16" s="481" t="s">
        <v>341</v>
      </c>
      <c r="C16" s="475"/>
      <c r="D16" s="476">
        <v>45</v>
      </c>
      <c r="E16" s="477"/>
      <c r="F16" s="478"/>
      <c r="G16" s="479"/>
      <c r="H16" s="479"/>
      <c r="I16" s="479"/>
      <c r="J16" s="479"/>
      <c r="K16" s="479"/>
      <c r="L16" s="479"/>
      <c r="M16" s="479"/>
      <c r="N16" s="479"/>
    </row>
    <row r="17" spans="1:14" ht="10.5" customHeight="1" x14ac:dyDescent="0.2">
      <c r="A17" s="473" t="s">
        <v>342</v>
      </c>
      <c r="B17" s="481" t="s">
        <v>343</v>
      </c>
      <c r="C17" s="475"/>
      <c r="D17" s="476">
        <v>20</v>
      </c>
      <c r="E17" s="477"/>
      <c r="F17" s="478"/>
      <c r="G17" s="479"/>
      <c r="H17" s="479"/>
      <c r="I17" s="479"/>
      <c r="J17" s="479"/>
      <c r="K17" s="479"/>
      <c r="L17" s="479"/>
      <c r="M17" s="479"/>
      <c r="N17" s="479"/>
    </row>
    <row r="18" spans="1:14" ht="10.5" customHeight="1" x14ac:dyDescent="0.2">
      <c r="A18" s="473" t="s">
        <v>344</v>
      </c>
      <c r="B18" s="481" t="s">
        <v>345</v>
      </c>
      <c r="C18" s="475"/>
      <c r="D18" s="476">
        <v>10</v>
      </c>
      <c r="E18" s="477"/>
      <c r="F18" s="478"/>
      <c r="G18" s="479"/>
      <c r="H18" s="479"/>
      <c r="I18" s="479"/>
      <c r="J18" s="479"/>
      <c r="K18" s="479"/>
      <c r="L18" s="479"/>
      <c r="M18" s="479"/>
      <c r="N18" s="479"/>
    </row>
    <row r="19" spans="1:14" ht="10.5" customHeight="1" x14ac:dyDescent="0.2">
      <c r="A19" s="473" t="s">
        <v>346</v>
      </c>
      <c r="B19" s="482" t="s">
        <v>347</v>
      </c>
      <c r="C19" s="483">
        <v>175</v>
      </c>
      <c r="D19" s="484"/>
      <c r="E19" s="477"/>
      <c r="F19" s="485"/>
      <c r="G19" s="467">
        <v>609</v>
      </c>
      <c r="H19" s="477"/>
      <c r="I19" s="477"/>
      <c r="J19" s="477"/>
      <c r="K19" s="477"/>
      <c r="L19" s="477"/>
      <c r="M19" s="477"/>
      <c r="N19" s="477"/>
    </row>
    <row r="20" spans="1:14" ht="10.5" customHeight="1" x14ac:dyDescent="0.2">
      <c r="A20" s="473" t="s">
        <v>348</v>
      </c>
      <c r="B20" s="482" t="s">
        <v>349</v>
      </c>
      <c r="C20" s="483">
        <v>64</v>
      </c>
      <c r="D20" s="484"/>
      <c r="E20" s="477"/>
      <c r="F20" s="486">
        <v>13904</v>
      </c>
      <c r="G20" s="467">
        <v>706</v>
      </c>
      <c r="H20" s="477"/>
      <c r="I20" s="477"/>
      <c r="J20" s="477"/>
      <c r="K20" s="477"/>
      <c r="L20" s="477"/>
      <c r="M20" s="467">
        <v>13904</v>
      </c>
      <c r="N20" s="477"/>
    </row>
    <row r="21" spans="1:14" ht="10.5" customHeight="1" x14ac:dyDescent="0.2">
      <c r="A21" s="473" t="s">
        <v>350</v>
      </c>
      <c r="B21" s="482" t="s">
        <v>351</v>
      </c>
      <c r="C21" s="483">
        <v>826</v>
      </c>
      <c r="D21" s="484"/>
      <c r="E21" s="477"/>
      <c r="F21" s="485"/>
      <c r="G21" s="467">
        <v>1248</v>
      </c>
      <c r="H21" s="477"/>
      <c r="I21" s="477"/>
      <c r="J21" s="477"/>
      <c r="K21" s="477"/>
      <c r="L21" s="477"/>
      <c r="M21" s="477"/>
      <c r="N21" s="477"/>
    </row>
    <row r="22" spans="1:14" ht="10.5" customHeight="1" x14ac:dyDescent="0.2">
      <c r="A22" s="473" t="s">
        <v>352</v>
      </c>
      <c r="B22" s="482" t="s">
        <v>353</v>
      </c>
      <c r="C22" s="483">
        <v>127</v>
      </c>
      <c r="D22" s="484"/>
      <c r="E22" s="477"/>
      <c r="F22" s="485"/>
      <c r="G22" s="467">
        <v>1995</v>
      </c>
      <c r="H22" s="477"/>
      <c r="I22" s="477"/>
      <c r="J22" s="477"/>
      <c r="K22" s="477"/>
      <c r="L22" s="477"/>
      <c r="M22" s="477"/>
      <c r="N22" s="477"/>
    </row>
    <row r="23" spans="1:14" ht="10.5" customHeight="1" x14ac:dyDescent="0.2">
      <c r="A23" s="473" t="s">
        <v>354</v>
      </c>
      <c r="B23" s="482" t="s">
        <v>355</v>
      </c>
      <c r="C23" s="483">
        <v>42</v>
      </c>
      <c r="D23" s="484"/>
      <c r="E23" s="477"/>
      <c r="F23" s="485"/>
      <c r="G23" s="477"/>
      <c r="H23" s="477"/>
      <c r="I23" s="477"/>
      <c r="J23" s="477"/>
      <c r="K23" s="477"/>
      <c r="L23" s="477"/>
      <c r="M23" s="477"/>
      <c r="N23" s="477"/>
    </row>
    <row r="24" spans="1:14" ht="10.5" customHeight="1" x14ac:dyDescent="0.2">
      <c r="A24" s="473" t="s">
        <v>356</v>
      </c>
      <c r="B24" s="482" t="s">
        <v>357</v>
      </c>
      <c r="C24" s="483">
        <v>867</v>
      </c>
      <c r="D24" s="484"/>
      <c r="E24" s="477"/>
      <c r="F24" s="485"/>
      <c r="G24" s="477"/>
      <c r="H24" s="477"/>
      <c r="I24" s="477"/>
      <c r="J24" s="477"/>
      <c r="K24" s="477"/>
      <c r="L24" s="477"/>
      <c r="M24" s="477"/>
      <c r="N24" s="477"/>
    </row>
    <row r="25" spans="1:14" ht="10.5" customHeight="1" x14ac:dyDescent="0.2">
      <c r="A25" s="473" t="s">
        <v>358</v>
      </c>
      <c r="B25" s="482" t="s">
        <v>359</v>
      </c>
      <c r="C25" s="483">
        <v>25</v>
      </c>
      <c r="D25" s="484"/>
      <c r="E25" s="477"/>
      <c r="F25" s="485"/>
      <c r="G25" s="477"/>
      <c r="H25" s="477"/>
      <c r="I25" s="477"/>
      <c r="J25" s="477"/>
      <c r="K25" s="477"/>
      <c r="L25" s="477"/>
      <c r="M25" s="477"/>
      <c r="N25" s="477"/>
    </row>
    <row r="26" spans="1:14" ht="12.75" customHeight="1" x14ac:dyDescent="0.2">
      <c r="A26" s="473" t="s">
        <v>360</v>
      </c>
      <c r="B26" s="482" t="s">
        <v>361</v>
      </c>
      <c r="C26" s="483">
        <v>75</v>
      </c>
      <c r="D26" s="484"/>
      <c r="E26" s="477"/>
      <c r="F26" s="485"/>
      <c r="G26" s="477"/>
      <c r="H26" s="477"/>
      <c r="I26" s="477"/>
      <c r="J26" s="477"/>
      <c r="K26" s="477"/>
      <c r="L26" s="477"/>
      <c r="M26" s="477"/>
      <c r="N26" s="477"/>
    </row>
    <row r="27" spans="1:14" ht="10.5" customHeight="1" x14ac:dyDescent="0.2">
      <c r="A27" s="473" t="s">
        <v>362</v>
      </c>
      <c r="B27" s="482" t="s">
        <v>363</v>
      </c>
      <c r="C27" s="483">
        <v>445</v>
      </c>
      <c r="D27" s="484"/>
      <c r="E27" s="477"/>
      <c r="F27" s="485"/>
      <c r="G27" s="477"/>
      <c r="H27" s="477"/>
      <c r="I27" s="467">
        <v>192</v>
      </c>
      <c r="J27" s="477"/>
      <c r="K27" s="477"/>
      <c r="L27" s="477"/>
      <c r="M27" s="477"/>
      <c r="N27" s="477"/>
    </row>
    <row r="28" spans="1:14" ht="10.5" customHeight="1" x14ac:dyDescent="0.2">
      <c r="A28" s="473" t="s">
        <v>364</v>
      </c>
      <c r="B28" s="482" t="s">
        <v>365</v>
      </c>
      <c r="C28" s="483">
        <v>436</v>
      </c>
      <c r="D28" s="484"/>
      <c r="E28" s="477"/>
      <c r="F28" s="485"/>
      <c r="G28" s="477"/>
      <c r="H28" s="477"/>
      <c r="I28" s="477"/>
      <c r="J28" s="477"/>
      <c r="K28" s="477"/>
      <c r="L28" s="477"/>
      <c r="M28" s="477"/>
      <c r="N28" s="477"/>
    </row>
    <row r="29" spans="1:14" ht="10.5" customHeight="1" x14ac:dyDescent="0.2">
      <c r="A29" s="473" t="s">
        <v>366</v>
      </c>
      <c r="B29" s="482" t="s">
        <v>367</v>
      </c>
      <c r="C29" s="483">
        <v>855</v>
      </c>
      <c r="D29" s="484"/>
      <c r="E29" s="467">
        <v>1440</v>
      </c>
      <c r="F29" s="485"/>
      <c r="G29" s="467">
        <v>1800</v>
      </c>
      <c r="H29" s="477"/>
      <c r="I29" s="477"/>
      <c r="J29" s="467"/>
      <c r="K29" s="477"/>
      <c r="L29" s="477"/>
      <c r="M29" s="477"/>
      <c r="N29" s="477"/>
    </row>
    <row r="30" spans="1:14" ht="10.5" customHeight="1" x14ac:dyDescent="0.2">
      <c r="A30" s="473" t="s">
        <v>368</v>
      </c>
      <c r="B30" s="482" t="s">
        <v>369</v>
      </c>
      <c r="C30" s="483">
        <v>343</v>
      </c>
      <c r="D30" s="484"/>
      <c r="E30" s="477"/>
      <c r="F30" s="485"/>
      <c r="G30" s="467">
        <v>272</v>
      </c>
      <c r="H30" s="477"/>
      <c r="I30" s="477"/>
      <c r="J30" s="477"/>
      <c r="K30" s="477"/>
      <c r="L30" s="477"/>
      <c r="M30" s="477"/>
      <c r="N30" s="477"/>
    </row>
    <row r="31" spans="1:14" ht="10.5" customHeight="1" x14ac:dyDescent="0.2">
      <c r="A31" s="473" t="s">
        <v>370</v>
      </c>
      <c r="B31" s="482" t="s">
        <v>371</v>
      </c>
      <c r="C31" s="483">
        <v>2861</v>
      </c>
      <c r="D31" s="484"/>
      <c r="E31" s="477"/>
      <c r="F31" s="485"/>
      <c r="G31" s="477"/>
      <c r="H31" s="467">
        <v>2445</v>
      </c>
      <c r="I31" s="477"/>
      <c r="J31" s="477"/>
      <c r="K31" s="477"/>
      <c r="L31" s="477"/>
      <c r="M31" s="477"/>
      <c r="N31" s="477"/>
    </row>
    <row r="32" spans="1:14" ht="10.5" customHeight="1" x14ac:dyDescent="0.2">
      <c r="A32" s="473" t="s">
        <v>372</v>
      </c>
      <c r="B32" s="482" t="s">
        <v>373</v>
      </c>
      <c r="C32" s="487">
        <v>1000</v>
      </c>
      <c r="D32" s="477"/>
      <c r="E32" s="477"/>
      <c r="F32" s="485"/>
      <c r="G32" s="467">
        <v>3598</v>
      </c>
      <c r="H32" s="477"/>
      <c r="I32" s="477"/>
      <c r="J32" s="477"/>
      <c r="K32" s="477"/>
      <c r="L32" s="477"/>
      <c r="M32" s="477"/>
      <c r="N32" s="477"/>
    </row>
    <row r="33" spans="1:17" ht="10.5" customHeight="1" x14ac:dyDescent="0.2">
      <c r="A33" s="473" t="s">
        <v>374</v>
      </c>
      <c r="B33" s="482" t="s">
        <v>375</v>
      </c>
      <c r="C33" s="483"/>
      <c r="D33" s="484"/>
      <c r="E33" s="477"/>
      <c r="F33" s="485">
        <v>874</v>
      </c>
      <c r="G33" s="477"/>
      <c r="H33" s="477"/>
      <c r="I33" s="477"/>
      <c r="J33" s="477"/>
      <c r="K33" s="477"/>
      <c r="L33" s="477"/>
      <c r="M33" s="467"/>
      <c r="N33" s="467">
        <v>874</v>
      </c>
    </row>
    <row r="34" spans="1:17" ht="10.5" customHeight="1" x14ac:dyDescent="0.2">
      <c r="A34" s="473" t="s">
        <v>376</v>
      </c>
      <c r="B34" s="482" t="s">
        <v>377</v>
      </c>
      <c r="C34" s="483">
        <v>5083</v>
      </c>
      <c r="D34" s="484"/>
      <c r="E34" s="477"/>
      <c r="F34" s="485"/>
      <c r="G34" s="467">
        <v>4250</v>
      </c>
      <c r="H34" s="477"/>
      <c r="I34" s="477"/>
      <c r="J34" s="477"/>
      <c r="K34" s="477"/>
      <c r="L34" s="477"/>
      <c r="M34" s="477"/>
      <c r="N34" s="477"/>
    </row>
    <row r="35" spans="1:17" ht="10.5" customHeight="1" x14ac:dyDescent="0.2">
      <c r="A35" s="473" t="s">
        <v>378</v>
      </c>
      <c r="B35" s="488" t="s">
        <v>379</v>
      </c>
      <c r="C35" s="477"/>
      <c r="D35" s="477"/>
      <c r="E35" s="467">
        <v>648</v>
      </c>
      <c r="F35" s="477"/>
      <c r="G35" s="477"/>
      <c r="H35" s="477"/>
      <c r="I35" s="477"/>
      <c r="J35" s="467">
        <v>1053</v>
      </c>
      <c r="K35" s="477"/>
      <c r="L35" s="477"/>
      <c r="M35" s="467">
        <v>13026</v>
      </c>
      <c r="N35" s="467">
        <v>5255</v>
      </c>
    </row>
    <row r="36" spans="1:17" s="492" customFormat="1" ht="10.5" customHeight="1" thickBot="1" x14ac:dyDescent="0.25">
      <c r="A36" s="489"/>
      <c r="B36" s="490" t="s">
        <v>380</v>
      </c>
      <c r="C36" s="491">
        <f t="shared" ref="C36:N36" si="0">SUM(C7:C35)</f>
        <v>20453</v>
      </c>
      <c r="D36" s="491">
        <f t="shared" si="0"/>
        <v>11138</v>
      </c>
      <c r="E36" s="491">
        <f t="shared" si="0"/>
        <v>16503</v>
      </c>
      <c r="F36" s="491">
        <f t="shared" si="0"/>
        <v>14778</v>
      </c>
      <c r="G36" s="491">
        <f t="shared" si="0"/>
        <v>24876</v>
      </c>
      <c r="H36" s="491">
        <f t="shared" si="0"/>
        <v>2445</v>
      </c>
      <c r="I36" s="491">
        <f t="shared" si="0"/>
        <v>192</v>
      </c>
      <c r="J36" s="491">
        <f t="shared" si="0"/>
        <v>1453</v>
      </c>
      <c r="K36" s="491">
        <f t="shared" si="0"/>
        <v>0</v>
      </c>
      <c r="L36" s="491">
        <f t="shared" si="0"/>
        <v>2</v>
      </c>
      <c r="M36" s="491">
        <f t="shared" si="0"/>
        <v>27925</v>
      </c>
      <c r="N36" s="491">
        <f t="shared" si="0"/>
        <v>6179</v>
      </c>
    </row>
    <row r="37" spans="1:17" x14ac:dyDescent="0.2">
      <c r="A37" s="493"/>
      <c r="B37" s="493"/>
      <c r="C37" s="493"/>
      <c r="D37" s="493"/>
      <c r="E37" s="493"/>
      <c r="F37" s="493"/>
      <c r="G37" s="494"/>
      <c r="H37" s="494"/>
      <c r="I37" s="494"/>
      <c r="J37" s="494"/>
      <c r="K37" s="494"/>
      <c r="L37" s="494"/>
      <c r="M37" s="494"/>
      <c r="N37" s="494"/>
    </row>
    <row r="38" spans="1:17" ht="12" thickBot="1" x14ac:dyDescent="0.25">
      <c r="A38" s="436"/>
      <c r="B38" s="436"/>
      <c r="C38" s="436"/>
      <c r="D38" s="436"/>
      <c r="E38" s="436">
        <f>SUM(C36:F36)</f>
        <v>62872</v>
      </c>
      <c r="F38" s="436"/>
      <c r="G38" s="436"/>
      <c r="H38" s="436"/>
      <c r="I38" s="436"/>
      <c r="J38" s="436">
        <f>SUM(G36:N36)</f>
        <v>63072</v>
      </c>
      <c r="K38" s="436"/>
      <c r="L38" s="436"/>
      <c r="M38" s="436"/>
      <c r="N38" s="436"/>
    </row>
    <row r="39" spans="1:17" s="444" customFormat="1" x14ac:dyDescent="0.2">
      <c r="A39" s="439" t="s">
        <v>381</v>
      </c>
      <c r="B39" s="440"/>
      <c r="C39" s="441" t="s">
        <v>305</v>
      </c>
      <c r="D39" s="442"/>
      <c r="E39" s="442"/>
      <c r="F39" s="440"/>
      <c r="G39" s="443" t="s">
        <v>306</v>
      </c>
      <c r="H39" s="443"/>
      <c r="I39" s="443"/>
      <c r="J39" s="443"/>
      <c r="K39" s="443"/>
      <c r="L39" s="443"/>
      <c r="M39" s="443"/>
      <c r="N39" s="443"/>
    </row>
    <row r="40" spans="1:17" s="444" customFormat="1" ht="18.75" customHeight="1" x14ac:dyDescent="0.2">
      <c r="A40" s="445"/>
      <c r="B40" s="446"/>
      <c r="C40" s="447" t="s">
        <v>307</v>
      </c>
      <c r="D40" s="448"/>
      <c r="E40" s="448"/>
      <c r="F40" s="449" t="s">
        <v>382</v>
      </c>
      <c r="G40" s="450" t="s">
        <v>309</v>
      </c>
      <c r="H40" s="451" t="s">
        <v>310</v>
      </c>
      <c r="I40" s="451"/>
      <c r="J40" s="451" t="s">
        <v>311</v>
      </c>
      <c r="K40" s="451"/>
      <c r="L40" s="451"/>
      <c r="M40" s="452"/>
      <c r="N40" s="452"/>
      <c r="O40" s="453"/>
      <c r="P40" s="454"/>
      <c r="Q40" s="454"/>
    </row>
    <row r="41" spans="1:17" s="444" customFormat="1" ht="46.5" customHeight="1" thickBot="1" x14ac:dyDescent="0.25">
      <c r="A41" s="455"/>
      <c r="B41" s="456"/>
      <c r="C41" s="457"/>
      <c r="D41" s="458" t="s">
        <v>312</v>
      </c>
      <c r="E41" s="459" t="s">
        <v>313</v>
      </c>
      <c r="F41" s="460"/>
      <c r="G41" s="461" t="s">
        <v>314</v>
      </c>
      <c r="H41" s="461" t="s">
        <v>315</v>
      </c>
      <c r="I41" s="461" t="s">
        <v>316</v>
      </c>
      <c r="J41" s="462" t="s">
        <v>383</v>
      </c>
      <c r="K41" s="462" t="s">
        <v>318</v>
      </c>
      <c r="L41" s="462" t="s">
        <v>319</v>
      </c>
      <c r="M41" s="462" t="s">
        <v>384</v>
      </c>
      <c r="N41" s="462" t="s">
        <v>385</v>
      </c>
      <c r="O41" s="453"/>
      <c r="P41" s="454"/>
      <c r="Q41" s="454"/>
    </row>
    <row r="42" spans="1:17" ht="12" thickTop="1" x14ac:dyDescent="0.2">
      <c r="A42" s="495"/>
      <c r="B42" s="482" t="s">
        <v>386</v>
      </c>
      <c r="C42" s="496"/>
      <c r="D42" s="497"/>
      <c r="F42" s="498"/>
    </row>
    <row r="43" spans="1:17" x14ac:dyDescent="0.2">
      <c r="A43" s="495"/>
      <c r="B43" s="482" t="s">
        <v>387</v>
      </c>
      <c r="C43" s="496"/>
      <c r="D43" s="497">
        <v>200</v>
      </c>
      <c r="F43" s="498"/>
    </row>
    <row r="44" spans="1:17" s="492" customFormat="1" x14ac:dyDescent="0.2">
      <c r="A44" s="499"/>
      <c r="B44" s="499" t="s">
        <v>380</v>
      </c>
      <c r="C44" s="499">
        <f t="shared" ref="C44:N44" si="1">SUM(C42:C43)</f>
        <v>0</v>
      </c>
      <c r="D44" s="499">
        <f t="shared" si="1"/>
        <v>200</v>
      </c>
      <c r="E44" s="499">
        <f t="shared" si="1"/>
        <v>0</v>
      </c>
      <c r="F44" s="499">
        <f t="shared" si="1"/>
        <v>0</v>
      </c>
      <c r="G44" s="499">
        <f t="shared" si="1"/>
        <v>0</v>
      </c>
      <c r="H44" s="499">
        <f t="shared" si="1"/>
        <v>0</v>
      </c>
      <c r="I44" s="499">
        <f t="shared" si="1"/>
        <v>0</v>
      </c>
      <c r="J44" s="499">
        <f t="shared" si="1"/>
        <v>0</v>
      </c>
      <c r="K44" s="499">
        <f t="shared" si="1"/>
        <v>0</v>
      </c>
      <c r="L44" s="499">
        <f t="shared" si="1"/>
        <v>0</v>
      </c>
      <c r="M44" s="499">
        <f t="shared" si="1"/>
        <v>0</v>
      </c>
      <c r="N44" s="499">
        <f t="shared" si="1"/>
        <v>0</v>
      </c>
    </row>
    <row r="45" spans="1:17" ht="6.75" customHeight="1" thickBot="1" x14ac:dyDescent="0.25">
      <c r="A45" s="436"/>
      <c r="B45" s="436"/>
      <c r="C45" s="436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6"/>
    </row>
    <row r="46" spans="1:17" s="492" customFormat="1" ht="9.75" customHeight="1" x14ac:dyDescent="0.2">
      <c r="A46" s="500"/>
      <c r="B46" s="500" t="s">
        <v>388</v>
      </c>
      <c r="C46" s="500">
        <f>C36+C44</f>
        <v>20453</v>
      </c>
      <c r="D46" s="500">
        <f>D36+D44</f>
        <v>11338</v>
      </c>
      <c r="E46" s="500">
        <f t="shared" ref="E46:N46" si="2">E36+E44</f>
        <v>16503</v>
      </c>
      <c r="F46" s="500">
        <f t="shared" si="2"/>
        <v>14778</v>
      </c>
      <c r="G46" s="500">
        <f t="shared" si="2"/>
        <v>24876</v>
      </c>
      <c r="H46" s="500">
        <f t="shared" si="2"/>
        <v>2445</v>
      </c>
      <c r="I46" s="500">
        <f t="shared" si="2"/>
        <v>192</v>
      </c>
      <c r="J46" s="500">
        <f t="shared" si="2"/>
        <v>1453</v>
      </c>
      <c r="K46" s="500">
        <f t="shared" si="2"/>
        <v>0</v>
      </c>
      <c r="L46" s="500">
        <f t="shared" si="2"/>
        <v>2</v>
      </c>
      <c r="M46" s="500">
        <f t="shared" si="2"/>
        <v>27925</v>
      </c>
      <c r="N46" s="500">
        <f t="shared" si="2"/>
        <v>6179</v>
      </c>
    </row>
    <row r="47" spans="1:17" x14ac:dyDescent="0.2">
      <c r="A47" s="436"/>
      <c r="B47" s="436"/>
      <c r="C47" s="436"/>
      <c r="D47" s="436"/>
      <c r="E47" s="436">
        <f>SUM(C46:F46)</f>
        <v>63072</v>
      </c>
      <c r="F47" s="436"/>
      <c r="G47" s="436"/>
      <c r="H47" s="436"/>
      <c r="I47" s="436"/>
      <c r="J47" s="436">
        <f>SUM(G46:N46)</f>
        <v>63072</v>
      </c>
      <c r="K47" s="436"/>
      <c r="L47" s="436"/>
      <c r="M47" s="436"/>
      <c r="N47" s="436"/>
    </row>
    <row r="48" spans="1:17" x14ac:dyDescent="0.2">
      <c r="A48" s="436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</row>
    <row r="49" s="436" customFormat="1" x14ac:dyDescent="0.2"/>
    <row r="50" s="436" customFormat="1" x14ac:dyDescent="0.2"/>
    <row r="51" s="436" customFormat="1" x14ac:dyDescent="0.2"/>
    <row r="52" s="436" customFormat="1" x14ac:dyDescent="0.2"/>
    <row r="53" s="436" customFormat="1" x14ac:dyDescent="0.2"/>
    <row r="54" s="436" customFormat="1" x14ac:dyDescent="0.2"/>
    <row r="55" s="436" customFormat="1" x14ac:dyDescent="0.2"/>
    <row r="56" s="436" customFormat="1" x14ac:dyDescent="0.2"/>
    <row r="57" s="436" customFormat="1" x14ac:dyDescent="0.2"/>
    <row r="58" s="436" customFormat="1" x14ac:dyDescent="0.2"/>
    <row r="59" s="436" customFormat="1" x14ac:dyDescent="0.2"/>
    <row r="60" s="436" customFormat="1" x14ac:dyDescent="0.2"/>
    <row r="61" s="436" customFormat="1" x14ac:dyDescent="0.2"/>
    <row r="62" s="436" customFormat="1" x14ac:dyDescent="0.2"/>
    <row r="63" s="436" customFormat="1" x14ac:dyDescent="0.2"/>
    <row r="64" s="436" customFormat="1" x14ac:dyDescent="0.2"/>
    <row r="65" s="436" customFormat="1" x14ac:dyDescent="0.2"/>
    <row r="66" s="436" customFormat="1" x14ac:dyDescent="0.2"/>
    <row r="67" s="436" customFormat="1" x14ac:dyDescent="0.2"/>
    <row r="68" s="436" customFormat="1" x14ac:dyDescent="0.2"/>
    <row r="69" s="436" customFormat="1" x14ac:dyDescent="0.2"/>
    <row r="70" s="436" customFormat="1" x14ac:dyDescent="0.2"/>
    <row r="71" s="436" customFormat="1" x14ac:dyDescent="0.2"/>
    <row r="72" s="436" customFormat="1" x14ac:dyDescent="0.2"/>
    <row r="73" s="436" customFormat="1" x14ac:dyDescent="0.2"/>
    <row r="74" s="436" customFormat="1" x14ac:dyDescent="0.2"/>
    <row r="75" s="436" customFormat="1" x14ac:dyDescent="0.2"/>
    <row r="76" s="436" customFormat="1" x14ac:dyDescent="0.2"/>
    <row r="77" s="436" customFormat="1" x14ac:dyDescent="0.2"/>
    <row r="78" s="436" customFormat="1" x14ac:dyDescent="0.2"/>
    <row r="79" s="436" customFormat="1" x14ac:dyDescent="0.2"/>
    <row r="80" s="436" customFormat="1" x14ac:dyDescent="0.2"/>
    <row r="81" s="436" customFormat="1" x14ac:dyDescent="0.2"/>
    <row r="82" s="436" customFormat="1" x14ac:dyDescent="0.2"/>
    <row r="83" s="436" customFormat="1" x14ac:dyDescent="0.2"/>
    <row r="84" s="436" customFormat="1" x14ac:dyDescent="0.2"/>
    <row r="85" s="436" customFormat="1" x14ac:dyDescent="0.2"/>
    <row r="86" s="436" customFormat="1" x14ac:dyDescent="0.2"/>
    <row r="87" s="436" customFormat="1" x14ac:dyDescent="0.2"/>
    <row r="88" s="436" customFormat="1" x14ac:dyDescent="0.2"/>
    <row r="89" s="436" customFormat="1" x14ac:dyDescent="0.2"/>
    <row r="90" s="436" customFormat="1" x14ac:dyDescent="0.2"/>
    <row r="91" s="436" customFormat="1" x14ac:dyDescent="0.2"/>
    <row r="92" s="436" customFormat="1" x14ac:dyDescent="0.2"/>
    <row r="93" s="436" customFormat="1" x14ac:dyDescent="0.2"/>
    <row r="94" s="436" customFormat="1" x14ac:dyDescent="0.2"/>
    <row r="95" s="436" customFormat="1" x14ac:dyDescent="0.2"/>
    <row r="96" s="436" customFormat="1" x14ac:dyDescent="0.2"/>
    <row r="97" s="436" customFormat="1" x14ac:dyDescent="0.2"/>
    <row r="98" s="436" customFormat="1" x14ac:dyDescent="0.2"/>
    <row r="99" s="436" customFormat="1" x14ac:dyDescent="0.2"/>
    <row r="100" s="436" customFormat="1" x14ac:dyDescent="0.2"/>
    <row r="101" s="436" customFormat="1" x14ac:dyDescent="0.2"/>
    <row r="102" s="436" customFormat="1" x14ac:dyDescent="0.2"/>
    <row r="103" s="436" customFormat="1" x14ac:dyDescent="0.2"/>
    <row r="104" s="436" customFormat="1" x14ac:dyDescent="0.2"/>
    <row r="105" s="436" customFormat="1" x14ac:dyDescent="0.2"/>
    <row r="106" s="436" customFormat="1" x14ac:dyDescent="0.2"/>
    <row r="107" s="436" customFormat="1" x14ac:dyDescent="0.2"/>
    <row r="108" s="436" customFormat="1" x14ac:dyDescent="0.2"/>
    <row r="109" s="436" customFormat="1" x14ac:dyDescent="0.2"/>
    <row r="110" s="436" customFormat="1" x14ac:dyDescent="0.2"/>
    <row r="111" s="436" customFormat="1" x14ac:dyDescent="0.2"/>
    <row r="112" s="436" customFormat="1" x14ac:dyDescent="0.2"/>
    <row r="113" s="436" customFormat="1" x14ac:dyDescent="0.2"/>
    <row r="114" s="436" customFormat="1" x14ac:dyDescent="0.2"/>
    <row r="115" s="436" customFormat="1" x14ac:dyDescent="0.2"/>
    <row r="116" s="436" customFormat="1" x14ac:dyDescent="0.2"/>
    <row r="117" s="436" customFormat="1" x14ac:dyDescent="0.2"/>
    <row r="118" s="436" customFormat="1" x14ac:dyDescent="0.2"/>
    <row r="119" s="436" customFormat="1" x14ac:dyDescent="0.2"/>
    <row r="120" s="436" customFormat="1" x14ac:dyDescent="0.2"/>
    <row r="121" s="436" customFormat="1" x14ac:dyDescent="0.2"/>
    <row r="122" s="436" customFormat="1" x14ac:dyDescent="0.2"/>
    <row r="123" s="436" customFormat="1" x14ac:dyDescent="0.2"/>
    <row r="124" s="436" customFormat="1" x14ac:dyDescent="0.2"/>
    <row r="125" s="436" customFormat="1" x14ac:dyDescent="0.2"/>
    <row r="126" s="436" customFormat="1" x14ac:dyDescent="0.2"/>
    <row r="127" s="436" customFormat="1" x14ac:dyDescent="0.2"/>
    <row r="128" s="436" customFormat="1" x14ac:dyDescent="0.2"/>
  </sheetData>
  <mergeCells count="19">
    <mergeCell ref="O5:Q6"/>
    <mergeCell ref="O7:Q7"/>
    <mergeCell ref="A39:B41"/>
    <mergeCell ref="C39:F39"/>
    <mergeCell ref="G39:N39"/>
    <mergeCell ref="C40:C41"/>
    <mergeCell ref="F40:F41"/>
    <mergeCell ref="H40:I40"/>
    <mergeCell ref="J40:N40"/>
    <mergeCell ref="O40:Q41"/>
    <mergeCell ref="A1:N1"/>
    <mergeCell ref="A2:N2"/>
    <mergeCell ref="A4:B6"/>
    <mergeCell ref="C4:F4"/>
    <mergeCell ref="G4:N4"/>
    <mergeCell ref="C5:C6"/>
    <mergeCell ref="F5:F6"/>
    <mergeCell ref="H5:I5"/>
    <mergeCell ref="J5:N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CA41C-ABCD-4F13-BC9B-A4A4C48EE332}">
  <dimension ref="A1:H34"/>
  <sheetViews>
    <sheetView workbookViewId="0">
      <selection activeCell="M26" sqref="M26"/>
    </sheetView>
  </sheetViews>
  <sheetFormatPr defaultRowHeight="12.75" x14ac:dyDescent="0.2"/>
  <cols>
    <col min="1" max="1" width="27.28515625" customWidth="1"/>
    <col min="2" max="2" width="12.7109375" customWidth="1"/>
    <col min="3" max="3" width="11.42578125" customWidth="1"/>
    <col min="4" max="4" width="11.140625" customWidth="1"/>
    <col min="5" max="5" width="32.5703125" customWidth="1"/>
    <col min="6" max="7" width="11.140625" customWidth="1"/>
    <col min="8" max="8" width="10.85546875" customWidth="1"/>
  </cols>
  <sheetData>
    <row r="1" spans="1:8" ht="14.25" x14ac:dyDescent="0.2">
      <c r="A1" s="501" t="s">
        <v>389</v>
      </c>
      <c r="B1" s="501"/>
      <c r="C1" s="501"/>
      <c r="D1" s="501"/>
      <c r="E1" s="501"/>
      <c r="F1" s="501"/>
      <c r="G1" s="501"/>
      <c r="H1" s="501"/>
    </row>
    <row r="2" spans="1:8" x14ac:dyDescent="0.2">
      <c r="A2" s="502" t="s">
        <v>390</v>
      </c>
      <c r="B2" s="502"/>
      <c r="C2" s="502"/>
      <c r="D2" s="502"/>
      <c r="E2" s="502"/>
      <c r="F2" s="502"/>
      <c r="G2" s="502"/>
      <c r="H2" s="502"/>
    </row>
    <row r="3" spans="1:8" ht="5.25" customHeight="1" x14ac:dyDescent="0.2">
      <c r="A3" s="502"/>
      <c r="B3" s="502"/>
      <c r="C3" s="502"/>
      <c r="D3" s="502"/>
      <c r="E3" s="502"/>
      <c r="F3" s="502"/>
      <c r="G3" s="502"/>
      <c r="H3" s="502"/>
    </row>
    <row r="4" spans="1:8" x14ac:dyDescent="0.2">
      <c r="A4" s="503"/>
      <c r="B4" s="503"/>
      <c r="C4" s="503"/>
      <c r="H4" t="s">
        <v>391</v>
      </c>
    </row>
    <row r="5" spans="1:8" ht="13.5" thickBot="1" x14ac:dyDescent="0.25">
      <c r="F5" s="504"/>
      <c r="G5" s="504"/>
      <c r="H5" t="s">
        <v>119</v>
      </c>
    </row>
    <row r="6" spans="1:8" x14ac:dyDescent="0.2">
      <c r="A6" s="505" t="s">
        <v>305</v>
      </c>
      <c r="B6" s="506" t="s">
        <v>392</v>
      </c>
      <c r="C6" s="506" t="s">
        <v>393</v>
      </c>
      <c r="D6" s="506" t="s">
        <v>394</v>
      </c>
      <c r="E6" s="505" t="s">
        <v>306</v>
      </c>
      <c r="F6" s="506" t="s">
        <v>395</v>
      </c>
      <c r="G6" s="506" t="s">
        <v>393</v>
      </c>
      <c r="H6" s="506" t="s">
        <v>394</v>
      </c>
    </row>
    <row r="7" spans="1:8" x14ac:dyDescent="0.2">
      <c r="A7" s="507"/>
      <c r="B7" s="508"/>
      <c r="C7" s="508"/>
      <c r="D7" s="508"/>
      <c r="E7" s="507"/>
      <c r="F7" s="508"/>
      <c r="G7" s="508"/>
      <c r="H7" s="508"/>
    </row>
    <row r="8" spans="1:8" ht="13.5" thickBot="1" x14ac:dyDescent="0.25">
      <c r="A8" s="509"/>
      <c r="B8" s="510"/>
      <c r="C8" s="510"/>
      <c r="D8" s="510"/>
      <c r="E8" s="509"/>
      <c r="F8" s="510"/>
      <c r="G8" s="510"/>
      <c r="H8" s="510"/>
    </row>
    <row r="9" spans="1:8" x14ac:dyDescent="0.2">
      <c r="A9" s="511" t="s">
        <v>128</v>
      </c>
      <c r="B9" s="512"/>
      <c r="C9" s="512"/>
      <c r="D9" s="512"/>
      <c r="E9" s="513" t="s">
        <v>111</v>
      </c>
      <c r="F9" s="514"/>
      <c r="G9" s="514"/>
      <c r="H9" s="515"/>
    </row>
    <row r="10" spans="1:8" ht="13.5" thickBot="1" x14ac:dyDescent="0.25">
      <c r="A10" s="516"/>
      <c r="B10" s="517"/>
      <c r="C10" s="517"/>
      <c r="D10" s="517"/>
      <c r="E10" s="518"/>
      <c r="F10" s="519"/>
      <c r="G10" s="519"/>
      <c r="H10" s="520"/>
    </row>
    <row r="11" spans="1:8" ht="25.5" x14ac:dyDescent="0.2">
      <c r="A11" s="521" t="s">
        <v>396</v>
      </c>
      <c r="B11" s="522">
        <v>10503</v>
      </c>
      <c r="C11" s="522">
        <v>11521</v>
      </c>
      <c r="D11" s="522">
        <v>12023</v>
      </c>
      <c r="E11" s="523" t="s">
        <v>397</v>
      </c>
      <c r="F11" s="522">
        <v>27321</v>
      </c>
      <c r="G11" s="524">
        <v>27950</v>
      </c>
      <c r="H11" s="524">
        <v>28500</v>
      </c>
    </row>
    <row r="12" spans="1:8" ht="38.25" x14ac:dyDescent="0.2">
      <c r="A12" s="525" t="s">
        <v>398</v>
      </c>
      <c r="B12" s="526">
        <v>1819</v>
      </c>
      <c r="C12" s="526">
        <v>2016</v>
      </c>
      <c r="D12" s="526">
        <v>2104</v>
      </c>
      <c r="E12" s="527" t="s">
        <v>399</v>
      </c>
      <c r="F12" s="526">
        <v>5255</v>
      </c>
      <c r="G12" s="528">
        <v>5600</v>
      </c>
      <c r="H12" s="528">
        <v>6000</v>
      </c>
    </row>
    <row r="13" spans="1:8" x14ac:dyDescent="0.2">
      <c r="A13" s="529" t="s">
        <v>400</v>
      </c>
      <c r="B13" s="526">
        <v>7131</v>
      </c>
      <c r="C13" s="526">
        <v>7535</v>
      </c>
      <c r="D13" s="526">
        <v>7640</v>
      </c>
      <c r="E13" s="530" t="s">
        <v>401</v>
      </c>
      <c r="F13" s="526">
        <f>1505-456</f>
        <v>1049</v>
      </c>
      <c r="G13" s="531">
        <v>1100</v>
      </c>
      <c r="H13" s="531">
        <v>1201</v>
      </c>
    </row>
    <row r="14" spans="1:8" x14ac:dyDescent="0.2">
      <c r="A14" s="529" t="s">
        <v>402</v>
      </c>
      <c r="B14" s="526">
        <v>1000</v>
      </c>
      <c r="C14" s="526">
        <v>1000</v>
      </c>
      <c r="D14" s="526">
        <v>1000</v>
      </c>
      <c r="E14" s="532" t="s">
        <v>403</v>
      </c>
      <c r="F14" s="526"/>
      <c r="G14" s="533"/>
      <c r="H14" s="533"/>
    </row>
    <row r="15" spans="1:8" ht="16.5" customHeight="1" x14ac:dyDescent="0.2">
      <c r="A15" s="529" t="s">
        <v>404</v>
      </c>
      <c r="B15" s="526">
        <v>10343</v>
      </c>
      <c r="C15" s="526">
        <v>10500</v>
      </c>
      <c r="D15" s="526">
        <v>10646</v>
      </c>
      <c r="E15" s="527" t="s">
        <v>405</v>
      </c>
      <c r="F15" s="526"/>
      <c r="G15" s="533"/>
      <c r="H15" s="533"/>
    </row>
    <row r="16" spans="1:8" x14ac:dyDescent="0.2">
      <c r="A16" s="529" t="s">
        <v>406</v>
      </c>
      <c r="B16" s="526">
        <v>15855</v>
      </c>
      <c r="C16" s="526">
        <v>15600</v>
      </c>
      <c r="D16" s="526">
        <v>15712</v>
      </c>
      <c r="E16" s="530" t="s">
        <v>407</v>
      </c>
      <c r="F16" s="526">
        <v>14021</v>
      </c>
      <c r="G16" s="531">
        <f>15032-510</f>
        <v>14522</v>
      </c>
      <c r="H16" s="531">
        <v>14444</v>
      </c>
    </row>
    <row r="17" spans="1:8" ht="26.25" thickBot="1" x14ac:dyDescent="0.25">
      <c r="A17" s="534" t="s">
        <v>408</v>
      </c>
      <c r="B17" s="535">
        <v>995</v>
      </c>
      <c r="C17" s="535">
        <v>1000</v>
      </c>
      <c r="D17" s="535">
        <v>1020</v>
      </c>
      <c r="E17" s="536"/>
      <c r="F17" s="537"/>
      <c r="G17" s="538"/>
      <c r="H17" s="538"/>
    </row>
    <row r="18" spans="1:8" ht="13.5" thickBot="1" x14ac:dyDescent="0.25">
      <c r="A18" s="539" t="s">
        <v>409</v>
      </c>
      <c r="B18" s="540">
        <f>SUM(B11:B17)</f>
        <v>47646</v>
      </c>
      <c r="C18" s="540">
        <f>SUM(C11:C17)</f>
        <v>49172</v>
      </c>
      <c r="D18" s="540">
        <f>SUM(D11:D17)</f>
        <v>50145</v>
      </c>
      <c r="E18" s="541" t="s">
        <v>410</v>
      </c>
      <c r="F18" s="541">
        <f>SUM(F11:F17)</f>
        <v>47646</v>
      </c>
      <c r="G18" s="540">
        <f>SUM(G11:G17)</f>
        <v>49172</v>
      </c>
      <c r="H18" s="540">
        <f>SUM(H11:H17)</f>
        <v>50145</v>
      </c>
    </row>
    <row r="19" spans="1:8" x14ac:dyDescent="0.2">
      <c r="A19" s="542" t="s">
        <v>411</v>
      </c>
      <c r="B19" s="543"/>
      <c r="C19" s="543"/>
      <c r="D19" s="543"/>
      <c r="E19" s="543"/>
      <c r="F19" s="543"/>
      <c r="G19" s="543"/>
      <c r="H19" s="543"/>
    </row>
    <row r="20" spans="1:8" ht="13.5" thickBot="1" x14ac:dyDescent="0.25">
      <c r="A20" s="544"/>
      <c r="B20" s="545"/>
      <c r="C20" s="545"/>
      <c r="D20" s="545"/>
      <c r="E20" s="545"/>
      <c r="F20" s="545"/>
      <c r="G20" s="545"/>
      <c r="H20" s="545"/>
    </row>
    <row r="21" spans="1:8" x14ac:dyDescent="0.2">
      <c r="A21" s="511" t="s">
        <v>412</v>
      </c>
      <c r="B21" s="512"/>
      <c r="C21" s="512"/>
      <c r="D21" s="512"/>
      <c r="E21" s="546" t="s">
        <v>413</v>
      </c>
      <c r="F21" s="547"/>
      <c r="G21" s="547"/>
      <c r="H21" s="548"/>
    </row>
    <row r="22" spans="1:8" ht="13.5" thickBot="1" x14ac:dyDescent="0.25">
      <c r="A22" s="516"/>
      <c r="B22" s="517"/>
      <c r="C22" s="517"/>
      <c r="D22" s="517"/>
      <c r="E22" s="549"/>
      <c r="F22" s="550"/>
      <c r="G22" s="550"/>
      <c r="H22" s="551"/>
    </row>
    <row r="23" spans="1:8" ht="25.5" x14ac:dyDescent="0.2">
      <c r="A23" s="552"/>
      <c r="B23" s="553"/>
      <c r="C23" s="554"/>
      <c r="D23" s="554"/>
      <c r="E23" s="555" t="s">
        <v>414</v>
      </c>
      <c r="F23" s="556"/>
      <c r="G23" s="531"/>
      <c r="H23" s="531"/>
    </row>
    <row r="24" spans="1:8" x14ac:dyDescent="0.2">
      <c r="A24" s="552"/>
      <c r="B24" s="553"/>
      <c r="C24" s="554"/>
      <c r="D24" s="554"/>
      <c r="E24" s="527" t="s">
        <v>399</v>
      </c>
      <c r="F24" s="556">
        <v>456</v>
      </c>
      <c r="G24" s="531">
        <v>400</v>
      </c>
      <c r="H24" s="531">
        <v>467</v>
      </c>
    </row>
    <row r="25" spans="1:8" x14ac:dyDescent="0.2">
      <c r="A25" s="552" t="s">
        <v>415</v>
      </c>
      <c r="B25" s="554">
        <v>648</v>
      </c>
      <c r="C25" s="554">
        <v>680</v>
      </c>
      <c r="D25" s="554">
        <v>720</v>
      </c>
      <c r="E25" s="530" t="s">
        <v>416</v>
      </c>
      <c r="F25" s="556">
        <v>874</v>
      </c>
      <c r="G25" s="531">
        <v>850</v>
      </c>
      <c r="H25" s="531">
        <v>250</v>
      </c>
    </row>
    <row r="26" spans="1:8" x14ac:dyDescent="0.2">
      <c r="A26" s="532" t="s">
        <v>417</v>
      </c>
      <c r="B26" s="526"/>
      <c r="C26" s="526"/>
      <c r="D26" s="526"/>
      <c r="E26" s="527" t="s">
        <v>418</v>
      </c>
      <c r="F26" s="556">
        <v>192</v>
      </c>
      <c r="G26" s="531">
        <v>210</v>
      </c>
      <c r="H26" s="531">
        <v>403</v>
      </c>
    </row>
    <row r="27" spans="1:8" x14ac:dyDescent="0.2">
      <c r="A27" s="532" t="s">
        <v>419</v>
      </c>
      <c r="B27" s="526">
        <v>14778</v>
      </c>
      <c r="C27" s="526"/>
      <c r="D27" s="526"/>
      <c r="E27" s="527" t="s">
        <v>420</v>
      </c>
      <c r="F27" s="556"/>
      <c r="G27" s="531"/>
      <c r="H27" s="531"/>
    </row>
    <row r="28" spans="1:8" ht="25.5" x14ac:dyDescent="0.2">
      <c r="A28" s="557" t="s">
        <v>421</v>
      </c>
      <c r="B28" s="526"/>
      <c r="C28" s="526">
        <v>15000</v>
      </c>
      <c r="D28" s="526">
        <v>15000</v>
      </c>
      <c r="E28" s="530" t="s">
        <v>422</v>
      </c>
      <c r="F28" s="556"/>
      <c r="G28" s="531"/>
      <c r="H28" s="531"/>
    </row>
    <row r="29" spans="1:8" ht="13.5" thickBot="1" x14ac:dyDescent="0.25">
      <c r="A29" s="558"/>
      <c r="B29" s="537"/>
      <c r="C29" s="537"/>
      <c r="D29" s="537"/>
      <c r="E29" s="559" t="s">
        <v>407</v>
      </c>
      <c r="F29" s="560">
        <v>13904</v>
      </c>
      <c r="G29" s="561">
        <v>14220</v>
      </c>
      <c r="H29" s="561">
        <v>14600</v>
      </c>
    </row>
    <row r="30" spans="1:8" ht="13.5" thickBot="1" x14ac:dyDescent="0.25">
      <c r="A30" s="562" t="s">
        <v>423</v>
      </c>
      <c r="B30" s="563">
        <f>SUM(B25:B28)</f>
        <v>15426</v>
      </c>
      <c r="C30" s="564">
        <f>SUM(C25:C28)</f>
        <v>15680</v>
      </c>
      <c r="D30" s="564">
        <f>SUM(D25:D28)</f>
        <v>15720</v>
      </c>
      <c r="E30" s="565" t="s">
        <v>424</v>
      </c>
      <c r="F30" s="566">
        <f>SUM(F23:F29)</f>
        <v>15426</v>
      </c>
      <c r="G30" s="564">
        <f>SUM(G23:G29)</f>
        <v>15680</v>
      </c>
      <c r="H30" s="567">
        <f>SUM(H23:H29)</f>
        <v>15720</v>
      </c>
    </row>
    <row r="31" spans="1:8" ht="19.5" x14ac:dyDescent="0.35">
      <c r="A31" s="568" t="s">
        <v>425</v>
      </c>
      <c r="B31" s="569"/>
      <c r="C31" s="569"/>
      <c r="D31" s="569"/>
      <c r="E31" s="569"/>
      <c r="F31" s="569"/>
      <c r="G31" s="569"/>
      <c r="H31" s="570"/>
    </row>
    <row r="32" spans="1:8" ht="13.5" thickBot="1" x14ac:dyDescent="0.25">
      <c r="A32" s="571" t="s">
        <v>426</v>
      </c>
      <c r="B32" s="571">
        <f>B30+B18</f>
        <v>63072</v>
      </c>
      <c r="C32" s="572">
        <f>C30+C18</f>
        <v>64852</v>
      </c>
      <c r="D32" s="572">
        <f>D30+D18</f>
        <v>65865</v>
      </c>
      <c r="E32" s="573" t="s">
        <v>426</v>
      </c>
      <c r="F32" s="573">
        <f>F30+F18</f>
        <v>63072</v>
      </c>
      <c r="G32" s="572">
        <f>G30+G18</f>
        <v>64852</v>
      </c>
      <c r="H32" s="572">
        <f>H30+H18</f>
        <v>65865</v>
      </c>
    </row>
    <row r="34" spans="4:8" x14ac:dyDescent="0.2">
      <c r="D34" s="574"/>
      <c r="H34" s="575"/>
    </row>
  </sheetData>
  <mergeCells count="17">
    <mergeCell ref="A31:H31"/>
    <mergeCell ref="H6:H8"/>
    <mergeCell ref="A9:D10"/>
    <mergeCell ref="E9:H10"/>
    <mergeCell ref="A19:H20"/>
    <mergeCell ref="A21:D22"/>
    <mergeCell ref="E21:H22"/>
    <mergeCell ref="A1:H1"/>
    <mergeCell ref="A2:H3"/>
    <mergeCell ref="F5:G5"/>
    <mergeCell ref="A6:A8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5A3FB-2BF2-4E2E-B5FB-BBB1A90873EA}">
  <dimension ref="A1:I24"/>
  <sheetViews>
    <sheetView tabSelected="1" workbookViewId="0">
      <selection activeCell="I11" sqref="I11"/>
    </sheetView>
  </sheetViews>
  <sheetFormatPr defaultRowHeight="12.75" x14ac:dyDescent="0.2"/>
  <cols>
    <col min="2" max="2" width="7.140625" customWidth="1"/>
    <col min="3" max="3" width="21.28515625" customWidth="1"/>
    <col min="4" max="4" width="18.140625" customWidth="1"/>
    <col min="5" max="5" width="19.7109375" customWidth="1"/>
  </cols>
  <sheetData>
    <row r="1" spans="1:9" ht="15" x14ac:dyDescent="0.2">
      <c r="A1" s="576" t="s">
        <v>427</v>
      </c>
      <c r="B1" s="576"/>
      <c r="C1" s="576"/>
      <c r="D1" s="576"/>
      <c r="E1" s="576"/>
      <c r="F1" s="576"/>
      <c r="G1" s="577"/>
      <c r="H1" s="577"/>
      <c r="I1" s="577"/>
    </row>
    <row r="2" spans="1:9" x14ac:dyDescent="0.2">
      <c r="B2" s="578" t="s">
        <v>428</v>
      </c>
      <c r="C2" s="578"/>
      <c r="D2" s="578"/>
      <c r="E2" s="578"/>
    </row>
    <row r="3" spans="1:9" ht="15" x14ac:dyDescent="0.2">
      <c r="C3" s="579" t="s">
        <v>429</v>
      </c>
      <c r="D3" s="579"/>
      <c r="E3" s="393" t="s">
        <v>430</v>
      </c>
    </row>
    <row r="4" spans="1:9" ht="15.75" thickBot="1" x14ac:dyDescent="0.25">
      <c r="B4" s="580"/>
      <c r="C4" s="581"/>
      <c r="D4" s="581"/>
      <c r="E4" s="582" t="s">
        <v>110</v>
      </c>
    </row>
    <row r="5" spans="1:9" ht="39" thickBot="1" x14ac:dyDescent="0.25">
      <c r="B5" s="583" t="s">
        <v>431</v>
      </c>
      <c r="C5" s="584" t="s">
        <v>432</v>
      </c>
      <c r="D5" s="584" t="s">
        <v>433</v>
      </c>
      <c r="E5" s="585" t="s">
        <v>434</v>
      </c>
    </row>
    <row r="6" spans="1:9" ht="13.5" thickBot="1" x14ac:dyDescent="0.25">
      <c r="B6" s="586">
        <v>1</v>
      </c>
      <c r="C6" s="587">
        <v>2</v>
      </c>
      <c r="D6" s="587">
        <v>3</v>
      </c>
      <c r="E6" s="588">
        <v>4</v>
      </c>
    </row>
    <row r="7" spans="1:9" ht="25.5" x14ac:dyDescent="0.2">
      <c r="B7" s="589" t="s">
        <v>322</v>
      </c>
      <c r="C7" s="590" t="s">
        <v>435</v>
      </c>
      <c r="D7" s="591"/>
      <c r="E7" s="592"/>
    </row>
    <row r="8" spans="1:9" ht="38.25" x14ac:dyDescent="0.2">
      <c r="B8" s="593" t="s">
        <v>324</v>
      </c>
      <c r="C8" s="594" t="s">
        <v>436</v>
      </c>
      <c r="D8" s="595"/>
      <c r="E8" s="596"/>
    </row>
    <row r="9" spans="1:9" ht="38.25" x14ac:dyDescent="0.2">
      <c r="B9" s="597" t="s">
        <v>326</v>
      </c>
      <c r="C9" s="594" t="s">
        <v>437</v>
      </c>
      <c r="D9" s="595"/>
      <c r="E9" s="596"/>
    </row>
    <row r="10" spans="1:9" ht="38.25" x14ac:dyDescent="0.2">
      <c r="B10" s="597" t="s">
        <v>328</v>
      </c>
      <c r="C10" s="594" t="s">
        <v>437</v>
      </c>
      <c r="D10" s="595"/>
      <c r="E10" s="596"/>
    </row>
    <row r="11" spans="1:9" ht="38.25" x14ac:dyDescent="0.2">
      <c r="B11" s="593" t="s">
        <v>330</v>
      </c>
      <c r="C11" s="594" t="s">
        <v>437</v>
      </c>
      <c r="D11" s="595"/>
      <c r="E11" s="596"/>
    </row>
    <row r="12" spans="1:9" ht="51" x14ac:dyDescent="0.2">
      <c r="B12" s="598" t="s">
        <v>332</v>
      </c>
      <c r="C12" s="594" t="s">
        <v>438</v>
      </c>
      <c r="D12" s="599"/>
      <c r="E12" s="600"/>
    </row>
    <row r="13" spans="1:9" ht="63.75" x14ac:dyDescent="0.2">
      <c r="B13" s="601" t="s">
        <v>334</v>
      </c>
      <c r="C13" s="594" t="s">
        <v>439</v>
      </c>
      <c r="D13" s="602"/>
      <c r="E13" s="603"/>
    </row>
    <row r="14" spans="1:9" ht="38.25" x14ac:dyDescent="0.2">
      <c r="B14" s="593" t="s">
        <v>336</v>
      </c>
      <c r="C14" s="594" t="s">
        <v>440</v>
      </c>
      <c r="D14" s="595"/>
      <c r="E14" s="596"/>
    </row>
    <row r="15" spans="1:9" x14ac:dyDescent="0.2">
      <c r="B15" s="598" t="s">
        <v>338</v>
      </c>
      <c r="C15" s="594" t="s">
        <v>441</v>
      </c>
      <c r="D15" s="595"/>
      <c r="E15" s="596"/>
    </row>
    <row r="16" spans="1:9" ht="25.5" x14ac:dyDescent="0.2">
      <c r="B16" s="601" t="s">
        <v>340</v>
      </c>
      <c r="C16" s="594" t="s">
        <v>442</v>
      </c>
      <c r="D16" s="595"/>
      <c r="E16" s="596"/>
    </row>
    <row r="17" spans="2:5" ht="25.5" x14ac:dyDescent="0.2">
      <c r="B17" s="593" t="s">
        <v>342</v>
      </c>
      <c r="C17" s="594" t="s">
        <v>443</v>
      </c>
      <c r="D17" s="595"/>
      <c r="E17" s="596"/>
    </row>
    <row r="18" spans="2:5" ht="15" x14ac:dyDescent="0.2">
      <c r="B18" s="601" t="s">
        <v>344</v>
      </c>
      <c r="C18" s="604" t="s">
        <v>444</v>
      </c>
      <c r="D18" s="605"/>
      <c r="E18" s="596"/>
    </row>
    <row r="19" spans="2:5" ht="25.5" x14ac:dyDescent="0.2">
      <c r="B19" s="593" t="s">
        <v>346</v>
      </c>
      <c r="C19" s="606" t="s">
        <v>445</v>
      </c>
      <c r="D19" s="607"/>
      <c r="E19" s="608"/>
    </row>
    <row r="20" spans="2:5" ht="25.5" x14ac:dyDescent="0.2">
      <c r="B20" s="601" t="s">
        <v>348</v>
      </c>
      <c r="C20" s="606" t="s">
        <v>446</v>
      </c>
      <c r="D20" s="609"/>
      <c r="E20" s="610"/>
    </row>
    <row r="21" spans="2:5" ht="38.25" x14ac:dyDescent="0.2">
      <c r="B21" s="601" t="s">
        <v>350</v>
      </c>
      <c r="C21" s="611" t="s">
        <v>447</v>
      </c>
      <c r="D21" s="612"/>
      <c r="E21" s="613">
        <v>1668</v>
      </c>
    </row>
    <row r="22" spans="2:5" ht="26.25" thickBot="1" x14ac:dyDescent="0.25">
      <c r="B22" s="601" t="s">
        <v>352</v>
      </c>
      <c r="C22" s="611" t="s">
        <v>448</v>
      </c>
      <c r="D22" s="612"/>
      <c r="E22" s="613">
        <v>165</v>
      </c>
    </row>
    <row r="23" spans="2:5" s="36" customFormat="1" ht="16.5" thickBot="1" x14ac:dyDescent="0.25">
      <c r="B23" s="614"/>
      <c r="C23" s="615" t="s">
        <v>112</v>
      </c>
      <c r="D23" s="616"/>
      <c r="E23" s="617">
        <f>SUM(E11:E22)</f>
        <v>1833</v>
      </c>
    </row>
    <row r="24" spans="2:5" ht="25.5" customHeight="1" x14ac:dyDescent="0.2">
      <c r="B24" s="618" t="s">
        <v>449</v>
      </c>
      <c r="C24" s="619" t="s">
        <v>450</v>
      </c>
      <c r="D24" s="619"/>
      <c r="E24" s="619"/>
    </row>
  </sheetData>
  <mergeCells count="5">
    <mergeCell ref="A1:F1"/>
    <mergeCell ref="B2:E2"/>
    <mergeCell ref="C3:D3"/>
    <mergeCell ref="C4:D4"/>
    <mergeCell ref="C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27"/>
  <sheetViews>
    <sheetView view="pageBreakPreview" workbookViewId="0">
      <selection activeCell="A2" sqref="A2:C2"/>
    </sheetView>
  </sheetViews>
  <sheetFormatPr defaultRowHeight="12.75" x14ac:dyDescent="0.2"/>
  <cols>
    <col min="1" max="1" width="75.42578125" customWidth="1"/>
    <col min="2" max="2" width="15.42578125" style="65" customWidth="1"/>
    <col min="3" max="3" width="29.28515625" style="65" customWidth="1"/>
    <col min="5" max="5" width="10" bestFit="1" customWidth="1"/>
  </cols>
  <sheetData>
    <row r="1" spans="1:3" ht="20.25" customHeight="1" x14ac:dyDescent="0.2">
      <c r="A1" s="395" t="s">
        <v>51</v>
      </c>
      <c r="B1" s="395"/>
      <c r="C1" s="395"/>
    </row>
    <row r="2" spans="1:3" ht="18" customHeight="1" x14ac:dyDescent="0.2">
      <c r="A2" s="394" t="s">
        <v>297</v>
      </c>
      <c r="B2" s="394"/>
      <c r="C2" s="394"/>
    </row>
    <row r="3" spans="1:3" ht="18" customHeight="1" thickBot="1" x14ac:dyDescent="0.25">
      <c r="A3" s="79"/>
      <c r="B3" s="79"/>
      <c r="C3" s="79" t="s">
        <v>81</v>
      </c>
    </row>
    <row r="4" spans="1:3" ht="21" customHeight="1" thickBot="1" x14ac:dyDescent="0.25">
      <c r="A4" s="136" t="s">
        <v>114</v>
      </c>
      <c r="B4" s="137" t="s">
        <v>0</v>
      </c>
      <c r="C4" s="137" t="s">
        <v>180</v>
      </c>
    </row>
    <row r="5" spans="1:3" ht="19.5" customHeight="1" x14ac:dyDescent="0.2">
      <c r="A5" s="52" t="s">
        <v>52</v>
      </c>
      <c r="B5" s="66"/>
      <c r="C5" s="138"/>
    </row>
    <row r="6" spans="1:3" ht="19.5" customHeight="1" x14ac:dyDescent="0.2">
      <c r="A6" s="53" t="s">
        <v>53</v>
      </c>
      <c r="B6" s="64"/>
      <c r="C6" s="63"/>
    </row>
    <row r="7" spans="1:3" ht="20.25" customHeight="1" x14ac:dyDescent="0.2">
      <c r="A7" s="53" t="s">
        <v>182</v>
      </c>
      <c r="B7" s="64">
        <v>1995840</v>
      </c>
      <c r="C7" s="64">
        <v>1995840</v>
      </c>
    </row>
    <row r="8" spans="1:3" ht="18" customHeight="1" x14ac:dyDescent="0.2">
      <c r="A8" s="53" t="s">
        <v>60</v>
      </c>
      <c r="B8" s="64">
        <v>1248000</v>
      </c>
      <c r="C8" s="64">
        <v>1248000</v>
      </c>
    </row>
    <row r="9" spans="1:3" ht="19.5" customHeight="1" x14ac:dyDescent="0.2">
      <c r="A9" s="53" t="s">
        <v>59</v>
      </c>
      <c r="B9" s="64">
        <v>608649</v>
      </c>
      <c r="C9" s="64">
        <v>608649</v>
      </c>
    </row>
    <row r="10" spans="1:3" ht="18" customHeight="1" x14ac:dyDescent="0.2">
      <c r="A10" s="53" t="s">
        <v>58</v>
      </c>
      <c r="B10" s="64">
        <v>705970</v>
      </c>
      <c r="C10" s="64">
        <v>705970</v>
      </c>
    </row>
    <row r="11" spans="1:3" ht="20.25" customHeight="1" x14ac:dyDescent="0.2">
      <c r="A11" s="53" t="s">
        <v>183</v>
      </c>
      <c r="B11" s="64">
        <v>5000000</v>
      </c>
      <c r="C11" s="64">
        <v>5000000</v>
      </c>
    </row>
    <row r="12" spans="1:3" ht="18" customHeight="1" x14ac:dyDescent="0.2">
      <c r="A12" s="53" t="s">
        <v>184</v>
      </c>
      <c r="B12" s="64">
        <v>15300</v>
      </c>
      <c r="C12" s="64">
        <v>15300</v>
      </c>
    </row>
    <row r="13" spans="1:3" ht="18" customHeight="1" x14ac:dyDescent="0.2">
      <c r="A13" s="53" t="s">
        <v>98</v>
      </c>
      <c r="B13" s="64">
        <v>4428090</v>
      </c>
      <c r="C13" s="64">
        <v>4428090</v>
      </c>
    </row>
    <row r="14" spans="1:3" ht="18" customHeight="1" x14ac:dyDescent="0.2">
      <c r="A14" s="53" t="s">
        <v>101</v>
      </c>
      <c r="B14" s="64">
        <v>954500</v>
      </c>
      <c r="C14" s="64">
        <v>954500</v>
      </c>
    </row>
    <row r="15" spans="1:3" s="36" customFormat="1" ht="18" customHeight="1" x14ac:dyDescent="0.2">
      <c r="A15" s="52" t="s">
        <v>112</v>
      </c>
      <c r="B15" s="67">
        <f>SUM(B6:B14)</f>
        <v>14956349</v>
      </c>
      <c r="C15" s="67">
        <f>SUM(C6:C14)</f>
        <v>14956349</v>
      </c>
    </row>
    <row r="16" spans="1:3" ht="30" customHeight="1" x14ac:dyDescent="0.2">
      <c r="A16" s="52" t="s">
        <v>1</v>
      </c>
      <c r="B16" s="54"/>
      <c r="C16" s="64"/>
    </row>
    <row r="17" spans="1:3" ht="18.75" customHeight="1" x14ac:dyDescent="0.2">
      <c r="A17" s="53" t="s">
        <v>185</v>
      </c>
      <c r="B17" s="64">
        <v>3598132</v>
      </c>
      <c r="C17" s="64">
        <v>3598132</v>
      </c>
    </row>
    <row r="18" spans="1:3" ht="18" customHeight="1" x14ac:dyDescent="0.2">
      <c r="A18" s="53" t="s">
        <v>186</v>
      </c>
      <c r="B18" s="64"/>
      <c r="C18" s="64"/>
    </row>
    <row r="19" spans="1:3" ht="19.5" customHeight="1" x14ac:dyDescent="0.2">
      <c r="A19" s="133" t="s">
        <v>216</v>
      </c>
      <c r="B19" s="64">
        <v>4250000</v>
      </c>
      <c r="C19" s="64">
        <v>4250000</v>
      </c>
    </row>
    <row r="20" spans="1:3" ht="18" customHeight="1" x14ac:dyDescent="0.2">
      <c r="A20" s="53" t="s">
        <v>187</v>
      </c>
      <c r="B20" s="64"/>
      <c r="C20" s="63"/>
    </row>
    <row r="21" spans="1:3" ht="18" customHeight="1" x14ac:dyDescent="0.2">
      <c r="A21" s="133" t="s">
        <v>181</v>
      </c>
      <c r="B21" s="64">
        <v>0</v>
      </c>
      <c r="C21" s="64">
        <v>0</v>
      </c>
    </row>
    <row r="22" spans="1:3" ht="18" customHeight="1" x14ac:dyDescent="0.2">
      <c r="A22" s="133" t="s">
        <v>117</v>
      </c>
      <c r="B22" s="64">
        <v>0</v>
      </c>
      <c r="C22" s="64">
        <v>0</v>
      </c>
    </row>
    <row r="23" spans="1:3" ht="18" customHeight="1" x14ac:dyDescent="0.2">
      <c r="A23" s="133" t="s">
        <v>140</v>
      </c>
      <c r="B23" s="64">
        <v>271890</v>
      </c>
      <c r="C23" s="64">
        <v>271890</v>
      </c>
    </row>
    <row r="24" spans="1:3" ht="18" customHeight="1" x14ac:dyDescent="0.2">
      <c r="A24" s="52" t="s">
        <v>112</v>
      </c>
      <c r="B24" s="67">
        <f>SUM(B17:B23)</f>
        <v>8120022</v>
      </c>
      <c r="C24" s="67">
        <f>C17+C23+C19</f>
        <v>8120022</v>
      </c>
    </row>
    <row r="25" spans="1:3" ht="18" customHeight="1" x14ac:dyDescent="0.2">
      <c r="A25" s="52" t="s">
        <v>54</v>
      </c>
      <c r="B25" s="64"/>
      <c r="C25" s="64"/>
    </row>
    <row r="26" spans="1:3" ht="17.25" customHeight="1" thickBot="1" x14ac:dyDescent="0.25">
      <c r="A26" s="133" t="s">
        <v>55</v>
      </c>
      <c r="B26" s="68">
        <v>1800000</v>
      </c>
      <c r="C26" s="68">
        <v>1800000</v>
      </c>
    </row>
    <row r="27" spans="1:3" ht="18.75" customHeight="1" thickBot="1" x14ac:dyDescent="0.25">
      <c r="A27" s="139" t="s">
        <v>242</v>
      </c>
      <c r="B27" s="68">
        <f>B26+B15+B24</f>
        <v>24876371</v>
      </c>
      <c r="C27" s="68">
        <f>C26+C15+C24</f>
        <v>24876371</v>
      </c>
    </row>
  </sheetData>
  <mergeCells count="2">
    <mergeCell ref="A2:C2"/>
    <mergeCell ref="A1:C1"/>
  </mergeCells>
  <phoneticPr fontId="5" type="noConversion"/>
  <pageMargins left="0.75" right="0.75" top="1" bottom="1" header="0.5" footer="0.5"/>
  <pageSetup paperSize="9" scale="67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U389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63" style="1" customWidth="1"/>
    <col min="2" max="2" width="12.85546875" style="250" customWidth="1"/>
    <col min="3" max="3" width="9.7109375" style="1" customWidth="1"/>
    <col min="4" max="4" width="10.7109375" style="1" customWidth="1"/>
    <col min="5" max="5" width="14.42578125" style="57" hidden="1" customWidth="1"/>
    <col min="6" max="8" width="9.140625" style="1"/>
    <col min="9" max="9" width="8.42578125" style="1" customWidth="1"/>
    <col min="10" max="16384" width="9.140625" style="1"/>
  </cols>
  <sheetData>
    <row r="1" spans="1:5" x14ac:dyDescent="0.2">
      <c r="A1" s="399" t="s">
        <v>217</v>
      </c>
      <c r="B1" s="400"/>
      <c r="C1" s="400"/>
      <c r="D1" s="400"/>
    </row>
    <row r="2" spans="1:5" x14ac:dyDescent="0.2">
      <c r="A2" s="399" t="s">
        <v>179</v>
      </c>
      <c r="B2" s="400"/>
      <c r="C2" s="400"/>
      <c r="D2" s="400"/>
    </row>
    <row r="3" spans="1:5" x14ac:dyDescent="0.2">
      <c r="A3" s="403" t="s">
        <v>296</v>
      </c>
      <c r="B3" s="404"/>
      <c r="C3" s="404"/>
      <c r="D3" s="404"/>
    </row>
    <row r="4" spans="1:5" x14ac:dyDescent="0.2">
      <c r="A4" s="98"/>
      <c r="B4" s="249"/>
      <c r="C4" s="99"/>
      <c r="D4" s="99" t="s">
        <v>80</v>
      </c>
    </row>
    <row r="5" spans="1:5" ht="13.5" thickBot="1" x14ac:dyDescent="0.25">
      <c r="A5" s="98"/>
      <c r="B5" s="249"/>
      <c r="C5" s="99"/>
      <c r="D5" s="99" t="s">
        <v>119</v>
      </c>
    </row>
    <row r="6" spans="1:5" ht="13.5" thickBot="1" x14ac:dyDescent="0.25">
      <c r="A6" s="100" t="s">
        <v>2</v>
      </c>
      <c r="B6" s="312"/>
      <c r="C6" s="101"/>
      <c r="D6" s="128"/>
      <c r="E6" s="58"/>
    </row>
    <row r="7" spans="1:5" x14ac:dyDescent="0.2">
      <c r="A7" s="102" t="s">
        <v>3</v>
      </c>
      <c r="B7" s="322" t="s">
        <v>4</v>
      </c>
      <c r="C7" s="103"/>
      <c r="D7" s="191" t="s">
        <v>5</v>
      </c>
      <c r="E7" s="401" t="s">
        <v>23</v>
      </c>
    </row>
    <row r="8" spans="1:5" ht="13.5" thickBot="1" x14ac:dyDescent="0.25">
      <c r="A8" s="104"/>
      <c r="B8" s="323" t="s">
        <v>16</v>
      </c>
      <c r="C8" s="105" t="s">
        <v>6</v>
      </c>
      <c r="D8" s="192"/>
      <c r="E8" s="402"/>
    </row>
    <row r="9" spans="1:5" s="36" customFormat="1" x14ac:dyDescent="0.2">
      <c r="A9" s="271" t="s">
        <v>113</v>
      </c>
      <c r="B9" s="290">
        <f>B10+B15</f>
        <v>27321</v>
      </c>
      <c r="C9" s="290">
        <f>C10+C15</f>
        <v>36936</v>
      </c>
      <c r="D9" s="272"/>
      <c r="E9" s="187"/>
    </row>
    <row r="10" spans="1:5" x14ac:dyDescent="0.2">
      <c r="A10" s="106" t="s">
        <v>61</v>
      </c>
      <c r="B10" s="241">
        <f>SUM(B11:B14)</f>
        <v>24876</v>
      </c>
      <c r="C10" s="107">
        <f>C11+C12+C13+C14</f>
        <v>24876</v>
      </c>
      <c r="D10" s="126">
        <f>SUM(D11:D14)</f>
        <v>0</v>
      </c>
      <c r="E10" s="158"/>
    </row>
    <row r="11" spans="1:5" x14ac:dyDescent="0.2">
      <c r="A11" s="149" t="s">
        <v>156</v>
      </c>
      <c r="B11" s="240">
        <v>14956</v>
      </c>
      <c r="C11" s="109">
        <v>14956</v>
      </c>
      <c r="D11" s="181"/>
      <c r="E11" s="156"/>
    </row>
    <row r="12" spans="1:5" x14ac:dyDescent="0.2">
      <c r="A12" s="149" t="s">
        <v>157</v>
      </c>
      <c r="B12" s="240">
        <v>0</v>
      </c>
      <c r="C12" s="109"/>
      <c r="D12" s="181"/>
      <c r="E12" s="156"/>
    </row>
    <row r="13" spans="1:5" x14ac:dyDescent="0.2">
      <c r="A13" s="149" t="s">
        <v>158</v>
      </c>
      <c r="B13" s="240">
        <v>8120</v>
      </c>
      <c r="C13" s="109">
        <v>8120</v>
      </c>
      <c r="D13" s="181"/>
      <c r="E13" s="156"/>
    </row>
    <row r="14" spans="1:5" x14ac:dyDescent="0.2">
      <c r="A14" s="149" t="s">
        <v>159</v>
      </c>
      <c r="B14" s="240">
        <v>1800</v>
      </c>
      <c r="C14" s="109">
        <v>1800</v>
      </c>
      <c r="D14" s="181"/>
      <c r="E14" s="156"/>
    </row>
    <row r="15" spans="1:5" x14ac:dyDescent="0.2">
      <c r="A15" s="106" t="s">
        <v>62</v>
      </c>
      <c r="B15" s="113">
        <f>+B16</f>
        <v>2445</v>
      </c>
      <c r="C15" s="107">
        <f>C16+C17</f>
        <v>12060</v>
      </c>
      <c r="D15" s="126">
        <f>SUM(D16:D16)</f>
        <v>0</v>
      </c>
      <c r="E15" s="158"/>
    </row>
    <row r="16" spans="1:5" x14ac:dyDescent="0.2">
      <c r="A16" s="260" t="s">
        <v>141</v>
      </c>
      <c r="B16" s="176">
        <v>2445</v>
      </c>
      <c r="C16" s="110">
        <v>11900</v>
      </c>
      <c r="D16" s="193"/>
      <c r="E16" s="156"/>
    </row>
    <row r="17" spans="1:5" x14ac:dyDescent="0.2">
      <c r="A17" s="342" t="s">
        <v>243</v>
      </c>
      <c r="B17" s="343">
        <v>0</v>
      </c>
      <c r="C17" s="111">
        <v>160</v>
      </c>
      <c r="D17" s="194"/>
      <c r="E17" s="344"/>
    </row>
    <row r="18" spans="1:5" x14ac:dyDescent="0.2">
      <c r="A18" s="342"/>
      <c r="B18" s="343"/>
      <c r="C18" s="111"/>
      <c r="D18" s="194"/>
      <c r="E18" s="344"/>
    </row>
    <row r="19" spans="1:5" ht="13.5" thickBot="1" x14ac:dyDescent="0.25">
      <c r="A19" s="159"/>
      <c r="B19" s="313"/>
      <c r="C19" s="111"/>
      <c r="D19" s="194"/>
      <c r="E19" s="153"/>
    </row>
    <row r="20" spans="1:5" s="36" customFormat="1" ht="13.5" thickBot="1" x14ac:dyDescent="0.25">
      <c r="A20" s="273" t="s">
        <v>229</v>
      </c>
      <c r="B20" s="274">
        <f>B21</f>
        <v>192</v>
      </c>
      <c r="C20" s="275">
        <f>C21</f>
        <v>192</v>
      </c>
      <c r="D20" s="276"/>
      <c r="E20" s="188"/>
    </row>
    <row r="21" spans="1:5" x14ac:dyDescent="0.2">
      <c r="A21" s="108" t="s">
        <v>230</v>
      </c>
      <c r="B21" s="254">
        <v>192</v>
      </c>
      <c r="C21" s="115">
        <v>192</v>
      </c>
      <c r="D21" s="277"/>
      <c r="E21" s="154"/>
    </row>
    <row r="22" spans="1:5" x14ac:dyDescent="0.2">
      <c r="A22" s="292"/>
      <c r="B22" s="314"/>
      <c r="C22" s="282"/>
      <c r="D22" s="293"/>
      <c r="E22" s="189"/>
    </row>
    <row r="23" spans="1:5" x14ac:dyDescent="0.2">
      <c r="A23" s="278" t="s">
        <v>63</v>
      </c>
      <c r="B23" s="279">
        <f>SUM(B24+B32)</f>
        <v>5255</v>
      </c>
      <c r="C23" s="279">
        <f t="shared" ref="C23:E23" si="0">SUM(C24+C32)</f>
        <v>5255</v>
      </c>
      <c r="D23" s="294">
        <f t="shared" si="0"/>
        <v>0</v>
      </c>
      <c r="E23" s="289">
        <f t="shared" si="0"/>
        <v>0</v>
      </c>
    </row>
    <row r="24" spans="1:5" x14ac:dyDescent="0.2">
      <c r="A24" s="112" t="s">
        <v>146</v>
      </c>
      <c r="B24" s="241">
        <f>B25+B26+B28+B29+B31+B30+B27</f>
        <v>4555</v>
      </c>
      <c r="C24" s="241">
        <f>SUM(C25:C31)</f>
        <v>4555</v>
      </c>
      <c r="D24" s="195">
        <f>SUM(D25:D31)</f>
        <v>0</v>
      </c>
      <c r="E24" s="189"/>
    </row>
    <row r="25" spans="1:5" x14ac:dyDescent="0.2">
      <c r="A25" s="149" t="s">
        <v>147</v>
      </c>
      <c r="B25" s="240">
        <v>0</v>
      </c>
      <c r="C25" s="109">
        <v>0</v>
      </c>
      <c r="D25" s="181"/>
      <c r="E25" s="189"/>
    </row>
    <row r="26" spans="1:5" x14ac:dyDescent="0.2">
      <c r="A26" s="149" t="s">
        <v>148</v>
      </c>
      <c r="B26" s="240">
        <v>750</v>
      </c>
      <c r="C26" s="109">
        <v>750</v>
      </c>
      <c r="D26" s="181"/>
      <c r="E26" s="156"/>
    </row>
    <row r="27" spans="1:5" x14ac:dyDescent="0.2">
      <c r="A27" s="149" t="s">
        <v>149</v>
      </c>
      <c r="B27" s="240">
        <v>0</v>
      </c>
      <c r="C27" s="109">
        <v>0</v>
      </c>
      <c r="D27" s="181"/>
      <c r="E27" s="156"/>
    </row>
    <row r="28" spans="1:5" x14ac:dyDescent="0.2">
      <c r="A28" s="149" t="s">
        <v>150</v>
      </c>
      <c r="B28" s="240">
        <v>3500</v>
      </c>
      <c r="C28" s="109">
        <v>3500</v>
      </c>
      <c r="D28" s="181"/>
      <c r="E28" s="156"/>
    </row>
    <row r="29" spans="1:5" x14ac:dyDescent="0.2">
      <c r="A29" s="149" t="s">
        <v>151</v>
      </c>
      <c r="B29" s="240">
        <v>300</v>
      </c>
      <c r="C29" s="109">
        <v>300</v>
      </c>
      <c r="D29" s="181"/>
      <c r="E29" s="156"/>
    </row>
    <row r="30" spans="1:5" x14ac:dyDescent="0.2">
      <c r="A30" s="149" t="s">
        <v>152</v>
      </c>
      <c r="B30" s="240">
        <v>0</v>
      </c>
      <c r="C30" s="109">
        <v>0</v>
      </c>
      <c r="D30" s="181"/>
      <c r="E30" s="156"/>
    </row>
    <row r="31" spans="1:5" x14ac:dyDescent="0.2">
      <c r="A31" s="149" t="s">
        <v>153</v>
      </c>
      <c r="B31" s="240">
        <v>5</v>
      </c>
      <c r="C31" s="109">
        <v>5</v>
      </c>
      <c r="D31" s="181"/>
      <c r="E31" s="156"/>
    </row>
    <row r="32" spans="1:5" x14ac:dyDescent="0.2">
      <c r="A32" s="112" t="s">
        <v>154</v>
      </c>
      <c r="B32" s="241">
        <f>SUM(B33)</f>
        <v>700</v>
      </c>
      <c r="C32" s="113">
        <v>700</v>
      </c>
      <c r="D32" s="195">
        <f>SUM(D33:D33)</f>
        <v>0</v>
      </c>
      <c r="E32" s="155"/>
    </row>
    <row r="33" spans="1:5" x14ac:dyDescent="0.2">
      <c r="A33" s="149" t="s">
        <v>155</v>
      </c>
      <c r="B33" s="240">
        <v>700</v>
      </c>
      <c r="C33" s="109">
        <v>700</v>
      </c>
      <c r="D33" s="181"/>
      <c r="E33" s="156"/>
    </row>
    <row r="34" spans="1:5" x14ac:dyDescent="0.2">
      <c r="A34" s="295"/>
      <c r="B34" s="244"/>
      <c r="C34" s="117"/>
      <c r="D34" s="198"/>
      <c r="E34" s="153"/>
    </row>
    <row r="35" spans="1:5" x14ac:dyDescent="0.2">
      <c r="A35" s="166" t="s">
        <v>64</v>
      </c>
      <c r="B35" s="274">
        <f>+B45+B43+B36+B37+B41</f>
        <v>1505</v>
      </c>
      <c r="C35" s="274">
        <f>+C45+C43+C36+C37+C41</f>
        <v>1505</v>
      </c>
      <c r="D35" s="296">
        <f>+D45+D43+D36+D37</f>
        <v>0</v>
      </c>
      <c r="E35" s="290" t="e">
        <f>+E45+E43+#REF!+E36+E37</f>
        <v>#REF!</v>
      </c>
    </row>
    <row r="36" spans="1:5" x14ac:dyDescent="0.2">
      <c r="A36" s="112" t="s">
        <v>160</v>
      </c>
      <c r="B36" s="114">
        <v>0</v>
      </c>
      <c r="C36" s="114">
        <v>0</v>
      </c>
      <c r="D36" s="196">
        <v>0</v>
      </c>
      <c r="E36" s="155"/>
    </row>
    <row r="37" spans="1:5" ht="27" customHeight="1" x14ac:dyDescent="0.2">
      <c r="A37" s="134" t="s">
        <v>218</v>
      </c>
      <c r="B37" s="262">
        <f>SUM(B38:B40)</f>
        <v>1053</v>
      </c>
      <c r="C37" s="114">
        <v>1053</v>
      </c>
      <c r="D37" s="196"/>
      <c r="E37" s="155"/>
    </row>
    <row r="38" spans="1:5" ht="14.25" customHeight="1" x14ac:dyDescent="0.2">
      <c r="A38" s="333" t="s">
        <v>232</v>
      </c>
      <c r="B38" s="254">
        <v>472</v>
      </c>
      <c r="C38" s="345">
        <v>472</v>
      </c>
      <c r="D38" s="196"/>
      <c r="E38" s="155"/>
    </row>
    <row r="39" spans="1:5" ht="14.25" customHeight="1" x14ac:dyDescent="0.2">
      <c r="A39" s="333" t="s">
        <v>231</v>
      </c>
      <c r="B39" s="254">
        <v>24</v>
      </c>
      <c r="C39" s="345">
        <v>24</v>
      </c>
      <c r="D39" s="196"/>
      <c r="E39" s="155"/>
    </row>
    <row r="40" spans="1:5" ht="14.25" customHeight="1" x14ac:dyDescent="0.2">
      <c r="A40" s="333" t="s">
        <v>233</v>
      </c>
      <c r="B40" s="254">
        <v>557</v>
      </c>
      <c r="C40" s="345">
        <v>557</v>
      </c>
      <c r="D40" s="196"/>
      <c r="E40" s="155"/>
    </row>
    <row r="41" spans="1:5" ht="14.25" customHeight="1" x14ac:dyDescent="0.2">
      <c r="A41" s="134" t="s">
        <v>234</v>
      </c>
      <c r="B41" s="262">
        <f>SUM(B42)</f>
        <v>400</v>
      </c>
      <c r="C41" s="114">
        <v>400</v>
      </c>
      <c r="D41" s="196"/>
      <c r="E41" s="155"/>
    </row>
    <row r="42" spans="1:5" ht="14.25" customHeight="1" x14ac:dyDescent="0.2">
      <c r="A42" s="333" t="s">
        <v>235</v>
      </c>
      <c r="B42" s="254">
        <v>400</v>
      </c>
      <c r="C42" s="345">
        <v>400</v>
      </c>
      <c r="D42" s="196"/>
      <c r="E42" s="155"/>
    </row>
    <row r="43" spans="1:5" x14ac:dyDescent="0.2">
      <c r="A43" s="112" t="s">
        <v>161</v>
      </c>
      <c r="B43" s="262">
        <v>2</v>
      </c>
      <c r="C43" s="114">
        <v>2</v>
      </c>
      <c r="D43" s="196">
        <f>SUM(D44:D44)</f>
        <v>0</v>
      </c>
      <c r="E43" s="155"/>
    </row>
    <row r="44" spans="1:5" x14ac:dyDescent="0.2">
      <c r="A44" s="149" t="s">
        <v>162</v>
      </c>
      <c r="B44" s="254">
        <v>2</v>
      </c>
      <c r="C44" s="115">
        <v>2</v>
      </c>
      <c r="D44" s="127"/>
      <c r="E44" s="156"/>
    </row>
    <row r="45" spans="1:5" x14ac:dyDescent="0.2">
      <c r="A45" s="112" t="s">
        <v>163</v>
      </c>
      <c r="B45" s="262">
        <f>SUM(B46:B46)</f>
        <v>50</v>
      </c>
      <c r="C45" s="116">
        <v>50</v>
      </c>
      <c r="D45" s="197">
        <f>SUM(D46:D46)</f>
        <v>0</v>
      </c>
      <c r="E45" s="155"/>
    </row>
    <row r="46" spans="1:5" x14ac:dyDescent="0.2">
      <c r="A46" s="149" t="s">
        <v>164</v>
      </c>
      <c r="B46" s="254">
        <v>50</v>
      </c>
      <c r="C46" s="115">
        <v>50</v>
      </c>
      <c r="D46" s="127"/>
      <c r="E46" s="156"/>
    </row>
    <row r="47" spans="1:5" x14ac:dyDescent="0.2">
      <c r="A47" s="160"/>
      <c r="B47" s="315"/>
      <c r="C47" s="265"/>
      <c r="D47" s="266"/>
      <c r="E47" s="156"/>
    </row>
    <row r="48" spans="1:5" x14ac:dyDescent="0.2">
      <c r="A48" s="278" t="s">
        <v>106</v>
      </c>
      <c r="B48" s="279">
        <f>SUM(B49:B50)</f>
        <v>874</v>
      </c>
      <c r="C48" s="280">
        <f>SUM(C49:C50)</f>
        <v>874</v>
      </c>
      <c r="D48" s="281">
        <f>SUM(D49:D50)</f>
        <v>0</v>
      </c>
      <c r="E48" s="156"/>
    </row>
    <row r="49" spans="1:5" x14ac:dyDescent="0.2">
      <c r="A49" s="149" t="s">
        <v>165</v>
      </c>
      <c r="B49" s="240">
        <v>562</v>
      </c>
      <c r="C49" s="109">
        <v>562</v>
      </c>
      <c r="D49" s="181"/>
      <c r="E49" s="156"/>
    </row>
    <row r="50" spans="1:5" x14ac:dyDescent="0.2">
      <c r="A50" s="149" t="s">
        <v>166</v>
      </c>
      <c r="B50" s="240">
        <v>312</v>
      </c>
      <c r="C50" s="109">
        <v>312</v>
      </c>
      <c r="D50" s="181"/>
      <c r="E50" s="156"/>
    </row>
    <row r="51" spans="1:5" x14ac:dyDescent="0.2">
      <c r="A51" s="160"/>
      <c r="B51" s="314"/>
      <c r="C51" s="285"/>
      <c r="D51" s="286"/>
      <c r="E51" s="156"/>
    </row>
    <row r="52" spans="1:5" s="355" customFormat="1" x14ac:dyDescent="0.2">
      <c r="A52" s="356" t="s">
        <v>245</v>
      </c>
      <c r="B52" s="357">
        <v>0</v>
      </c>
      <c r="C52" s="357">
        <v>4328</v>
      </c>
      <c r="D52" s="353"/>
      <c r="E52" s="354"/>
    </row>
    <row r="53" spans="1:5" x14ac:dyDescent="0.2">
      <c r="A53" s="160"/>
      <c r="B53" s="314"/>
      <c r="C53" s="285"/>
      <c r="D53" s="286"/>
      <c r="E53" s="352"/>
    </row>
    <row r="54" spans="1:5" x14ac:dyDescent="0.2">
      <c r="A54" s="38" t="s">
        <v>107</v>
      </c>
      <c r="B54" s="263">
        <f>B15+B10+B23+B35+B20+B48</f>
        <v>35147</v>
      </c>
      <c r="C54" s="11">
        <f>C15+C10+C23+C35+C20+C52+C48</f>
        <v>49090</v>
      </c>
      <c r="D54" s="200">
        <f>D15+D10+D23+D35+D20</f>
        <v>0</v>
      </c>
      <c r="E54" s="291" t="e">
        <f>E15+E10+E23+E35+E20</f>
        <v>#REF!</v>
      </c>
    </row>
    <row r="55" spans="1:5" x14ac:dyDescent="0.2">
      <c r="A55" s="162"/>
      <c r="B55" s="247"/>
      <c r="C55" s="45"/>
      <c r="D55" s="201"/>
      <c r="E55" s="157"/>
    </row>
    <row r="56" spans="1:5" x14ac:dyDescent="0.2">
      <c r="A56" s="38" t="s">
        <v>108</v>
      </c>
      <c r="B56" s="263">
        <f>SUM(B57:B58)</f>
        <v>27925</v>
      </c>
      <c r="C56" s="11">
        <f>SUM(C57:C58)</f>
        <v>27925</v>
      </c>
      <c r="D56" s="200">
        <f>D57+D58</f>
        <v>0</v>
      </c>
      <c r="E56" s="190"/>
    </row>
    <row r="57" spans="1:5" ht="25.5" x14ac:dyDescent="0.2">
      <c r="A57" s="56" t="s">
        <v>227</v>
      </c>
      <c r="B57" s="258">
        <v>14021</v>
      </c>
      <c r="C57" s="9">
        <v>14021</v>
      </c>
      <c r="D57" s="199">
        <v>0</v>
      </c>
      <c r="E57" s="156"/>
    </row>
    <row r="58" spans="1:5" x14ac:dyDescent="0.2">
      <c r="A58" s="56" t="s">
        <v>228</v>
      </c>
      <c r="B58" s="258">
        <v>13904</v>
      </c>
      <c r="C58" s="9">
        <v>13904</v>
      </c>
      <c r="D58" s="199">
        <v>0</v>
      </c>
      <c r="E58" s="156"/>
    </row>
    <row r="59" spans="1:5" x14ac:dyDescent="0.2">
      <c r="A59" s="163"/>
      <c r="B59" s="246"/>
      <c r="C59" s="47"/>
      <c r="D59" s="202"/>
      <c r="E59" s="156"/>
    </row>
    <row r="60" spans="1:5" x14ac:dyDescent="0.2">
      <c r="A60" s="38" t="s">
        <v>219</v>
      </c>
      <c r="B60" s="263">
        <f>SUM(B56+B54)</f>
        <v>63072</v>
      </c>
      <c r="C60" s="11">
        <f>SUM(C54+C56)</f>
        <v>77015</v>
      </c>
      <c r="D60" s="200">
        <f>D54+D56</f>
        <v>0</v>
      </c>
      <c r="E60" s="158"/>
    </row>
    <row r="61" spans="1:5" x14ac:dyDescent="0.2">
      <c r="A61" s="164"/>
      <c r="B61" s="244"/>
      <c r="C61" s="118"/>
      <c r="D61" s="203"/>
      <c r="E61" s="158"/>
    </row>
    <row r="62" spans="1:5" x14ac:dyDescent="0.2">
      <c r="A62" s="162"/>
      <c r="B62" s="247"/>
      <c r="C62" s="45"/>
      <c r="D62" s="201"/>
      <c r="E62" s="157"/>
    </row>
    <row r="63" spans="1:5" x14ac:dyDescent="0.2">
      <c r="A63" s="165"/>
      <c r="B63" s="247"/>
      <c r="C63" s="48"/>
      <c r="D63" s="204"/>
      <c r="E63" s="157"/>
    </row>
    <row r="64" spans="1:5" x14ac:dyDescent="0.2">
      <c r="C64" s="2"/>
      <c r="D64" s="2"/>
    </row>
    <row r="65" spans="3:4" x14ac:dyDescent="0.2">
      <c r="C65" s="2"/>
      <c r="D65" s="2"/>
    </row>
    <row r="66" spans="3:4" x14ac:dyDescent="0.2">
      <c r="C66" s="2"/>
      <c r="D66" s="2"/>
    </row>
    <row r="67" spans="3:4" x14ac:dyDescent="0.2">
      <c r="C67" s="2"/>
      <c r="D67" s="2"/>
    </row>
    <row r="68" spans="3:4" x14ac:dyDescent="0.2">
      <c r="C68" s="2"/>
      <c r="D68" s="2"/>
    </row>
    <row r="180" spans="2:47" s="7" customFormat="1" x14ac:dyDescent="0.2">
      <c r="B180" s="316"/>
      <c r="E180" s="5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2:47" s="33" customFormat="1" x14ac:dyDescent="0.2">
      <c r="B181" s="317"/>
      <c r="E181" s="6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2:47" s="10" customFormat="1" x14ac:dyDescent="0.2">
      <c r="B182" s="318"/>
      <c r="E182" s="5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255" spans="1:13" x14ac:dyDescent="0.2">
      <c r="A255"/>
      <c r="B255" s="228"/>
      <c r="C255"/>
      <c r="D255"/>
      <c r="E255" s="61"/>
      <c r="F255"/>
      <c r="G255"/>
      <c r="H255"/>
      <c r="I255"/>
      <c r="J255"/>
      <c r="K255"/>
      <c r="L255"/>
      <c r="M255"/>
    </row>
    <row r="256" spans="1:13" x14ac:dyDescent="0.2">
      <c r="A256"/>
      <c r="B256" s="228"/>
      <c r="C256"/>
      <c r="D256"/>
      <c r="E256" s="61"/>
      <c r="F256"/>
      <c r="G256"/>
      <c r="H256"/>
      <c r="I256"/>
      <c r="J256"/>
      <c r="K256"/>
      <c r="L256"/>
      <c r="M256"/>
    </row>
    <row r="257" spans="1:13" x14ac:dyDescent="0.2">
      <c r="A257"/>
      <c r="B257" s="228"/>
      <c r="C257"/>
      <c r="D257"/>
      <c r="E257" s="61"/>
      <c r="F257"/>
      <c r="G257"/>
      <c r="H257"/>
      <c r="I257"/>
      <c r="J257" t="s">
        <v>18</v>
      </c>
      <c r="K257"/>
      <c r="L257"/>
      <c r="M257"/>
    </row>
    <row r="258" spans="1:13" x14ac:dyDescent="0.2">
      <c r="A258"/>
      <c r="B258" s="228"/>
      <c r="C258"/>
      <c r="D258"/>
      <c r="E258" s="61"/>
      <c r="F258"/>
      <c r="G258"/>
      <c r="H258"/>
      <c r="I258"/>
      <c r="J258" s="396"/>
      <c r="K258" s="397"/>
      <c r="L258"/>
      <c r="M258"/>
    </row>
    <row r="259" spans="1:13" x14ac:dyDescent="0.2">
      <c r="A259"/>
      <c r="B259" s="228"/>
      <c r="C259"/>
      <c r="D259"/>
      <c r="E259" s="61"/>
      <c r="F259"/>
      <c r="G259"/>
      <c r="H259"/>
      <c r="I259"/>
      <c r="J259"/>
      <c r="K259"/>
      <c r="L259"/>
      <c r="M259"/>
    </row>
    <row r="260" spans="1:13" ht="15" x14ac:dyDescent="0.25">
      <c r="A260"/>
      <c r="B260" s="228"/>
      <c r="C260"/>
      <c r="D260" s="35"/>
      <c r="E260" s="62"/>
      <c r="F260" s="35"/>
      <c r="G260" s="35"/>
      <c r="H260" s="35"/>
      <c r="I260" s="35"/>
      <c r="J260" s="35"/>
      <c r="K260"/>
      <c r="L260"/>
      <c r="M260"/>
    </row>
    <row r="261" spans="1:13" ht="15" x14ac:dyDescent="0.25">
      <c r="A261"/>
      <c r="B261" s="228"/>
      <c r="C261"/>
      <c r="D261" s="35"/>
      <c r="E261" s="62"/>
      <c r="F261" s="35"/>
      <c r="G261" s="35"/>
      <c r="H261" s="35"/>
      <c r="I261" s="35"/>
      <c r="J261" s="35"/>
      <c r="K261"/>
      <c r="L261"/>
      <c r="M261"/>
    </row>
    <row r="262" spans="1:13" x14ac:dyDescent="0.2">
      <c r="A262"/>
      <c r="B262" s="228"/>
      <c r="C262"/>
      <c r="D262"/>
      <c r="E262" s="61"/>
      <c r="F262"/>
      <c r="G262"/>
      <c r="H262"/>
      <c r="I262"/>
      <c r="J262"/>
      <c r="K262"/>
      <c r="L262"/>
      <c r="M262"/>
    </row>
    <row r="263" spans="1:13" ht="13.5" customHeight="1" x14ac:dyDescent="0.2">
      <c r="A263"/>
      <c r="B263" s="228"/>
      <c r="C263"/>
      <c r="D263"/>
      <c r="E263" s="61"/>
      <c r="F263" s="398"/>
      <c r="G263" s="397"/>
      <c r="H263" s="397"/>
      <c r="I263" s="397"/>
      <c r="J263"/>
      <c r="K263"/>
      <c r="L263"/>
      <c r="M263"/>
    </row>
    <row r="264" spans="1:13" ht="13.5" customHeight="1" x14ac:dyDescent="0.2">
      <c r="A264" s="36"/>
      <c r="B264" s="319"/>
      <c r="C264" s="36"/>
      <c r="D264"/>
      <c r="E264" s="61"/>
      <c r="F264"/>
      <c r="G264"/>
      <c r="H264"/>
      <c r="I264"/>
      <c r="J264"/>
      <c r="K264"/>
      <c r="L264"/>
      <c r="M264"/>
    </row>
    <row r="265" spans="1:13" ht="13.5" customHeight="1" x14ac:dyDescent="0.2">
      <c r="A265" s="36"/>
      <c r="B265" s="319"/>
      <c r="C265" s="36"/>
      <c r="D265"/>
      <c r="E265" s="61"/>
      <c r="F265"/>
      <c r="G265"/>
      <c r="H265"/>
      <c r="I265"/>
      <c r="J265"/>
      <c r="K265"/>
      <c r="L265"/>
      <c r="M265"/>
    </row>
    <row r="266" spans="1:13" ht="13.5" customHeight="1" x14ac:dyDescent="0.2">
      <c r="A266"/>
      <c r="B266" s="228"/>
      <c r="C266"/>
      <c r="D266"/>
      <c r="E266" s="61"/>
      <c r="F266"/>
      <c r="G266"/>
      <c r="H266"/>
      <c r="I266"/>
      <c r="J266"/>
      <c r="K266"/>
      <c r="L266"/>
      <c r="M266"/>
    </row>
    <row r="267" spans="1:13" x14ac:dyDescent="0.2">
      <c r="A267" s="23"/>
      <c r="B267" s="248"/>
      <c r="C267" s="20"/>
      <c r="D267" s="19"/>
    </row>
    <row r="268" spans="1:13" x14ac:dyDescent="0.2">
      <c r="A268" s="23"/>
      <c r="B268" s="248"/>
      <c r="C268" s="19"/>
      <c r="D268" s="19"/>
    </row>
    <row r="269" spans="1:13" x14ac:dyDescent="0.2">
      <c r="A269" s="23"/>
      <c r="B269" s="248"/>
      <c r="C269" s="19"/>
      <c r="D269" s="19"/>
    </row>
    <row r="270" spans="1:13" x14ac:dyDescent="0.2">
      <c r="A270" s="19"/>
      <c r="B270" s="248"/>
      <c r="C270" s="19"/>
      <c r="D270" s="19"/>
    </row>
    <row r="271" spans="1:13" x14ac:dyDescent="0.2">
      <c r="A271" s="23"/>
      <c r="B271" s="248"/>
      <c r="C271" s="19"/>
      <c r="D271" s="19"/>
    </row>
    <row r="272" spans="1:13" x14ac:dyDescent="0.2">
      <c r="A272" s="19"/>
      <c r="B272" s="248"/>
      <c r="C272" s="20"/>
      <c r="D272" s="19"/>
    </row>
    <row r="273" spans="1:4" x14ac:dyDescent="0.2">
      <c r="A273" s="19"/>
      <c r="B273" s="248"/>
      <c r="C273" s="19"/>
      <c r="D273" s="19"/>
    </row>
    <row r="274" spans="1:4" x14ac:dyDescent="0.2">
      <c r="A274" s="19"/>
      <c r="B274" s="248"/>
      <c r="C274" s="20"/>
      <c r="D274" s="19"/>
    </row>
    <row r="275" spans="1:4" x14ac:dyDescent="0.2">
      <c r="A275" s="19"/>
      <c r="B275" s="248"/>
      <c r="C275" s="19"/>
      <c r="D275" s="19"/>
    </row>
    <row r="276" spans="1:4" x14ac:dyDescent="0.2">
      <c r="A276" s="19"/>
      <c r="B276" s="248"/>
      <c r="C276" s="19"/>
      <c r="D276" s="19"/>
    </row>
    <row r="277" spans="1:4" x14ac:dyDescent="0.2">
      <c r="A277" s="19"/>
      <c r="B277" s="248"/>
      <c r="C277" s="20"/>
      <c r="D277" s="19"/>
    </row>
    <row r="278" spans="1:4" x14ac:dyDescent="0.2">
      <c r="A278" s="19"/>
      <c r="B278" s="248"/>
      <c r="C278" s="19"/>
      <c r="D278" s="19"/>
    </row>
    <row r="279" spans="1:4" x14ac:dyDescent="0.2">
      <c r="A279" s="23"/>
      <c r="B279" s="248"/>
      <c r="C279" s="19"/>
      <c r="D279" s="19"/>
    </row>
    <row r="280" spans="1:4" x14ac:dyDescent="0.2">
      <c r="A280" s="23"/>
      <c r="B280" s="248"/>
      <c r="C280" s="19"/>
      <c r="D280" s="19"/>
    </row>
    <row r="281" spans="1:4" x14ac:dyDescent="0.2">
      <c r="A281" s="23"/>
      <c r="B281" s="248"/>
      <c r="C281" s="19"/>
      <c r="D281" s="19"/>
    </row>
    <row r="282" spans="1:4" x14ac:dyDescent="0.2">
      <c r="A282" s="19"/>
      <c r="B282" s="248"/>
      <c r="C282" s="19"/>
      <c r="D282" s="19"/>
    </row>
    <row r="283" spans="1:4" x14ac:dyDescent="0.2">
      <c r="A283" s="23"/>
      <c r="B283" s="248"/>
      <c r="C283" s="19"/>
      <c r="D283" s="19"/>
    </row>
    <row r="284" spans="1:4" x14ac:dyDescent="0.2">
      <c r="A284" s="19"/>
      <c r="B284" s="248"/>
      <c r="C284" s="19"/>
      <c r="D284" s="19"/>
    </row>
    <row r="285" spans="1:4" x14ac:dyDescent="0.2">
      <c r="A285" s="23"/>
      <c r="B285" s="248"/>
      <c r="C285" s="19"/>
      <c r="D285" s="19"/>
    </row>
    <row r="286" spans="1:4" x14ac:dyDescent="0.2">
      <c r="A286" s="19"/>
      <c r="B286" s="248"/>
      <c r="C286" s="19"/>
      <c r="D286" s="19"/>
    </row>
    <row r="287" spans="1:4" x14ac:dyDescent="0.2">
      <c r="A287" s="19"/>
      <c r="B287" s="248"/>
      <c r="C287" s="19"/>
      <c r="D287" s="19"/>
    </row>
    <row r="288" spans="1:4" x14ac:dyDescent="0.2">
      <c r="A288" s="23"/>
      <c r="B288" s="248"/>
      <c r="C288" s="20"/>
      <c r="D288" s="19"/>
    </row>
    <row r="289" spans="1:4" x14ac:dyDescent="0.2">
      <c r="A289" s="23"/>
      <c r="B289" s="248"/>
      <c r="C289" s="20"/>
      <c r="D289" s="19"/>
    </row>
    <row r="290" spans="1:4" x14ac:dyDescent="0.2">
      <c r="A290" s="23"/>
      <c r="B290" s="248"/>
      <c r="C290" s="20"/>
      <c r="D290" s="19"/>
    </row>
    <row r="291" spans="1:4" x14ac:dyDescent="0.2">
      <c r="A291" s="23"/>
      <c r="B291" s="248"/>
      <c r="C291" s="20"/>
      <c r="D291" s="19"/>
    </row>
    <row r="292" spans="1:4" x14ac:dyDescent="0.2">
      <c r="A292" s="23"/>
      <c r="B292" s="248"/>
      <c r="C292" s="20"/>
      <c r="D292" s="19"/>
    </row>
    <row r="293" spans="1:4" x14ac:dyDescent="0.2">
      <c r="A293" s="21"/>
      <c r="B293" s="248"/>
      <c r="C293" s="19"/>
      <c r="D293" s="19"/>
    </row>
    <row r="294" spans="1:4" x14ac:dyDescent="0.2">
      <c r="A294" s="19"/>
      <c r="B294" s="320"/>
      <c r="C294" s="22"/>
      <c r="D294" s="22"/>
    </row>
    <row r="295" spans="1:4" x14ac:dyDescent="0.2">
      <c r="A295" s="19"/>
      <c r="B295" s="248"/>
      <c r="C295" s="19"/>
      <c r="D295" s="19"/>
    </row>
    <row r="296" spans="1:4" x14ac:dyDescent="0.2">
      <c r="A296" s="19"/>
      <c r="B296" s="248"/>
      <c r="C296" s="19"/>
      <c r="D296" s="19"/>
    </row>
    <row r="297" spans="1:4" x14ac:dyDescent="0.2">
      <c r="A297" s="19"/>
      <c r="B297" s="248"/>
      <c r="C297" s="19"/>
      <c r="D297" s="19"/>
    </row>
    <row r="298" spans="1:4" x14ac:dyDescent="0.2">
      <c r="A298" s="19"/>
      <c r="B298" s="248"/>
      <c r="C298" s="19"/>
      <c r="D298" s="19"/>
    </row>
    <row r="299" spans="1:4" x14ac:dyDescent="0.2">
      <c r="A299" s="19"/>
      <c r="B299" s="248"/>
      <c r="C299" s="19"/>
      <c r="D299" s="19"/>
    </row>
    <row r="300" spans="1:4" x14ac:dyDescent="0.2">
      <c r="A300" s="19"/>
      <c r="B300" s="248"/>
      <c r="C300" s="19"/>
      <c r="D300" s="19"/>
    </row>
    <row r="301" spans="1:4" x14ac:dyDescent="0.2">
      <c r="A301" s="19"/>
      <c r="B301" s="248"/>
      <c r="C301" s="19"/>
      <c r="D301" s="19"/>
    </row>
    <row r="302" spans="1:4" x14ac:dyDescent="0.2">
      <c r="A302" s="19"/>
      <c r="B302" s="248"/>
      <c r="C302" s="19"/>
      <c r="D302" s="19"/>
    </row>
    <row r="303" spans="1:4" x14ac:dyDescent="0.2">
      <c r="A303" s="19"/>
      <c r="B303" s="248"/>
      <c r="C303" s="19"/>
      <c r="D303" s="19"/>
    </row>
    <row r="304" spans="1:4" x14ac:dyDescent="0.2">
      <c r="A304" s="19"/>
      <c r="B304" s="248"/>
      <c r="C304" s="19"/>
      <c r="D304" s="19"/>
    </row>
    <row r="305" spans="1:4" x14ac:dyDescent="0.2">
      <c r="A305" s="19"/>
      <c r="B305" s="248"/>
      <c r="C305" s="19"/>
      <c r="D305" s="19"/>
    </row>
    <row r="306" spans="1:4" x14ac:dyDescent="0.2">
      <c r="A306" s="19"/>
      <c r="B306" s="248"/>
      <c r="C306" s="19"/>
      <c r="D306" s="19"/>
    </row>
    <row r="307" spans="1:4" x14ac:dyDescent="0.2">
      <c r="A307" s="21"/>
      <c r="B307" s="248"/>
      <c r="C307" s="19"/>
      <c r="D307" s="19"/>
    </row>
    <row r="308" spans="1:4" x14ac:dyDescent="0.2">
      <c r="A308" s="21"/>
      <c r="B308" s="320"/>
      <c r="C308" s="21"/>
      <c r="D308" s="19"/>
    </row>
    <row r="309" spans="1:4" x14ac:dyDescent="0.2">
      <c r="A309" s="19"/>
      <c r="B309" s="320"/>
      <c r="C309" s="21"/>
      <c r="D309" s="19"/>
    </row>
    <row r="310" spans="1:4" x14ac:dyDescent="0.2">
      <c r="A310" s="19"/>
      <c r="B310" s="248"/>
      <c r="C310" s="19"/>
      <c r="D310" s="19"/>
    </row>
    <row r="311" spans="1:4" x14ac:dyDescent="0.2">
      <c r="A311" s="19"/>
      <c r="B311" s="248"/>
      <c r="C311" s="19"/>
      <c r="D311" s="19"/>
    </row>
    <row r="312" spans="1:4" x14ac:dyDescent="0.2">
      <c r="A312" s="21"/>
      <c r="B312" s="248"/>
      <c r="C312" s="19"/>
      <c r="D312" s="19"/>
    </row>
    <row r="313" spans="1:4" x14ac:dyDescent="0.2">
      <c r="A313" s="21"/>
      <c r="B313" s="320"/>
      <c r="C313" s="21"/>
      <c r="D313" s="21"/>
    </row>
    <row r="314" spans="1:4" x14ac:dyDescent="0.2">
      <c r="A314" s="21"/>
      <c r="B314" s="320"/>
      <c r="C314" s="21"/>
      <c r="D314" s="21"/>
    </row>
    <row r="315" spans="1:4" x14ac:dyDescent="0.2">
      <c r="A315" s="21"/>
      <c r="B315" s="248"/>
      <c r="C315" s="19"/>
      <c r="D315" s="19"/>
    </row>
    <row r="316" spans="1:4" x14ac:dyDescent="0.2">
      <c r="A316" s="21"/>
      <c r="B316" s="248"/>
      <c r="C316" s="19"/>
      <c r="D316" s="19"/>
    </row>
    <row r="317" spans="1:4" x14ac:dyDescent="0.2">
      <c r="A317" s="19"/>
      <c r="B317" s="248"/>
      <c r="C317" s="19"/>
      <c r="D317" s="19"/>
    </row>
    <row r="318" spans="1:4" x14ac:dyDescent="0.2">
      <c r="A318" s="21"/>
      <c r="B318" s="248"/>
      <c r="C318" s="19"/>
      <c r="D318" s="19"/>
    </row>
    <row r="319" spans="1:4" x14ac:dyDescent="0.2">
      <c r="A319" s="19"/>
      <c r="B319" s="320"/>
      <c r="C319" s="21"/>
      <c r="D319" s="21"/>
    </row>
    <row r="320" spans="1:4" x14ac:dyDescent="0.2">
      <c r="A320" s="19"/>
      <c r="B320" s="248"/>
      <c r="C320" s="19"/>
      <c r="D320" s="19"/>
    </row>
    <row r="321" spans="1:4" x14ac:dyDescent="0.2">
      <c r="A321" s="23"/>
      <c r="B321" s="248"/>
      <c r="C321" s="20"/>
      <c r="D321" s="19"/>
    </row>
    <row r="322" spans="1:4" x14ac:dyDescent="0.2">
      <c r="A322" s="23"/>
      <c r="B322" s="248"/>
      <c r="C322" s="20"/>
      <c r="D322" s="20"/>
    </row>
    <row r="323" spans="1:4" x14ac:dyDescent="0.2">
      <c r="A323" s="23"/>
      <c r="B323" s="248"/>
      <c r="C323" s="19"/>
      <c r="D323" s="19"/>
    </row>
    <row r="324" spans="1:4" x14ac:dyDescent="0.2">
      <c r="A324" s="23"/>
      <c r="B324" s="248"/>
      <c r="C324" s="19"/>
      <c r="D324" s="19"/>
    </row>
    <row r="325" spans="1:4" x14ac:dyDescent="0.2">
      <c r="A325" s="23"/>
      <c r="B325" s="248"/>
      <c r="C325" s="20"/>
      <c r="D325" s="20"/>
    </row>
    <row r="326" spans="1:4" x14ac:dyDescent="0.2">
      <c r="A326" s="19"/>
      <c r="B326" s="248"/>
      <c r="C326" s="19"/>
      <c r="D326" s="19"/>
    </row>
    <row r="327" spans="1:4" x14ac:dyDescent="0.2">
      <c r="A327" s="19"/>
      <c r="B327" s="248"/>
      <c r="C327" s="19"/>
      <c r="D327" s="19"/>
    </row>
    <row r="328" spans="1:4" x14ac:dyDescent="0.2">
      <c r="A328" s="23"/>
      <c r="B328" s="248"/>
      <c r="C328" s="19"/>
      <c r="D328" s="19"/>
    </row>
    <row r="329" spans="1:4" x14ac:dyDescent="0.2">
      <c r="A329" s="23"/>
      <c r="B329" s="248"/>
      <c r="C329" s="20"/>
      <c r="D329" s="20"/>
    </row>
    <row r="330" spans="1:4" x14ac:dyDescent="0.2">
      <c r="A330" s="23"/>
      <c r="B330" s="321"/>
      <c r="C330" s="20"/>
      <c r="D330" s="19"/>
    </row>
    <row r="331" spans="1:4" x14ac:dyDescent="0.2">
      <c r="A331" s="23"/>
      <c r="B331" s="321"/>
      <c r="C331" s="20"/>
      <c r="D331" s="19"/>
    </row>
    <row r="332" spans="1:4" x14ac:dyDescent="0.2">
      <c r="A332" s="23"/>
      <c r="B332" s="321"/>
      <c r="C332" s="20"/>
      <c r="D332" s="19"/>
    </row>
    <row r="333" spans="1:4" x14ac:dyDescent="0.2">
      <c r="A333" s="23"/>
      <c r="B333" s="248"/>
      <c r="C333" s="20"/>
      <c r="D333" s="19"/>
    </row>
    <row r="334" spans="1:4" x14ac:dyDescent="0.2">
      <c r="A334" s="23"/>
      <c r="B334" s="248"/>
      <c r="C334" s="20"/>
      <c r="D334" s="20"/>
    </row>
    <row r="335" spans="1:4" x14ac:dyDescent="0.2">
      <c r="A335" s="23"/>
      <c r="B335" s="248"/>
      <c r="C335" s="20"/>
      <c r="D335" s="19"/>
    </row>
    <row r="336" spans="1:4" x14ac:dyDescent="0.2">
      <c r="A336" s="19"/>
      <c r="B336" s="248"/>
      <c r="C336" s="20"/>
      <c r="D336" s="19"/>
    </row>
    <row r="337" spans="1:4" x14ac:dyDescent="0.2">
      <c r="A337" s="19"/>
      <c r="B337" s="248"/>
      <c r="C337" s="20"/>
      <c r="D337" s="19"/>
    </row>
    <row r="338" spans="1:4" x14ac:dyDescent="0.2">
      <c r="A338" s="19"/>
      <c r="B338" s="248"/>
      <c r="C338" s="20"/>
      <c r="D338" s="20"/>
    </row>
    <row r="339" spans="1:4" x14ac:dyDescent="0.2">
      <c r="A339" s="19"/>
      <c r="B339" s="248"/>
      <c r="C339" s="19"/>
      <c r="D339" s="19"/>
    </row>
    <row r="340" spans="1:4" x14ac:dyDescent="0.2">
      <c r="A340" s="19"/>
      <c r="B340" s="248"/>
      <c r="C340" s="19"/>
      <c r="D340" s="19"/>
    </row>
    <row r="341" spans="1:4" x14ac:dyDescent="0.2">
      <c r="A341" s="19"/>
      <c r="B341" s="248"/>
      <c r="C341" s="19"/>
      <c r="D341" s="19"/>
    </row>
    <row r="342" spans="1:4" x14ac:dyDescent="0.2">
      <c r="A342" s="23"/>
      <c r="B342" s="248"/>
      <c r="C342" s="19"/>
      <c r="D342" s="19"/>
    </row>
    <row r="343" spans="1:4" x14ac:dyDescent="0.2">
      <c r="A343" s="23"/>
      <c r="B343" s="248"/>
      <c r="C343" s="20"/>
      <c r="D343" s="20"/>
    </row>
    <row r="344" spans="1:4" x14ac:dyDescent="0.2">
      <c r="A344" s="23"/>
      <c r="B344" s="248"/>
      <c r="C344" s="24"/>
      <c r="D344" s="19"/>
    </row>
    <row r="345" spans="1:4" x14ac:dyDescent="0.2">
      <c r="A345" s="19"/>
      <c r="B345" s="248"/>
      <c r="C345" s="20"/>
      <c r="D345" s="19"/>
    </row>
    <row r="346" spans="1:4" x14ac:dyDescent="0.2">
      <c r="A346" s="21"/>
      <c r="B346" s="248"/>
      <c r="C346" s="19"/>
      <c r="D346" s="19"/>
    </row>
    <row r="347" spans="1:4" x14ac:dyDescent="0.2">
      <c r="A347" s="3"/>
      <c r="B347" s="320"/>
      <c r="C347" s="22"/>
      <c r="D347" s="22"/>
    </row>
    <row r="348" spans="1:4" x14ac:dyDescent="0.2">
      <c r="A348" s="3"/>
      <c r="B348" s="248"/>
      <c r="C348" s="3"/>
      <c r="D348" s="3"/>
    </row>
    <row r="349" spans="1:4" x14ac:dyDescent="0.2">
      <c r="A349" s="3"/>
      <c r="B349" s="248"/>
      <c r="C349" s="3"/>
      <c r="D349" s="3"/>
    </row>
    <row r="350" spans="1:4" x14ac:dyDescent="0.2">
      <c r="A350" s="3"/>
      <c r="B350" s="248"/>
      <c r="C350" s="3"/>
      <c r="D350" s="3"/>
    </row>
    <row r="351" spans="1:4" x14ac:dyDescent="0.2">
      <c r="A351" s="3"/>
      <c r="B351" s="248"/>
      <c r="C351" s="3"/>
      <c r="D351" s="3"/>
    </row>
    <row r="352" spans="1:4" x14ac:dyDescent="0.2">
      <c r="A352" s="3"/>
      <c r="B352" s="248"/>
      <c r="C352" s="3"/>
      <c r="D352" s="3"/>
    </row>
    <row r="353" spans="1:4" x14ac:dyDescent="0.2">
      <c r="A353" s="3"/>
      <c r="B353" s="248"/>
      <c r="C353" s="3"/>
      <c r="D353" s="3"/>
    </row>
    <row r="354" spans="1:4" x14ac:dyDescent="0.2">
      <c r="A354" s="3"/>
      <c r="B354" s="248"/>
      <c r="C354" s="3"/>
      <c r="D354" s="3"/>
    </row>
    <row r="355" spans="1:4" x14ac:dyDescent="0.2">
      <c r="A355" s="3"/>
      <c r="B355" s="248"/>
      <c r="C355" s="3"/>
      <c r="D355" s="3"/>
    </row>
    <row r="356" spans="1:4" x14ac:dyDescent="0.2">
      <c r="A356" s="3"/>
      <c r="B356" s="248"/>
      <c r="C356" s="3"/>
      <c r="D356" s="3"/>
    </row>
    <row r="357" spans="1:4" x14ac:dyDescent="0.2">
      <c r="A357" s="3"/>
      <c r="B357" s="248"/>
      <c r="C357" s="3"/>
      <c r="D357" s="3"/>
    </row>
    <row r="358" spans="1:4" x14ac:dyDescent="0.2">
      <c r="A358" s="3"/>
      <c r="B358" s="248"/>
      <c r="C358" s="3"/>
      <c r="D358" s="3"/>
    </row>
    <row r="359" spans="1:4" x14ac:dyDescent="0.2">
      <c r="A359" s="3"/>
      <c r="B359" s="248"/>
      <c r="C359" s="3"/>
      <c r="D359" s="3"/>
    </row>
    <row r="360" spans="1:4" x14ac:dyDescent="0.2">
      <c r="A360" s="3"/>
      <c r="B360" s="248"/>
      <c r="C360" s="3"/>
      <c r="D360" s="3"/>
    </row>
    <row r="361" spans="1:4" x14ac:dyDescent="0.2">
      <c r="A361" s="3"/>
      <c r="B361" s="248"/>
      <c r="C361" s="3"/>
      <c r="D361" s="3"/>
    </row>
    <row r="362" spans="1:4" x14ac:dyDescent="0.2">
      <c r="A362" s="3"/>
      <c r="B362" s="248"/>
      <c r="C362" s="3"/>
      <c r="D362" s="3"/>
    </row>
    <row r="363" spans="1:4" x14ac:dyDescent="0.2">
      <c r="A363" s="3"/>
      <c r="B363" s="248"/>
      <c r="C363" s="3"/>
      <c r="D363" s="3"/>
    </row>
    <row r="364" spans="1:4" x14ac:dyDescent="0.2">
      <c r="A364" s="3"/>
      <c r="B364" s="248"/>
      <c r="C364" s="3"/>
      <c r="D364" s="3"/>
    </row>
    <row r="365" spans="1:4" x14ac:dyDescent="0.2">
      <c r="A365" s="3"/>
      <c r="B365" s="248"/>
      <c r="C365" s="3"/>
      <c r="D365" s="3"/>
    </row>
    <row r="366" spans="1:4" x14ac:dyDescent="0.2">
      <c r="A366" s="3"/>
      <c r="B366" s="248"/>
      <c r="C366" s="3"/>
      <c r="D366" s="3"/>
    </row>
    <row r="367" spans="1:4" x14ac:dyDescent="0.2">
      <c r="A367" s="3"/>
      <c r="B367" s="248"/>
      <c r="C367" s="3"/>
      <c r="D367" s="3"/>
    </row>
    <row r="368" spans="1:4" x14ac:dyDescent="0.2">
      <c r="A368" s="3"/>
      <c r="B368" s="248"/>
      <c r="C368" s="3"/>
      <c r="D368" s="3"/>
    </row>
    <row r="369" spans="1:4" x14ac:dyDescent="0.2">
      <c r="A369" s="3"/>
      <c r="B369" s="248"/>
      <c r="C369" s="3"/>
      <c r="D369" s="3"/>
    </row>
    <row r="370" spans="1:4" x14ac:dyDescent="0.2">
      <c r="A370" s="3"/>
      <c r="B370" s="248"/>
      <c r="C370" s="3"/>
      <c r="D370" s="3"/>
    </row>
    <row r="371" spans="1:4" x14ac:dyDescent="0.2">
      <c r="A371" s="3"/>
      <c r="B371" s="248"/>
      <c r="C371" s="3"/>
      <c r="D371" s="3"/>
    </row>
    <row r="372" spans="1:4" x14ac:dyDescent="0.2">
      <c r="A372" s="3"/>
      <c r="B372" s="248"/>
      <c r="C372" s="3"/>
      <c r="D372" s="3"/>
    </row>
    <row r="373" spans="1:4" x14ac:dyDescent="0.2">
      <c r="A373" s="3"/>
      <c r="B373" s="248"/>
      <c r="C373" s="3"/>
      <c r="D373" s="3"/>
    </row>
    <row r="374" spans="1:4" x14ac:dyDescent="0.2">
      <c r="A374" s="3"/>
      <c r="B374" s="248"/>
      <c r="C374" s="3"/>
      <c r="D374" s="3"/>
    </row>
    <row r="375" spans="1:4" x14ac:dyDescent="0.2">
      <c r="A375" s="3"/>
      <c r="B375" s="248"/>
      <c r="C375" s="3"/>
      <c r="D375" s="3"/>
    </row>
    <row r="376" spans="1:4" x14ac:dyDescent="0.2">
      <c r="A376" s="3"/>
      <c r="B376" s="248"/>
      <c r="C376" s="3"/>
      <c r="D376" s="3"/>
    </row>
    <row r="377" spans="1:4" x14ac:dyDescent="0.2">
      <c r="A377" s="3"/>
      <c r="B377" s="248"/>
      <c r="C377" s="3"/>
      <c r="D377" s="3"/>
    </row>
    <row r="378" spans="1:4" x14ac:dyDescent="0.2">
      <c r="A378" s="3"/>
      <c r="B378" s="248"/>
      <c r="C378" s="3"/>
      <c r="D378" s="3"/>
    </row>
    <row r="379" spans="1:4" x14ac:dyDescent="0.2">
      <c r="A379" s="3"/>
      <c r="B379" s="248"/>
      <c r="C379" s="3"/>
      <c r="D379" s="3"/>
    </row>
    <row r="380" spans="1:4" x14ac:dyDescent="0.2">
      <c r="A380" s="3"/>
      <c r="B380" s="248"/>
      <c r="C380" s="3"/>
      <c r="D380" s="3"/>
    </row>
    <row r="381" spans="1:4" x14ac:dyDescent="0.2">
      <c r="A381" s="3"/>
      <c r="B381" s="248"/>
      <c r="C381" s="3"/>
      <c r="D381" s="3"/>
    </row>
    <row r="382" spans="1:4" x14ac:dyDescent="0.2">
      <c r="A382" s="3"/>
      <c r="B382" s="248"/>
      <c r="C382" s="3"/>
      <c r="D382" s="3"/>
    </row>
    <row r="383" spans="1:4" x14ac:dyDescent="0.2">
      <c r="A383" s="3"/>
      <c r="B383" s="248"/>
      <c r="C383" s="3"/>
      <c r="D383" s="3"/>
    </row>
    <row r="384" spans="1:4" x14ac:dyDescent="0.2">
      <c r="A384" s="3"/>
      <c r="B384" s="248"/>
      <c r="C384" s="3"/>
      <c r="D384" s="3"/>
    </row>
    <row r="385" spans="1:4" x14ac:dyDescent="0.2">
      <c r="A385" s="3"/>
      <c r="B385" s="248"/>
      <c r="C385" s="3"/>
      <c r="D385" s="3"/>
    </row>
    <row r="386" spans="1:4" x14ac:dyDescent="0.2">
      <c r="A386" s="3"/>
      <c r="B386" s="248"/>
      <c r="C386" s="3"/>
      <c r="D386" s="3"/>
    </row>
    <row r="387" spans="1:4" x14ac:dyDescent="0.2">
      <c r="A387" s="3"/>
      <c r="B387" s="248"/>
      <c r="C387" s="3"/>
      <c r="D387" s="3"/>
    </row>
    <row r="388" spans="1:4" x14ac:dyDescent="0.2">
      <c r="A388" s="3"/>
      <c r="B388" s="248"/>
      <c r="C388" s="3"/>
      <c r="D388" s="3"/>
    </row>
    <row r="389" spans="1:4" x14ac:dyDescent="0.2">
      <c r="B389" s="248"/>
      <c r="C389" s="3"/>
      <c r="D389" s="3"/>
    </row>
  </sheetData>
  <mergeCells count="6">
    <mergeCell ref="J258:K258"/>
    <mergeCell ref="F263:I263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2" orientation="portrait" r:id="rId1"/>
  <headerFooter alignWithMargins="0"/>
  <rowBreaks count="5" manualBreakCount="5">
    <brk id="67" max="4" man="1"/>
    <brk id="128" max="16383" man="1"/>
    <brk id="153" max="16383" man="1"/>
    <brk id="198" max="16383" man="1"/>
    <brk id="25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E48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51.85546875" customWidth="1"/>
    <col min="2" max="2" width="10.42578125" customWidth="1"/>
    <col min="3" max="3" width="10.28515625" customWidth="1"/>
    <col min="4" max="4" width="11.85546875" customWidth="1"/>
    <col min="5" max="5" width="14.7109375" bestFit="1" customWidth="1"/>
  </cols>
  <sheetData>
    <row r="1" spans="1:5" x14ac:dyDescent="0.2">
      <c r="A1" s="399" t="s">
        <v>217</v>
      </c>
      <c r="B1" s="400"/>
      <c r="C1" s="400"/>
      <c r="D1" s="400"/>
    </row>
    <row r="2" spans="1:5" x14ac:dyDescent="0.2">
      <c r="A2" s="411" t="s">
        <v>179</v>
      </c>
      <c r="B2" s="395"/>
      <c r="C2" s="395"/>
      <c r="D2" s="395"/>
    </row>
    <row r="3" spans="1:5" ht="29.25" customHeight="1" x14ac:dyDescent="0.2">
      <c r="A3" s="412" t="s">
        <v>295</v>
      </c>
      <c r="B3" s="413"/>
      <c r="C3" s="412"/>
      <c r="D3" s="412"/>
    </row>
    <row r="4" spans="1:5" x14ac:dyDescent="0.2">
      <c r="A4" s="1"/>
      <c r="B4" s="2"/>
      <c r="C4" s="414" t="s">
        <v>82</v>
      </c>
      <c r="D4" s="414"/>
    </row>
    <row r="5" spans="1:5" ht="13.5" thickBot="1" x14ac:dyDescent="0.25">
      <c r="A5" s="1"/>
      <c r="B5" s="2"/>
      <c r="C5" s="410" t="s">
        <v>120</v>
      </c>
      <c r="D5" s="410"/>
    </row>
    <row r="6" spans="1:5" ht="13.5" thickBot="1" x14ac:dyDescent="0.25">
      <c r="A6" s="405" t="s">
        <v>22</v>
      </c>
      <c r="B6" s="406"/>
      <c r="C6" s="406"/>
      <c r="D6" s="406"/>
      <c r="E6" s="407"/>
    </row>
    <row r="7" spans="1:5" x14ac:dyDescent="0.2">
      <c r="A7" s="4" t="s">
        <v>7</v>
      </c>
      <c r="B7" s="40" t="s">
        <v>4</v>
      </c>
      <c r="C7" s="41"/>
      <c r="D7" s="208" t="s">
        <v>5</v>
      </c>
      <c r="E7" s="408" t="s">
        <v>21</v>
      </c>
    </row>
    <row r="8" spans="1:5" ht="13.5" thickBot="1" x14ac:dyDescent="0.25">
      <c r="A8" s="5"/>
      <c r="B8" s="8" t="s">
        <v>16</v>
      </c>
      <c r="C8" s="6" t="s">
        <v>6</v>
      </c>
      <c r="D8" s="209"/>
      <c r="E8" s="409"/>
    </row>
    <row r="9" spans="1:5" s="141" customFormat="1" x14ac:dyDescent="0.2">
      <c r="A9" s="166" t="s">
        <v>143</v>
      </c>
      <c r="B9" s="324">
        <f>SUM(B10:B12)</f>
        <v>19453</v>
      </c>
      <c r="C9" s="140">
        <f>SUM(C10:C12)</f>
        <v>29258</v>
      </c>
      <c r="D9" s="210"/>
      <c r="E9" s="205"/>
    </row>
    <row r="10" spans="1:5" x14ac:dyDescent="0.2">
      <c r="A10" s="334" t="s">
        <v>167</v>
      </c>
      <c r="B10" s="176">
        <v>10503</v>
      </c>
      <c r="C10" s="340">
        <v>17380</v>
      </c>
      <c r="D10" s="211"/>
      <c r="E10" s="167"/>
    </row>
    <row r="11" spans="1:5" x14ac:dyDescent="0.2">
      <c r="A11" s="334" t="s">
        <v>168</v>
      </c>
      <c r="B11" s="337">
        <v>1819</v>
      </c>
      <c r="C11" s="340">
        <v>2403</v>
      </c>
      <c r="D11" s="14"/>
      <c r="E11" s="167"/>
    </row>
    <row r="12" spans="1:5" x14ac:dyDescent="0.2">
      <c r="A12" s="335" t="s">
        <v>169</v>
      </c>
      <c r="B12" s="176">
        <v>7131</v>
      </c>
      <c r="C12" s="16">
        <v>9475</v>
      </c>
      <c r="D12" s="283"/>
      <c r="E12" s="167"/>
    </row>
    <row r="13" spans="1:5" x14ac:dyDescent="0.2">
      <c r="A13" s="225"/>
      <c r="B13" s="314"/>
      <c r="C13" s="226"/>
      <c r="D13" s="227"/>
      <c r="E13" s="167"/>
    </row>
    <row r="14" spans="1:5" s="143" customFormat="1" x14ac:dyDescent="0.2">
      <c r="A14" s="168" t="s">
        <v>8</v>
      </c>
      <c r="B14" s="261">
        <v>1000</v>
      </c>
      <c r="C14" s="142">
        <v>1000</v>
      </c>
      <c r="D14" s="213"/>
      <c r="E14" s="206"/>
    </row>
    <row r="15" spans="1:5" s="143" customFormat="1" x14ac:dyDescent="0.2">
      <c r="A15" s="168" t="s">
        <v>9</v>
      </c>
      <c r="B15" s="144">
        <v>14778</v>
      </c>
      <c r="C15" s="341">
        <v>14778</v>
      </c>
      <c r="D15" s="142"/>
      <c r="E15" s="206"/>
    </row>
    <row r="16" spans="1:5" s="143" customFormat="1" x14ac:dyDescent="0.2">
      <c r="A16" s="168" t="s">
        <v>142</v>
      </c>
      <c r="B16" s="144">
        <v>0</v>
      </c>
      <c r="C16" s="142">
        <v>5528</v>
      </c>
      <c r="D16" s="213"/>
      <c r="E16" s="206"/>
    </row>
    <row r="17" spans="1:5" x14ac:dyDescent="0.2">
      <c r="A17" s="169"/>
      <c r="B17" s="244"/>
      <c r="C17" s="42"/>
      <c r="D17" s="214"/>
      <c r="E17" s="170"/>
    </row>
    <row r="18" spans="1:5" s="145" customFormat="1" x14ac:dyDescent="0.2">
      <c r="A18" s="171" t="s">
        <v>118</v>
      </c>
      <c r="B18" s="261">
        <f>B19+B29</f>
        <v>10143</v>
      </c>
      <c r="C18" s="144">
        <f>C19+C29</f>
        <v>10143</v>
      </c>
      <c r="D18" s="215"/>
      <c r="E18" s="206"/>
    </row>
    <row r="19" spans="1:5" s="36" customFormat="1" x14ac:dyDescent="0.2">
      <c r="A19" s="26" t="s">
        <v>170</v>
      </c>
      <c r="B19" s="241">
        <f>SUM(B20:B28)</f>
        <v>9683</v>
      </c>
      <c r="C19" s="27">
        <v>9683</v>
      </c>
      <c r="D19" s="93"/>
      <c r="E19" s="167"/>
    </row>
    <row r="20" spans="1:5" x14ac:dyDescent="0.2">
      <c r="A20" s="25" t="s">
        <v>115</v>
      </c>
      <c r="B20" s="240">
        <v>87</v>
      </c>
      <c r="C20" s="16">
        <v>87</v>
      </c>
      <c r="D20" s="211"/>
      <c r="E20" s="167"/>
    </row>
    <row r="21" spans="1:5" x14ac:dyDescent="0.2">
      <c r="A21" s="25" t="s">
        <v>138</v>
      </c>
      <c r="B21" s="240">
        <v>30</v>
      </c>
      <c r="C21" s="16">
        <v>30</v>
      </c>
      <c r="D21" s="211"/>
      <c r="E21" s="167"/>
    </row>
    <row r="22" spans="1:5" x14ac:dyDescent="0.2">
      <c r="A22" s="25" t="s">
        <v>221</v>
      </c>
      <c r="B22" s="240">
        <v>150</v>
      </c>
      <c r="C22" s="16">
        <v>150</v>
      </c>
      <c r="D22" s="211"/>
      <c r="E22" s="167"/>
    </row>
    <row r="23" spans="1:5" x14ac:dyDescent="0.2">
      <c r="A23" s="25" t="s">
        <v>220</v>
      </c>
      <c r="B23" s="240">
        <v>4482</v>
      </c>
      <c r="C23" s="16">
        <v>4482</v>
      </c>
      <c r="D23" s="211"/>
      <c r="E23" s="167"/>
    </row>
    <row r="24" spans="1:5" x14ac:dyDescent="0.2">
      <c r="A24" s="25" t="s">
        <v>104</v>
      </c>
      <c r="B24" s="240">
        <v>4759</v>
      </c>
      <c r="C24" s="16">
        <v>4759</v>
      </c>
      <c r="D24" s="211"/>
      <c r="E24" s="167"/>
    </row>
    <row r="25" spans="1:5" x14ac:dyDescent="0.2">
      <c r="A25" s="25" t="s">
        <v>105</v>
      </c>
      <c r="B25" s="176">
        <v>100</v>
      </c>
      <c r="C25" s="16">
        <v>100</v>
      </c>
      <c r="D25" s="211"/>
      <c r="E25" s="167"/>
    </row>
    <row r="26" spans="1:5" x14ac:dyDescent="0.2">
      <c r="A26" s="25" t="s">
        <v>237</v>
      </c>
      <c r="B26" s="176">
        <v>20</v>
      </c>
      <c r="C26" s="16">
        <v>20</v>
      </c>
      <c r="D26" s="211"/>
      <c r="E26" s="167"/>
    </row>
    <row r="27" spans="1:5" x14ac:dyDescent="0.2">
      <c r="A27" s="25" t="s">
        <v>145</v>
      </c>
      <c r="B27" s="176">
        <v>10</v>
      </c>
      <c r="C27" s="16">
        <v>10</v>
      </c>
      <c r="D27" s="211"/>
      <c r="E27" s="167"/>
    </row>
    <row r="28" spans="1:5" x14ac:dyDescent="0.2">
      <c r="A28" s="25" t="s">
        <v>144</v>
      </c>
      <c r="B28" s="176">
        <v>45</v>
      </c>
      <c r="C28" s="16">
        <v>45</v>
      </c>
      <c r="D28" s="211"/>
      <c r="E28" s="167"/>
    </row>
    <row r="29" spans="1:5" s="36" customFormat="1" x14ac:dyDescent="0.2">
      <c r="A29" s="26" t="s">
        <v>171</v>
      </c>
      <c r="B29" s="113">
        <v>460</v>
      </c>
      <c r="C29" s="27">
        <v>460</v>
      </c>
      <c r="D29" s="216"/>
      <c r="E29" s="167"/>
    </row>
    <row r="30" spans="1:5" s="36" customFormat="1" x14ac:dyDescent="0.2">
      <c r="A30" s="172"/>
      <c r="B30" s="244"/>
      <c r="C30" s="44"/>
      <c r="D30" s="217"/>
      <c r="E30" s="167"/>
    </row>
    <row r="31" spans="1:5" s="143" customFormat="1" x14ac:dyDescent="0.2">
      <c r="A31" s="171" t="s">
        <v>177</v>
      </c>
      <c r="B31" s="261">
        <f>B32</f>
        <v>200</v>
      </c>
      <c r="C31" s="144">
        <f>C32</f>
        <v>200</v>
      </c>
      <c r="D31" s="215"/>
      <c r="E31" s="173"/>
    </row>
    <row r="32" spans="1:5" x14ac:dyDescent="0.2">
      <c r="A32" s="287" t="s">
        <v>238</v>
      </c>
      <c r="B32" s="240">
        <v>200</v>
      </c>
      <c r="C32" s="176">
        <v>200</v>
      </c>
      <c r="D32" s="211"/>
      <c r="E32" s="167"/>
    </row>
    <row r="33" spans="1:5" x14ac:dyDescent="0.2">
      <c r="A33" s="161"/>
      <c r="B33" s="284"/>
      <c r="C33" s="43"/>
      <c r="D33" s="212"/>
      <c r="E33" s="167"/>
    </row>
    <row r="34" spans="1:5" s="349" customFormat="1" x14ac:dyDescent="0.2">
      <c r="A34" s="350" t="s">
        <v>244</v>
      </c>
      <c r="B34" s="346">
        <v>0</v>
      </c>
      <c r="C34" s="346">
        <v>200</v>
      </c>
      <c r="D34" s="347"/>
      <c r="E34" s="348"/>
    </row>
    <row r="35" spans="1:5" x14ac:dyDescent="0.2">
      <c r="A35" s="161"/>
      <c r="B35" s="284"/>
      <c r="C35" s="43"/>
      <c r="D35" s="227"/>
      <c r="E35" s="167"/>
    </row>
    <row r="36" spans="1:5" s="143" customFormat="1" x14ac:dyDescent="0.2">
      <c r="A36" s="168" t="s">
        <v>24</v>
      </c>
      <c r="B36" s="261">
        <f>B37+B41</f>
        <v>16503</v>
      </c>
      <c r="C36" s="142">
        <f>SUM(C37+C41)</f>
        <v>14753</v>
      </c>
      <c r="D36" s="213"/>
      <c r="E36" s="173"/>
    </row>
    <row r="37" spans="1:5" x14ac:dyDescent="0.2">
      <c r="A37" s="86" t="s">
        <v>172</v>
      </c>
      <c r="B37" s="253">
        <f>B38+B39</f>
        <v>15855</v>
      </c>
      <c r="C37" s="27">
        <f>C38+C39</f>
        <v>14105</v>
      </c>
      <c r="D37" s="218"/>
      <c r="E37" s="207"/>
    </row>
    <row r="38" spans="1:5" x14ac:dyDescent="0.2">
      <c r="A38" s="174" t="s">
        <v>10</v>
      </c>
      <c r="B38" s="81">
        <v>14415</v>
      </c>
      <c r="C38" s="37">
        <v>12665</v>
      </c>
      <c r="D38" s="230"/>
      <c r="E38" s="167"/>
    </row>
    <row r="39" spans="1:5" x14ac:dyDescent="0.2">
      <c r="A39" s="174" t="s">
        <v>225</v>
      </c>
      <c r="B39" s="258">
        <v>1440</v>
      </c>
      <c r="C39" s="37">
        <v>1440</v>
      </c>
      <c r="D39" s="259"/>
      <c r="E39" s="167"/>
    </row>
    <row r="40" spans="1:5" x14ac:dyDescent="0.2">
      <c r="A40" s="174"/>
      <c r="B40" s="245"/>
      <c r="C40" s="37"/>
      <c r="D40" s="259"/>
      <c r="E40" s="167"/>
    </row>
    <row r="41" spans="1:5" x14ac:dyDescent="0.2">
      <c r="A41" s="86" t="s">
        <v>173</v>
      </c>
      <c r="B41" s="253">
        <f>B42</f>
        <v>648</v>
      </c>
      <c r="C41" s="253">
        <v>648</v>
      </c>
      <c r="D41" s="218"/>
      <c r="E41" s="167"/>
    </row>
    <row r="42" spans="1:5" x14ac:dyDescent="0.2">
      <c r="A42" s="174" t="s">
        <v>239</v>
      </c>
      <c r="B42" s="258">
        <v>648</v>
      </c>
      <c r="C42" s="9">
        <v>648</v>
      </c>
      <c r="D42" s="218"/>
      <c r="E42" s="167"/>
    </row>
    <row r="43" spans="1:5" x14ac:dyDescent="0.2">
      <c r="A43" s="175"/>
      <c r="B43" s="284"/>
      <c r="C43" s="39"/>
      <c r="D43" s="47"/>
      <c r="E43" s="167"/>
    </row>
    <row r="44" spans="1:5" s="143" customFormat="1" x14ac:dyDescent="0.2">
      <c r="A44" s="168" t="s">
        <v>96</v>
      </c>
      <c r="B44" s="261">
        <v>995</v>
      </c>
      <c r="C44" s="142">
        <v>995</v>
      </c>
      <c r="D44" s="213"/>
      <c r="E44" s="173"/>
    </row>
    <row r="45" spans="1:5" s="143" customFormat="1" x14ac:dyDescent="0.2">
      <c r="A45" s="358"/>
      <c r="B45" s="357"/>
      <c r="C45" s="359"/>
      <c r="D45" s="360"/>
      <c r="E45" s="173"/>
    </row>
    <row r="46" spans="1:5" s="143" customFormat="1" x14ac:dyDescent="0.2">
      <c r="A46" s="358" t="s">
        <v>246</v>
      </c>
      <c r="B46" s="357">
        <v>0</v>
      </c>
      <c r="C46" s="359">
        <v>160</v>
      </c>
      <c r="D46" s="360"/>
      <c r="E46" s="173"/>
    </row>
    <row r="47" spans="1:5" x14ac:dyDescent="0.2">
      <c r="A47" s="163"/>
      <c r="B47" s="246"/>
      <c r="C47" s="46"/>
      <c r="D47" s="202"/>
      <c r="E47" s="167"/>
    </row>
    <row r="48" spans="1:5" x14ac:dyDescent="0.2">
      <c r="A48" s="38" t="s">
        <v>224</v>
      </c>
      <c r="B48" s="263">
        <f>SUM(B31,B18,B14,B9,B15,B16,B44,B36)</f>
        <v>63072</v>
      </c>
      <c r="C48" s="11">
        <f>SUM(C31,C18,C14,C9,C15,C16,C44,C36,C34,C46)</f>
        <v>77015</v>
      </c>
      <c r="D48" s="200"/>
      <c r="E48" s="167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4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D29"/>
  <sheetViews>
    <sheetView view="pageBreakPreview" zoomScaleSheetLayoutView="100" workbookViewId="0">
      <selection activeCell="A4" sqref="A4:D4"/>
    </sheetView>
  </sheetViews>
  <sheetFormatPr defaultRowHeight="12.75" x14ac:dyDescent="0.2"/>
  <cols>
    <col min="1" max="1" width="51" customWidth="1"/>
    <col min="2" max="2" width="10.7109375" customWidth="1"/>
    <col min="3" max="3" width="12.85546875" customWidth="1"/>
    <col min="4" max="4" width="13.140625" customWidth="1"/>
  </cols>
  <sheetData>
    <row r="1" spans="1:4" x14ac:dyDescent="0.2">
      <c r="A1" s="399" t="s">
        <v>217</v>
      </c>
      <c r="B1" s="400"/>
      <c r="C1" s="400"/>
      <c r="D1" s="400"/>
    </row>
    <row r="2" spans="1:4" x14ac:dyDescent="0.2">
      <c r="A2" s="411" t="s">
        <v>179</v>
      </c>
      <c r="B2" s="395"/>
      <c r="C2" s="395"/>
      <c r="D2" s="395"/>
    </row>
    <row r="3" spans="1:4" x14ac:dyDescent="0.2">
      <c r="A3" s="419" t="s">
        <v>15</v>
      </c>
      <c r="B3" s="395"/>
      <c r="C3" s="395"/>
      <c r="D3" s="395"/>
    </row>
    <row r="4" spans="1:4" x14ac:dyDescent="0.2">
      <c r="A4" s="420" t="s">
        <v>294</v>
      </c>
      <c r="B4" s="421"/>
      <c r="C4" s="421"/>
      <c r="D4" s="421"/>
    </row>
    <row r="5" spans="1:4" x14ac:dyDescent="0.2">
      <c r="A5" s="77"/>
      <c r="B5" s="76"/>
      <c r="C5" s="76"/>
      <c r="D5" s="132" t="s">
        <v>100</v>
      </c>
    </row>
    <row r="6" spans="1:4" ht="13.5" thickBot="1" x14ac:dyDescent="0.25">
      <c r="A6" s="12"/>
      <c r="B6" s="13"/>
      <c r="C6" s="415" t="s">
        <v>119</v>
      </c>
      <c r="D6" s="416"/>
    </row>
    <row r="7" spans="1:4" ht="13.5" thickBot="1" x14ac:dyDescent="0.25">
      <c r="A7" s="17" t="s">
        <v>11</v>
      </c>
      <c r="B7" s="29" t="s">
        <v>17</v>
      </c>
      <c r="C7" s="30" t="s">
        <v>12</v>
      </c>
      <c r="D7" s="31" t="s">
        <v>5</v>
      </c>
    </row>
    <row r="8" spans="1:4" x14ac:dyDescent="0.2">
      <c r="A8" s="91" t="s">
        <v>85</v>
      </c>
      <c r="B8" s="338">
        <v>312</v>
      </c>
      <c r="C8" s="299">
        <v>312</v>
      </c>
      <c r="D8" s="300"/>
    </row>
    <row r="9" spans="1:4" x14ac:dyDescent="0.2">
      <c r="A9" s="55" t="s">
        <v>86</v>
      </c>
      <c r="B9" s="240">
        <v>562</v>
      </c>
      <c r="C9" s="110">
        <v>562</v>
      </c>
      <c r="D9" s="193"/>
    </row>
    <row r="10" spans="1:4" x14ac:dyDescent="0.2">
      <c r="A10" s="301" t="s">
        <v>174</v>
      </c>
      <c r="B10" s="240">
        <v>13904</v>
      </c>
      <c r="C10" s="176">
        <v>13904</v>
      </c>
      <c r="D10" s="195"/>
    </row>
    <row r="11" spans="1:4" x14ac:dyDescent="0.2">
      <c r="A11" s="297" t="s">
        <v>175</v>
      </c>
      <c r="B11" s="325">
        <v>456</v>
      </c>
      <c r="C11" s="122">
        <v>1656</v>
      </c>
      <c r="D11" s="298"/>
    </row>
    <row r="12" spans="1:4" x14ac:dyDescent="0.2">
      <c r="A12" s="219" t="s">
        <v>241</v>
      </c>
      <c r="B12" s="339">
        <v>192</v>
      </c>
      <c r="C12" s="119">
        <v>192</v>
      </c>
      <c r="D12" s="302"/>
    </row>
    <row r="13" spans="1:4" ht="13.5" thickBot="1" x14ac:dyDescent="0.25">
      <c r="A13" s="223" t="s">
        <v>282</v>
      </c>
      <c r="B13" s="390">
        <v>0</v>
      </c>
      <c r="C13" s="111">
        <v>4328</v>
      </c>
      <c r="D13" s="391"/>
    </row>
    <row r="14" spans="1:4" ht="13.5" thickBot="1" x14ac:dyDescent="0.25">
      <c r="A14" s="303" t="s">
        <v>293</v>
      </c>
      <c r="B14" s="304">
        <f>B8+B9+B10+B11+B12</f>
        <v>15426</v>
      </c>
      <c r="C14" s="304">
        <f>SUM(C8:C13)</f>
        <v>20954</v>
      </c>
      <c r="D14" s="304"/>
    </row>
    <row r="15" spans="1:4" x14ac:dyDescent="0.2">
      <c r="A15" s="220"/>
      <c r="B15" s="249"/>
      <c r="C15" s="120"/>
      <c r="D15" s="120"/>
    </row>
    <row r="16" spans="1:4" ht="13.5" thickBot="1" x14ac:dyDescent="0.25">
      <c r="A16" s="220"/>
      <c r="B16" s="249"/>
      <c r="C16" s="417" t="s">
        <v>119</v>
      </c>
      <c r="D16" s="418"/>
    </row>
    <row r="17" spans="1:4" ht="13.5" thickBot="1" x14ac:dyDescent="0.25">
      <c r="A17" s="18" t="s">
        <v>13</v>
      </c>
      <c r="B17" s="264" t="s">
        <v>17</v>
      </c>
      <c r="C17" s="135" t="s">
        <v>12</v>
      </c>
      <c r="D17" s="180" t="s">
        <v>5</v>
      </c>
    </row>
    <row r="18" spans="1:4" x14ac:dyDescent="0.2">
      <c r="A18" s="97" t="s">
        <v>139</v>
      </c>
      <c r="B18" s="302">
        <f>SUM(B19:B22)</f>
        <v>14778</v>
      </c>
      <c r="C18" s="121">
        <f>SUM(C19:C22)</f>
        <v>14778</v>
      </c>
      <c r="D18" s="121"/>
    </row>
    <row r="19" spans="1:4" x14ac:dyDescent="0.2">
      <c r="A19" s="222" t="s">
        <v>123</v>
      </c>
      <c r="B19" s="257">
        <v>562</v>
      </c>
      <c r="C19" s="124">
        <v>562</v>
      </c>
      <c r="D19" s="122"/>
    </row>
    <row r="20" spans="1:4" x14ac:dyDescent="0.2">
      <c r="A20" s="221" t="s">
        <v>19</v>
      </c>
      <c r="B20" s="257">
        <v>312</v>
      </c>
      <c r="C20" s="124">
        <v>312</v>
      </c>
      <c r="D20" s="125"/>
    </row>
    <row r="21" spans="1:4" x14ac:dyDescent="0.2">
      <c r="A21" s="223" t="s">
        <v>236</v>
      </c>
      <c r="B21" s="329">
        <v>13904</v>
      </c>
      <c r="C21" s="257">
        <v>13904</v>
      </c>
      <c r="D21" s="125"/>
    </row>
    <row r="22" spans="1:4" x14ac:dyDescent="0.2">
      <c r="A22" s="223"/>
      <c r="B22" s="229"/>
      <c r="C22" s="124"/>
      <c r="D22" s="125"/>
    </row>
    <row r="23" spans="1:4" x14ac:dyDescent="0.2">
      <c r="A23" s="288" t="s">
        <v>283</v>
      </c>
      <c r="B23" s="256">
        <v>0</v>
      </c>
      <c r="C23" s="121">
        <v>5528</v>
      </c>
      <c r="D23" s="121"/>
    </row>
    <row r="24" spans="1:4" x14ac:dyDescent="0.2">
      <c r="A24" s="97" t="s">
        <v>176</v>
      </c>
      <c r="B24" s="302">
        <f>B25</f>
        <v>648</v>
      </c>
      <c r="C24" s="121">
        <f>C25</f>
        <v>648</v>
      </c>
      <c r="D24" s="121"/>
    </row>
    <row r="25" spans="1:4" ht="13.5" thickBot="1" x14ac:dyDescent="0.25">
      <c r="A25" s="223" t="s">
        <v>240</v>
      </c>
      <c r="B25" s="328">
        <v>648</v>
      </c>
      <c r="C25" s="122">
        <v>648</v>
      </c>
      <c r="D25" s="123"/>
    </row>
    <row r="26" spans="1:4" ht="13.5" thickBot="1" x14ac:dyDescent="0.25">
      <c r="A26" s="267" t="s">
        <v>178</v>
      </c>
      <c r="B26" s="268">
        <f>SUM(B18+B23+B24)</f>
        <v>15426</v>
      </c>
      <c r="C26" s="268">
        <f>SUM(C18+C23+C24)</f>
        <v>20954</v>
      </c>
      <c r="D26" s="268"/>
    </row>
    <row r="27" spans="1:4" x14ac:dyDescent="0.2">
      <c r="A27" s="1"/>
      <c r="B27" s="2"/>
      <c r="C27" s="1"/>
      <c r="D27" s="1"/>
    </row>
    <row r="28" spans="1:4" x14ac:dyDescent="0.2">
      <c r="A28" s="1"/>
      <c r="B28" s="2"/>
      <c r="C28" s="1"/>
      <c r="D28" s="1"/>
    </row>
    <row r="29" spans="1:4" x14ac:dyDescent="0.2">
      <c r="A29" s="1"/>
      <c r="B29" s="2"/>
      <c r="C29" s="1"/>
      <c r="D29" s="1"/>
    </row>
  </sheetData>
  <mergeCells count="6">
    <mergeCell ref="A1:D1"/>
    <mergeCell ref="C6:D6"/>
    <mergeCell ref="C16:D16"/>
    <mergeCell ref="A2:D2"/>
    <mergeCell ref="A3:D3"/>
    <mergeCell ref="A4:D4"/>
  </mergeCells>
  <phoneticPr fontId="5" type="noConversion"/>
  <pageMargins left="0.75" right="0.75" top="1" bottom="1" header="0.5" footer="0.5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37"/>
  <sheetViews>
    <sheetView view="pageBreakPreview" zoomScaleSheetLayoutView="100" workbookViewId="0">
      <selection activeCell="A4" sqref="A4:D4"/>
    </sheetView>
  </sheetViews>
  <sheetFormatPr defaultRowHeight="12.75" x14ac:dyDescent="0.2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 x14ac:dyDescent="0.2">
      <c r="A1" s="399" t="s">
        <v>217</v>
      </c>
      <c r="B1" s="400"/>
      <c r="C1" s="400"/>
      <c r="D1" s="400"/>
    </row>
    <row r="2" spans="1:4" x14ac:dyDescent="0.2">
      <c r="A2" s="411" t="s">
        <v>179</v>
      </c>
      <c r="B2" s="395"/>
      <c r="C2" s="395"/>
      <c r="D2" s="395"/>
    </row>
    <row r="3" spans="1:4" x14ac:dyDescent="0.2">
      <c r="A3" s="419" t="s">
        <v>87</v>
      </c>
      <c r="B3" s="395"/>
      <c r="C3" s="395"/>
      <c r="D3" s="395"/>
    </row>
    <row r="4" spans="1:4" x14ac:dyDescent="0.2">
      <c r="A4" s="420" t="s">
        <v>298</v>
      </c>
      <c r="B4" s="421"/>
      <c r="C4" s="421"/>
      <c r="D4" s="421"/>
    </row>
    <row r="5" spans="1:4" x14ac:dyDescent="0.2">
      <c r="A5" s="77"/>
      <c r="B5" s="76"/>
      <c r="C5" s="255"/>
      <c r="D5" s="132" t="s">
        <v>84</v>
      </c>
    </row>
    <row r="6" spans="1:4" ht="13.5" thickBot="1" x14ac:dyDescent="0.25">
      <c r="A6" s="12"/>
      <c r="B6" s="13"/>
      <c r="C6" s="415" t="s">
        <v>110</v>
      </c>
      <c r="D6" s="416"/>
    </row>
    <row r="7" spans="1:4" ht="13.5" thickBot="1" x14ac:dyDescent="0.25">
      <c r="A7" s="17" t="s">
        <v>111</v>
      </c>
      <c r="B7" s="29" t="s">
        <v>17</v>
      </c>
      <c r="C7" s="30" t="s">
        <v>12</v>
      </c>
      <c r="D7" s="31" t="s">
        <v>5</v>
      </c>
    </row>
    <row r="8" spans="1:4" x14ac:dyDescent="0.2">
      <c r="A8" s="91" t="s">
        <v>88</v>
      </c>
      <c r="B8" s="331">
        <v>24876</v>
      </c>
      <c r="C8" s="238">
        <v>24876</v>
      </c>
      <c r="D8" s="92"/>
    </row>
    <row r="9" spans="1:4" x14ac:dyDescent="0.2">
      <c r="A9" s="55" t="s">
        <v>89</v>
      </c>
      <c r="B9" s="81">
        <v>2445</v>
      </c>
      <c r="C9" s="232">
        <v>12060</v>
      </c>
      <c r="D9" s="88"/>
    </row>
    <row r="10" spans="1:4" x14ac:dyDescent="0.2">
      <c r="A10" s="55" t="s">
        <v>121</v>
      </c>
      <c r="B10" s="176">
        <v>4799</v>
      </c>
      <c r="C10" s="239">
        <v>3599</v>
      </c>
      <c r="D10" s="93"/>
    </row>
    <row r="11" spans="1:4" x14ac:dyDescent="0.2">
      <c r="A11" s="84" t="s">
        <v>122</v>
      </c>
      <c r="B11" s="81">
        <v>1505</v>
      </c>
      <c r="C11" s="232">
        <v>1505</v>
      </c>
      <c r="D11" s="93"/>
    </row>
    <row r="12" spans="1:4" x14ac:dyDescent="0.2">
      <c r="A12" s="84" t="s">
        <v>189</v>
      </c>
      <c r="B12" s="81">
        <f>SUM(B13:B14)</f>
        <v>14021</v>
      </c>
      <c r="C12" s="233">
        <v>14021</v>
      </c>
      <c r="D12" s="93"/>
    </row>
    <row r="13" spans="1:4" x14ac:dyDescent="0.2">
      <c r="A13" s="84" t="s">
        <v>90</v>
      </c>
      <c r="B13" s="81">
        <v>0</v>
      </c>
      <c r="C13" s="232">
        <v>0</v>
      </c>
      <c r="D13" s="88"/>
    </row>
    <row r="14" spans="1:4" ht="13.5" thickBot="1" x14ac:dyDescent="0.25">
      <c r="A14" s="219" t="s">
        <v>91</v>
      </c>
      <c r="B14" s="327">
        <v>14021</v>
      </c>
      <c r="C14" s="305">
        <v>14021</v>
      </c>
      <c r="D14" s="306"/>
    </row>
    <row r="15" spans="1:4" ht="13.5" thickBot="1" x14ac:dyDescent="0.25">
      <c r="A15" s="267" t="s">
        <v>292</v>
      </c>
      <c r="B15" s="269">
        <f>B8+B9+B10+B11+B12</f>
        <v>47646</v>
      </c>
      <c r="C15" s="269">
        <f>C8+C9+C10+C11+C12</f>
        <v>56061</v>
      </c>
      <c r="D15" s="268">
        <f>D8+D9+D10+D11+D12</f>
        <v>0</v>
      </c>
    </row>
    <row r="16" spans="1:4" x14ac:dyDescent="0.2">
      <c r="A16" s="12"/>
      <c r="B16" s="250"/>
      <c r="C16" s="12"/>
      <c r="D16" s="12"/>
    </row>
    <row r="17" spans="1:4" ht="13.5" thickBot="1" x14ac:dyDescent="0.25">
      <c r="A17" s="12"/>
      <c r="B17" s="250"/>
      <c r="C17" s="422" t="s">
        <v>109</v>
      </c>
      <c r="D17" s="416"/>
    </row>
    <row r="18" spans="1:4" ht="13.5" thickBot="1" x14ac:dyDescent="0.25">
      <c r="A18" s="18" t="s">
        <v>128</v>
      </c>
      <c r="B18" s="336" t="s">
        <v>17</v>
      </c>
      <c r="C18" s="178" t="s">
        <v>12</v>
      </c>
      <c r="D18" s="179" t="s">
        <v>5</v>
      </c>
    </row>
    <row r="19" spans="1:4" x14ac:dyDescent="0.2">
      <c r="A19" s="34" t="s">
        <v>57</v>
      </c>
      <c r="B19" s="32">
        <f>SUM(B20:B22)</f>
        <v>19453</v>
      </c>
      <c r="C19" s="231">
        <f>C20+C21+C22</f>
        <v>29258</v>
      </c>
      <c r="D19" s="89">
        <f>D20+D21+D22</f>
        <v>0</v>
      </c>
    </row>
    <row r="20" spans="1:4" x14ac:dyDescent="0.2">
      <c r="A20" s="147" t="s">
        <v>92</v>
      </c>
      <c r="B20" s="81">
        <v>10503</v>
      </c>
      <c r="C20" s="232">
        <v>17380</v>
      </c>
      <c r="D20" s="83"/>
    </row>
    <row r="21" spans="1:4" x14ac:dyDescent="0.2">
      <c r="A21" s="148" t="s">
        <v>25</v>
      </c>
      <c r="B21" s="81">
        <v>1819</v>
      </c>
      <c r="C21" s="233">
        <v>2403</v>
      </c>
      <c r="D21" s="70"/>
    </row>
    <row r="22" spans="1:4" x14ac:dyDescent="0.2">
      <c r="A22" s="148" t="s">
        <v>93</v>
      </c>
      <c r="B22" s="81">
        <v>7131</v>
      </c>
      <c r="C22" s="232">
        <v>9475</v>
      </c>
      <c r="D22" s="83"/>
    </row>
    <row r="23" spans="1:4" x14ac:dyDescent="0.2">
      <c r="A23" s="85"/>
      <c r="B23" s="251"/>
      <c r="C23" s="234"/>
      <c r="D23" s="95"/>
    </row>
    <row r="24" spans="1:4" x14ac:dyDescent="0.2">
      <c r="A24" s="146" t="s">
        <v>94</v>
      </c>
      <c r="B24" s="253">
        <v>1000</v>
      </c>
      <c r="C24" s="235">
        <v>1000</v>
      </c>
      <c r="D24" s="70"/>
    </row>
    <row r="25" spans="1:4" x14ac:dyDescent="0.2">
      <c r="A25" s="146" t="s">
        <v>284</v>
      </c>
      <c r="B25" s="253">
        <v>0</v>
      </c>
      <c r="C25" s="235">
        <v>200</v>
      </c>
      <c r="D25" s="70"/>
    </row>
    <row r="26" spans="1:4" x14ac:dyDescent="0.2">
      <c r="A26" s="146" t="s">
        <v>285</v>
      </c>
      <c r="B26" s="253">
        <v>0</v>
      </c>
      <c r="C26" s="235">
        <v>160</v>
      </c>
      <c r="D26" s="70"/>
    </row>
    <row r="27" spans="1:4" x14ac:dyDescent="0.2">
      <c r="A27" s="182" t="s">
        <v>286</v>
      </c>
      <c r="B27" s="27">
        <v>0</v>
      </c>
      <c r="C27" s="235">
        <v>0</v>
      </c>
      <c r="D27" s="87"/>
    </row>
    <row r="28" spans="1:4" x14ac:dyDescent="0.2">
      <c r="A28" s="146" t="s">
        <v>287</v>
      </c>
      <c r="B28" s="27">
        <v>10143</v>
      </c>
      <c r="C28" s="235">
        <v>10143</v>
      </c>
      <c r="D28" s="70"/>
    </row>
    <row r="29" spans="1:4" x14ac:dyDescent="0.2">
      <c r="A29" s="146" t="s">
        <v>288</v>
      </c>
      <c r="B29" s="253">
        <v>200</v>
      </c>
      <c r="C29" s="235">
        <v>200</v>
      </c>
      <c r="D29" s="88"/>
    </row>
    <row r="30" spans="1:4" x14ac:dyDescent="0.2">
      <c r="A30" s="222" t="s">
        <v>289</v>
      </c>
      <c r="B30" s="332">
        <v>995</v>
      </c>
      <c r="C30" s="236">
        <v>995</v>
      </c>
      <c r="D30" s="89"/>
    </row>
    <row r="31" spans="1:4" x14ac:dyDescent="0.2">
      <c r="A31" s="97" t="s">
        <v>290</v>
      </c>
      <c r="B31" s="330">
        <v>15855</v>
      </c>
      <c r="C31" s="237">
        <v>14105</v>
      </c>
      <c r="D31" s="82"/>
    </row>
    <row r="32" spans="1:4" x14ac:dyDescent="0.2">
      <c r="A32" s="90" t="s">
        <v>14</v>
      </c>
      <c r="B32" s="81">
        <v>15855</v>
      </c>
      <c r="C32" s="232">
        <v>14105</v>
      </c>
      <c r="D32" s="94"/>
    </row>
    <row r="33" spans="1:4" ht="13.5" thickBot="1" x14ac:dyDescent="0.25">
      <c r="A33" s="307" t="s">
        <v>188</v>
      </c>
      <c r="B33" s="392">
        <v>0</v>
      </c>
      <c r="C33" s="305">
        <v>0</v>
      </c>
      <c r="D33" s="308"/>
    </row>
    <row r="34" spans="1:4" ht="13.5" thickBot="1" x14ac:dyDescent="0.25">
      <c r="A34" s="309" t="s">
        <v>291</v>
      </c>
      <c r="B34" s="326">
        <f>SUM(B19+B24+B27+B28+B29+B30+B31)</f>
        <v>47646</v>
      </c>
      <c r="C34" s="310">
        <f>SUM(C19+C24+C27+C28+C29+C30+C31+C26+C25)</f>
        <v>56061</v>
      </c>
      <c r="D34" s="311"/>
    </row>
    <row r="35" spans="1:4" x14ac:dyDescent="0.2">
      <c r="A35" s="1"/>
      <c r="B35" s="2"/>
      <c r="C35" s="1"/>
      <c r="D35" s="1"/>
    </row>
    <row r="36" spans="1:4" x14ac:dyDescent="0.2">
      <c r="A36" s="1"/>
      <c r="B36" s="2"/>
      <c r="C36" s="1"/>
      <c r="D36" s="1"/>
    </row>
    <row r="37" spans="1:4" x14ac:dyDescent="0.2">
      <c r="A37" s="1"/>
      <c r="B37" s="2"/>
      <c r="C37" s="1"/>
      <c r="D37" s="1"/>
    </row>
  </sheetData>
  <mergeCells count="6">
    <mergeCell ref="C17:D17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FD67-8A78-4C5A-8C1F-751096292DE9}">
  <sheetPr>
    <tabColor rgb="FF00B0F0"/>
  </sheetPr>
  <dimension ref="A1:E23"/>
  <sheetViews>
    <sheetView workbookViewId="0">
      <selection activeCell="A4" sqref="A4:D4"/>
    </sheetView>
  </sheetViews>
  <sheetFormatPr defaultRowHeight="12.75" x14ac:dyDescent="0.2"/>
  <cols>
    <col min="1" max="1" width="52.42578125" customWidth="1"/>
    <col min="2" max="2" width="14.140625" customWidth="1"/>
    <col min="3" max="3" width="15.85546875" customWidth="1"/>
  </cols>
  <sheetData>
    <row r="1" spans="1:5" x14ac:dyDescent="0.2">
      <c r="A1" s="399" t="s">
        <v>266</v>
      </c>
      <c r="B1" s="400"/>
      <c r="C1" s="400"/>
      <c r="D1" s="400"/>
    </row>
    <row r="2" spans="1:5" x14ac:dyDescent="0.2">
      <c r="A2" s="411" t="s">
        <v>267</v>
      </c>
      <c r="B2" s="395"/>
      <c r="C2" s="395"/>
      <c r="D2" s="395"/>
    </row>
    <row r="3" spans="1:5" x14ac:dyDescent="0.2">
      <c r="A3" s="419"/>
      <c r="B3" s="395"/>
      <c r="C3" s="395"/>
      <c r="D3" s="395"/>
    </row>
    <row r="4" spans="1:5" x14ac:dyDescent="0.2">
      <c r="A4" s="420" t="s">
        <v>299</v>
      </c>
      <c r="B4" s="421"/>
      <c r="C4" s="421"/>
      <c r="D4" s="421"/>
    </row>
    <row r="6" spans="1:5" x14ac:dyDescent="0.2">
      <c r="A6" s="419" t="s">
        <v>268</v>
      </c>
      <c r="B6" s="419"/>
      <c r="C6" s="419"/>
      <c r="D6" s="419"/>
      <c r="E6" s="419"/>
    </row>
    <row r="7" spans="1:5" x14ac:dyDescent="0.2">
      <c r="A7" s="1"/>
      <c r="B7" s="2"/>
      <c r="C7" s="351"/>
      <c r="D7" s="414" t="s">
        <v>269</v>
      </c>
      <c r="E7" s="414"/>
    </row>
    <row r="8" spans="1:5" ht="13.5" thickBot="1" x14ac:dyDescent="0.25">
      <c r="A8" s="1"/>
      <c r="B8" s="2"/>
      <c r="C8" s="351"/>
      <c r="D8" s="414" t="s">
        <v>110</v>
      </c>
      <c r="E8" s="414"/>
    </row>
    <row r="9" spans="1:5" ht="13.5" thickBot="1" x14ac:dyDescent="0.25">
      <c r="A9" s="423" t="s">
        <v>268</v>
      </c>
      <c r="B9" s="424"/>
      <c r="C9" s="424"/>
      <c r="D9" s="424"/>
      <c r="E9" s="425"/>
    </row>
    <row r="10" spans="1:5" x14ac:dyDescent="0.2">
      <c r="A10" s="361" t="s">
        <v>7</v>
      </c>
      <c r="B10" s="362" t="s">
        <v>4</v>
      </c>
      <c r="C10" s="363"/>
      <c r="D10" s="364" t="s">
        <v>5</v>
      </c>
      <c r="E10" s="365" t="s">
        <v>248</v>
      </c>
    </row>
    <row r="11" spans="1:5" ht="13.5" thickBot="1" x14ac:dyDescent="0.25">
      <c r="A11" s="366"/>
      <c r="B11" s="367" t="s">
        <v>16</v>
      </c>
      <c r="C11" s="368" t="s">
        <v>6</v>
      </c>
      <c r="D11" s="369"/>
      <c r="E11" s="370" t="s">
        <v>249</v>
      </c>
    </row>
    <row r="12" spans="1:5" x14ac:dyDescent="0.2">
      <c r="A12" s="383" t="s">
        <v>270</v>
      </c>
      <c r="B12" s="384">
        <f>SUM(B13:B18)</f>
        <v>10503</v>
      </c>
      <c r="C12" s="385">
        <f>SUM(C13:C18)</f>
        <v>17380</v>
      </c>
      <c r="D12" s="386"/>
      <c r="E12" s="387"/>
    </row>
    <row r="13" spans="1:5" x14ac:dyDescent="0.2">
      <c r="A13" s="25" t="s">
        <v>271</v>
      </c>
      <c r="B13" s="9">
        <v>6328</v>
      </c>
      <c r="C13" s="9">
        <v>13005</v>
      </c>
      <c r="D13" s="16"/>
      <c r="E13" s="371">
        <f>D13/C13</f>
        <v>0</v>
      </c>
    </row>
    <row r="14" spans="1:5" x14ac:dyDescent="0.2">
      <c r="A14" s="25" t="s">
        <v>272</v>
      </c>
      <c r="B14" s="9">
        <v>284</v>
      </c>
      <c r="C14" s="9">
        <v>284</v>
      </c>
      <c r="D14" s="16"/>
      <c r="E14" s="371">
        <f>D14/C14</f>
        <v>0</v>
      </c>
    </row>
    <row r="15" spans="1:5" x14ac:dyDescent="0.2">
      <c r="A15" s="25" t="s">
        <v>273</v>
      </c>
      <c r="B15" s="9">
        <v>150</v>
      </c>
      <c r="C15" s="9">
        <v>150</v>
      </c>
      <c r="D15" s="16"/>
      <c r="E15" s="371">
        <v>0</v>
      </c>
    </row>
    <row r="16" spans="1:5" ht="13.5" customHeight="1" x14ac:dyDescent="0.2">
      <c r="A16" s="56" t="s">
        <v>274</v>
      </c>
      <c r="B16" s="9">
        <v>0</v>
      </c>
      <c r="C16" s="9">
        <v>200</v>
      </c>
      <c r="D16" s="16"/>
      <c r="E16" s="371">
        <f t="shared" ref="E16:E21" si="0">D16/C16</f>
        <v>0</v>
      </c>
    </row>
    <row r="17" spans="1:5" x14ac:dyDescent="0.2">
      <c r="A17" s="25" t="s">
        <v>275</v>
      </c>
      <c r="B17" s="9">
        <v>3151</v>
      </c>
      <c r="C17" s="9">
        <v>3151</v>
      </c>
      <c r="D17" s="16"/>
      <c r="E17" s="371">
        <f t="shared" si="0"/>
        <v>0</v>
      </c>
    </row>
    <row r="18" spans="1:5" ht="27" customHeight="1" x14ac:dyDescent="0.2">
      <c r="A18" s="56" t="s">
        <v>276</v>
      </c>
      <c r="B18" s="9">
        <v>590</v>
      </c>
      <c r="C18" s="9">
        <v>590</v>
      </c>
      <c r="D18" s="16"/>
      <c r="E18" s="371">
        <f t="shared" si="0"/>
        <v>0</v>
      </c>
    </row>
    <row r="19" spans="1:5" x14ac:dyDescent="0.2">
      <c r="A19" s="334"/>
      <c r="B19" s="9"/>
      <c r="C19" s="9"/>
      <c r="D19" s="16"/>
      <c r="E19" s="371"/>
    </row>
    <row r="20" spans="1:5" ht="17.25" customHeight="1" x14ac:dyDescent="0.2">
      <c r="A20" s="388" t="s">
        <v>277</v>
      </c>
      <c r="B20" s="144">
        <v>1819</v>
      </c>
      <c r="C20" s="144">
        <v>2403</v>
      </c>
      <c r="D20" s="144"/>
      <c r="E20" s="389">
        <f t="shared" si="0"/>
        <v>0</v>
      </c>
    </row>
    <row r="21" spans="1:5" x14ac:dyDescent="0.2">
      <c r="A21" s="373" t="s">
        <v>20</v>
      </c>
      <c r="B21" s="9">
        <v>1819</v>
      </c>
      <c r="C21" s="9">
        <v>2403</v>
      </c>
      <c r="D21" s="16"/>
      <c r="E21" s="371">
        <f t="shared" si="0"/>
        <v>0</v>
      </c>
    </row>
    <row r="22" spans="1:5" x14ac:dyDescent="0.2">
      <c r="A22" s="373"/>
      <c r="B22" s="9"/>
      <c r="C22" s="9"/>
      <c r="D22" s="16"/>
      <c r="E22" s="371"/>
    </row>
    <row r="23" spans="1:5" ht="17.25" customHeight="1" thickBot="1" x14ac:dyDescent="0.25">
      <c r="A23" s="379" t="s">
        <v>278</v>
      </c>
      <c r="B23" s="380">
        <f>SUM(B12,B20)</f>
        <v>12322</v>
      </c>
      <c r="C23" s="380">
        <f>SUM(C12+C20)</f>
        <v>19783</v>
      </c>
      <c r="D23" s="381">
        <v>0</v>
      </c>
      <c r="E23" s="382">
        <f>D23/C23</f>
        <v>0</v>
      </c>
    </row>
  </sheetData>
  <mergeCells count="8">
    <mergeCell ref="A9:E9"/>
    <mergeCell ref="A1:D1"/>
    <mergeCell ref="A2:D2"/>
    <mergeCell ref="A3:D3"/>
    <mergeCell ref="A4:D4"/>
    <mergeCell ref="A6:E6"/>
    <mergeCell ref="D7:E7"/>
    <mergeCell ref="D8:E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F9C2-2DAD-4C71-940B-B647F6B30182}">
  <sheetPr>
    <tabColor rgb="FF00B0F0"/>
  </sheetPr>
  <dimension ref="A1:E27"/>
  <sheetViews>
    <sheetView workbookViewId="0">
      <selection sqref="A1:XFD2"/>
    </sheetView>
  </sheetViews>
  <sheetFormatPr defaultRowHeight="12.75" x14ac:dyDescent="0.2"/>
  <cols>
    <col min="1" max="1" width="39" customWidth="1"/>
    <col min="2" max="2" width="15.85546875" customWidth="1"/>
    <col min="3" max="3" width="17" customWidth="1"/>
    <col min="4" max="4" width="18.7109375" customWidth="1"/>
  </cols>
  <sheetData>
    <row r="1" spans="1:5" x14ac:dyDescent="0.2">
      <c r="A1" s="399" t="s">
        <v>266</v>
      </c>
      <c r="B1" s="400"/>
      <c r="C1" s="400"/>
      <c r="D1" s="400"/>
    </row>
    <row r="2" spans="1:5" x14ac:dyDescent="0.2">
      <c r="A2" s="411" t="s">
        <v>267</v>
      </c>
      <c r="B2" s="395"/>
      <c r="C2" s="395"/>
      <c r="D2" s="395"/>
    </row>
    <row r="3" spans="1:5" x14ac:dyDescent="0.2">
      <c r="A3" s="419"/>
      <c r="B3" s="395"/>
      <c r="C3" s="395"/>
      <c r="D3" s="395"/>
    </row>
    <row r="4" spans="1:5" x14ac:dyDescent="0.2">
      <c r="A4" s="420" t="s">
        <v>300</v>
      </c>
      <c r="B4" s="421"/>
      <c r="C4" s="421"/>
      <c r="D4" s="421"/>
    </row>
    <row r="6" spans="1:5" x14ac:dyDescent="0.2">
      <c r="A6" s="419" t="s">
        <v>93</v>
      </c>
      <c r="B6" s="419"/>
      <c r="C6" s="419"/>
      <c r="D6" s="419"/>
      <c r="E6" s="419"/>
    </row>
    <row r="7" spans="1:5" x14ac:dyDescent="0.2">
      <c r="A7" s="1"/>
      <c r="B7" s="2"/>
      <c r="C7" s="351"/>
      <c r="D7" s="414" t="s">
        <v>279</v>
      </c>
      <c r="E7" s="414"/>
    </row>
    <row r="8" spans="1:5" ht="13.5" thickBot="1" x14ac:dyDescent="0.25">
      <c r="A8" s="1"/>
      <c r="B8" s="2"/>
      <c r="C8" s="351"/>
      <c r="D8" s="414" t="s">
        <v>110</v>
      </c>
      <c r="E8" s="414"/>
    </row>
    <row r="9" spans="1:5" ht="13.5" thickBot="1" x14ac:dyDescent="0.25">
      <c r="A9" s="423" t="s">
        <v>247</v>
      </c>
      <c r="B9" s="424"/>
      <c r="C9" s="424"/>
      <c r="D9" s="424"/>
      <c r="E9" s="425"/>
    </row>
    <row r="10" spans="1:5" x14ac:dyDescent="0.2">
      <c r="A10" s="361" t="s">
        <v>7</v>
      </c>
      <c r="B10" s="362" t="s">
        <v>4</v>
      </c>
      <c r="C10" s="363"/>
      <c r="D10" s="364" t="s">
        <v>5</v>
      </c>
      <c r="E10" s="365" t="s">
        <v>248</v>
      </c>
    </row>
    <row r="11" spans="1:5" ht="13.5" thickBot="1" x14ac:dyDescent="0.25">
      <c r="A11" s="366"/>
      <c r="B11" s="367" t="s">
        <v>16</v>
      </c>
      <c r="C11" s="368" t="s">
        <v>6</v>
      </c>
      <c r="D11" s="369"/>
      <c r="E11" s="370" t="s">
        <v>249</v>
      </c>
    </row>
    <row r="12" spans="1:5" x14ac:dyDescent="0.2">
      <c r="A12" s="25" t="s">
        <v>250</v>
      </c>
      <c r="B12" s="9">
        <v>50</v>
      </c>
      <c r="C12" s="9">
        <v>50</v>
      </c>
      <c r="D12" s="16"/>
      <c r="E12" s="371">
        <f>D12/C12</f>
        <v>0</v>
      </c>
    </row>
    <row r="13" spans="1:5" x14ac:dyDescent="0.2">
      <c r="A13" s="25" t="s">
        <v>251</v>
      </c>
      <c r="B13" s="9">
        <v>1561</v>
      </c>
      <c r="C13" s="9">
        <v>3289</v>
      </c>
      <c r="D13" s="16"/>
      <c r="E13" s="371">
        <f t="shared" ref="E13:E26" si="0">D13/C13</f>
        <v>0</v>
      </c>
    </row>
    <row r="14" spans="1:5" x14ac:dyDescent="0.2">
      <c r="A14" s="25" t="s">
        <v>252</v>
      </c>
      <c r="B14" s="9">
        <v>130</v>
      </c>
      <c r="C14" s="9">
        <v>130</v>
      </c>
      <c r="D14" s="16"/>
      <c r="E14" s="371">
        <f t="shared" si="0"/>
        <v>0</v>
      </c>
    </row>
    <row r="15" spans="1:5" x14ac:dyDescent="0.2">
      <c r="A15" s="25" t="s">
        <v>253</v>
      </c>
      <c r="B15" s="9">
        <v>128</v>
      </c>
      <c r="C15" s="9">
        <v>128</v>
      </c>
      <c r="D15" s="16"/>
      <c r="E15" s="371">
        <f t="shared" si="0"/>
        <v>0</v>
      </c>
    </row>
    <row r="16" spans="1:5" x14ac:dyDescent="0.2">
      <c r="A16" s="25" t="s">
        <v>254</v>
      </c>
      <c r="B16" s="9">
        <v>745</v>
      </c>
      <c r="C16" s="9">
        <v>745</v>
      </c>
      <c r="D16" s="16"/>
      <c r="E16" s="371">
        <f t="shared" si="0"/>
        <v>0</v>
      </c>
    </row>
    <row r="17" spans="1:5" x14ac:dyDescent="0.2">
      <c r="A17" s="334" t="s">
        <v>255</v>
      </c>
      <c r="B17" s="9">
        <v>670</v>
      </c>
      <c r="C17" s="9">
        <v>670</v>
      </c>
      <c r="D17" s="16"/>
      <c r="E17" s="371">
        <f t="shared" si="0"/>
        <v>0</v>
      </c>
    </row>
    <row r="18" spans="1:5" x14ac:dyDescent="0.2">
      <c r="A18" s="372" t="s">
        <v>256</v>
      </c>
      <c r="B18" s="9">
        <v>75</v>
      </c>
      <c r="C18" s="9">
        <v>75</v>
      </c>
      <c r="D18" s="16"/>
      <c r="E18" s="371">
        <f t="shared" si="0"/>
        <v>0</v>
      </c>
    </row>
    <row r="19" spans="1:5" x14ac:dyDescent="0.2">
      <c r="A19" s="373" t="s">
        <v>257</v>
      </c>
      <c r="B19" s="9">
        <v>270</v>
      </c>
      <c r="C19" s="9">
        <v>270</v>
      </c>
      <c r="D19" s="16"/>
      <c r="E19" s="371">
        <f t="shared" si="0"/>
        <v>0</v>
      </c>
    </row>
    <row r="20" spans="1:5" x14ac:dyDescent="0.2">
      <c r="A20" s="373" t="s">
        <v>258</v>
      </c>
      <c r="B20" s="9">
        <v>345</v>
      </c>
      <c r="C20" s="9">
        <v>495</v>
      </c>
      <c r="D20" s="16"/>
      <c r="E20" s="371">
        <f t="shared" si="0"/>
        <v>0</v>
      </c>
    </row>
    <row r="21" spans="1:5" x14ac:dyDescent="0.2">
      <c r="A21" s="373" t="s">
        <v>259</v>
      </c>
      <c r="B21" s="9">
        <v>300</v>
      </c>
      <c r="C21" s="9">
        <v>300</v>
      </c>
      <c r="D21" s="16"/>
      <c r="E21" s="371">
        <f t="shared" si="0"/>
        <v>0</v>
      </c>
    </row>
    <row r="22" spans="1:5" ht="24.75" customHeight="1" x14ac:dyDescent="0.2">
      <c r="A22" s="374" t="s">
        <v>260</v>
      </c>
      <c r="B22" s="9">
        <v>967</v>
      </c>
      <c r="C22" s="9">
        <v>967</v>
      </c>
      <c r="D22" s="16"/>
      <c r="E22" s="371">
        <f t="shared" si="0"/>
        <v>0</v>
      </c>
    </row>
    <row r="23" spans="1:5" x14ac:dyDescent="0.2">
      <c r="A23" s="373" t="s">
        <v>261</v>
      </c>
      <c r="B23" s="9">
        <v>1414</v>
      </c>
      <c r="C23" s="9">
        <v>1414</v>
      </c>
      <c r="D23" s="16"/>
      <c r="E23" s="371">
        <f t="shared" si="0"/>
        <v>0</v>
      </c>
    </row>
    <row r="24" spans="1:5" x14ac:dyDescent="0.2">
      <c r="A24" s="373" t="s">
        <v>262</v>
      </c>
      <c r="B24" s="9">
        <v>30</v>
      </c>
      <c r="C24" s="9">
        <v>30</v>
      </c>
      <c r="D24" s="16"/>
      <c r="E24" s="371">
        <f t="shared" si="0"/>
        <v>0</v>
      </c>
    </row>
    <row r="25" spans="1:5" ht="27" customHeight="1" x14ac:dyDescent="0.2">
      <c r="A25" s="374" t="s">
        <v>263</v>
      </c>
      <c r="B25" s="9">
        <v>1171</v>
      </c>
      <c r="C25" s="9">
        <v>1637</v>
      </c>
      <c r="D25" s="16"/>
      <c r="E25" s="371">
        <f t="shared" si="0"/>
        <v>0</v>
      </c>
    </row>
    <row r="26" spans="1:5" ht="13.5" thickBot="1" x14ac:dyDescent="0.25">
      <c r="A26" s="375" t="s">
        <v>264</v>
      </c>
      <c r="B26" s="376">
        <v>20</v>
      </c>
      <c r="C26" s="376">
        <v>20</v>
      </c>
      <c r="D26" s="377"/>
      <c r="E26" s="378">
        <f t="shared" si="0"/>
        <v>0</v>
      </c>
    </row>
    <row r="27" spans="1:5" ht="24" customHeight="1" thickBot="1" x14ac:dyDescent="0.25">
      <c r="A27" s="379" t="s">
        <v>265</v>
      </c>
      <c r="B27" s="380">
        <f>SUM(B12:B26)-745</f>
        <v>7131</v>
      </c>
      <c r="C27" s="380">
        <f>SUM(C12:C26)-745</f>
        <v>9475</v>
      </c>
      <c r="D27" s="381">
        <v>0</v>
      </c>
      <c r="E27" s="382">
        <f>D27/C27</f>
        <v>0</v>
      </c>
    </row>
  </sheetData>
  <mergeCells count="8">
    <mergeCell ref="A6:E6"/>
    <mergeCell ref="D7:E7"/>
    <mergeCell ref="D8:E8"/>
    <mergeCell ref="A9:E9"/>
    <mergeCell ref="A1:D1"/>
    <mergeCell ref="A2:D2"/>
    <mergeCell ref="A3:D3"/>
    <mergeCell ref="A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2:D23"/>
  <sheetViews>
    <sheetView workbookViewId="0">
      <selection activeCell="K25" sqref="K25"/>
    </sheetView>
  </sheetViews>
  <sheetFormatPr defaultRowHeight="12.75" x14ac:dyDescent="0.2"/>
  <cols>
    <col min="1" max="1" width="39.7109375" customWidth="1"/>
    <col min="2" max="2" width="15.42578125" customWidth="1"/>
    <col min="3" max="3" width="16.85546875" customWidth="1"/>
    <col min="4" max="4" width="11.5703125" customWidth="1"/>
  </cols>
  <sheetData>
    <row r="2" spans="1:4" x14ac:dyDescent="0.2">
      <c r="A2" s="399" t="s">
        <v>266</v>
      </c>
      <c r="B2" s="400"/>
      <c r="C2" s="400"/>
      <c r="D2" s="400"/>
    </row>
    <row r="3" spans="1:4" x14ac:dyDescent="0.2">
      <c r="A3" s="411" t="s">
        <v>267</v>
      </c>
      <c r="B3" s="395"/>
      <c r="C3" s="395"/>
      <c r="D3" s="395"/>
    </row>
    <row r="5" spans="1:4" x14ac:dyDescent="0.2">
      <c r="A5" s="419" t="s">
        <v>281</v>
      </c>
      <c r="B5" s="395"/>
      <c r="C5" s="395"/>
      <c r="D5" s="395"/>
    </row>
    <row r="6" spans="1:4" x14ac:dyDescent="0.2">
      <c r="A6" s="49"/>
      <c r="B6" s="49"/>
      <c r="C6" s="224"/>
      <c r="D6" s="49"/>
    </row>
    <row r="9" spans="1:4" x14ac:dyDescent="0.2">
      <c r="A9" s="396" t="s">
        <v>295</v>
      </c>
      <c r="B9" s="396"/>
      <c r="C9" s="396"/>
      <c r="D9" s="396"/>
    </row>
    <row r="10" spans="1:4" x14ac:dyDescent="0.2">
      <c r="D10" t="s">
        <v>280</v>
      </c>
    </row>
    <row r="11" spans="1:4" ht="13.5" thickBot="1" x14ac:dyDescent="0.25"/>
    <row r="12" spans="1:4" x14ac:dyDescent="0.2">
      <c r="A12" s="426" t="s">
        <v>124</v>
      </c>
      <c r="B12" s="429" t="s">
        <v>191</v>
      </c>
      <c r="C12" s="430"/>
      <c r="D12" s="431"/>
    </row>
    <row r="13" spans="1:4" ht="12.75" customHeight="1" x14ac:dyDescent="0.2">
      <c r="A13" s="427"/>
      <c r="B13" s="432"/>
      <c r="C13" s="433"/>
      <c r="D13" s="434"/>
    </row>
    <row r="14" spans="1:4" x14ac:dyDescent="0.2">
      <c r="A14" s="428"/>
      <c r="B14" s="177" t="s">
        <v>127</v>
      </c>
      <c r="C14" s="177" t="s">
        <v>95</v>
      </c>
      <c r="D14" s="177" t="s">
        <v>126</v>
      </c>
    </row>
    <row r="15" spans="1:4" x14ac:dyDescent="0.2">
      <c r="A15" s="182" t="s">
        <v>222</v>
      </c>
      <c r="B15" s="28"/>
      <c r="C15" s="28"/>
      <c r="D15" s="28"/>
    </row>
    <row r="16" spans="1:4" x14ac:dyDescent="0.2">
      <c r="A16" s="182" t="s">
        <v>97</v>
      </c>
      <c r="B16" s="270">
        <v>9</v>
      </c>
      <c r="C16" s="130"/>
      <c r="D16" s="15"/>
    </row>
    <row r="17" spans="1:4" x14ac:dyDescent="0.2">
      <c r="A17" s="182" t="s">
        <v>125</v>
      </c>
      <c r="B17" s="270">
        <v>5</v>
      </c>
      <c r="C17" s="130"/>
      <c r="D17" s="15"/>
    </row>
    <row r="18" spans="1:4" x14ac:dyDescent="0.2">
      <c r="A18" s="182" t="s">
        <v>99</v>
      </c>
      <c r="B18" s="270">
        <v>1</v>
      </c>
      <c r="C18" s="130"/>
      <c r="D18" s="15"/>
    </row>
    <row r="19" spans="1:4" x14ac:dyDescent="0.2">
      <c r="A19" s="182" t="s">
        <v>223</v>
      </c>
      <c r="B19" s="130">
        <v>1</v>
      </c>
      <c r="C19" s="130"/>
      <c r="D19" s="15"/>
    </row>
    <row r="20" spans="1:4" x14ac:dyDescent="0.2">
      <c r="A20" s="182" t="s">
        <v>190</v>
      </c>
      <c r="B20" s="130"/>
      <c r="C20" s="130">
        <v>1</v>
      </c>
      <c r="D20" s="15"/>
    </row>
    <row r="21" spans="1:4" ht="13.5" thickBot="1" x14ac:dyDescent="0.25">
      <c r="A21" s="183"/>
      <c r="B21" s="131"/>
      <c r="C21" s="131"/>
      <c r="D21" s="96"/>
    </row>
    <row r="22" spans="1:4" ht="13.5" thickBot="1" x14ac:dyDescent="0.25">
      <c r="A22" s="50" t="s">
        <v>112</v>
      </c>
      <c r="B22" s="184">
        <f>SUM(B16:B21)</f>
        <v>16</v>
      </c>
      <c r="C22" s="184">
        <f>SUM(C15:C21)</f>
        <v>1</v>
      </c>
      <c r="D22" s="184">
        <f>SUM(D16:D21)</f>
        <v>0</v>
      </c>
    </row>
    <row r="23" spans="1:4" x14ac:dyDescent="0.2">
      <c r="A23" s="51"/>
      <c r="B23" s="129"/>
      <c r="C23" s="129"/>
      <c r="D23" s="14"/>
    </row>
  </sheetData>
  <mergeCells count="6">
    <mergeCell ref="A5:D5"/>
    <mergeCell ref="A9:D9"/>
    <mergeCell ref="A12:A14"/>
    <mergeCell ref="B12:D13"/>
    <mergeCell ref="A2:D2"/>
    <mergeCell ref="A3:D3"/>
  </mergeCells>
  <phoneticPr fontId="5" type="noConversion"/>
  <pageMargins left="0.75" right="0.75" top="1" bottom="1" header="0.5" footer="0.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4</vt:i4>
      </vt:variant>
    </vt:vector>
  </HeadingPairs>
  <TitlesOfParts>
    <vt:vector size="16" baseType="lpstr">
      <vt:lpstr>1. COFOG</vt:lpstr>
      <vt:lpstr>2. Állami bev</vt:lpstr>
      <vt:lpstr>3. Bevételek</vt:lpstr>
      <vt:lpstr>4. Kiadások</vt:lpstr>
      <vt:lpstr>5. Fejlesztési</vt:lpstr>
      <vt:lpstr>6. Működési</vt:lpstr>
      <vt:lpstr>7. Személyi juttatások </vt:lpstr>
      <vt:lpstr>8. Dologi kiadások</vt:lpstr>
      <vt:lpstr>9. létszámkeret</vt:lpstr>
      <vt:lpstr>10. melléklet</vt:lpstr>
      <vt:lpstr>11. melléklet</vt:lpstr>
      <vt:lpstr>12. melléklet</vt:lpstr>
      <vt:lpstr>'1. COFOG'!Nyomtatási_terület</vt:lpstr>
      <vt:lpstr>'2. Állami bev'!Nyomtatási_terület</vt:lpstr>
      <vt:lpstr>'3. Bevételek'!Nyomtatási_terület</vt:lpstr>
      <vt:lpstr>'4. Kiadások'!Nyomtatási_terület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Zsófi</cp:lastModifiedBy>
  <cp:lastPrinted>2020-07-28T06:09:09Z</cp:lastPrinted>
  <dcterms:created xsi:type="dcterms:W3CDTF">2006-06-22T11:52:42Z</dcterms:created>
  <dcterms:modified xsi:type="dcterms:W3CDTF">2020-08-06T11:47:22Z</dcterms:modified>
</cp:coreProperties>
</file>