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25" tabRatio="599" activeTab="0"/>
  </bookViews>
  <sheets>
    <sheet name="1a függelék MÉRLEG Össz." sheetId="1" r:id="rId1"/>
    <sheet name="1b függelék MÉRLEG Önk" sheetId="2" r:id="rId2"/>
    <sheet name="1c függelé MÉRLEG Közös Hivatal" sheetId="3" r:id="rId3"/>
    <sheet name="1d függelék MÉRLEG Óvoda" sheetId="4" r:id="rId4"/>
    <sheet name="2 függelék TÖBB ÉVES" sheetId="5" r:id="rId5"/>
    <sheet name="3 függelék KÖZVETETT" sheetId="6" r:id="rId6"/>
    <sheet name="4 függelék GÖRDÜLŐ" sheetId="7" r:id="rId7"/>
    <sheet name="5 függelék PÉNZFORGALMI KIMUTAT" sheetId="8" r:id="rId8"/>
  </sheets>
  <externalReferences>
    <externalReference r:id="rId11"/>
    <externalReference r:id="rId12"/>
    <externalReference r:id="rId13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'1a függelék MÉRLEG Össz.'!$A$1:$J$154</definedName>
    <definedName name="_xlnm.Print_Area" localSheetId="1">'1b függelék MÉRLEG Önk'!$A$1:$F$154</definedName>
    <definedName name="_xlnm.Print_Area" localSheetId="3">'1d függelék MÉRLEG Óvoda'!$A$2:$F$153</definedName>
    <definedName name="_xlnm.Print_Area" localSheetId="4">'2 függelék TÖBB ÉVES'!$A$2:$K$32</definedName>
    <definedName name="_xlnm.Print_Area" localSheetId="5">'3 függelék KÖZVETETT'!$A$2:$E$46</definedName>
    <definedName name="_xlnm.Print_Area" localSheetId="6">'4 függelék GÖRDÜLŐ'!$A$2:$I$56</definedName>
    <definedName name="pr232" localSheetId="0">'1a függelék MÉRLEG Össz.'!#REF!</definedName>
    <definedName name="pr232" localSheetId="1">'1b függelék MÉRLEG Önk'!$A$17</definedName>
    <definedName name="pr232" localSheetId="3">'1d függelék MÉRLEG Óvoda'!$A$17</definedName>
    <definedName name="pr232" localSheetId="4">'2 függelék TÖBB ÉVES'!$A$17</definedName>
    <definedName name="pr232" localSheetId="5">'3 függelék KÖZVETETT'!$A$11</definedName>
    <definedName name="pr232" localSheetId="6">'4 függelék GÖRDÜLŐ'!#REF!</definedName>
    <definedName name="pr233" localSheetId="0">'1a függelék MÉRLEG Össz.'!#REF!</definedName>
    <definedName name="pr233" localSheetId="1">'1b függelék MÉRLEG Önk'!$A$18</definedName>
    <definedName name="pr233" localSheetId="3">'1d függelék MÉRLEG Óvoda'!$A$18</definedName>
    <definedName name="pr233" localSheetId="4">'2 függelék TÖBB ÉVES'!$A$18</definedName>
    <definedName name="pr233" localSheetId="5">'3 függelék KÖZVETETT'!$A$16</definedName>
    <definedName name="pr233" localSheetId="6">'4 függelék GÖRDÜLŐ'!#REF!</definedName>
    <definedName name="pr234" localSheetId="0">'1a függelék MÉRLEG Össz.'!#REF!</definedName>
    <definedName name="pr234" localSheetId="1">'1b függelék MÉRLEG Önk'!$A$19</definedName>
    <definedName name="pr234" localSheetId="3">'1d függelék MÉRLEG Óvoda'!$A$19</definedName>
    <definedName name="pr234" localSheetId="4">'2 függelék TÖBB ÉVES'!$A$19</definedName>
    <definedName name="pr234" localSheetId="5">'3 függelék KÖZVETETT'!$A$35</definedName>
    <definedName name="pr234" localSheetId="6">'4 függelék GÖRDÜLŐ'!#REF!</definedName>
    <definedName name="pr235" localSheetId="0">'1a függelék MÉRLEG Össz.'!#REF!</definedName>
    <definedName name="pr235" localSheetId="1">'1b függelék MÉRLEG Önk'!$A$20</definedName>
    <definedName name="pr235" localSheetId="3">'1d függelék MÉRLEG Óvoda'!$A$20</definedName>
    <definedName name="pr235" localSheetId="4">'2 függelék TÖBB ÉVES'!$A$20</definedName>
    <definedName name="pr235" localSheetId="5">'3 függelék KÖZVETETT'!$A$40</definedName>
    <definedName name="pr235" localSheetId="6">'4 függelék GÖRDÜLŐ'!#REF!</definedName>
    <definedName name="pr236" localSheetId="0">'1a függelék MÉRLEG Össz.'!#REF!</definedName>
    <definedName name="pr236" localSheetId="1">'1b függelék MÉRLEG Önk'!$A$21</definedName>
    <definedName name="pr236" localSheetId="3">'1d függelék MÉRLEG Óvoda'!$A$21</definedName>
    <definedName name="pr236" localSheetId="4">'2 függelék TÖBB ÉVES'!$A$21</definedName>
    <definedName name="pr236" localSheetId="5">'3 függelék KÖZVETETT'!$A$45</definedName>
    <definedName name="pr236" localSheetId="6">'4 függelék GÖRDÜLŐ'!#REF!</definedName>
    <definedName name="pr312" localSheetId="0">'1a függelék MÉRLEG Össz.'!#REF!</definedName>
    <definedName name="pr312" localSheetId="1">'1b függelék MÉRLEG Önk'!$A$8</definedName>
    <definedName name="pr312" localSheetId="3">'1d függelék MÉRLEG Óvoda'!$A$8</definedName>
    <definedName name="pr312" localSheetId="4">'2 függelék TÖBB ÉVES'!$A$8</definedName>
    <definedName name="pr312" localSheetId="5">'3 függelék KÖZVETETT'!#REF!</definedName>
    <definedName name="pr312" localSheetId="6">'4 függelék GÖRDÜLŐ'!#REF!</definedName>
    <definedName name="pr313" localSheetId="0">'1a függelék MÉRLEG Össz.'!#REF!</definedName>
    <definedName name="pr313" localSheetId="1">'1b függelék MÉRLEG Önk'!$A$9</definedName>
    <definedName name="pr313" localSheetId="3">'1d függelék MÉRLEG Óvoda'!$A$9</definedName>
    <definedName name="pr313" localSheetId="4">'2 függelék TÖBB ÉVES'!$A$3</definedName>
    <definedName name="pr313" localSheetId="5">'3 függelék KÖZVETETT'!#REF!</definedName>
    <definedName name="pr313" localSheetId="6">'4 függelék GÖRDÜLŐ'!#REF!</definedName>
    <definedName name="pr314" localSheetId="0">'1a függelék MÉRLEG Össz.'!#REF!</definedName>
    <definedName name="pr314" localSheetId="1">'1b függelék MÉRLEG Önk'!$A$10</definedName>
    <definedName name="pr314" localSheetId="3">'1d függelék MÉRLEG Óvoda'!$A$10</definedName>
    <definedName name="pr314" localSheetId="4">'2 függelék TÖBB ÉVES'!$A$10</definedName>
    <definedName name="pr314" localSheetId="5">'3 függelék KÖZVETETT'!$A$3</definedName>
    <definedName name="pr314" localSheetId="6">'4 függelék GÖRDÜLŐ'!#REF!</definedName>
    <definedName name="pr315" localSheetId="0">'1a függelék MÉRLEG Össz.'!#REF!</definedName>
    <definedName name="pr315" localSheetId="1">'1b függelék MÉRLEG Önk'!$A$11</definedName>
    <definedName name="pr315" localSheetId="3">'1d függelék MÉRLEG Óvoda'!$A$11</definedName>
    <definedName name="pr315" localSheetId="4">'2 függelék TÖBB ÉVES'!$A$11</definedName>
    <definedName name="pr315" localSheetId="5">'3 függelék KÖZVETETT'!#REF!</definedName>
    <definedName name="pr315" localSheetId="6">'4 függelék GÖRDÜLŐ'!#REF!</definedName>
  </definedNames>
  <calcPr fullCalcOnLoad="1" refMode="R1C1"/>
</workbook>
</file>

<file path=xl/sharedStrings.xml><?xml version="1.0" encoding="utf-8"?>
<sst xmlns="http://schemas.openxmlformats.org/spreadsheetml/2006/main" count="1166" uniqueCount="386">
  <si>
    <t>ÖNKORMÁNYZAT ÉS KÖLTSÉGVETÉSI SZERVEI ELŐIRÁNYZATA MINDÖSSZESEN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</si>
  <si>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</si>
  <si>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</si>
  <si>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</si>
  <si>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</si>
  <si>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</si>
  <si>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</si>
  <si>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</si>
  <si>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közvetett támogatás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</si>
  <si>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</si>
  <si>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</si>
  <si>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</si>
  <si>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</si>
  <si>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</si>
  <si>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</si>
  <si>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</si>
  <si>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</si>
  <si>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</si>
  <si>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</si>
  <si>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2014. évi eredeti ei.</t>
  </si>
  <si>
    <t>ÖNKORMÁNYZATI ELŐIRÁNYZATOK  (Nemleges)</t>
  </si>
  <si>
    <t>ÖNKORMÁNYZATI ELŐIRÁNYZATOK (Nemleges)</t>
  </si>
  <si>
    <t>2013. évi tény  (teljesítés)</t>
  </si>
  <si>
    <t>2014. évi módosított ei.</t>
  </si>
  <si>
    <t>2014. évi tény (teljesítés)</t>
  </si>
  <si>
    <t>ebből adóelengedés</t>
  </si>
  <si>
    <t>ebből adókedvezmény</t>
  </si>
  <si>
    <t>teljesített bevétel</t>
  </si>
  <si>
    <t>elvárt bevétel</t>
  </si>
  <si>
    <t>Rovat megnevezése</t>
  </si>
  <si>
    <t>Rovat-szám</t>
  </si>
  <si>
    <t>K11</t>
  </si>
  <si>
    <t>K12</t>
  </si>
  <si>
    <t>K1</t>
  </si>
  <si>
    <t>K2</t>
  </si>
  <si>
    <t>K31</t>
  </si>
  <si>
    <t>K32</t>
  </si>
  <si>
    <t>K33</t>
  </si>
  <si>
    <t>K34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</si>
  <si>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</si>
  <si>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</si>
  <si>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</si>
  <si>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</si>
  <si>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</si>
  <si>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</si>
  <si>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</si>
  <si>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</si>
  <si>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</si>
  <si>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</si>
  <si>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</si>
  <si>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</si>
  <si>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</si>
  <si>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</si>
  <si>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</si>
  <si>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</si>
  <si>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</si>
  <si>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</si>
  <si>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</si>
  <si>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</si>
  <si>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</si>
  <si>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</si>
  <si>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</si>
  <si>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</si>
  <si>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</si>
  <si>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</si>
  <si>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</si>
  <si>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</si>
  <si>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</si>
  <si>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</si>
  <si>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</si>
  <si>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</si>
  <si>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</si>
  <si>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</si>
  <si>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</si>
  <si>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</si>
  <si>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</si>
  <si>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</si>
  <si>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</si>
  <si>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</si>
  <si>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</si>
  <si>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</si>
  <si>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</si>
  <si>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</si>
  <si>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</si>
  <si>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</si>
  <si>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</si>
  <si>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</si>
  <si>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</si>
  <si>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</si>
  <si>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</si>
  <si>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</si>
  <si>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</si>
  <si>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</si>
  <si>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</si>
  <si>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</si>
  <si>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</si>
  <si>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</si>
  <si>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</si>
  <si>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</si>
  <si>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</si>
  <si>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</si>
  <si>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</si>
  <si>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</si>
  <si>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</si>
  <si>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</si>
  <si>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</si>
  <si>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</si>
  <si>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</si>
  <si>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</si>
  <si>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</si>
  <si>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</si>
  <si>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</si>
  <si>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</si>
  <si>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</si>
  <si>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</si>
  <si>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</si>
  <si>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</si>
  <si>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</si>
  <si>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</si>
  <si>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</si>
  <si>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</si>
  <si>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</si>
  <si>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</si>
  <si>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</si>
  <si>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</si>
  <si>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</si>
  <si>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</si>
  <si>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</si>
  <si>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</si>
  <si>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</si>
  <si>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</si>
  <si>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</si>
  <si>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</si>
  <si>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</si>
  <si>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</si>
  <si>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Nemleges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</si>
  <si>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</si>
  <si>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</si>
  <si>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</si>
  <si>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</si>
  <si>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</si>
  <si>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</si>
  <si>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</si>
  <si>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</si>
  <si>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</si>
  <si>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</t>
  </si>
  <si>
    <t>B32</t>
  </si>
  <si>
    <t>B33</t>
  </si>
  <si>
    <t>B34</t>
  </si>
  <si>
    <t>B351</t>
  </si>
  <si>
    <t>B354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</si>
  <si>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</si>
  <si>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</si>
  <si>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</si>
  <si>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</si>
  <si>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</si>
  <si>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</si>
  <si>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</si>
  <si>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</si>
  <si>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</si>
  <si>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</si>
  <si>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</si>
  <si>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</si>
  <si>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</si>
  <si>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</si>
  <si>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</si>
  <si>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</si>
  <si>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</si>
  <si>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</si>
  <si>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</si>
  <si>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</si>
  <si>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</si>
  <si>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</si>
  <si>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</si>
  <si>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</si>
  <si>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</si>
  <si>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</si>
  <si>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</si>
  <si>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</si>
  <si>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</si>
  <si>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</si>
  <si>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</si>
  <si>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</si>
  <si>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</si>
  <si>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</si>
  <si>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</si>
  <si>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</si>
  <si>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</si>
  <si>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</si>
  <si>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</si>
  <si>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</si>
  <si>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</si>
  <si>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</si>
  <si>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</si>
  <si>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</si>
  <si>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</si>
  <si>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</si>
  <si>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</si>
  <si>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</si>
  <si>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</si>
  <si>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</si>
  <si>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</si>
  <si>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</si>
  <si>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</si>
  <si>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</si>
  <si>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</si>
  <si>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</si>
  <si>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</si>
  <si>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</si>
  <si>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</si>
  <si>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</si>
  <si>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</si>
  <si>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</si>
  <si>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</si>
  <si>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</si>
  <si>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</si>
  <si>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</si>
  <si>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</si>
  <si>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</si>
  <si>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</si>
  <si>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</si>
  <si>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</si>
  <si>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</si>
  <si>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</si>
  <si>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</si>
  <si>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</si>
  <si>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</si>
  <si>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</si>
  <si>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</si>
  <si>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</si>
  <si>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hitelek, kölcsönök törlesztése</t>
  </si>
  <si>
    <t xml:space="preserve">Külföldi finanszírozás kiadásai </t>
  </si>
  <si>
    <t xml:space="preserve">Munkaadókat terhelő járulékok és szociális hozzájárulási adó                                                                            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</si>
  <si>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</si>
  <si>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</si>
  <si>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</si>
  <si>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</si>
  <si>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</si>
  <si>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</si>
  <si>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</si>
  <si>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</si>
  <si>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</si>
  <si>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</si>
  <si>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</si>
  <si>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</si>
  <si>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</si>
  <si>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</si>
  <si>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</si>
  <si>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</si>
  <si>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</si>
  <si>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</si>
  <si>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</si>
  <si>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</si>
  <si>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</si>
  <si>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</si>
  <si>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</si>
  <si>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</si>
  <si>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</si>
  <si>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</si>
  <si>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</si>
  <si>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</si>
  <si>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</si>
  <si>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</si>
  <si>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</si>
  <si>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</si>
  <si>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</si>
  <si>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>Gépjárműadók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</si>
  <si>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</si>
  <si>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</si>
  <si>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</si>
  <si>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</si>
  <si>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</si>
  <si>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</si>
  <si>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</si>
  <si>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</si>
  <si>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</si>
  <si>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</si>
  <si>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</si>
  <si>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</si>
  <si>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</si>
  <si>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</si>
  <si>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</si>
  <si>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</si>
  <si>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</si>
  <si>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</si>
  <si>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</si>
  <si>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</si>
  <si>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</si>
  <si>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</si>
  <si>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</si>
  <si>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</si>
  <si>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</si>
  <si>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</si>
  <si>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</si>
  <si>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</si>
  <si>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</si>
  <si>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</si>
  <si>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</si>
  <si>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</si>
  <si>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</si>
  <si>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</si>
  <si>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</si>
  <si>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</si>
  <si>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</si>
  <si>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</si>
  <si>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Felhalmozási költségvetés előirányzat csoport </t>
  </si>
  <si>
    <t>Működési költségvetés előirányzat csoport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</si>
  <si>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</si>
  <si>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</si>
  <si>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</si>
  <si>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</si>
  <si>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</si>
  <si>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</si>
  <si>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</si>
  <si>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</si>
  <si>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Felcsúti Közös Önkormányzati Hivatal</t>
  </si>
  <si>
    <t>Bevételek és kiadások alakulását bemutató összevont mérleg</t>
  </si>
  <si>
    <t>BEVÉTEL</t>
  </si>
  <si>
    <t>Módosított ei.</t>
  </si>
  <si>
    <t>Teljesítés</t>
  </si>
  <si>
    <t>KIADÁS</t>
  </si>
  <si>
    <t>Működési célú bevétel</t>
  </si>
  <si>
    <t>Működési célú kiadás</t>
  </si>
  <si>
    <t>B1. Működési célú támogatások államháztartáson belülről</t>
  </si>
  <si>
    <t>K1. Személyi juttatások</t>
  </si>
  <si>
    <t>B3. Közhatalmi bevételek</t>
  </si>
  <si>
    <t>K2. Munkaadókat terhelő járulékok és szociális hozzájárulási adó</t>
  </si>
  <si>
    <t>B4. Működési bevételek</t>
  </si>
  <si>
    <t>K3. Dologi kiadások</t>
  </si>
  <si>
    <t>B6. Működési célú átvett pénzeszközök</t>
  </si>
  <si>
    <t>K4. Ellátottak pénzbeli juttatásai</t>
  </si>
  <si>
    <t>K5. Egyéb működési célú kiadások</t>
  </si>
  <si>
    <t>Működési költségvetés összesen</t>
  </si>
  <si>
    <t>Felhalmozási célú bevétel</t>
  </si>
  <si>
    <t>Felhalmozási célú kiadás</t>
  </si>
  <si>
    <t>B2. Felhalmozási célú támogatások államháztartáson belülről</t>
  </si>
  <si>
    <t>K6. Beruházási kiadások</t>
  </si>
  <si>
    <t>B5. Felhalmozási bevételek</t>
  </si>
  <si>
    <t>K7. Felújítások</t>
  </si>
  <si>
    <t>B7. Felhalmozási célú átvett pénzeszközök</t>
  </si>
  <si>
    <t>K8. Egyéb felhalmozási célú kiadások</t>
  </si>
  <si>
    <t>Felhalmozási költségvetés összesen</t>
  </si>
  <si>
    <t>B8. Finanszírozási bevételek</t>
  </si>
  <si>
    <t>K9. Finanszírozási kiadások</t>
  </si>
  <si>
    <t>MINDÖSSZESEN</t>
  </si>
  <si>
    <t>Felcsút Községi Önkormányzat</t>
  </si>
  <si>
    <t>K513</t>
  </si>
  <si>
    <t>B65</t>
  </si>
  <si>
    <t>2019. évi kifizetés</t>
  </si>
  <si>
    <t>2019. évi eredeti ei.</t>
  </si>
  <si>
    <t>A helyi önkormányzat költségvetési mérlege közgazdasági tagolásban (Ft)</t>
  </si>
  <si>
    <t>A többéves kihatással járó döntések számszerűsítése évenkénti bontásban és összesítve (Ft)</t>
  </si>
  <si>
    <t>A közvetett támogatások (Ft)</t>
  </si>
  <si>
    <t>A költségvetési évet követő három év tervezett bevételi előirányzatainak és kiadási előirányzatainak keretszámai (Ft)</t>
  </si>
  <si>
    <t>Ft-ban</t>
  </si>
  <si>
    <t>B411</t>
  </si>
  <si>
    <t>Biztosító által fizetett kártérítés</t>
  </si>
  <si>
    <t>2020. évi eredeti ei.</t>
  </si>
  <si>
    <t>Költségvetési bankszámlák egyenlege</t>
  </si>
  <si>
    <t>Pénztár</t>
  </si>
  <si>
    <t>Bevételek, kiadások különbözete</t>
  </si>
  <si>
    <t>Bevétel</t>
  </si>
  <si>
    <t>Kiadás</t>
  </si>
  <si>
    <t>Előző évi költségvetési maradvány</t>
  </si>
  <si>
    <t>Eszközoldali elszámolások változása</t>
  </si>
  <si>
    <t>Adott előleg</t>
  </si>
  <si>
    <t>Pénztárak</t>
  </si>
  <si>
    <t>PÉNZFORGALMI KIMUTATÁS (Ft)</t>
  </si>
  <si>
    <t>Kastély Óvoda és Bölcsőde</t>
  </si>
  <si>
    <t>2021. évi eredeti ei.</t>
  </si>
  <si>
    <t>Tárgyévi kifizetés (2018. évi ei.)</t>
  </si>
  <si>
    <t>Tárgyévi kifizetés (2018. évi mód. ei.)</t>
  </si>
  <si>
    <t>Tárgyévi kifizetés (2018. évi teljesítés)</t>
  </si>
  <si>
    <t>2020. évi kifizetés</t>
  </si>
  <si>
    <t>2021. évi kifizetés</t>
  </si>
  <si>
    <t>2022. év utáni kifizetések</t>
  </si>
  <si>
    <t>Felcsút Községi Önkormányzat 2019. évi zárszámadása</t>
  </si>
  <si>
    <t>2018. évi tény  (teljesítés)</t>
  </si>
  <si>
    <t>2019. évi módosított ei.</t>
  </si>
  <si>
    <t>2019. évi tény (teljesítés)</t>
  </si>
  <si>
    <t>2019.évi eredeti előirányzat</t>
  </si>
  <si>
    <t>2022. évi eredeti ei.</t>
  </si>
  <si>
    <t>Pénzkészlet: 2019.01.01.</t>
  </si>
  <si>
    <t>Pénzkészlet: 2019.12.31.</t>
  </si>
  <si>
    <t>B75</t>
  </si>
  <si>
    <t>Kapott előleg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</si>
</sst>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[$¥€-2]\ #\ ##,000_);[Red]\([$€-2]\ #\ ##,000\)"/>
    <numFmt numFmtId="176" formatCode="0.0"/>
    <numFmt numFmtId="177" formatCode="#,##0\ _F_t"/>
    <numFmt numFmtId="178" formatCode="0.0000"/>
    <numFmt numFmtId="179" formatCode="0.000"/>
    <numFmt numFmtId="180" formatCode="0.0000000"/>
    <numFmt numFmtId="181" formatCode="0.000000"/>
    <numFmt numFmtId="182" formatCode="0.00000"/>
    <numFmt numFmtId="183" formatCode="0.000000000"/>
    <numFmt numFmtId="184" formatCode="0.0000000000"/>
    <numFmt numFmtId="185" formatCode="0.00000000000"/>
    <numFmt numFmtId="186" formatCode="0.00000000"/>
    <numFmt numFmtId="187" formatCode="#,##0\ &quot;Ft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1"/>
      <color indexed="8"/>
      <name val="Bookman Old Style"/>
      <family val="1"/>
    </font>
    <font>
      <b/>
      <sz val="10"/>
      <color indexed="10"/>
      <name val="Tahoma"/>
      <family val="2"/>
    </font>
    <font>
      <b/>
      <i/>
      <sz val="14"/>
      <color indexed="63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1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6" fontId="3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167" fontId="9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justify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/>
    </xf>
    <xf numFmtId="0" fontId="16" fillId="0" borderId="10" xfId="0" applyFont="1" applyBorder="1" applyAlignment="1">
      <alignment horizontal="justify"/>
    </xf>
    <xf numFmtId="0" fontId="11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21" fillId="0" borderId="0" xfId="0" applyFont="1" applyFill="1" applyAlignment="1">
      <alignment/>
    </xf>
    <xf numFmtId="0" fontId="23" fillId="34" borderId="10" xfId="0" applyFont="1" applyFill="1" applyBorder="1" applyAlignment="1">
      <alignment/>
    </xf>
    <xf numFmtId="167" fontId="9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167" fontId="4" fillId="35" borderId="10" xfId="0" applyNumberFormat="1" applyFont="1" applyFill="1" applyBorder="1" applyAlignment="1">
      <alignment vertical="center"/>
    </xf>
    <xf numFmtId="0" fontId="7" fillId="35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/>
    </xf>
    <xf numFmtId="0" fontId="18" fillId="36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7" borderId="10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4" fillId="39" borderId="10" xfId="0" applyFont="1" applyFill="1" applyBorder="1" applyAlignment="1">
      <alignment horizontal="left" vertical="center"/>
    </xf>
    <xf numFmtId="0" fontId="23" fillId="38" borderId="10" xfId="0" applyFont="1" applyFill="1" applyBorder="1" applyAlignment="1">
      <alignment/>
    </xf>
    <xf numFmtId="167" fontId="9" fillId="38" borderId="10" xfId="0" applyNumberFormat="1" applyFont="1" applyFill="1" applyBorder="1" applyAlignment="1">
      <alignment vertical="center"/>
    </xf>
    <xf numFmtId="0" fontId="23" fillId="39" borderId="10" xfId="0" applyFont="1" applyFill="1" applyBorder="1" applyAlignment="1">
      <alignment/>
    </xf>
    <xf numFmtId="167" fontId="9" fillId="39" borderId="10" xfId="0" applyNumberFormat="1" applyFont="1" applyFill="1" applyBorder="1" applyAlignment="1">
      <alignment vertical="center"/>
    </xf>
    <xf numFmtId="0" fontId="18" fillId="38" borderId="10" xfId="0" applyFont="1" applyFill="1" applyBorder="1" applyAlignment="1">
      <alignment/>
    </xf>
    <xf numFmtId="0" fontId="9" fillId="38" borderId="10" xfId="0" applyFont="1" applyFill="1" applyBorder="1" applyAlignment="1">
      <alignment horizontal="left" vertical="center"/>
    </xf>
    <xf numFmtId="0" fontId="18" fillId="39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 vertical="center" wrapText="1"/>
    </xf>
    <xf numFmtId="3" fontId="11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6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left" vertical="center"/>
    </xf>
    <xf numFmtId="3" fontId="5" fillId="35" borderId="10" xfId="0" applyNumberFormat="1" applyFont="1" applyFill="1" applyBorder="1" applyAlignment="1">
      <alignment horizontal="left" vertical="center"/>
    </xf>
    <xf numFmtId="3" fontId="11" fillId="39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3" fontId="11" fillId="34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3" fontId="0" fillId="35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9" borderId="10" xfId="0" applyNumberFormat="1" applyFill="1" applyBorder="1" applyAlignment="1">
      <alignment/>
    </xf>
    <xf numFmtId="3" fontId="0" fillId="38" borderId="10" xfId="0" applyNumberFormat="1" applyFill="1" applyBorder="1" applyAlignment="1">
      <alignment/>
    </xf>
    <xf numFmtId="3" fontId="11" fillId="38" borderId="10" xfId="0" applyNumberFormat="1" applyFont="1" applyFill="1" applyBorder="1" applyAlignment="1">
      <alignment/>
    </xf>
    <xf numFmtId="3" fontId="11" fillId="39" borderId="10" xfId="0" applyNumberFormat="1" applyFont="1" applyFill="1" applyBorder="1" applyAlignment="1">
      <alignment/>
    </xf>
    <xf numFmtId="3" fontId="11" fillId="35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right"/>
    </xf>
    <xf numFmtId="3" fontId="5" fillId="0" borderId="10" xfId="0" applyNumberFormat="1" applyFont="1" applyFill="1" applyBorder="1" applyAlignment="1">
      <alignment horizontal="right" vertical="center"/>
    </xf>
    <xf numFmtId="3" fontId="5" fillId="35" borderId="10" xfId="0" applyNumberFormat="1" applyFont="1" applyFill="1" applyBorder="1" applyAlignment="1">
      <alignment horizontal="right" vertical="center"/>
    </xf>
    <xf numFmtId="3" fontId="11" fillId="38" borderId="1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3" fontId="9" fillId="0" borderId="10" xfId="0" applyNumberFormat="1" applyFont="1" applyBorder="1" applyAlignment="1">
      <alignment/>
    </xf>
    <xf numFmtId="3" fontId="11" fillId="38" borderId="10" xfId="0" applyNumberFormat="1" applyFont="1" applyFill="1" applyBorder="1" applyAlignment="1">
      <alignment/>
    </xf>
    <xf numFmtId="3" fontId="11" fillId="35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 horizontal="right"/>
    </xf>
    <xf numFmtId="3" fontId="11" fillId="37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 horizontal="right"/>
    </xf>
    <xf numFmtId="3" fontId="11" fillId="34" borderId="10" xfId="0" applyNumberFormat="1" applyFont="1" applyFill="1" applyBorder="1" applyAlignment="1">
      <alignment horizontal="right"/>
    </xf>
    <xf numFmtId="3" fontId="11" fillId="35" borderId="10" xfId="0" applyNumberFormat="1" applyFont="1" applyFill="1" applyBorder="1" applyAlignment="1">
      <alignment horizontal="right"/>
    </xf>
    <xf numFmtId="3" fontId="11" fillId="36" borderId="10" xfId="0" applyNumberFormat="1" applyFont="1" applyFill="1" applyBorder="1" applyAlignment="1">
      <alignment horizontal="right"/>
    </xf>
    <xf numFmtId="3" fontId="11" fillId="36" borderId="10" xfId="0" applyNumberFormat="1" applyFont="1" applyFill="1" applyBorder="1" applyAlignment="1">
      <alignment/>
    </xf>
    <xf numFmtId="0" fontId="28" fillId="0" borderId="0" xfId="67" applyFont="1">
      <alignment/>
      <protection/>
    </xf>
    <xf numFmtId="0" fontId="28" fillId="0" borderId="0" xfId="67" applyFont="1" applyAlignment="1">
      <alignment wrapText="1"/>
      <protection/>
    </xf>
    <xf numFmtId="0" fontId="30" fillId="0" borderId="0" xfId="67" applyFont="1" applyAlignment="1">
      <alignment horizontal="center"/>
      <protection/>
    </xf>
    <xf numFmtId="0" fontId="31" fillId="0" borderId="0" xfId="67" applyFont="1" applyAlignment="1">
      <alignment horizontal="center"/>
      <protection/>
    </xf>
    <xf numFmtId="0" fontId="30" fillId="0" borderId="10" xfId="61" applyFont="1" applyBorder="1" applyAlignment="1">
      <alignment horizontal="center"/>
      <protection/>
    </xf>
    <xf numFmtId="3" fontId="31" fillId="0" borderId="10" xfId="61" applyNumberFormat="1" applyFont="1" applyBorder="1" applyAlignment="1">
      <alignment horizontal="center" wrapText="1"/>
      <protection/>
    </xf>
    <xf numFmtId="3" fontId="31" fillId="0" borderId="10" xfId="61" applyNumberFormat="1" applyFont="1" applyBorder="1" applyAlignment="1">
      <alignment horizontal="center"/>
      <protection/>
    </xf>
    <xf numFmtId="0" fontId="30" fillId="0" borderId="10" xfId="61" applyFont="1" applyBorder="1">
      <alignment/>
      <protection/>
    </xf>
    <xf numFmtId="3" fontId="31" fillId="0" borderId="10" xfId="61" applyNumberFormat="1" applyFont="1" applyBorder="1" applyAlignment="1">
      <alignment horizontal="right"/>
      <protection/>
    </xf>
    <xf numFmtId="0" fontId="32" fillId="0" borderId="10" xfId="67" applyFont="1" applyBorder="1" applyAlignment="1">
      <alignment wrapText="1"/>
      <protection/>
    </xf>
    <xf numFmtId="3" fontId="28" fillId="0" borderId="10" xfId="61" applyNumberFormat="1" applyFont="1" applyBorder="1" applyAlignment="1">
      <alignment horizontal="right"/>
      <protection/>
    </xf>
    <xf numFmtId="3" fontId="28" fillId="0" borderId="10" xfId="61" applyNumberFormat="1" applyFont="1" applyBorder="1">
      <alignment/>
      <protection/>
    </xf>
    <xf numFmtId="0" fontId="32" fillId="0" borderId="10" xfId="67" applyFont="1" applyBorder="1">
      <alignment/>
      <protection/>
    </xf>
    <xf numFmtId="0" fontId="28" fillId="0" borderId="10" xfId="61" applyFont="1" applyBorder="1">
      <alignment/>
      <protection/>
    </xf>
    <xf numFmtId="0" fontId="28" fillId="0" borderId="11" xfId="61" applyFont="1" applyBorder="1">
      <alignment/>
      <protection/>
    </xf>
    <xf numFmtId="3" fontId="28" fillId="0" borderId="11" xfId="61" applyNumberFormat="1" applyFont="1" applyBorder="1" applyAlignment="1">
      <alignment horizontal="right"/>
      <protection/>
    </xf>
    <xf numFmtId="3" fontId="28" fillId="0" borderId="11" xfId="61" applyNumberFormat="1" applyFont="1" applyBorder="1">
      <alignment/>
      <protection/>
    </xf>
    <xf numFmtId="0" fontId="28" fillId="0" borderId="0" xfId="61" applyFont="1">
      <alignment/>
      <protection/>
    </xf>
    <xf numFmtId="0" fontId="30" fillId="0" borderId="12" xfId="61" applyFont="1" applyBorder="1">
      <alignment/>
      <protection/>
    </xf>
    <xf numFmtId="3" fontId="31" fillId="0" borderId="12" xfId="61" applyNumberFormat="1" applyFont="1" applyBorder="1" applyAlignment="1">
      <alignment horizontal="right"/>
      <protection/>
    </xf>
    <xf numFmtId="0" fontId="31" fillId="0" borderId="12" xfId="61" applyFont="1" applyBorder="1">
      <alignment/>
      <protection/>
    </xf>
    <xf numFmtId="0" fontId="31" fillId="0" borderId="13" xfId="61" applyFont="1" applyBorder="1">
      <alignment/>
      <protection/>
    </xf>
    <xf numFmtId="3" fontId="28" fillId="0" borderId="13" xfId="61" applyNumberFormat="1" applyFont="1" applyBorder="1">
      <alignment/>
      <protection/>
    </xf>
    <xf numFmtId="0" fontId="33" fillId="0" borderId="0" xfId="67" applyFont="1" applyFill="1" applyBorder="1">
      <alignment/>
      <protection/>
    </xf>
    <xf numFmtId="0" fontId="31" fillId="0" borderId="0" xfId="67" applyFont="1">
      <alignment/>
      <protection/>
    </xf>
    <xf numFmtId="3" fontId="31" fillId="0" borderId="12" xfId="61" applyNumberFormat="1" applyFont="1" applyBorder="1">
      <alignment/>
      <protection/>
    </xf>
    <xf numFmtId="3" fontId="28" fillId="0" borderId="12" xfId="61" applyNumberFormat="1" applyFont="1" applyBorder="1">
      <alignment/>
      <protection/>
    </xf>
    <xf numFmtId="0" fontId="34" fillId="0" borderId="10" xfId="67" applyFont="1" applyBorder="1">
      <alignment/>
      <protection/>
    </xf>
    <xf numFmtId="3" fontId="28" fillId="0" borderId="0" xfId="61" applyNumberFormat="1" applyFont="1">
      <alignment/>
      <protection/>
    </xf>
    <xf numFmtId="0" fontId="31" fillId="0" borderId="10" xfId="61" applyFont="1" applyBorder="1">
      <alignment/>
      <protection/>
    </xf>
    <xf numFmtId="3" fontId="31" fillId="0" borderId="10" xfId="61" applyNumberFormat="1" applyFont="1" applyBorder="1">
      <alignment/>
      <protection/>
    </xf>
    <xf numFmtId="0" fontId="28" fillId="0" borderId="0" xfId="67" applyFont="1" applyAlignment="1">
      <alignment horizontal="right"/>
      <protection/>
    </xf>
    <xf numFmtId="0" fontId="27" fillId="0" borderId="0" xfId="67" applyFont="1" applyAlignment="1">
      <alignment wrapText="1"/>
      <protection/>
    </xf>
    <xf numFmtId="0" fontId="31" fillId="0" borderId="0" xfId="67" applyFont="1" applyAlignment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3" fontId="0" fillId="0" borderId="14" xfId="0" applyNumberFormat="1" applyFill="1" applyBorder="1" applyAlignment="1">
      <alignment/>
    </xf>
    <xf numFmtId="0" fontId="37" fillId="0" borderId="0" xfId="60" applyFont="1">
      <alignment/>
      <protection/>
    </xf>
    <xf numFmtId="0" fontId="38" fillId="0" borderId="0" xfId="60" applyFont="1" applyAlignment="1">
      <alignment horizontal="right"/>
      <protection/>
    </xf>
    <xf numFmtId="0" fontId="38" fillId="0" borderId="15" xfId="60" applyFont="1" applyBorder="1">
      <alignment/>
      <protection/>
    </xf>
    <xf numFmtId="0" fontId="37" fillId="0" borderId="16" xfId="60" applyFont="1" applyBorder="1">
      <alignment/>
      <protection/>
    </xf>
    <xf numFmtId="0" fontId="37" fillId="0" borderId="17" xfId="60" applyFont="1" applyBorder="1">
      <alignment/>
      <protection/>
    </xf>
    <xf numFmtId="0" fontId="37" fillId="0" borderId="18" xfId="60" applyFont="1" applyBorder="1">
      <alignment/>
      <protection/>
    </xf>
    <xf numFmtId="0" fontId="37" fillId="0" borderId="0" xfId="60" applyFont="1" applyBorder="1">
      <alignment/>
      <protection/>
    </xf>
    <xf numFmtId="0" fontId="37" fillId="0" borderId="19" xfId="60" applyFont="1" applyBorder="1">
      <alignment/>
      <protection/>
    </xf>
    <xf numFmtId="3" fontId="37" fillId="0" borderId="0" xfId="60" applyNumberFormat="1" applyFont="1" applyBorder="1">
      <alignment/>
      <protection/>
    </xf>
    <xf numFmtId="0" fontId="38" fillId="0" borderId="18" xfId="60" applyFont="1" applyBorder="1">
      <alignment/>
      <protection/>
    </xf>
    <xf numFmtId="0" fontId="37" fillId="0" borderId="20" xfId="60" applyFont="1" applyBorder="1">
      <alignment/>
      <protection/>
    </xf>
    <xf numFmtId="3" fontId="38" fillId="0" borderId="20" xfId="60" applyNumberFormat="1" applyFont="1" applyBorder="1">
      <alignment/>
      <protection/>
    </xf>
    <xf numFmtId="0" fontId="37" fillId="0" borderId="21" xfId="60" applyFont="1" applyBorder="1">
      <alignment/>
      <protection/>
    </xf>
    <xf numFmtId="3" fontId="37" fillId="0" borderId="16" xfId="60" applyNumberFormat="1" applyFont="1" applyBorder="1">
      <alignment/>
      <protection/>
    </xf>
    <xf numFmtId="3" fontId="37" fillId="0" borderId="0" xfId="60" applyNumberFormat="1" applyFont="1">
      <alignment/>
      <protection/>
    </xf>
    <xf numFmtId="0" fontId="38" fillId="0" borderId="22" xfId="60" applyFont="1" applyBorder="1">
      <alignment/>
      <protection/>
    </xf>
    <xf numFmtId="0" fontId="37" fillId="0" borderId="23" xfId="60" applyFont="1" applyBorder="1">
      <alignment/>
      <protection/>
    </xf>
    <xf numFmtId="3" fontId="38" fillId="0" borderId="16" xfId="60" applyNumberFormat="1" applyFont="1" applyBorder="1">
      <alignment/>
      <protection/>
    </xf>
    <xf numFmtId="0" fontId="38" fillId="0" borderId="0" xfId="60" applyFont="1">
      <alignment/>
      <protection/>
    </xf>
    <xf numFmtId="0" fontId="9" fillId="0" borderId="0" xfId="0" applyFont="1" applyAlignment="1">
      <alignment/>
    </xf>
    <xf numFmtId="0" fontId="17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0" xfId="67" applyFont="1" applyAlignment="1">
      <alignment horizontal="center" wrapText="1"/>
      <protection/>
    </xf>
    <xf numFmtId="0" fontId="27" fillId="0" borderId="0" xfId="67" applyFont="1" applyAlignment="1">
      <alignment wrapText="1"/>
      <protection/>
    </xf>
    <xf numFmtId="0" fontId="27" fillId="0" borderId="0" xfId="67" applyFont="1" applyAlignment="1">
      <alignment horizontal="right" wrapText="1"/>
      <protection/>
    </xf>
    <xf numFmtId="0" fontId="35" fillId="0" borderId="0" xfId="67" applyFont="1" applyAlignment="1">
      <alignment horizontal="center"/>
      <protection/>
    </xf>
    <xf numFmtId="0" fontId="1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36" fillId="0" borderId="0" xfId="60" applyFont="1" applyAlignment="1">
      <alignment horizontal="right"/>
      <protection/>
    </xf>
    <xf numFmtId="0" fontId="24" fillId="0" borderId="0" xfId="60" applyFont="1" applyAlignment="1">
      <alignment/>
      <protection/>
    </xf>
    <xf numFmtId="0" fontId="39" fillId="0" borderId="0" xfId="60" applyFont="1" applyAlignment="1">
      <alignment horizontal="center"/>
      <protection/>
    </xf>
    <xf numFmtId="0" fontId="38" fillId="0" borderId="0" xfId="60" applyFont="1" applyAlignment="1">
      <alignment horizontal="center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Normál 2" xfId="58"/>
    <cellStyle name="Normál 2 2" xfId="59"/>
    <cellStyle name="Normál 2 3" xfId="60"/>
    <cellStyle name="Normál 3" xfId="61"/>
    <cellStyle name="Normál 3 2" xfId="62"/>
    <cellStyle name="Normál 4" xfId="63"/>
    <cellStyle name="Normál 5" xfId="64"/>
    <cellStyle name="Normál 6" xfId="65"/>
    <cellStyle name="Normal_KTRSZJ" xfId="66"/>
    <cellStyle name="Normál_Zárszámadás 2014  mellékletek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3"/>
  <sheetViews>
    <sheetView tabSelected="1" workbookViewId="0" topLeftCell="A1">
      <selection activeCell="A2" sqref="A2:F2"/>
    </sheetView>
  </sheetViews>
  <sheetFormatPr defaultColWidth="9.140625" defaultRowHeight="15"/>
  <cols>
    <col min="1" max="1" width="101.28125" style="0" customWidth="1"/>
    <col min="3" max="3" width="18.140625" style="0" customWidth="1"/>
    <col min="4" max="4" width="16.28125" style="0" customWidth="1"/>
    <col min="5" max="5" width="18.140625" style="0" customWidth="1"/>
    <col min="6" max="6" width="16.140625" style="96" customWidth="1"/>
    <col min="7" max="7" width="0" style="0" hidden="1" customWidth="1"/>
    <col min="8" max="11" width="9.7109375" style="0" hidden="1" customWidth="1"/>
    <col min="12" max="13" width="0" style="0" hidden="1" customWidth="1"/>
    <col min="14" max="14" width="0.5625" style="0" customWidth="1"/>
  </cols>
  <sheetData>
    <row r="1" spans="1:6" ht="15">
      <c r="A1" s="45"/>
      <c r="B1" s="43"/>
      <c r="C1" s="43"/>
      <c r="D1" s="43"/>
      <c r="E1" s="43"/>
      <c r="F1" s="95"/>
    </row>
    <row r="2" spans="1:6" ht="26.25" customHeight="1">
      <c r="A2" s="164" t="s">
        <v>376</v>
      </c>
      <c r="B2" s="165"/>
      <c r="C2" s="165"/>
      <c r="D2" s="165"/>
      <c r="E2" s="165"/>
      <c r="F2" s="166"/>
    </row>
    <row r="3" spans="1:6" ht="30" customHeight="1">
      <c r="A3" s="167" t="s">
        <v>350</v>
      </c>
      <c r="B3" s="168"/>
      <c r="C3" s="168"/>
      <c r="D3" s="168"/>
      <c r="E3" s="168"/>
      <c r="F3" s="166"/>
    </row>
    <row r="5" ht="15">
      <c r="A5" s="44" t="s">
        <v>0</v>
      </c>
    </row>
    <row r="6" spans="1:6" ht="30">
      <c r="A6" s="1" t="s">
        <v>29</v>
      </c>
      <c r="B6" s="2" t="s">
        <v>30</v>
      </c>
      <c r="C6" s="141" t="s">
        <v>377</v>
      </c>
      <c r="D6" s="141" t="s">
        <v>349</v>
      </c>
      <c r="E6" s="141" t="s">
        <v>378</v>
      </c>
      <c r="F6" s="141" t="s">
        <v>379</v>
      </c>
    </row>
    <row r="7" spans="1:14" ht="15">
      <c r="A7" s="14" t="s">
        <v>212</v>
      </c>
      <c r="B7" s="13" t="s">
        <v>31</v>
      </c>
      <c r="C7" s="69">
        <v>181194855</v>
      </c>
      <c r="D7" s="69">
        <v>229481166</v>
      </c>
      <c r="E7" s="69">
        <v>234457686</v>
      </c>
      <c r="F7" s="78">
        <v>225311029</v>
      </c>
      <c r="G7" s="69"/>
      <c r="H7" s="69">
        <v>3009</v>
      </c>
      <c r="I7" s="69">
        <v>22447</v>
      </c>
      <c r="J7" s="71">
        <v>20760</v>
      </c>
      <c r="K7" s="69"/>
      <c r="L7" s="69">
        <v>27679</v>
      </c>
      <c r="M7" s="69">
        <v>22574</v>
      </c>
      <c r="N7" s="71">
        <v>22573</v>
      </c>
    </row>
    <row r="8" spans="1:14" ht="15">
      <c r="A8" s="4" t="s">
        <v>213</v>
      </c>
      <c r="B8" s="13" t="s">
        <v>32</v>
      </c>
      <c r="C8" s="69">
        <v>15952191</v>
      </c>
      <c r="D8" s="69">
        <v>19147600</v>
      </c>
      <c r="E8" s="69">
        <v>24091570</v>
      </c>
      <c r="F8" s="78">
        <v>20654238</v>
      </c>
      <c r="G8" s="69"/>
      <c r="H8" s="69">
        <v>9723</v>
      </c>
      <c r="I8" s="69">
        <v>2983</v>
      </c>
      <c r="J8" s="71">
        <v>2823</v>
      </c>
      <c r="K8" s="69"/>
      <c r="L8" s="69">
        <v>0</v>
      </c>
      <c r="M8" s="69">
        <v>167</v>
      </c>
      <c r="N8" s="71">
        <v>167</v>
      </c>
    </row>
    <row r="9" spans="1:14" ht="15">
      <c r="A9" s="23" t="s">
        <v>252</v>
      </c>
      <c r="B9" s="24" t="s">
        <v>33</v>
      </c>
      <c r="C9" s="70">
        <f>SUM(C7:C8)</f>
        <v>197147046</v>
      </c>
      <c r="D9" s="70">
        <f>SUM(D7:D8)</f>
        <v>248628766</v>
      </c>
      <c r="E9" s="70">
        <f>SUM(E7:E8)</f>
        <v>258549256</v>
      </c>
      <c r="F9" s="70">
        <f>SUM(F7:F8)</f>
        <v>245965267</v>
      </c>
      <c r="G9" s="69">
        <v>16376</v>
      </c>
      <c r="H9" s="70">
        <f aca="true" t="shared" si="0" ref="H9:N9">SUM(H7:H8)</f>
        <v>12732</v>
      </c>
      <c r="I9" s="70">
        <f t="shared" si="0"/>
        <v>25430</v>
      </c>
      <c r="J9" s="70">
        <f t="shared" si="0"/>
        <v>23583</v>
      </c>
      <c r="K9" s="70">
        <v>13700</v>
      </c>
      <c r="L9" s="69">
        <f t="shared" si="0"/>
        <v>27679</v>
      </c>
      <c r="M9" s="69">
        <f t="shared" si="0"/>
        <v>22741</v>
      </c>
      <c r="N9" s="69">
        <f t="shared" si="0"/>
        <v>22740</v>
      </c>
    </row>
    <row r="10" spans="1:14" ht="15">
      <c r="A10" s="18" t="s">
        <v>232</v>
      </c>
      <c r="B10" s="24" t="s">
        <v>34</v>
      </c>
      <c r="C10" s="70">
        <v>39255593</v>
      </c>
      <c r="D10" s="70">
        <v>49277987</v>
      </c>
      <c r="E10" s="70">
        <v>50648612</v>
      </c>
      <c r="F10" s="70">
        <v>46902013</v>
      </c>
      <c r="G10" s="69">
        <v>4999</v>
      </c>
      <c r="H10" s="69">
        <v>3503</v>
      </c>
      <c r="I10" s="69">
        <v>4769</v>
      </c>
      <c r="J10" s="71">
        <v>4316</v>
      </c>
      <c r="K10" s="70">
        <v>3161</v>
      </c>
      <c r="L10" s="69">
        <v>7172</v>
      </c>
      <c r="M10" s="69">
        <v>6383</v>
      </c>
      <c r="N10" s="71">
        <v>6383</v>
      </c>
    </row>
    <row r="11" spans="1:14" ht="15">
      <c r="A11" s="4" t="s">
        <v>214</v>
      </c>
      <c r="B11" s="13" t="s">
        <v>35</v>
      </c>
      <c r="C11" s="69">
        <v>23331860</v>
      </c>
      <c r="D11" s="69">
        <v>31687408</v>
      </c>
      <c r="E11" s="69">
        <v>41854094</v>
      </c>
      <c r="F11" s="78">
        <v>35642236</v>
      </c>
      <c r="G11" s="69"/>
      <c r="H11" s="69">
        <v>1810</v>
      </c>
      <c r="I11" s="69">
        <v>5076</v>
      </c>
      <c r="J11" s="71">
        <v>3290</v>
      </c>
      <c r="K11" s="69">
        <v>2333</v>
      </c>
      <c r="L11" s="69">
        <v>700</v>
      </c>
      <c r="M11" s="69">
        <v>1370</v>
      </c>
      <c r="N11" s="71">
        <v>1134</v>
      </c>
    </row>
    <row r="12" spans="1:14" ht="15">
      <c r="A12" s="4" t="s">
        <v>253</v>
      </c>
      <c r="B12" s="13" t="s">
        <v>36</v>
      </c>
      <c r="C12" s="69">
        <v>3624248</v>
      </c>
      <c r="D12" s="69">
        <v>3877000</v>
      </c>
      <c r="E12" s="69">
        <v>4322328</v>
      </c>
      <c r="F12" s="78">
        <v>3589262</v>
      </c>
      <c r="G12" s="69"/>
      <c r="H12" s="69">
        <v>620</v>
      </c>
      <c r="I12" s="69">
        <v>838</v>
      </c>
      <c r="J12" s="71">
        <v>476</v>
      </c>
      <c r="K12" s="69">
        <v>613</v>
      </c>
      <c r="L12" s="69">
        <v>165</v>
      </c>
      <c r="M12" s="69">
        <v>284</v>
      </c>
      <c r="N12" s="71">
        <v>283</v>
      </c>
    </row>
    <row r="13" spans="1:14" ht="15">
      <c r="A13" s="4" t="s">
        <v>215</v>
      </c>
      <c r="B13" s="13" t="s">
        <v>37</v>
      </c>
      <c r="C13" s="69">
        <v>47164477</v>
      </c>
      <c r="D13" s="69">
        <v>73622936</v>
      </c>
      <c r="E13" s="69">
        <v>86598037</v>
      </c>
      <c r="F13" s="78">
        <v>65924381</v>
      </c>
      <c r="G13" s="69"/>
      <c r="H13" s="69">
        <v>13000</v>
      </c>
      <c r="I13" s="69">
        <v>20533</v>
      </c>
      <c r="J13" s="71">
        <v>15255</v>
      </c>
      <c r="K13" s="69">
        <v>13005</v>
      </c>
      <c r="L13" s="69">
        <v>7885</v>
      </c>
      <c r="M13" s="69">
        <v>5986</v>
      </c>
      <c r="N13" s="71">
        <v>5985</v>
      </c>
    </row>
    <row r="14" spans="1:14" ht="15">
      <c r="A14" s="4" t="s">
        <v>216</v>
      </c>
      <c r="B14" s="13" t="s">
        <v>38</v>
      </c>
      <c r="C14" s="69">
        <v>2051431</v>
      </c>
      <c r="D14" s="69">
        <v>2295000</v>
      </c>
      <c r="E14" s="69">
        <v>2522510</v>
      </c>
      <c r="F14" s="78">
        <v>2026646</v>
      </c>
      <c r="G14" s="69"/>
      <c r="H14" s="69">
        <v>20</v>
      </c>
      <c r="I14" s="69">
        <v>304</v>
      </c>
      <c r="J14" s="71">
        <v>251</v>
      </c>
      <c r="K14" s="69">
        <v>7</v>
      </c>
      <c r="L14" s="69">
        <v>50</v>
      </c>
      <c r="M14" s="69">
        <v>46</v>
      </c>
      <c r="N14" s="71">
        <v>46</v>
      </c>
    </row>
    <row r="15" spans="1:14" ht="15">
      <c r="A15" s="4" t="s">
        <v>217</v>
      </c>
      <c r="B15" s="13" t="s">
        <v>39</v>
      </c>
      <c r="C15" s="69">
        <v>151104746</v>
      </c>
      <c r="D15" s="69">
        <v>69413339</v>
      </c>
      <c r="E15" s="69">
        <v>88535310</v>
      </c>
      <c r="F15" s="78">
        <v>67824851</v>
      </c>
      <c r="G15" s="69"/>
      <c r="H15" s="69">
        <v>5697</v>
      </c>
      <c r="I15" s="69">
        <v>11290</v>
      </c>
      <c r="J15" s="71">
        <v>9167</v>
      </c>
      <c r="K15" s="69">
        <v>12325</v>
      </c>
      <c r="L15" s="69">
        <v>1805</v>
      </c>
      <c r="M15" s="69">
        <v>2289</v>
      </c>
      <c r="N15" s="71">
        <v>2289</v>
      </c>
    </row>
    <row r="16" spans="1:14" ht="15">
      <c r="A16" s="18" t="s">
        <v>218</v>
      </c>
      <c r="B16" s="24" t="s">
        <v>40</v>
      </c>
      <c r="C16" s="69">
        <f>SUM(C11:C15)</f>
        <v>227276762</v>
      </c>
      <c r="D16" s="69">
        <f>SUM(D11:D15)</f>
        <v>180895683</v>
      </c>
      <c r="E16" s="69">
        <f>SUM(E11:E15)</f>
        <v>223832279</v>
      </c>
      <c r="F16" s="69">
        <f>SUM(F11:F15)</f>
        <v>175007376</v>
      </c>
      <c r="G16" s="69">
        <v>10837</v>
      </c>
      <c r="H16" s="70">
        <f aca="true" t="shared" si="1" ref="H16:N16">SUM(H11:H15)</f>
        <v>21147</v>
      </c>
      <c r="I16" s="70">
        <f t="shared" si="1"/>
        <v>38041</v>
      </c>
      <c r="J16" s="70">
        <f t="shared" si="1"/>
        <v>28439</v>
      </c>
      <c r="K16" s="70">
        <f t="shared" si="1"/>
        <v>28283</v>
      </c>
      <c r="L16" s="69">
        <f t="shared" si="1"/>
        <v>10605</v>
      </c>
      <c r="M16" s="69">
        <f t="shared" si="1"/>
        <v>9975</v>
      </c>
      <c r="N16" s="69">
        <f t="shared" si="1"/>
        <v>9737</v>
      </c>
    </row>
    <row r="17" spans="1:14" ht="15">
      <c r="A17" s="8" t="s">
        <v>41</v>
      </c>
      <c r="B17" s="13" t="s">
        <v>42</v>
      </c>
      <c r="C17" s="69">
        <f aca="true" t="shared" si="2" ref="C17:C38">SUM(G17+K17)</f>
        <v>0</v>
      </c>
      <c r="D17" s="69">
        <v>0</v>
      </c>
      <c r="E17" s="69">
        <v>0</v>
      </c>
      <c r="F17" s="78">
        <f>SUM(J17+N17)</f>
        <v>0</v>
      </c>
      <c r="G17" s="69"/>
      <c r="H17" s="69"/>
      <c r="I17" s="69"/>
      <c r="J17" s="71"/>
      <c r="K17" s="69"/>
      <c r="L17" s="69"/>
      <c r="M17" s="69"/>
      <c r="N17" s="71"/>
    </row>
    <row r="18" spans="1:14" ht="15">
      <c r="A18" s="8" t="s">
        <v>219</v>
      </c>
      <c r="B18" s="13" t="s">
        <v>43</v>
      </c>
      <c r="C18" s="69">
        <v>381000</v>
      </c>
      <c r="D18" s="69">
        <v>0</v>
      </c>
      <c r="E18" s="69">
        <v>0</v>
      </c>
      <c r="F18" s="78">
        <v>0</v>
      </c>
      <c r="G18" s="69"/>
      <c r="H18" s="69">
        <v>980</v>
      </c>
      <c r="I18" s="69">
        <v>1756</v>
      </c>
      <c r="J18" s="71">
        <v>1756</v>
      </c>
      <c r="K18" s="69"/>
      <c r="L18" s="69"/>
      <c r="M18" s="69"/>
      <c r="N18" s="71"/>
    </row>
    <row r="19" spans="1:14" ht="15">
      <c r="A19" s="11" t="s">
        <v>233</v>
      </c>
      <c r="B19" s="13" t="s">
        <v>44</v>
      </c>
      <c r="C19" s="69">
        <f t="shared" si="2"/>
        <v>0</v>
      </c>
      <c r="D19" s="69">
        <v>0</v>
      </c>
      <c r="E19" s="69">
        <v>0</v>
      </c>
      <c r="F19" s="78">
        <f>SUM(J19+N19)</f>
        <v>0</v>
      </c>
      <c r="G19" s="69"/>
      <c r="H19" s="69"/>
      <c r="I19" s="69"/>
      <c r="J19" s="71"/>
      <c r="K19" s="69"/>
      <c r="L19" s="69"/>
      <c r="M19" s="69"/>
      <c r="N19" s="71"/>
    </row>
    <row r="20" spans="1:14" ht="15">
      <c r="A20" s="11" t="s">
        <v>234</v>
      </c>
      <c r="B20" s="13" t="s">
        <v>45</v>
      </c>
      <c r="C20" s="69">
        <f t="shared" si="2"/>
        <v>0</v>
      </c>
      <c r="D20" s="69">
        <v>0</v>
      </c>
      <c r="E20" s="69">
        <v>0</v>
      </c>
      <c r="F20" s="78">
        <v>0</v>
      </c>
      <c r="G20" s="69"/>
      <c r="H20" s="69">
        <v>100</v>
      </c>
      <c r="I20" s="69">
        <v>66</v>
      </c>
      <c r="J20" s="71">
        <v>23</v>
      </c>
      <c r="K20" s="69"/>
      <c r="L20" s="69"/>
      <c r="M20" s="69"/>
      <c r="N20" s="71"/>
    </row>
    <row r="21" spans="1:14" ht="15">
      <c r="A21" s="11" t="s">
        <v>235</v>
      </c>
      <c r="B21" s="13" t="s">
        <v>46</v>
      </c>
      <c r="C21" s="69">
        <v>0</v>
      </c>
      <c r="D21" s="69">
        <v>0</v>
      </c>
      <c r="E21" s="69">
        <v>0</v>
      </c>
      <c r="F21" s="78">
        <v>0</v>
      </c>
      <c r="G21" s="69"/>
      <c r="H21" s="69">
        <v>1450</v>
      </c>
      <c r="I21" s="69">
        <v>6539</v>
      </c>
      <c r="J21" s="71">
        <v>6538</v>
      </c>
      <c r="K21" s="69"/>
      <c r="L21" s="69"/>
      <c r="M21" s="69"/>
      <c r="N21" s="71"/>
    </row>
    <row r="22" spans="1:14" ht="15">
      <c r="A22" s="8" t="s">
        <v>236</v>
      </c>
      <c r="B22" s="13" t="s">
        <v>47</v>
      </c>
      <c r="C22" s="69">
        <v>0</v>
      </c>
      <c r="D22" s="69">
        <v>0</v>
      </c>
      <c r="E22" s="69">
        <v>0</v>
      </c>
      <c r="F22" s="78">
        <v>0</v>
      </c>
      <c r="G22" s="69"/>
      <c r="H22" s="69">
        <v>800</v>
      </c>
      <c r="I22" s="69">
        <v>6500</v>
      </c>
      <c r="J22" s="71">
        <v>4208</v>
      </c>
      <c r="K22" s="69"/>
      <c r="L22" s="69"/>
      <c r="M22" s="69"/>
      <c r="N22" s="71"/>
    </row>
    <row r="23" spans="1:14" ht="15">
      <c r="A23" s="8" t="s">
        <v>237</v>
      </c>
      <c r="B23" s="13" t="s">
        <v>48</v>
      </c>
      <c r="C23" s="69">
        <v>1080000</v>
      </c>
      <c r="D23" s="69">
        <v>1090000</v>
      </c>
      <c r="E23" s="69">
        <v>1150000</v>
      </c>
      <c r="F23" s="78">
        <v>1150000</v>
      </c>
      <c r="G23" s="69"/>
      <c r="H23" s="69">
        <v>520</v>
      </c>
      <c r="I23" s="69">
        <v>520</v>
      </c>
      <c r="J23" s="71">
        <v>165</v>
      </c>
      <c r="K23" s="69"/>
      <c r="L23" s="69"/>
      <c r="M23" s="69"/>
      <c r="N23" s="71"/>
    </row>
    <row r="24" spans="1:14" ht="15">
      <c r="A24" s="8" t="s">
        <v>238</v>
      </c>
      <c r="B24" s="13" t="s">
        <v>49</v>
      </c>
      <c r="C24" s="69">
        <v>6164890</v>
      </c>
      <c r="D24" s="69">
        <v>8330000</v>
      </c>
      <c r="E24" s="69">
        <v>8330000</v>
      </c>
      <c r="F24" s="78">
        <v>7653444</v>
      </c>
      <c r="G24" s="69"/>
      <c r="H24" s="69">
        <v>250</v>
      </c>
      <c r="I24" s="69">
        <v>2464</v>
      </c>
      <c r="J24" s="71">
        <v>1611</v>
      </c>
      <c r="K24" s="69"/>
      <c r="L24" s="69"/>
      <c r="M24" s="69"/>
      <c r="N24" s="71"/>
    </row>
    <row r="25" spans="1:14" ht="15">
      <c r="A25" s="21" t="s">
        <v>220</v>
      </c>
      <c r="B25" s="24" t="s">
        <v>50</v>
      </c>
      <c r="C25" s="69">
        <f>SUM(C17:C24)</f>
        <v>7625890</v>
      </c>
      <c r="D25" s="69">
        <f>SUM(D17:D24)</f>
        <v>9420000</v>
      </c>
      <c r="E25" s="69">
        <f>SUM(E17:E24)</f>
        <v>9480000</v>
      </c>
      <c r="F25" s="69">
        <f>SUM(F17:F24)</f>
        <v>8803444</v>
      </c>
      <c r="G25" s="69"/>
      <c r="H25" s="70">
        <f>SUM(H17:H24)</f>
        <v>4100</v>
      </c>
      <c r="I25" s="70">
        <f>SUM(I17:I24)</f>
        <v>17845</v>
      </c>
      <c r="J25" s="70">
        <f>SUM(J17:J24)</f>
        <v>14301</v>
      </c>
      <c r="K25" s="70">
        <v>19058</v>
      </c>
      <c r="L25" s="69">
        <f>SUM(L17:L24)</f>
        <v>0</v>
      </c>
      <c r="M25" s="69">
        <f>SUM(M17:M24)</f>
        <v>0</v>
      </c>
      <c r="N25" s="69">
        <f>SUM(N17:N24)</f>
        <v>0</v>
      </c>
    </row>
    <row r="26" spans="1:14" ht="15">
      <c r="A26" s="7" t="s">
        <v>239</v>
      </c>
      <c r="B26" s="13" t="s">
        <v>51</v>
      </c>
      <c r="C26" s="69">
        <f t="shared" si="2"/>
        <v>0</v>
      </c>
      <c r="D26" s="69">
        <v>0</v>
      </c>
      <c r="E26" s="69">
        <v>0</v>
      </c>
      <c r="F26" s="78">
        <f>SUM(J26+N26)</f>
        <v>0</v>
      </c>
      <c r="G26" s="69"/>
      <c r="H26" s="69"/>
      <c r="I26" s="69"/>
      <c r="J26" s="71"/>
      <c r="K26" s="69"/>
      <c r="L26" s="69"/>
      <c r="M26" s="69"/>
      <c r="N26" s="71"/>
    </row>
    <row r="27" spans="1:14" ht="15">
      <c r="A27" s="7" t="s">
        <v>52</v>
      </c>
      <c r="B27" s="13" t="s">
        <v>53</v>
      </c>
      <c r="C27" s="69">
        <v>60158</v>
      </c>
      <c r="D27" s="69">
        <v>6321634</v>
      </c>
      <c r="E27" s="69">
        <v>9951445</v>
      </c>
      <c r="F27" s="78">
        <v>9951445</v>
      </c>
      <c r="G27" s="69"/>
      <c r="H27" s="69"/>
      <c r="I27" s="69">
        <v>2555</v>
      </c>
      <c r="J27" s="71">
        <v>1722</v>
      </c>
      <c r="K27" s="69"/>
      <c r="L27" s="69"/>
      <c r="M27" s="69"/>
      <c r="N27" s="71"/>
    </row>
    <row r="28" spans="1:14" ht="15">
      <c r="A28" s="7" t="s">
        <v>54</v>
      </c>
      <c r="B28" s="13" t="s">
        <v>55</v>
      </c>
      <c r="C28" s="69">
        <f t="shared" si="2"/>
        <v>0</v>
      </c>
      <c r="D28" s="69">
        <v>0</v>
      </c>
      <c r="E28" s="69">
        <v>0</v>
      </c>
      <c r="F28" s="78">
        <f>SUM(J28+N28)</f>
        <v>0</v>
      </c>
      <c r="G28" s="69"/>
      <c r="H28" s="69"/>
      <c r="I28" s="69"/>
      <c r="J28" s="71"/>
      <c r="K28" s="69"/>
      <c r="L28" s="69"/>
      <c r="M28" s="69"/>
      <c r="N28" s="71"/>
    </row>
    <row r="29" spans="1:14" ht="15">
      <c r="A29" s="7" t="s">
        <v>221</v>
      </c>
      <c r="B29" s="13" t="s">
        <v>56</v>
      </c>
      <c r="C29" s="69">
        <f t="shared" si="2"/>
        <v>0</v>
      </c>
      <c r="D29" s="69">
        <v>0</v>
      </c>
      <c r="E29" s="69">
        <v>0</v>
      </c>
      <c r="F29" s="78">
        <f>SUM(J29+N29)</f>
        <v>0</v>
      </c>
      <c r="G29" s="69"/>
      <c r="H29" s="69"/>
      <c r="I29" s="69"/>
      <c r="J29" s="71"/>
      <c r="K29" s="69"/>
      <c r="L29" s="69"/>
      <c r="M29" s="69"/>
      <c r="N29" s="71"/>
    </row>
    <row r="30" spans="1:14" ht="15">
      <c r="A30" s="7" t="s">
        <v>240</v>
      </c>
      <c r="B30" s="13" t="s">
        <v>57</v>
      </c>
      <c r="C30" s="69">
        <f t="shared" si="2"/>
        <v>0</v>
      </c>
      <c r="D30" s="69">
        <v>0</v>
      </c>
      <c r="E30" s="69">
        <v>0</v>
      </c>
      <c r="F30" s="78">
        <f>SUM(J30+N30)</f>
        <v>0</v>
      </c>
      <c r="G30" s="69"/>
      <c r="H30" s="69"/>
      <c r="I30" s="69"/>
      <c r="J30" s="71"/>
      <c r="K30" s="69"/>
      <c r="L30" s="69"/>
      <c r="M30" s="69"/>
      <c r="N30" s="71"/>
    </row>
    <row r="31" spans="1:14" ht="15">
      <c r="A31" s="7" t="s">
        <v>222</v>
      </c>
      <c r="B31" s="13" t="s">
        <v>58</v>
      </c>
      <c r="C31" s="69">
        <v>6295861</v>
      </c>
      <c r="D31" s="69">
        <v>4138000</v>
      </c>
      <c r="E31" s="69">
        <v>4138000</v>
      </c>
      <c r="F31" s="78">
        <v>3680953</v>
      </c>
      <c r="G31" s="69"/>
      <c r="H31" s="69">
        <v>6300</v>
      </c>
      <c r="I31" s="69">
        <v>7102</v>
      </c>
      <c r="J31" s="71">
        <v>5174</v>
      </c>
      <c r="K31" s="69"/>
      <c r="L31" s="69"/>
      <c r="M31" s="69"/>
      <c r="N31" s="71"/>
    </row>
    <row r="32" spans="1:14" ht="15">
      <c r="A32" s="7" t="s">
        <v>241</v>
      </c>
      <c r="B32" s="13" t="s">
        <v>59</v>
      </c>
      <c r="C32" s="69">
        <f t="shared" si="2"/>
        <v>0</v>
      </c>
      <c r="D32" s="69">
        <v>0</v>
      </c>
      <c r="E32" s="69">
        <v>0</v>
      </c>
      <c r="F32" s="78">
        <f>SUM(J32+N32)</f>
        <v>0</v>
      </c>
      <c r="G32" s="69"/>
      <c r="H32" s="69"/>
      <c r="I32" s="69"/>
      <c r="J32" s="71"/>
      <c r="K32" s="69"/>
      <c r="L32" s="69"/>
      <c r="M32" s="69"/>
      <c r="N32" s="71"/>
    </row>
    <row r="33" spans="1:14" ht="15">
      <c r="A33" s="7" t="s">
        <v>242</v>
      </c>
      <c r="B33" s="13" t="s">
        <v>60</v>
      </c>
      <c r="C33" s="69">
        <f t="shared" si="2"/>
        <v>0</v>
      </c>
      <c r="D33" s="69">
        <v>0</v>
      </c>
      <c r="E33" s="69">
        <v>0</v>
      </c>
      <c r="F33" s="78">
        <f>SUM(J33+N33)</f>
        <v>0</v>
      </c>
      <c r="G33" s="69"/>
      <c r="H33" s="69"/>
      <c r="I33" s="69"/>
      <c r="J33" s="71"/>
      <c r="K33" s="69"/>
      <c r="L33" s="69"/>
      <c r="M33" s="69"/>
      <c r="N33" s="71"/>
    </row>
    <row r="34" spans="1:14" ht="15">
      <c r="A34" s="7" t="s">
        <v>61</v>
      </c>
      <c r="B34" s="13" t="s">
        <v>62</v>
      </c>
      <c r="C34" s="69">
        <f t="shared" si="2"/>
        <v>0</v>
      </c>
      <c r="D34" s="69">
        <v>0</v>
      </c>
      <c r="E34" s="69">
        <v>0</v>
      </c>
      <c r="F34" s="78">
        <f>SUM(J34+N34)</f>
        <v>0</v>
      </c>
      <c r="G34" s="69"/>
      <c r="H34" s="69"/>
      <c r="I34" s="69"/>
      <c r="J34" s="71"/>
      <c r="K34" s="69"/>
      <c r="L34" s="69"/>
      <c r="M34" s="69"/>
      <c r="N34" s="71"/>
    </row>
    <row r="35" spans="1:14" ht="15">
      <c r="A35" s="12" t="s">
        <v>63</v>
      </c>
      <c r="B35" s="13" t="s">
        <v>64</v>
      </c>
      <c r="C35" s="69">
        <f t="shared" si="2"/>
        <v>0</v>
      </c>
      <c r="D35" s="69">
        <v>0</v>
      </c>
      <c r="E35" s="69">
        <v>0</v>
      </c>
      <c r="F35" s="78">
        <f>SUM(J35+N35)</f>
        <v>0</v>
      </c>
      <c r="G35" s="69"/>
      <c r="H35" s="69"/>
      <c r="I35" s="69"/>
      <c r="J35" s="71"/>
      <c r="K35" s="69"/>
      <c r="L35" s="69"/>
      <c r="M35" s="69"/>
      <c r="N35" s="71"/>
    </row>
    <row r="36" spans="1:14" ht="15">
      <c r="A36" s="7" t="s">
        <v>243</v>
      </c>
      <c r="B36" s="13" t="s">
        <v>65</v>
      </c>
      <c r="C36" s="69">
        <v>27289939</v>
      </c>
      <c r="D36" s="69">
        <v>23864192</v>
      </c>
      <c r="E36" s="69">
        <v>26633956</v>
      </c>
      <c r="F36" s="78">
        <v>25147565</v>
      </c>
      <c r="G36" s="69"/>
      <c r="H36" s="69">
        <v>3635</v>
      </c>
      <c r="I36" s="69">
        <v>7007</v>
      </c>
      <c r="J36" s="71">
        <v>6631</v>
      </c>
      <c r="K36" s="69"/>
      <c r="L36" s="69"/>
      <c r="M36" s="69"/>
      <c r="N36" s="71"/>
    </row>
    <row r="37" spans="1:14" ht="15">
      <c r="A37" s="12" t="s">
        <v>313</v>
      </c>
      <c r="B37" s="13" t="s">
        <v>346</v>
      </c>
      <c r="C37" s="69">
        <f t="shared" si="2"/>
        <v>0</v>
      </c>
      <c r="D37" s="69">
        <v>0</v>
      </c>
      <c r="E37" s="69">
        <v>0</v>
      </c>
      <c r="F37" s="78">
        <f>SUM(J37+N37)</f>
        <v>0</v>
      </c>
      <c r="G37" s="69"/>
      <c r="H37" s="69"/>
      <c r="I37" s="69"/>
      <c r="J37" s="71"/>
      <c r="K37" s="69"/>
      <c r="L37" s="69"/>
      <c r="M37" s="69"/>
      <c r="N37" s="71"/>
    </row>
    <row r="38" spans="1:14" ht="15">
      <c r="A38" s="12" t="s">
        <v>314</v>
      </c>
      <c r="B38" s="13" t="s">
        <v>346</v>
      </c>
      <c r="C38" s="69">
        <f t="shared" si="2"/>
        <v>0</v>
      </c>
      <c r="D38" s="69">
        <v>610591935</v>
      </c>
      <c r="E38" s="69">
        <v>540693062</v>
      </c>
      <c r="F38" s="78">
        <f>SUM(J38+N38)</f>
        <v>0</v>
      </c>
      <c r="G38" s="69"/>
      <c r="H38" s="69">
        <v>5593</v>
      </c>
      <c r="I38" s="69">
        <v>2930</v>
      </c>
      <c r="J38" s="71"/>
      <c r="K38" s="69"/>
      <c r="L38" s="69"/>
      <c r="M38" s="69"/>
      <c r="N38" s="71"/>
    </row>
    <row r="39" spans="1:14" ht="15">
      <c r="A39" s="21" t="s">
        <v>223</v>
      </c>
      <c r="B39" s="24" t="s">
        <v>66</v>
      </c>
      <c r="C39" s="69">
        <f>SUM(C26:C38)</f>
        <v>33645958</v>
      </c>
      <c r="D39" s="69">
        <f>SUM(D26:D38)</f>
        <v>644915761</v>
      </c>
      <c r="E39" s="69">
        <f>SUM(E26:E38)</f>
        <v>581416463</v>
      </c>
      <c r="F39" s="69">
        <f>SUM(F26:F38)</f>
        <v>38779963</v>
      </c>
      <c r="G39" s="69"/>
      <c r="H39" s="70">
        <f>SUM(H26:H38)</f>
        <v>15528</v>
      </c>
      <c r="I39" s="70">
        <f>SUM(I26:I38)</f>
        <v>19594</v>
      </c>
      <c r="J39" s="70">
        <f>SUM(J26:J38)</f>
        <v>13527</v>
      </c>
      <c r="K39" s="70">
        <v>27823</v>
      </c>
      <c r="L39" s="69">
        <f>SUM(L26:L38)</f>
        <v>0</v>
      </c>
      <c r="M39" s="69">
        <f>SUM(M26:M38)</f>
        <v>0</v>
      </c>
      <c r="N39" s="69">
        <f>SUM(N26:N38)</f>
        <v>0</v>
      </c>
    </row>
    <row r="40" spans="1:14" ht="15.75">
      <c r="A40" s="61" t="s">
        <v>306</v>
      </c>
      <c r="B40" s="62"/>
      <c r="C40" s="69">
        <f>SUM(C39,C25,C16,C10,C9)</f>
        <v>504951249</v>
      </c>
      <c r="D40" s="69">
        <f>SUM(D39,D25,D16,D10,D9)</f>
        <v>1133138197</v>
      </c>
      <c r="E40" s="69">
        <f>SUM(E39,E25,E16,E10,E9)</f>
        <v>1123926610</v>
      </c>
      <c r="F40" s="69">
        <f>SUM(F39,F25,F16,F10,F9)</f>
        <v>515458063</v>
      </c>
      <c r="G40" s="86">
        <f aca="true" t="shared" si="3" ref="G40:N40">SUM(G9+G10+G16+G25+G39)</f>
        <v>32212</v>
      </c>
      <c r="H40" s="86">
        <f t="shared" si="3"/>
        <v>57010</v>
      </c>
      <c r="I40" s="86">
        <f t="shared" si="3"/>
        <v>105679</v>
      </c>
      <c r="J40" s="86">
        <f t="shared" si="3"/>
        <v>84166</v>
      </c>
      <c r="K40" s="86">
        <f t="shared" si="3"/>
        <v>92025</v>
      </c>
      <c r="L40" s="86">
        <f t="shared" si="3"/>
        <v>45456</v>
      </c>
      <c r="M40" s="86">
        <f t="shared" si="3"/>
        <v>39099</v>
      </c>
      <c r="N40" s="86">
        <f t="shared" si="3"/>
        <v>38860</v>
      </c>
    </row>
    <row r="41" spans="1:14" ht="15">
      <c r="A41" s="15" t="s">
        <v>67</v>
      </c>
      <c r="B41" s="13" t="s">
        <v>68</v>
      </c>
      <c r="C41" s="69">
        <f>SUM(G41+K41)</f>
        <v>0</v>
      </c>
      <c r="D41" s="69">
        <v>0</v>
      </c>
      <c r="E41" s="69">
        <v>0</v>
      </c>
      <c r="F41" s="78">
        <f>SUM(J41+N41)</f>
        <v>0</v>
      </c>
      <c r="G41" s="69"/>
      <c r="H41" s="69"/>
      <c r="I41" s="69"/>
      <c r="J41" s="71"/>
      <c r="K41" s="69"/>
      <c r="L41" s="69"/>
      <c r="M41" s="69"/>
      <c r="N41" s="71"/>
    </row>
    <row r="42" spans="1:14" ht="15">
      <c r="A42" s="15" t="s">
        <v>244</v>
      </c>
      <c r="B42" s="13" t="s">
        <v>69</v>
      </c>
      <c r="C42" s="69">
        <v>267332536</v>
      </c>
      <c r="D42" s="69">
        <v>62605800</v>
      </c>
      <c r="E42" s="69">
        <v>226824586</v>
      </c>
      <c r="F42" s="78">
        <v>203983813</v>
      </c>
      <c r="G42" s="69"/>
      <c r="H42" s="69">
        <v>787</v>
      </c>
      <c r="I42" s="69">
        <v>593</v>
      </c>
      <c r="J42" s="71">
        <v>350</v>
      </c>
      <c r="K42" s="69"/>
      <c r="L42" s="69"/>
      <c r="M42" s="69"/>
      <c r="N42" s="71"/>
    </row>
    <row r="43" spans="1:14" ht="15">
      <c r="A43" s="15" t="s">
        <v>70</v>
      </c>
      <c r="B43" s="13" t="s">
        <v>71</v>
      </c>
      <c r="C43" s="69">
        <v>902726</v>
      </c>
      <c r="D43" s="69">
        <v>1891100</v>
      </c>
      <c r="E43" s="69">
        <v>1973400</v>
      </c>
      <c r="F43" s="78">
        <v>1376198</v>
      </c>
      <c r="G43" s="69"/>
      <c r="H43" s="69"/>
      <c r="I43" s="69">
        <v>1185</v>
      </c>
      <c r="J43" s="71">
        <v>1185</v>
      </c>
      <c r="K43" s="69"/>
      <c r="L43" s="69"/>
      <c r="M43" s="69">
        <v>204</v>
      </c>
      <c r="N43" s="71">
        <v>203</v>
      </c>
    </row>
    <row r="44" spans="1:14" ht="15">
      <c r="A44" s="15" t="s">
        <v>72</v>
      </c>
      <c r="B44" s="13" t="s">
        <v>73</v>
      </c>
      <c r="C44" s="69">
        <v>28571852</v>
      </c>
      <c r="D44" s="69">
        <v>55566297</v>
      </c>
      <c r="E44" s="69">
        <v>57097632</v>
      </c>
      <c r="F44" s="78">
        <v>9395043</v>
      </c>
      <c r="G44" s="69"/>
      <c r="H44" s="69"/>
      <c r="I44" s="69">
        <v>2039</v>
      </c>
      <c r="J44" s="71">
        <v>1683</v>
      </c>
      <c r="K44" s="69"/>
      <c r="L44" s="69"/>
      <c r="M44" s="69">
        <v>2289</v>
      </c>
      <c r="N44" s="71">
        <v>2289</v>
      </c>
    </row>
    <row r="45" spans="1:14" ht="15">
      <c r="A45" s="5" t="s">
        <v>74</v>
      </c>
      <c r="B45" s="13" t="s">
        <v>75</v>
      </c>
      <c r="C45" s="69">
        <v>0</v>
      </c>
      <c r="D45" s="69">
        <v>0</v>
      </c>
      <c r="E45" s="69">
        <v>0</v>
      </c>
      <c r="F45" s="78">
        <v>0</v>
      </c>
      <c r="G45" s="69"/>
      <c r="H45" s="69"/>
      <c r="I45" s="69"/>
      <c r="J45" s="71"/>
      <c r="K45" s="69"/>
      <c r="L45" s="69"/>
      <c r="M45" s="69"/>
      <c r="N45" s="71"/>
    </row>
    <row r="46" spans="1:14" ht="15">
      <c r="A46" s="5" t="s">
        <v>76</v>
      </c>
      <c r="B46" s="13" t="s">
        <v>77</v>
      </c>
      <c r="C46" s="69">
        <v>0</v>
      </c>
      <c r="D46" s="69">
        <v>0</v>
      </c>
      <c r="E46" s="69">
        <v>0</v>
      </c>
      <c r="F46" s="78">
        <v>0</v>
      </c>
      <c r="G46" s="69"/>
      <c r="H46" s="69"/>
      <c r="I46" s="69"/>
      <c r="J46" s="71"/>
      <c r="K46" s="69"/>
      <c r="L46" s="69"/>
      <c r="M46" s="69"/>
      <c r="N46" s="71"/>
    </row>
    <row r="47" spans="1:14" ht="15">
      <c r="A47" s="5" t="s">
        <v>78</v>
      </c>
      <c r="B47" s="13" t="s">
        <v>79</v>
      </c>
      <c r="C47" s="69">
        <v>11767982</v>
      </c>
      <c r="D47" s="69">
        <v>32417097</v>
      </c>
      <c r="E47" s="69">
        <v>39388409</v>
      </c>
      <c r="F47" s="78">
        <v>15313705</v>
      </c>
      <c r="G47" s="69"/>
      <c r="H47" s="69">
        <v>213</v>
      </c>
      <c r="I47" s="69">
        <v>788</v>
      </c>
      <c r="J47" s="71">
        <v>529</v>
      </c>
      <c r="K47" s="69"/>
      <c r="L47" s="69"/>
      <c r="M47" s="69">
        <v>673</v>
      </c>
      <c r="N47" s="71">
        <v>673</v>
      </c>
    </row>
    <row r="48" spans="1:14" ht="15">
      <c r="A48" s="22" t="s">
        <v>224</v>
      </c>
      <c r="B48" s="24" t="s">
        <v>80</v>
      </c>
      <c r="C48" s="69">
        <f>SUM(C41:C47)</f>
        <v>308575096</v>
      </c>
      <c r="D48" s="69">
        <f>SUM(D41:D47)</f>
        <v>152480294</v>
      </c>
      <c r="E48" s="69">
        <f>SUM(E41:E47)</f>
        <v>325284027</v>
      </c>
      <c r="F48" s="69">
        <f>SUM(F41:F47)</f>
        <v>230068759</v>
      </c>
      <c r="G48" s="69"/>
      <c r="H48" s="70">
        <f>SUM(H41:H47)</f>
        <v>1000</v>
      </c>
      <c r="I48" s="70">
        <f>SUM(I41:I47)</f>
        <v>4605</v>
      </c>
      <c r="J48" s="70">
        <f>SUM(J41:J47)</f>
        <v>3747</v>
      </c>
      <c r="K48" s="70">
        <v>13704</v>
      </c>
      <c r="L48" s="69">
        <f>SUM(L41:L47)</f>
        <v>0</v>
      </c>
      <c r="M48" s="69">
        <f>SUM(M41:M47)</f>
        <v>3166</v>
      </c>
      <c r="N48" s="69">
        <f>SUM(N41:N47)</f>
        <v>3165</v>
      </c>
    </row>
    <row r="49" spans="1:14" ht="15">
      <c r="A49" s="8" t="s">
        <v>81</v>
      </c>
      <c r="B49" s="13" t="s">
        <v>82</v>
      </c>
      <c r="C49" s="69">
        <v>106762111</v>
      </c>
      <c r="D49" s="69">
        <v>329854288</v>
      </c>
      <c r="E49" s="69">
        <v>329854288</v>
      </c>
      <c r="F49" s="78">
        <v>148927148</v>
      </c>
      <c r="G49" s="69"/>
      <c r="H49" s="69">
        <v>8946</v>
      </c>
      <c r="I49" s="69">
        <v>28685</v>
      </c>
      <c r="J49" s="71">
        <v>19004</v>
      </c>
      <c r="K49" s="69"/>
      <c r="L49" s="69"/>
      <c r="M49" s="69">
        <v>979</v>
      </c>
      <c r="N49" s="71">
        <v>979</v>
      </c>
    </row>
    <row r="50" spans="1:14" ht="15">
      <c r="A50" s="8" t="s">
        <v>83</v>
      </c>
      <c r="B50" s="13" t="s">
        <v>84</v>
      </c>
      <c r="C50" s="69">
        <v>0</v>
      </c>
      <c r="D50" s="69">
        <v>0</v>
      </c>
      <c r="E50" s="69">
        <v>0</v>
      </c>
      <c r="F50" s="78">
        <v>0</v>
      </c>
      <c r="G50" s="69"/>
      <c r="H50" s="69"/>
      <c r="I50" s="69"/>
      <c r="J50" s="71"/>
      <c r="K50" s="69"/>
      <c r="L50" s="69"/>
      <c r="M50" s="69"/>
      <c r="N50" s="71"/>
    </row>
    <row r="51" spans="1:14" ht="15">
      <c r="A51" s="8" t="s">
        <v>85</v>
      </c>
      <c r="B51" s="13" t="s">
        <v>86</v>
      </c>
      <c r="C51" s="69">
        <v>0</v>
      </c>
      <c r="D51" s="69">
        <v>0</v>
      </c>
      <c r="E51" s="69">
        <v>0</v>
      </c>
      <c r="F51" s="78">
        <v>0</v>
      </c>
      <c r="G51" s="69"/>
      <c r="H51" s="69"/>
      <c r="I51" s="69"/>
      <c r="J51" s="71"/>
      <c r="K51" s="69"/>
      <c r="L51" s="69"/>
      <c r="M51" s="69"/>
      <c r="N51" s="71"/>
    </row>
    <row r="52" spans="1:14" ht="15">
      <c r="A52" s="8" t="s">
        <v>87</v>
      </c>
      <c r="B52" s="13" t="s">
        <v>88</v>
      </c>
      <c r="C52" s="69">
        <v>8293143</v>
      </c>
      <c r="D52" s="69">
        <v>89061188</v>
      </c>
      <c r="E52" s="69">
        <v>89061188</v>
      </c>
      <c r="F52" s="78">
        <v>34944797</v>
      </c>
      <c r="G52" s="69"/>
      <c r="H52" s="69">
        <v>2415</v>
      </c>
      <c r="I52" s="69">
        <v>4356</v>
      </c>
      <c r="J52" s="71">
        <v>1935</v>
      </c>
      <c r="K52" s="69"/>
      <c r="L52" s="69"/>
      <c r="M52" s="69">
        <v>264</v>
      </c>
      <c r="N52" s="71">
        <v>264</v>
      </c>
    </row>
    <row r="53" spans="1:14" ht="15">
      <c r="A53" s="21" t="s">
        <v>225</v>
      </c>
      <c r="B53" s="24" t="s">
        <v>89</v>
      </c>
      <c r="C53" s="69">
        <f>SUM(C49:C52)</f>
        <v>115055254</v>
      </c>
      <c r="D53" s="69">
        <f>SUM(D49:D52)</f>
        <v>418915476</v>
      </c>
      <c r="E53" s="69">
        <f>SUM(E49:E52)</f>
        <v>418915476</v>
      </c>
      <c r="F53" s="69">
        <f>SUM(F49:F52)</f>
        <v>183871945</v>
      </c>
      <c r="G53" s="69"/>
      <c r="H53" s="70">
        <f>SUM(H49:H52)</f>
        <v>11361</v>
      </c>
      <c r="I53" s="70">
        <f>SUM(I49:I52)</f>
        <v>33041</v>
      </c>
      <c r="J53" s="70">
        <f>SUM(J49:J52)</f>
        <v>20939</v>
      </c>
      <c r="K53" s="70">
        <v>1417</v>
      </c>
      <c r="L53" s="69">
        <f>SUM(L49:L52)</f>
        <v>0</v>
      </c>
      <c r="M53" s="69">
        <f>SUM(M49:M52)</f>
        <v>1243</v>
      </c>
      <c r="N53" s="69">
        <f>SUM(N49:N52)</f>
        <v>1243</v>
      </c>
    </row>
    <row r="54" spans="1:14" ht="15">
      <c r="A54" s="8" t="s">
        <v>90</v>
      </c>
      <c r="B54" s="13" t="s">
        <v>91</v>
      </c>
      <c r="C54" s="69">
        <f aca="true" t="shared" si="4" ref="C54:C61">SUM(G54+K54)</f>
        <v>0</v>
      </c>
      <c r="D54" s="69">
        <f aca="true" t="shared" si="5" ref="D54:D60">SUM(H54+L54)</f>
        <v>0</v>
      </c>
      <c r="E54" s="69">
        <f aca="true" t="shared" si="6" ref="E54:F58">SUM(I54+M54)</f>
        <v>0</v>
      </c>
      <c r="F54" s="78">
        <f t="shared" si="6"/>
        <v>0</v>
      </c>
      <c r="G54" s="69"/>
      <c r="H54" s="69"/>
      <c r="I54" s="69"/>
      <c r="J54" s="71"/>
      <c r="K54" s="69"/>
      <c r="L54" s="69"/>
      <c r="M54" s="69"/>
      <c r="N54" s="71"/>
    </row>
    <row r="55" spans="1:14" ht="15">
      <c r="A55" s="8" t="s">
        <v>245</v>
      </c>
      <c r="B55" s="13" t="s">
        <v>92</v>
      </c>
      <c r="C55" s="69">
        <f t="shared" si="4"/>
        <v>0</v>
      </c>
      <c r="D55" s="69">
        <f t="shared" si="5"/>
        <v>0</v>
      </c>
      <c r="E55" s="69">
        <f t="shared" si="6"/>
        <v>0</v>
      </c>
      <c r="F55" s="78">
        <f t="shared" si="6"/>
        <v>0</v>
      </c>
      <c r="G55" s="69"/>
      <c r="H55" s="69"/>
      <c r="I55" s="69"/>
      <c r="J55" s="71"/>
      <c r="K55" s="69"/>
      <c r="L55" s="69"/>
      <c r="M55" s="69"/>
      <c r="N55" s="71"/>
    </row>
    <row r="56" spans="1:14" ht="15">
      <c r="A56" s="8" t="s">
        <v>246</v>
      </c>
      <c r="B56" s="13" t="s">
        <v>93</v>
      </c>
      <c r="C56" s="69">
        <f t="shared" si="4"/>
        <v>0</v>
      </c>
      <c r="D56" s="69">
        <f t="shared" si="5"/>
        <v>0</v>
      </c>
      <c r="E56" s="69">
        <f t="shared" si="6"/>
        <v>0</v>
      </c>
      <c r="F56" s="78">
        <f t="shared" si="6"/>
        <v>0</v>
      </c>
      <c r="G56" s="69"/>
      <c r="H56" s="69"/>
      <c r="I56" s="69"/>
      <c r="J56" s="71"/>
      <c r="K56" s="69"/>
      <c r="L56" s="69"/>
      <c r="M56" s="69"/>
      <c r="N56" s="71"/>
    </row>
    <row r="57" spans="1:14" ht="15">
      <c r="A57" s="8" t="s">
        <v>247</v>
      </c>
      <c r="B57" s="13" t="s">
        <v>94</v>
      </c>
      <c r="C57" s="69">
        <f t="shared" si="4"/>
        <v>0</v>
      </c>
      <c r="D57" s="69">
        <f t="shared" si="5"/>
        <v>0</v>
      </c>
      <c r="E57" s="69">
        <v>2963331</v>
      </c>
      <c r="F57" s="78">
        <v>2963331</v>
      </c>
      <c r="G57" s="69"/>
      <c r="H57" s="69"/>
      <c r="I57" s="69"/>
      <c r="J57" s="71"/>
      <c r="K57" s="69"/>
      <c r="L57" s="69"/>
      <c r="M57" s="69"/>
      <c r="N57" s="71"/>
    </row>
    <row r="58" spans="1:14" ht="15">
      <c r="A58" s="8" t="s">
        <v>248</v>
      </c>
      <c r="B58" s="13" t="s">
        <v>95</v>
      </c>
      <c r="C58" s="69">
        <f t="shared" si="4"/>
        <v>0</v>
      </c>
      <c r="D58" s="69">
        <f t="shared" si="5"/>
        <v>0</v>
      </c>
      <c r="E58" s="69">
        <f t="shared" si="6"/>
        <v>0</v>
      </c>
      <c r="F58" s="78">
        <f t="shared" si="6"/>
        <v>0</v>
      </c>
      <c r="G58" s="69"/>
      <c r="H58" s="69"/>
      <c r="I58" s="69"/>
      <c r="J58" s="71"/>
      <c r="K58" s="69"/>
      <c r="L58" s="69"/>
      <c r="M58" s="69"/>
      <c r="N58" s="71"/>
    </row>
    <row r="59" spans="1:14" ht="15">
      <c r="A59" s="8" t="s">
        <v>249</v>
      </c>
      <c r="B59" s="13" t="s">
        <v>96</v>
      </c>
      <c r="C59" s="69">
        <f t="shared" si="4"/>
        <v>0</v>
      </c>
      <c r="D59" s="69">
        <f t="shared" si="5"/>
        <v>0</v>
      </c>
      <c r="E59" s="69">
        <v>0</v>
      </c>
      <c r="F59" s="78">
        <v>0</v>
      </c>
      <c r="G59" s="69"/>
      <c r="H59" s="69"/>
      <c r="I59" s="69">
        <v>25929</v>
      </c>
      <c r="J59" s="71">
        <v>25929</v>
      </c>
      <c r="K59" s="69"/>
      <c r="L59" s="69"/>
      <c r="M59" s="69"/>
      <c r="N59" s="71"/>
    </row>
    <row r="60" spans="1:14" ht="15">
      <c r="A60" s="8" t="s">
        <v>97</v>
      </c>
      <c r="B60" s="13" t="s">
        <v>98</v>
      </c>
      <c r="C60" s="69">
        <f t="shared" si="4"/>
        <v>0</v>
      </c>
      <c r="D60" s="69">
        <f t="shared" si="5"/>
        <v>0</v>
      </c>
      <c r="E60" s="69">
        <v>0</v>
      </c>
      <c r="F60" s="78">
        <v>0</v>
      </c>
      <c r="G60" s="69"/>
      <c r="H60" s="69"/>
      <c r="I60" s="69"/>
      <c r="J60" s="71"/>
      <c r="K60" s="69"/>
      <c r="L60" s="69"/>
      <c r="M60" s="69"/>
      <c r="N60" s="71"/>
    </row>
    <row r="61" spans="1:14" ht="15">
      <c r="A61" s="8" t="s">
        <v>250</v>
      </c>
      <c r="B61" s="13" t="s">
        <v>99</v>
      </c>
      <c r="C61" s="69">
        <f t="shared" si="4"/>
        <v>0</v>
      </c>
      <c r="D61" s="69">
        <v>0</v>
      </c>
      <c r="E61" s="69">
        <f>SUM(I61+M61)</f>
        <v>0</v>
      </c>
      <c r="F61" s="78">
        <f>SUM(J61+N61)</f>
        <v>0</v>
      </c>
      <c r="G61" s="69"/>
      <c r="H61" s="69">
        <v>15508</v>
      </c>
      <c r="I61" s="69"/>
      <c r="J61" s="71"/>
      <c r="K61" s="69"/>
      <c r="L61" s="69"/>
      <c r="M61" s="69"/>
      <c r="N61" s="71"/>
    </row>
    <row r="62" spans="1:14" ht="15">
      <c r="A62" s="21" t="s">
        <v>226</v>
      </c>
      <c r="B62" s="24" t="s">
        <v>100</v>
      </c>
      <c r="C62" s="69">
        <v>0</v>
      </c>
      <c r="D62" s="69">
        <f>SUM(D54:D61)</f>
        <v>0</v>
      </c>
      <c r="E62" s="69">
        <f>SUM(E54:E61)</f>
        <v>2963331</v>
      </c>
      <c r="F62" s="69">
        <f>SUM(F54:F61)</f>
        <v>2963331</v>
      </c>
      <c r="G62" s="69"/>
      <c r="H62" s="69">
        <f>SUM(H54:H61)</f>
        <v>15508</v>
      </c>
      <c r="I62" s="69">
        <f>SUM(I54:I61)</f>
        <v>25929</v>
      </c>
      <c r="J62" s="69">
        <f>SUM(J54:J61)</f>
        <v>25929</v>
      </c>
      <c r="K62" s="70">
        <v>9549</v>
      </c>
      <c r="L62" s="69">
        <f>SUM(L54:L61)</f>
        <v>0</v>
      </c>
      <c r="M62" s="69">
        <f>SUM(M54:M61)</f>
        <v>0</v>
      </c>
      <c r="N62" s="69">
        <f>SUM(N54:N61)</f>
        <v>0</v>
      </c>
    </row>
    <row r="63" spans="1:14" ht="15.75">
      <c r="A63" s="63" t="s">
        <v>305</v>
      </c>
      <c r="B63" s="64"/>
      <c r="C63" s="69">
        <f>SUM(C48,C53)</f>
        <v>423630350</v>
      </c>
      <c r="D63" s="69">
        <f>SUM(D48,D53)</f>
        <v>571395770</v>
      </c>
      <c r="E63" s="69">
        <f>SUM(E48,E53)</f>
        <v>744199503</v>
      </c>
      <c r="F63" s="69">
        <f>SUM(F48,F53)</f>
        <v>413940704</v>
      </c>
      <c r="G63" s="87"/>
      <c r="H63" s="87">
        <f aca="true" t="shared" si="7" ref="H63:N63">SUM(H62,H53,H48)</f>
        <v>27869</v>
      </c>
      <c r="I63" s="87">
        <f t="shared" si="7"/>
        <v>63575</v>
      </c>
      <c r="J63" s="87">
        <f t="shared" si="7"/>
        <v>50615</v>
      </c>
      <c r="K63" s="87">
        <f t="shared" si="7"/>
        <v>24670</v>
      </c>
      <c r="L63" s="87">
        <f t="shared" si="7"/>
        <v>0</v>
      </c>
      <c r="M63" s="87">
        <f t="shared" si="7"/>
        <v>4409</v>
      </c>
      <c r="N63" s="87">
        <f t="shared" si="7"/>
        <v>4408</v>
      </c>
    </row>
    <row r="64" spans="1:14" ht="15.75">
      <c r="A64" s="49" t="s">
        <v>254</v>
      </c>
      <c r="B64" s="50" t="s">
        <v>101</v>
      </c>
      <c r="C64" s="69">
        <f>SUM(C9,C10,C16,C25,C39,C48,C53,C62)</f>
        <v>928581599</v>
      </c>
      <c r="D64" s="69">
        <f>SUM(D9,D10,D16,D25,D39,D48,D53,D62)</f>
        <v>1704533967</v>
      </c>
      <c r="E64" s="69">
        <f>SUM(E9,E10,E16,E25,E39,E48,E53,E62)</f>
        <v>1871089444</v>
      </c>
      <c r="F64" s="69">
        <f>SUM(F9,F10,F16,F25,F39,F48,F53,F62)</f>
        <v>932362098</v>
      </c>
      <c r="G64" s="88">
        <f aca="true" t="shared" si="8" ref="G64:N64">SUM(G40+G63)</f>
        <v>32212</v>
      </c>
      <c r="H64" s="88">
        <f t="shared" si="8"/>
        <v>84879</v>
      </c>
      <c r="I64" s="88">
        <f t="shared" si="8"/>
        <v>169254</v>
      </c>
      <c r="J64" s="88">
        <f t="shared" si="8"/>
        <v>134781</v>
      </c>
      <c r="K64" s="88">
        <f t="shared" si="8"/>
        <v>116695</v>
      </c>
      <c r="L64" s="88">
        <f t="shared" si="8"/>
        <v>45456</v>
      </c>
      <c r="M64" s="88">
        <f t="shared" si="8"/>
        <v>43508</v>
      </c>
      <c r="N64" s="88">
        <f t="shared" si="8"/>
        <v>43268</v>
      </c>
    </row>
    <row r="65" spans="1:14" ht="15">
      <c r="A65" s="10" t="s">
        <v>227</v>
      </c>
      <c r="B65" s="6" t="s">
        <v>102</v>
      </c>
      <c r="C65" s="69">
        <f aca="true" t="shared" si="9" ref="C65:D67">SUM(G65+K65)</f>
        <v>0</v>
      </c>
      <c r="D65" s="69">
        <f t="shared" si="9"/>
        <v>0</v>
      </c>
      <c r="E65" s="69">
        <v>0</v>
      </c>
      <c r="F65" s="78">
        <v>0</v>
      </c>
      <c r="G65" s="73"/>
      <c r="H65" s="90"/>
      <c r="I65" s="90">
        <v>8634</v>
      </c>
      <c r="J65" s="91">
        <v>8634</v>
      </c>
      <c r="K65" s="73"/>
      <c r="L65" s="73"/>
      <c r="M65" s="73"/>
      <c r="N65" s="71"/>
    </row>
    <row r="66" spans="1:14" ht="15">
      <c r="A66" s="9" t="s">
        <v>228</v>
      </c>
      <c r="B66" s="6" t="s">
        <v>103</v>
      </c>
      <c r="C66" s="69">
        <f t="shared" si="9"/>
        <v>0</v>
      </c>
      <c r="D66" s="69">
        <f t="shared" si="9"/>
        <v>0</v>
      </c>
      <c r="E66" s="69">
        <f>SUM(I66+M66)</f>
        <v>0</v>
      </c>
      <c r="F66" s="78">
        <f>SUM(J66+N66)</f>
        <v>0</v>
      </c>
      <c r="G66" s="75"/>
      <c r="H66" s="92"/>
      <c r="I66" s="92"/>
      <c r="J66" s="91"/>
      <c r="K66" s="75"/>
      <c r="L66" s="75"/>
      <c r="M66" s="75"/>
      <c r="N66" s="71"/>
    </row>
    <row r="67" spans="1:14" ht="15">
      <c r="A67" s="16" t="s">
        <v>104</v>
      </c>
      <c r="B67" s="4" t="s">
        <v>105</v>
      </c>
      <c r="C67" s="69">
        <f t="shared" si="9"/>
        <v>0</v>
      </c>
      <c r="D67" s="69">
        <f t="shared" si="9"/>
        <v>0</v>
      </c>
      <c r="E67" s="69">
        <f>SUM(I67+M67)</f>
        <v>0</v>
      </c>
      <c r="F67" s="78">
        <f>SUM(J67+N67)</f>
        <v>0</v>
      </c>
      <c r="G67" s="74"/>
      <c r="H67" s="81"/>
      <c r="I67" s="81"/>
      <c r="J67" s="91"/>
      <c r="K67" s="74"/>
      <c r="L67" s="74"/>
      <c r="M67" s="74"/>
      <c r="N67" s="71"/>
    </row>
    <row r="68" spans="1:14" ht="15">
      <c r="A68" s="16" t="s">
        <v>106</v>
      </c>
      <c r="B68" s="4" t="s">
        <v>107</v>
      </c>
      <c r="C68" s="69">
        <v>3944480</v>
      </c>
      <c r="D68" s="69">
        <v>2171002</v>
      </c>
      <c r="E68" s="69">
        <v>2171002</v>
      </c>
      <c r="F68" s="78">
        <v>2171002</v>
      </c>
      <c r="G68" s="74"/>
      <c r="H68" s="81"/>
      <c r="I68" s="81"/>
      <c r="J68" s="91"/>
      <c r="K68" s="74"/>
      <c r="L68" s="74"/>
      <c r="M68" s="74"/>
      <c r="N68" s="71"/>
    </row>
    <row r="69" spans="1:14" ht="15">
      <c r="A69" s="9" t="s">
        <v>108</v>
      </c>
      <c r="B69" s="6" t="s">
        <v>109</v>
      </c>
      <c r="C69" s="69">
        <v>216918709</v>
      </c>
      <c r="D69" s="69">
        <v>280568420</v>
      </c>
      <c r="E69" s="69">
        <v>291203884</v>
      </c>
      <c r="F69" s="78">
        <v>288511132</v>
      </c>
      <c r="G69" s="74"/>
      <c r="H69" s="81">
        <v>43706</v>
      </c>
      <c r="I69" s="81">
        <v>40731</v>
      </c>
      <c r="J69" s="91">
        <v>40731</v>
      </c>
      <c r="K69" s="81">
        <v>29706</v>
      </c>
      <c r="L69" s="74"/>
      <c r="M69" s="74"/>
      <c r="N69" s="71"/>
    </row>
    <row r="70" spans="1:14" ht="15">
      <c r="A70" s="16" t="s">
        <v>110</v>
      </c>
      <c r="B70" s="4" t="s">
        <v>111</v>
      </c>
      <c r="C70" s="69">
        <f>SUM(G70+K70)</f>
        <v>0</v>
      </c>
      <c r="D70" s="69">
        <f>SUM(H70+L70)</f>
        <v>0</v>
      </c>
      <c r="E70" s="69">
        <f aca="true" t="shared" si="10" ref="E70:F72">SUM(I70+M70)</f>
        <v>0</v>
      </c>
      <c r="F70" s="78">
        <f t="shared" si="10"/>
        <v>0</v>
      </c>
      <c r="G70" s="74"/>
      <c r="H70" s="81"/>
      <c r="I70" s="81"/>
      <c r="J70" s="91"/>
      <c r="K70" s="74"/>
      <c r="L70" s="74"/>
      <c r="M70" s="74"/>
      <c r="N70" s="71"/>
    </row>
    <row r="71" spans="1:14" ht="15">
      <c r="A71" s="16" t="s">
        <v>112</v>
      </c>
      <c r="B71" s="4" t="s">
        <v>113</v>
      </c>
      <c r="C71" s="69">
        <f>SUM(G71+K71)</f>
        <v>0</v>
      </c>
      <c r="D71" s="69">
        <f>SUM(H71+L71)</f>
        <v>0</v>
      </c>
      <c r="E71" s="69">
        <f t="shared" si="10"/>
        <v>0</v>
      </c>
      <c r="F71" s="78">
        <f t="shared" si="10"/>
        <v>0</v>
      </c>
      <c r="G71" s="74"/>
      <c r="H71" s="81"/>
      <c r="I71" s="81"/>
      <c r="J71" s="91"/>
      <c r="K71" s="74"/>
      <c r="L71" s="74"/>
      <c r="M71" s="74"/>
      <c r="N71" s="71"/>
    </row>
    <row r="72" spans="1:14" ht="15">
      <c r="A72" s="16" t="s">
        <v>114</v>
      </c>
      <c r="B72" s="4" t="s">
        <v>115</v>
      </c>
      <c r="C72" s="69">
        <f aca="true" t="shared" si="11" ref="C72:C79">SUM(G72+K72)</f>
        <v>0</v>
      </c>
      <c r="D72" s="69">
        <f>SUM(H72+L72)</f>
        <v>0</v>
      </c>
      <c r="E72" s="69">
        <f t="shared" si="10"/>
        <v>0</v>
      </c>
      <c r="F72" s="78">
        <f t="shared" si="10"/>
        <v>0</v>
      </c>
      <c r="G72" s="74"/>
      <c r="H72" s="81"/>
      <c r="I72" s="81"/>
      <c r="J72" s="91"/>
      <c r="K72" s="74"/>
      <c r="L72" s="74"/>
      <c r="M72" s="74"/>
      <c r="N72" s="71"/>
    </row>
    <row r="73" spans="1:14" ht="15">
      <c r="A73" s="17" t="s">
        <v>229</v>
      </c>
      <c r="B73" s="18" t="s">
        <v>116</v>
      </c>
      <c r="C73" s="69">
        <f>SUM(C68:C69)</f>
        <v>220863189</v>
      </c>
      <c r="D73" s="69">
        <f>SUM(D68:D69)</f>
        <v>282739422</v>
      </c>
      <c r="E73" s="69">
        <f>SUM(E68:E69)</f>
        <v>293374886</v>
      </c>
      <c r="F73" s="69">
        <f>SUM(F68:F69)</f>
        <v>290682134</v>
      </c>
      <c r="G73" s="75"/>
      <c r="H73" s="92">
        <f>SUM(H65:H72)</f>
        <v>43706</v>
      </c>
      <c r="I73" s="92">
        <f>SUM(I65:I72)</f>
        <v>49365</v>
      </c>
      <c r="J73" s="92">
        <f>SUM(J65:J72)</f>
        <v>49365</v>
      </c>
      <c r="K73" s="92">
        <v>29706</v>
      </c>
      <c r="L73" s="75">
        <f>SUM(L65:L72)</f>
        <v>0</v>
      </c>
      <c r="M73" s="75">
        <f>SUM(M65:M72)</f>
        <v>0</v>
      </c>
      <c r="N73" s="75">
        <f>SUM(N65:N72)</f>
        <v>0</v>
      </c>
    </row>
    <row r="74" spans="1:14" ht="15">
      <c r="A74" s="16" t="s">
        <v>117</v>
      </c>
      <c r="B74" s="4" t="s">
        <v>118</v>
      </c>
      <c r="C74" s="69">
        <f t="shared" si="11"/>
        <v>0</v>
      </c>
      <c r="D74" s="69">
        <f aca="true" t="shared" si="12" ref="D74:D79">SUM(H74+L74)</f>
        <v>0</v>
      </c>
      <c r="E74" s="69">
        <f aca="true" t="shared" si="13" ref="E74:F79">SUM(I74+M74)</f>
        <v>0</v>
      </c>
      <c r="F74" s="78">
        <f t="shared" si="13"/>
        <v>0</v>
      </c>
      <c r="G74" s="74"/>
      <c r="H74" s="81"/>
      <c r="I74" s="81"/>
      <c r="J74" s="91"/>
      <c r="K74" s="74"/>
      <c r="L74" s="74"/>
      <c r="M74" s="74"/>
      <c r="N74" s="71"/>
    </row>
    <row r="75" spans="1:14" ht="15">
      <c r="A75" s="8" t="s">
        <v>119</v>
      </c>
      <c r="B75" s="4" t="s">
        <v>120</v>
      </c>
      <c r="C75" s="69">
        <f t="shared" si="11"/>
        <v>0</v>
      </c>
      <c r="D75" s="69">
        <f t="shared" si="12"/>
        <v>0</v>
      </c>
      <c r="E75" s="69">
        <f t="shared" si="13"/>
        <v>0</v>
      </c>
      <c r="F75" s="78">
        <f t="shared" si="13"/>
        <v>0</v>
      </c>
      <c r="G75" s="72"/>
      <c r="H75" s="80"/>
      <c r="I75" s="80"/>
      <c r="J75" s="91"/>
      <c r="K75" s="72"/>
      <c r="L75" s="72"/>
      <c r="M75" s="72"/>
      <c r="N75" s="71"/>
    </row>
    <row r="76" spans="1:14" ht="15">
      <c r="A76" s="16" t="s">
        <v>251</v>
      </c>
      <c r="B76" s="4" t="s">
        <v>121</v>
      </c>
      <c r="C76" s="69">
        <f t="shared" si="11"/>
        <v>0</v>
      </c>
      <c r="D76" s="69">
        <f t="shared" si="12"/>
        <v>0</v>
      </c>
      <c r="E76" s="69">
        <f t="shared" si="13"/>
        <v>0</v>
      </c>
      <c r="F76" s="78">
        <f t="shared" si="13"/>
        <v>0</v>
      </c>
      <c r="G76" s="74"/>
      <c r="H76" s="81"/>
      <c r="I76" s="81"/>
      <c r="J76" s="91"/>
      <c r="K76" s="74"/>
      <c r="L76" s="74"/>
      <c r="M76" s="74"/>
      <c r="N76" s="71"/>
    </row>
    <row r="77" spans="1:14" ht="15">
      <c r="A77" s="16" t="s">
        <v>230</v>
      </c>
      <c r="B77" s="4" t="s">
        <v>122</v>
      </c>
      <c r="C77" s="69">
        <f t="shared" si="11"/>
        <v>0</v>
      </c>
      <c r="D77" s="69">
        <f t="shared" si="12"/>
        <v>0</v>
      </c>
      <c r="E77" s="69">
        <f t="shared" si="13"/>
        <v>0</v>
      </c>
      <c r="F77" s="78">
        <f t="shared" si="13"/>
        <v>0</v>
      </c>
      <c r="G77" s="74"/>
      <c r="H77" s="81"/>
      <c r="I77" s="81"/>
      <c r="J77" s="91"/>
      <c r="K77" s="74"/>
      <c r="L77" s="74"/>
      <c r="M77" s="74"/>
      <c r="N77" s="71"/>
    </row>
    <row r="78" spans="1:14" ht="15">
      <c r="A78" s="17" t="s">
        <v>231</v>
      </c>
      <c r="B78" s="18" t="s">
        <v>123</v>
      </c>
      <c r="C78" s="69">
        <f t="shared" si="11"/>
        <v>0</v>
      </c>
      <c r="D78" s="69">
        <f t="shared" si="12"/>
        <v>0</v>
      </c>
      <c r="E78" s="69">
        <f t="shared" si="13"/>
        <v>0</v>
      </c>
      <c r="F78" s="78">
        <f t="shared" si="13"/>
        <v>0</v>
      </c>
      <c r="G78" s="75"/>
      <c r="H78" s="92">
        <f>SUM(H74:H77)</f>
        <v>0</v>
      </c>
      <c r="I78" s="92">
        <f>SUM(I74:I77)</f>
        <v>0</v>
      </c>
      <c r="J78" s="92">
        <f>SUM(J74:J77)</f>
        <v>0</v>
      </c>
      <c r="K78" s="75"/>
      <c r="L78" s="75">
        <f>SUM(L74:L77)</f>
        <v>0</v>
      </c>
      <c r="M78" s="75">
        <f>SUM(M74:M77)</f>
        <v>0</v>
      </c>
      <c r="N78" s="75">
        <f>SUM(N74:N77)</f>
        <v>0</v>
      </c>
    </row>
    <row r="79" spans="1:14" ht="15">
      <c r="A79" s="8" t="s">
        <v>124</v>
      </c>
      <c r="B79" s="4" t="s">
        <v>125</v>
      </c>
      <c r="C79" s="69">
        <f t="shared" si="11"/>
        <v>0</v>
      </c>
      <c r="D79" s="69">
        <f t="shared" si="12"/>
        <v>0</v>
      </c>
      <c r="E79" s="69">
        <f t="shared" si="13"/>
        <v>0</v>
      </c>
      <c r="F79" s="78">
        <f t="shared" si="13"/>
        <v>0</v>
      </c>
      <c r="G79" s="72"/>
      <c r="H79" s="80"/>
      <c r="I79" s="80"/>
      <c r="J79" s="91"/>
      <c r="K79" s="72"/>
      <c r="L79" s="72"/>
      <c r="M79" s="72"/>
      <c r="N79" s="71"/>
    </row>
    <row r="80" spans="1:14" ht="15.75">
      <c r="A80" s="51" t="s">
        <v>255</v>
      </c>
      <c r="B80" s="52" t="s">
        <v>126</v>
      </c>
      <c r="C80" s="69">
        <f>SUM(C73:C79)</f>
        <v>220863189</v>
      </c>
      <c r="D80" s="69">
        <f>SUM(D73:D79)</f>
        <v>282739422</v>
      </c>
      <c r="E80" s="69">
        <f>SUM(E73:E79)</f>
        <v>293374886</v>
      </c>
      <c r="F80" s="69">
        <f>SUM(F73:F79)</f>
        <v>290682134</v>
      </c>
      <c r="G80" s="76"/>
      <c r="H80" s="93">
        <f aca="true" t="shared" si="14" ref="H80:N80">SUM(H73+H78+H79)</f>
        <v>43706</v>
      </c>
      <c r="I80" s="93">
        <f t="shared" si="14"/>
        <v>49365</v>
      </c>
      <c r="J80" s="93">
        <f t="shared" si="14"/>
        <v>49365</v>
      </c>
      <c r="K80" s="93">
        <f t="shared" si="14"/>
        <v>29706</v>
      </c>
      <c r="L80" s="76">
        <f t="shared" si="14"/>
        <v>0</v>
      </c>
      <c r="M80" s="76">
        <f t="shared" si="14"/>
        <v>0</v>
      </c>
      <c r="N80" s="76">
        <f t="shared" si="14"/>
        <v>0</v>
      </c>
    </row>
    <row r="81" spans="1:14" ht="15.75">
      <c r="A81" s="58" t="s">
        <v>282</v>
      </c>
      <c r="B81" s="65"/>
      <c r="C81" s="69">
        <f>SUM(C80,C64)</f>
        <v>1149444788</v>
      </c>
      <c r="D81" s="69">
        <f>SUM(D80,D64)</f>
        <v>1987273389</v>
      </c>
      <c r="E81" s="69">
        <f>SUM(E80,E64)</f>
        <v>2164464330</v>
      </c>
      <c r="F81" s="69">
        <f>SUM(F80,F64)</f>
        <v>1223044232</v>
      </c>
      <c r="G81" s="86">
        <f aca="true" t="shared" si="15" ref="G81:N81">SUM(G64+G80)</f>
        <v>32212</v>
      </c>
      <c r="H81" s="94">
        <f t="shared" si="15"/>
        <v>128585</v>
      </c>
      <c r="I81" s="94">
        <f t="shared" si="15"/>
        <v>218619</v>
      </c>
      <c r="J81" s="94">
        <f t="shared" si="15"/>
        <v>184146</v>
      </c>
      <c r="K81" s="94">
        <f t="shared" si="15"/>
        <v>146401</v>
      </c>
      <c r="L81" s="86">
        <f t="shared" si="15"/>
        <v>45456</v>
      </c>
      <c r="M81" s="86">
        <f t="shared" si="15"/>
        <v>43508</v>
      </c>
      <c r="N81" s="86">
        <f t="shared" si="15"/>
        <v>43268</v>
      </c>
    </row>
    <row r="82" spans="1:14" ht="360">
      <c r="A82" s="1" t="s">
        <v>29</v>
      </c>
      <c r="B82" s="2" t="s">
        <v>9</v>
      </c>
      <c r="C82" s="141" t="s">
        <v>377</v>
      </c>
      <c r="D82" s="141" t="s">
        <v>349</v>
      </c>
      <c r="E82" s="141" t="s">
        <v>378</v>
      </c>
      <c r="F82" s="141" t="s">
        <v>379</v>
      </c>
      <c r="G82" s="89" t="s">
        <v>22</v>
      </c>
      <c r="H82" s="89" t="s">
        <v>19</v>
      </c>
      <c r="I82" s="89" t="s">
        <v>23</v>
      </c>
      <c r="J82" s="89" t="s">
        <v>24</v>
      </c>
      <c r="K82" s="89" t="s">
        <v>22</v>
      </c>
      <c r="L82" s="89" t="s">
        <v>19</v>
      </c>
      <c r="M82" s="89" t="s">
        <v>23</v>
      </c>
      <c r="N82" s="89" t="s">
        <v>24</v>
      </c>
    </row>
    <row r="83" spans="1:14" ht="15">
      <c r="A83" s="4" t="s">
        <v>284</v>
      </c>
      <c r="B83" s="5" t="s">
        <v>127</v>
      </c>
      <c r="C83" s="69">
        <v>130447736</v>
      </c>
      <c r="D83" s="69">
        <v>84635894</v>
      </c>
      <c r="E83" s="69">
        <v>109712178</v>
      </c>
      <c r="F83" s="78">
        <v>109712178</v>
      </c>
      <c r="G83" s="71"/>
      <c r="H83" s="71">
        <v>72685</v>
      </c>
      <c r="I83" s="71">
        <v>80319</v>
      </c>
      <c r="J83" s="71">
        <v>80319</v>
      </c>
      <c r="K83" s="71"/>
      <c r="L83" s="71"/>
      <c r="M83" s="71"/>
      <c r="N83" s="71"/>
    </row>
    <row r="84" spans="1:14" ht="15">
      <c r="A84" s="4" t="s">
        <v>128</v>
      </c>
      <c r="B84" s="5" t="s">
        <v>129</v>
      </c>
      <c r="C84" s="69">
        <f>SUM(G84+K84)</f>
        <v>0</v>
      </c>
      <c r="D84" s="69">
        <v>0</v>
      </c>
      <c r="E84" s="69">
        <v>0</v>
      </c>
      <c r="F84" s="78">
        <v>0</v>
      </c>
      <c r="G84" s="71"/>
      <c r="H84" s="71"/>
      <c r="I84" s="71"/>
      <c r="J84" s="71"/>
      <c r="K84" s="71"/>
      <c r="L84" s="71"/>
      <c r="M84" s="71"/>
      <c r="N84" s="71"/>
    </row>
    <row r="85" spans="1:14" ht="15">
      <c r="A85" s="4" t="s">
        <v>130</v>
      </c>
      <c r="B85" s="5" t="s">
        <v>131</v>
      </c>
      <c r="C85" s="69">
        <f>SUM(G85+K85)</f>
        <v>0</v>
      </c>
      <c r="D85" s="69">
        <v>0</v>
      </c>
      <c r="E85" s="69">
        <v>0</v>
      </c>
      <c r="F85" s="78">
        <v>0</v>
      </c>
      <c r="G85" s="71"/>
      <c r="H85" s="71"/>
      <c r="I85" s="71"/>
      <c r="J85" s="71"/>
      <c r="K85" s="71"/>
      <c r="L85" s="71"/>
      <c r="M85" s="71"/>
      <c r="N85" s="71"/>
    </row>
    <row r="86" spans="1:14" ht="15">
      <c r="A86" s="4" t="s">
        <v>256</v>
      </c>
      <c r="B86" s="5" t="s">
        <v>132</v>
      </c>
      <c r="C86" s="69">
        <f>SUM(G86+K86)</f>
        <v>0</v>
      </c>
      <c r="D86" s="69">
        <v>0</v>
      </c>
      <c r="E86" s="69">
        <v>0</v>
      </c>
      <c r="F86" s="78">
        <v>0</v>
      </c>
      <c r="G86" s="71"/>
      <c r="H86" s="71"/>
      <c r="I86" s="71"/>
      <c r="J86" s="71"/>
      <c r="K86" s="71"/>
      <c r="L86" s="71"/>
      <c r="M86" s="71"/>
      <c r="N86" s="71"/>
    </row>
    <row r="87" spans="1:14" ht="15">
      <c r="A87" s="4" t="s">
        <v>257</v>
      </c>
      <c r="B87" s="5" t="s">
        <v>133</v>
      </c>
      <c r="C87" s="69">
        <f>SUM(G87+K87)</f>
        <v>0</v>
      </c>
      <c r="D87" s="69">
        <v>0</v>
      </c>
      <c r="E87" s="69">
        <v>0</v>
      </c>
      <c r="F87" s="78">
        <v>0</v>
      </c>
      <c r="G87" s="71"/>
      <c r="H87" s="71"/>
      <c r="I87" s="71"/>
      <c r="J87" s="71"/>
      <c r="K87" s="71"/>
      <c r="L87" s="71"/>
      <c r="M87" s="71"/>
      <c r="N87" s="71"/>
    </row>
    <row r="88" spans="1:14" ht="15">
      <c r="A88" s="4" t="s">
        <v>258</v>
      </c>
      <c r="B88" s="5" t="s">
        <v>134</v>
      </c>
      <c r="C88" s="69">
        <v>34017800</v>
      </c>
      <c r="D88" s="69">
        <v>33611955</v>
      </c>
      <c r="E88" s="69">
        <v>39672075</v>
      </c>
      <c r="F88" s="78">
        <v>39672075</v>
      </c>
      <c r="G88" s="71"/>
      <c r="H88" s="71"/>
      <c r="I88" s="71">
        <v>21849</v>
      </c>
      <c r="J88" s="71">
        <v>21849</v>
      </c>
      <c r="K88" s="71"/>
      <c r="L88" s="71">
        <v>0</v>
      </c>
      <c r="M88" s="71">
        <v>200</v>
      </c>
      <c r="N88" s="71">
        <v>200</v>
      </c>
    </row>
    <row r="89" spans="1:14" ht="15">
      <c r="A89" s="18" t="s">
        <v>285</v>
      </c>
      <c r="B89" s="22" t="s">
        <v>136</v>
      </c>
      <c r="C89" s="69">
        <f>SUM(C83:C88)</f>
        <v>164465536</v>
      </c>
      <c r="D89" s="69">
        <f>SUM(D83:D88)</f>
        <v>118247849</v>
      </c>
      <c r="E89" s="69">
        <f>SUM(E83:E88)</f>
        <v>149384253</v>
      </c>
      <c r="F89" s="69">
        <f>SUM(F83:F88)</f>
        <v>149384253</v>
      </c>
      <c r="G89" s="71"/>
      <c r="H89" s="71">
        <f>SUM(H83:H88)</f>
        <v>72685</v>
      </c>
      <c r="I89" s="71">
        <f>SUM(I83:I88)</f>
        <v>102168</v>
      </c>
      <c r="J89" s="71">
        <f>SUM(J83:J88)</f>
        <v>102168</v>
      </c>
      <c r="K89" s="71">
        <v>100565</v>
      </c>
      <c r="L89" s="71">
        <f>SUM(L83:L88)</f>
        <v>0</v>
      </c>
      <c r="M89" s="71">
        <f>SUM(M83:M88)</f>
        <v>200</v>
      </c>
      <c r="N89" s="71">
        <f>SUM(N83:N88)</f>
        <v>200</v>
      </c>
    </row>
    <row r="90" spans="1:14" ht="15">
      <c r="A90" s="4" t="s">
        <v>287</v>
      </c>
      <c r="B90" s="5" t="s">
        <v>145</v>
      </c>
      <c r="C90" s="69">
        <f>SUM(G90+K90)</f>
        <v>0</v>
      </c>
      <c r="D90" s="69">
        <v>0</v>
      </c>
      <c r="E90" s="69">
        <v>0</v>
      </c>
      <c r="F90" s="78">
        <f>SUM(J90+N90)</f>
        <v>0</v>
      </c>
      <c r="G90" s="71"/>
      <c r="H90" s="71"/>
      <c r="I90" s="71"/>
      <c r="J90" s="71"/>
      <c r="K90" s="71"/>
      <c r="L90" s="71"/>
      <c r="M90" s="71"/>
      <c r="N90" s="71"/>
    </row>
    <row r="91" spans="1:14" ht="15">
      <c r="A91" s="4" t="s">
        <v>262</v>
      </c>
      <c r="B91" s="5" t="s">
        <v>146</v>
      </c>
      <c r="C91" s="69">
        <f>SUM(G91+K91)</f>
        <v>0</v>
      </c>
      <c r="D91" s="69">
        <v>0</v>
      </c>
      <c r="E91" s="69">
        <v>0</v>
      </c>
      <c r="F91" s="78">
        <f>SUM(J91+N91)</f>
        <v>0</v>
      </c>
      <c r="G91" s="71"/>
      <c r="H91" s="71"/>
      <c r="I91" s="71"/>
      <c r="J91" s="71"/>
      <c r="K91" s="71"/>
      <c r="L91" s="71"/>
      <c r="M91" s="71"/>
      <c r="N91" s="71"/>
    </row>
    <row r="92" spans="1:14" ht="15">
      <c r="A92" s="4" t="s">
        <v>263</v>
      </c>
      <c r="B92" s="5" t="s">
        <v>147</v>
      </c>
      <c r="C92" s="69">
        <f>SUM(G92+K92)</f>
        <v>0</v>
      </c>
      <c r="D92" s="69">
        <v>0</v>
      </c>
      <c r="E92" s="69">
        <v>0</v>
      </c>
      <c r="F92" s="78">
        <f>SUM(J92+N92)</f>
        <v>0</v>
      </c>
      <c r="G92" s="71"/>
      <c r="H92" s="71"/>
      <c r="I92" s="71"/>
      <c r="J92" s="71"/>
      <c r="K92" s="71"/>
      <c r="L92" s="71"/>
      <c r="M92" s="71"/>
      <c r="N92" s="71"/>
    </row>
    <row r="93" spans="1:14" ht="15">
      <c r="A93" s="4" t="s">
        <v>264</v>
      </c>
      <c r="B93" s="5" t="s">
        <v>148</v>
      </c>
      <c r="C93" s="69">
        <v>3212375</v>
      </c>
      <c r="D93" s="69">
        <v>3400000</v>
      </c>
      <c r="E93" s="69">
        <v>3400000</v>
      </c>
      <c r="F93" s="78">
        <v>2923583</v>
      </c>
      <c r="G93" s="71"/>
      <c r="H93" s="71">
        <v>6100</v>
      </c>
      <c r="I93" s="71">
        <v>6243</v>
      </c>
      <c r="J93" s="71">
        <v>6243</v>
      </c>
      <c r="K93" s="71"/>
      <c r="L93" s="71"/>
      <c r="M93" s="71"/>
      <c r="N93" s="71"/>
    </row>
    <row r="94" spans="1:14" ht="15">
      <c r="A94" s="4" t="s">
        <v>288</v>
      </c>
      <c r="B94" s="5" t="s">
        <v>151</v>
      </c>
      <c r="C94" s="69">
        <v>341128598</v>
      </c>
      <c r="D94" s="69">
        <v>545540000</v>
      </c>
      <c r="E94" s="69">
        <v>764088240</v>
      </c>
      <c r="F94" s="78">
        <v>747230388</v>
      </c>
      <c r="G94" s="71"/>
      <c r="H94" s="71">
        <v>13620</v>
      </c>
      <c r="I94" s="71">
        <v>21587</v>
      </c>
      <c r="J94" s="71">
        <v>20334</v>
      </c>
      <c r="K94" s="71"/>
      <c r="L94" s="71"/>
      <c r="M94" s="71"/>
      <c r="N94" s="71"/>
    </row>
    <row r="95" spans="1:14" ht="15">
      <c r="A95" s="4" t="s">
        <v>267</v>
      </c>
      <c r="B95" s="5" t="s">
        <v>152</v>
      </c>
      <c r="C95" s="69">
        <v>718278</v>
      </c>
      <c r="D95" s="69">
        <v>1700000</v>
      </c>
      <c r="E95" s="69">
        <v>1750000</v>
      </c>
      <c r="F95" s="78">
        <v>406372</v>
      </c>
      <c r="G95" s="71"/>
      <c r="H95" s="71"/>
      <c r="I95" s="71">
        <v>810</v>
      </c>
      <c r="J95" s="71">
        <v>810</v>
      </c>
      <c r="K95" s="71"/>
      <c r="L95" s="71"/>
      <c r="M95" s="71"/>
      <c r="N95" s="71"/>
    </row>
    <row r="96" spans="1:14" ht="15">
      <c r="A96" s="18" t="s">
        <v>289</v>
      </c>
      <c r="B96" s="22" t="s">
        <v>153</v>
      </c>
      <c r="C96" s="69">
        <f>SUM(C90:C95)</f>
        <v>345059251</v>
      </c>
      <c r="D96" s="69">
        <f>SUM(D90:D95)</f>
        <v>550640000</v>
      </c>
      <c r="E96" s="69">
        <f>SUM(E90:E95)</f>
        <v>769238240</v>
      </c>
      <c r="F96" s="69">
        <f>SUM(F90:F95)</f>
        <v>750560343</v>
      </c>
      <c r="G96" s="71"/>
      <c r="H96" s="71">
        <f>SUM(H90:H95)</f>
        <v>19720</v>
      </c>
      <c r="I96" s="71">
        <f>SUM(I90:I95)</f>
        <v>28640</v>
      </c>
      <c r="J96" s="71">
        <f>SUM(J90:J95)</f>
        <v>27387</v>
      </c>
      <c r="K96" s="71">
        <v>23605</v>
      </c>
      <c r="L96" s="71">
        <f>SUM(L90:L95)</f>
        <v>0</v>
      </c>
      <c r="M96" s="71">
        <f>SUM(M90:M95)</f>
        <v>0</v>
      </c>
      <c r="N96" s="71">
        <f>SUM(N90:N95)</f>
        <v>0</v>
      </c>
    </row>
    <row r="97" spans="1:14" ht="15">
      <c r="A97" s="8" t="s">
        <v>154</v>
      </c>
      <c r="B97" s="5" t="s">
        <v>155</v>
      </c>
      <c r="C97" s="69">
        <v>0</v>
      </c>
      <c r="D97" s="69">
        <v>0</v>
      </c>
      <c r="E97" s="69">
        <v>103400</v>
      </c>
      <c r="F97" s="78">
        <v>103400</v>
      </c>
      <c r="G97" s="71"/>
      <c r="H97" s="71"/>
      <c r="I97" s="71"/>
      <c r="J97" s="71"/>
      <c r="K97" s="71"/>
      <c r="L97" s="71"/>
      <c r="M97" s="71"/>
      <c r="N97" s="71"/>
    </row>
    <row r="98" spans="1:14" ht="15">
      <c r="A98" s="8" t="s">
        <v>268</v>
      </c>
      <c r="B98" s="5" t="s">
        <v>156</v>
      </c>
      <c r="C98" s="69">
        <v>34544910</v>
      </c>
      <c r="D98" s="69">
        <v>23010973</v>
      </c>
      <c r="E98" s="69">
        <v>35870218</v>
      </c>
      <c r="F98" s="78">
        <v>28123052</v>
      </c>
      <c r="G98" s="71"/>
      <c r="H98" s="71">
        <v>871</v>
      </c>
      <c r="I98" s="71">
        <v>5195</v>
      </c>
      <c r="J98" s="71">
        <v>4141</v>
      </c>
      <c r="K98" s="71"/>
      <c r="L98" s="71"/>
      <c r="M98" s="71"/>
      <c r="N98" s="71"/>
    </row>
    <row r="99" spans="1:14" ht="15">
      <c r="A99" s="8" t="s">
        <v>269</v>
      </c>
      <c r="B99" s="5" t="s">
        <v>157</v>
      </c>
      <c r="C99" s="69">
        <v>1165152</v>
      </c>
      <c r="D99" s="69">
        <v>8973000</v>
      </c>
      <c r="E99" s="69">
        <v>8802600</v>
      </c>
      <c r="F99" s="78">
        <v>3072350</v>
      </c>
      <c r="G99" s="71"/>
      <c r="H99" s="71"/>
      <c r="I99" s="71">
        <v>429</v>
      </c>
      <c r="J99" s="71">
        <v>449</v>
      </c>
      <c r="K99" s="71"/>
      <c r="L99" s="71"/>
      <c r="M99" s="71"/>
      <c r="N99" s="71"/>
    </row>
    <row r="100" spans="1:14" ht="15">
      <c r="A100" s="8" t="s">
        <v>270</v>
      </c>
      <c r="B100" s="5" t="s">
        <v>158</v>
      </c>
      <c r="C100" s="69">
        <v>0</v>
      </c>
      <c r="D100" s="69">
        <v>0</v>
      </c>
      <c r="E100" s="69">
        <v>0</v>
      </c>
      <c r="F100" s="78">
        <v>0</v>
      </c>
      <c r="G100" s="71"/>
      <c r="H100" s="71"/>
      <c r="I100" s="71"/>
      <c r="J100" s="71"/>
      <c r="K100" s="71"/>
      <c r="L100" s="71"/>
      <c r="M100" s="71"/>
      <c r="N100" s="71"/>
    </row>
    <row r="101" spans="1:14" ht="15">
      <c r="A101" s="8" t="s">
        <v>159</v>
      </c>
      <c r="B101" s="5" t="s">
        <v>160</v>
      </c>
      <c r="C101" s="69">
        <v>4696030</v>
      </c>
      <c r="D101" s="69">
        <v>23036715</v>
      </c>
      <c r="E101" s="69">
        <v>24305696</v>
      </c>
      <c r="F101" s="78">
        <v>8266071</v>
      </c>
      <c r="G101" s="71"/>
      <c r="H101" s="71"/>
      <c r="I101" s="71"/>
      <c r="J101" s="71"/>
      <c r="K101" s="71"/>
      <c r="L101" s="71">
        <v>1378</v>
      </c>
      <c r="M101" s="71">
        <v>1543</v>
      </c>
      <c r="N101" s="71">
        <v>1543</v>
      </c>
    </row>
    <row r="102" spans="1:14" ht="15">
      <c r="A102" s="8" t="s">
        <v>161</v>
      </c>
      <c r="B102" s="5" t="s">
        <v>162</v>
      </c>
      <c r="C102" s="69">
        <v>9678305</v>
      </c>
      <c r="D102" s="69">
        <v>7853007</v>
      </c>
      <c r="E102" s="69">
        <v>9489345</v>
      </c>
      <c r="F102" s="78">
        <v>7795959</v>
      </c>
      <c r="G102" s="71"/>
      <c r="H102" s="71">
        <v>0</v>
      </c>
      <c r="I102" s="71">
        <v>1042</v>
      </c>
      <c r="J102" s="71">
        <v>1048</v>
      </c>
      <c r="K102" s="71"/>
      <c r="L102" s="71">
        <v>372</v>
      </c>
      <c r="M102" s="71">
        <v>417</v>
      </c>
      <c r="N102" s="71">
        <v>416</v>
      </c>
    </row>
    <row r="103" spans="1:14" ht="15">
      <c r="A103" s="8" t="s">
        <v>163</v>
      </c>
      <c r="B103" s="5" t="s">
        <v>164</v>
      </c>
      <c r="C103" s="69">
        <v>991000</v>
      </c>
      <c r="D103" s="69">
        <v>0</v>
      </c>
      <c r="E103" s="69">
        <v>0</v>
      </c>
      <c r="F103" s="78">
        <v>0</v>
      </c>
      <c r="G103" s="71"/>
      <c r="H103" s="71"/>
      <c r="I103" s="71">
        <v>3</v>
      </c>
      <c r="J103" s="71">
        <v>3</v>
      </c>
      <c r="K103" s="71"/>
      <c r="L103" s="71"/>
      <c r="M103" s="71"/>
      <c r="N103" s="71"/>
    </row>
    <row r="104" spans="1:14" ht="15">
      <c r="A104" s="8" t="s">
        <v>271</v>
      </c>
      <c r="B104" s="5" t="s">
        <v>165</v>
      </c>
      <c r="C104" s="69">
        <v>132660</v>
      </c>
      <c r="D104" s="69">
        <v>20100</v>
      </c>
      <c r="E104" s="69">
        <v>20100</v>
      </c>
      <c r="F104" s="78">
        <v>551</v>
      </c>
      <c r="G104" s="71"/>
      <c r="H104" s="71"/>
      <c r="I104" s="71"/>
      <c r="J104" s="71"/>
      <c r="K104" s="71"/>
      <c r="L104" s="71"/>
      <c r="M104" s="71">
        <v>2</v>
      </c>
      <c r="N104" s="71">
        <v>2</v>
      </c>
    </row>
    <row r="105" spans="1:14" ht="15">
      <c r="A105" s="8" t="s">
        <v>356</v>
      </c>
      <c r="B105" s="5" t="s">
        <v>166</v>
      </c>
      <c r="C105" s="69">
        <v>186013</v>
      </c>
      <c r="D105" s="69">
        <v>0</v>
      </c>
      <c r="E105" s="69">
        <v>316950</v>
      </c>
      <c r="F105" s="78">
        <v>316950</v>
      </c>
      <c r="G105" s="71"/>
      <c r="H105" s="71">
        <v>3612</v>
      </c>
      <c r="I105" s="71"/>
      <c r="J105" s="71"/>
      <c r="K105" s="71"/>
      <c r="L105" s="71"/>
      <c r="M105" s="71"/>
      <c r="N105" s="71"/>
    </row>
    <row r="106" spans="1:15" ht="15">
      <c r="A106" s="8" t="s">
        <v>272</v>
      </c>
      <c r="B106" s="5" t="s">
        <v>355</v>
      </c>
      <c r="C106" s="69">
        <v>992153</v>
      </c>
      <c r="D106" s="69">
        <v>0</v>
      </c>
      <c r="E106" s="69">
        <v>27495</v>
      </c>
      <c r="F106" s="78">
        <v>27495</v>
      </c>
      <c r="G106" s="71"/>
      <c r="H106" s="71">
        <v>1875</v>
      </c>
      <c r="I106" s="71">
        <v>2110</v>
      </c>
      <c r="J106" s="71">
        <v>1517</v>
      </c>
      <c r="K106" s="71"/>
      <c r="L106" s="71"/>
      <c r="M106" s="71">
        <v>24</v>
      </c>
      <c r="N106" s="71">
        <v>24</v>
      </c>
      <c r="O106" s="143"/>
    </row>
    <row r="107" spans="1:14" ht="15">
      <c r="A107" s="21" t="s">
        <v>290</v>
      </c>
      <c r="B107" s="22" t="s">
        <v>167</v>
      </c>
      <c r="C107" s="69">
        <f>SUM(C97:C106)</f>
        <v>52386223</v>
      </c>
      <c r="D107" s="69">
        <f>SUM(D97:D106)</f>
        <v>62893795</v>
      </c>
      <c r="E107" s="69">
        <f>SUM(E97:E106)</f>
        <v>78935804</v>
      </c>
      <c r="F107" s="69">
        <f>SUM(F97:F106)</f>
        <v>47705828</v>
      </c>
      <c r="G107" s="71">
        <v>2235</v>
      </c>
      <c r="H107" s="71">
        <f>SUM(H97:H106)</f>
        <v>6358</v>
      </c>
      <c r="I107" s="71">
        <f>SUM(I97:I106)</f>
        <v>8779</v>
      </c>
      <c r="J107" s="71">
        <f>SUM(J97:J106)</f>
        <v>7158</v>
      </c>
      <c r="K107" s="71">
        <v>5635</v>
      </c>
      <c r="L107" s="71">
        <f>SUM(L97:L106)</f>
        <v>1750</v>
      </c>
      <c r="M107" s="71">
        <f>SUM(M97:M106)</f>
        <v>1986</v>
      </c>
      <c r="N107" s="71">
        <f>SUM(N97:N106)</f>
        <v>1985</v>
      </c>
    </row>
    <row r="108" spans="1:14" ht="15">
      <c r="A108" s="8" t="s">
        <v>176</v>
      </c>
      <c r="B108" s="5" t="s">
        <v>177</v>
      </c>
      <c r="C108" s="69">
        <f>SUM(G108+K108)</f>
        <v>0</v>
      </c>
      <c r="D108" s="69">
        <v>0</v>
      </c>
      <c r="E108" s="69">
        <f>SUM(I108+M108)</f>
        <v>0</v>
      </c>
      <c r="F108" s="78">
        <f>SUM(J108+N108)</f>
        <v>0</v>
      </c>
      <c r="G108" s="71"/>
      <c r="H108" s="71">
        <v>3265</v>
      </c>
      <c r="I108" s="71"/>
      <c r="J108" s="71"/>
      <c r="K108" s="71"/>
      <c r="L108" s="71"/>
      <c r="M108" s="71"/>
      <c r="N108" s="71"/>
    </row>
    <row r="109" spans="1:14" ht="15">
      <c r="A109" s="4" t="s">
        <v>276</v>
      </c>
      <c r="B109" s="5" t="s">
        <v>178</v>
      </c>
      <c r="C109" s="69">
        <v>0</v>
      </c>
      <c r="D109" s="69">
        <v>0</v>
      </c>
      <c r="E109" s="69">
        <v>0</v>
      </c>
      <c r="F109" s="78">
        <v>0</v>
      </c>
      <c r="G109" s="71"/>
      <c r="H109" s="71"/>
      <c r="I109" s="71"/>
      <c r="J109" s="71"/>
      <c r="K109" s="71"/>
      <c r="L109" s="71"/>
      <c r="M109" s="71"/>
      <c r="N109" s="71"/>
    </row>
    <row r="110" spans="1:14" ht="15">
      <c r="A110" s="8" t="s">
        <v>277</v>
      </c>
      <c r="B110" s="5" t="s">
        <v>347</v>
      </c>
      <c r="C110" s="69">
        <v>30129591</v>
      </c>
      <c r="D110" s="69">
        <v>3682000</v>
      </c>
      <c r="E110" s="69">
        <v>31369400</v>
      </c>
      <c r="F110" s="78">
        <v>28263161</v>
      </c>
      <c r="G110" s="71"/>
      <c r="H110" s="71"/>
      <c r="I110" s="71">
        <v>14324</v>
      </c>
      <c r="J110" s="71">
        <v>14324</v>
      </c>
      <c r="K110" s="71"/>
      <c r="L110" s="71"/>
      <c r="M110" s="71">
        <v>74</v>
      </c>
      <c r="N110" s="71">
        <v>74</v>
      </c>
    </row>
    <row r="111" spans="1:14" ht="15">
      <c r="A111" s="18" t="s">
        <v>292</v>
      </c>
      <c r="B111" s="22" t="s">
        <v>179</v>
      </c>
      <c r="C111" s="69">
        <f>SUM(C108:C110)</f>
        <v>30129591</v>
      </c>
      <c r="D111" s="69">
        <f>SUM(D108:D110)</f>
        <v>3682000</v>
      </c>
      <c r="E111" s="69">
        <f>SUM(E108:E110)</f>
        <v>31369400</v>
      </c>
      <c r="F111" s="69">
        <f>SUM(F108:F110)</f>
        <v>28263161</v>
      </c>
      <c r="G111" s="71"/>
      <c r="H111" s="71">
        <f>SUM(H108:H110)</f>
        <v>3265</v>
      </c>
      <c r="I111" s="71">
        <f>SUM(I108:I110)</f>
        <v>14324</v>
      </c>
      <c r="J111" s="71">
        <f>SUM(J108:J110)</f>
        <v>14324</v>
      </c>
      <c r="K111" s="71"/>
      <c r="L111" s="71">
        <f>SUM(L108:L110)</f>
        <v>0</v>
      </c>
      <c r="M111" s="71">
        <f>SUM(M108:M110)</f>
        <v>74</v>
      </c>
      <c r="N111" s="71">
        <f>SUM(N108:N110)</f>
        <v>74</v>
      </c>
    </row>
    <row r="112" spans="1:14" ht="15.75">
      <c r="A112" s="61" t="s">
        <v>306</v>
      </c>
      <c r="B112" s="66"/>
      <c r="C112" s="69">
        <f>SUM(C111,C107,C96,C89)</f>
        <v>592040601</v>
      </c>
      <c r="D112" s="69">
        <f>SUM(D111,D107,D96,D89)</f>
        <v>735463644</v>
      </c>
      <c r="E112" s="69">
        <f>SUM(E111,E107,E96,E89)</f>
        <v>1028927697</v>
      </c>
      <c r="F112" s="69">
        <f>SUM(F111,F107,F96,F89)</f>
        <v>975913585</v>
      </c>
      <c r="G112" s="85">
        <f aca="true" t="shared" si="16" ref="G112:N112">SUM(G111,G107,G96,G89)</f>
        <v>2235</v>
      </c>
      <c r="H112" s="85">
        <f t="shared" si="16"/>
        <v>102028</v>
      </c>
      <c r="I112" s="85">
        <f t="shared" si="16"/>
        <v>153911</v>
      </c>
      <c r="J112" s="85">
        <f t="shared" si="16"/>
        <v>151037</v>
      </c>
      <c r="K112" s="85">
        <f t="shared" si="16"/>
        <v>129805</v>
      </c>
      <c r="L112" s="85">
        <f t="shared" si="16"/>
        <v>1750</v>
      </c>
      <c r="M112" s="85">
        <f t="shared" si="16"/>
        <v>2260</v>
      </c>
      <c r="N112" s="85">
        <f t="shared" si="16"/>
        <v>2259</v>
      </c>
    </row>
    <row r="113" spans="1:14" ht="15">
      <c r="A113" s="4" t="s">
        <v>137</v>
      </c>
      <c r="B113" s="5" t="s">
        <v>138</v>
      </c>
      <c r="C113" s="69">
        <v>239989150</v>
      </c>
      <c r="D113" s="69">
        <v>0</v>
      </c>
      <c r="E113" s="69">
        <v>0</v>
      </c>
      <c r="F113" s="78">
        <v>0</v>
      </c>
      <c r="G113" s="71"/>
      <c r="H113" s="71"/>
      <c r="I113" s="71">
        <v>5349</v>
      </c>
      <c r="J113" s="71">
        <v>5349</v>
      </c>
      <c r="K113" s="71"/>
      <c r="L113" s="71"/>
      <c r="M113" s="71"/>
      <c r="N113" s="71"/>
    </row>
    <row r="114" spans="1:14" ht="15">
      <c r="A114" s="4" t="s">
        <v>139</v>
      </c>
      <c r="B114" s="5" t="s">
        <v>140</v>
      </c>
      <c r="C114" s="69">
        <f>SUM(G114+K114)</f>
        <v>0</v>
      </c>
      <c r="D114" s="69">
        <f>SUM(H114+L114)</f>
        <v>0</v>
      </c>
      <c r="E114" s="69">
        <f aca="true" t="shared" si="17" ref="E114:F116">SUM(I114+M114)</f>
        <v>0</v>
      </c>
      <c r="F114" s="78">
        <f t="shared" si="17"/>
        <v>0</v>
      </c>
      <c r="G114" s="71"/>
      <c r="H114" s="71"/>
      <c r="I114" s="71"/>
      <c r="J114" s="71"/>
      <c r="K114" s="71"/>
      <c r="L114" s="71"/>
      <c r="M114" s="71"/>
      <c r="N114" s="71"/>
    </row>
    <row r="115" spans="1:14" ht="15">
      <c r="A115" s="4" t="s">
        <v>259</v>
      </c>
      <c r="B115" s="5" t="s">
        <v>141</v>
      </c>
      <c r="C115" s="69">
        <f aca="true" t="shared" si="18" ref="C115:C146">SUM(G115+K115)</f>
        <v>0</v>
      </c>
      <c r="D115" s="69">
        <f>SUM(H115+L115)</f>
        <v>0</v>
      </c>
      <c r="E115" s="69">
        <f t="shared" si="17"/>
        <v>0</v>
      </c>
      <c r="F115" s="78">
        <f t="shared" si="17"/>
        <v>0</v>
      </c>
      <c r="G115" s="71"/>
      <c r="H115" s="71"/>
      <c r="I115" s="71"/>
      <c r="J115" s="71"/>
      <c r="K115" s="71"/>
      <c r="L115" s="71"/>
      <c r="M115" s="71"/>
      <c r="N115" s="71"/>
    </row>
    <row r="116" spans="1:14" ht="15">
      <c r="A116" s="4" t="s">
        <v>260</v>
      </c>
      <c r="B116" s="5" t="s">
        <v>142</v>
      </c>
      <c r="C116" s="69">
        <f t="shared" si="18"/>
        <v>0</v>
      </c>
      <c r="D116" s="69">
        <f>SUM(H116+L116)</f>
        <v>0</v>
      </c>
      <c r="E116" s="69">
        <f t="shared" si="17"/>
        <v>0</v>
      </c>
      <c r="F116" s="78">
        <f t="shared" si="17"/>
        <v>0</v>
      </c>
      <c r="G116" s="71"/>
      <c r="H116" s="71"/>
      <c r="I116" s="71"/>
      <c r="J116" s="71"/>
      <c r="K116" s="71"/>
      <c r="L116" s="71"/>
      <c r="M116" s="71"/>
      <c r="N116" s="71"/>
    </row>
    <row r="117" spans="1:14" ht="15">
      <c r="A117" s="4" t="s">
        <v>261</v>
      </c>
      <c r="B117" s="5" t="s">
        <v>143</v>
      </c>
      <c r="C117" s="69">
        <v>14882643</v>
      </c>
      <c r="D117" s="69">
        <v>415000000</v>
      </c>
      <c r="E117" s="69">
        <v>461471575</v>
      </c>
      <c r="F117" s="78">
        <v>114075175</v>
      </c>
      <c r="G117" s="71"/>
      <c r="H117" s="71"/>
      <c r="I117" s="71"/>
      <c r="J117" s="71"/>
      <c r="K117" s="71"/>
      <c r="L117" s="71"/>
      <c r="M117" s="71"/>
      <c r="N117" s="71"/>
    </row>
    <row r="118" spans="1:14" ht="15">
      <c r="A118" s="18" t="s">
        <v>286</v>
      </c>
      <c r="B118" s="22" t="s">
        <v>144</v>
      </c>
      <c r="C118" s="69">
        <f>SUM(C113:C117)</f>
        <v>254871793</v>
      </c>
      <c r="D118" s="69">
        <f>SUM(D113:D117)</f>
        <v>415000000</v>
      </c>
      <c r="E118" s="69">
        <f>SUM(E113:E117)</f>
        <v>461471575</v>
      </c>
      <c r="F118" s="69">
        <f>SUM(F113:F117)</f>
        <v>114075175</v>
      </c>
      <c r="G118" s="71"/>
      <c r="H118" s="71">
        <f>SUM(H113:H117)</f>
        <v>0</v>
      </c>
      <c r="I118" s="71">
        <f>SUM(I113:I117)</f>
        <v>5349</v>
      </c>
      <c r="J118" s="71">
        <f>SUM(J113:J117)</f>
        <v>5349</v>
      </c>
      <c r="K118" s="71">
        <v>6407</v>
      </c>
      <c r="L118" s="71">
        <f>SUM(L113:L117)</f>
        <v>0</v>
      </c>
      <c r="M118" s="71">
        <f>SUM(M113:M117)</f>
        <v>0</v>
      </c>
      <c r="N118" s="71">
        <f>SUM(N113:N117)</f>
        <v>0</v>
      </c>
    </row>
    <row r="119" spans="1:14" ht="15">
      <c r="A119" s="8" t="s">
        <v>273</v>
      </c>
      <c r="B119" s="5" t="s">
        <v>168</v>
      </c>
      <c r="C119" s="69">
        <f t="shared" si="18"/>
        <v>0</v>
      </c>
      <c r="D119" s="69">
        <f>SUM(H119+L119)</f>
        <v>0</v>
      </c>
      <c r="E119" s="69">
        <f>SUM(I119+M119)</f>
        <v>0</v>
      </c>
      <c r="F119" s="78">
        <f>SUM(J119+N119)</f>
        <v>0</v>
      </c>
      <c r="G119" s="71"/>
      <c r="H119" s="71"/>
      <c r="I119" s="71"/>
      <c r="J119" s="71"/>
      <c r="K119" s="71"/>
      <c r="L119" s="71"/>
      <c r="M119" s="71"/>
      <c r="N119" s="71"/>
    </row>
    <row r="120" spans="1:14" ht="15">
      <c r="A120" s="8" t="s">
        <v>274</v>
      </c>
      <c r="B120" s="5" t="s">
        <v>169</v>
      </c>
      <c r="C120" s="69">
        <v>0</v>
      </c>
      <c r="D120" s="69">
        <v>0</v>
      </c>
      <c r="E120" s="69">
        <v>0</v>
      </c>
      <c r="F120" s="78">
        <v>0</v>
      </c>
      <c r="G120" s="71"/>
      <c r="H120" s="71"/>
      <c r="I120" s="71"/>
      <c r="J120" s="71"/>
      <c r="K120" s="71"/>
      <c r="L120" s="71"/>
      <c r="M120" s="71"/>
      <c r="N120" s="71"/>
    </row>
    <row r="121" spans="1:14" ht="15">
      <c r="A121" s="8" t="s">
        <v>170</v>
      </c>
      <c r="B121" s="5" t="s">
        <v>171</v>
      </c>
      <c r="C121" s="69">
        <f t="shared" si="18"/>
        <v>0</v>
      </c>
      <c r="D121" s="69">
        <f>SUM(H121+L121)</f>
        <v>0</v>
      </c>
      <c r="E121" s="69">
        <v>0</v>
      </c>
      <c r="F121" s="78">
        <v>0</v>
      </c>
      <c r="G121" s="71"/>
      <c r="H121" s="71"/>
      <c r="I121" s="71">
        <v>24</v>
      </c>
      <c r="J121" s="71">
        <v>24</v>
      </c>
      <c r="K121" s="71"/>
      <c r="L121" s="71"/>
      <c r="M121" s="71"/>
      <c r="N121" s="71"/>
    </row>
    <row r="122" spans="1:14" ht="15">
      <c r="A122" s="8" t="s">
        <v>275</v>
      </c>
      <c r="B122" s="5" t="s">
        <v>172</v>
      </c>
      <c r="C122" s="69">
        <f t="shared" si="18"/>
        <v>0</v>
      </c>
      <c r="D122" s="69">
        <f>SUM(H122+L122)</f>
        <v>0</v>
      </c>
      <c r="E122" s="69">
        <f>SUM(I122+M122)</f>
        <v>0</v>
      </c>
      <c r="F122" s="78">
        <f>SUM(J122+N122)</f>
        <v>0</v>
      </c>
      <c r="G122" s="71"/>
      <c r="H122" s="71"/>
      <c r="I122" s="71"/>
      <c r="J122" s="71"/>
      <c r="K122" s="71"/>
      <c r="L122" s="71"/>
      <c r="M122" s="71"/>
      <c r="N122" s="71"/>
    </row>
    <row r="123" spans="1:14" ht="15">
      <c r="A123" s="8" t="s">
        <v>173</v>
      </c>
      <c r="B123" s="5" t="s">
        <v>174</v>
      </c>
      <c r="C123" s="69">
        <f t="shared" si="18"/>
        <v>0</v>
      </c>
      <c r="D123" s="69">
        <f>SUM(H123+L123)</f>
        <v>0</v>
      </c>
      <c r="E123" s="69">
        <f>SUM(I123+M123)</f>
        <v>0</v>
      </c>
      <c r="F123" s="78">
        <f>SUM(J123+N123)</f>
        <v>0</v>
      </c>
      <c r="G123" s="71"/>
      <c r="H123" s="71"/>
      <c r="I123" s="71"/>
      <c r="J123" s="71"/>
      <c r="K123" s="71"/>
      <c r="L123" s="71"/>
      <c r="M123" s="71"/>
      <c r="N123" s="71"/>
    </row>
    <row r="124" spans="1:14" ht="15">
      <c r="A124" s="18" t="s">
        <v>291</v>
      </c>
      <c r="B124" s="22" t="s">
        <v>175</v>
      </c>
      <c r="C124" s="69">
        <f>SUM(C119:C123)</f>
        <v>0</v>
      </c>
      <c r="D124" s="69">
        <f>SUM(D119:D123)</f>
        <v>0</v>
      </c>
      <c r="E124" s="69">
        <f>SUM(E119:E123)</f>
        <v>0</v>
      </c>
      <c r="F124" s="69">
        <f>SUM(F119:F123)</f>
        <v>0</v>
      </c>
      <c r="G124" s="71"/>
      <c r="H124" s="71">
        <f>SUM(H119:H123)</f>
        <v>0</v>
      </c>
      <c r="I124" s="71">
        <f>SUM(I119:I123)</f>
        <v>24</v>
      </c>
      <c r="J124" s="71">
        <f>SUM(J119:J123)</f>
        <v>24</v>
      </c>
      <c r="K124" s="71"/>
      <c r="L124" s="71">
        <f>SUM(L119:L123)</f>
        <v>0</v>
      </c>
      <c r="M124" s="71">
        <f>SUM(M119:M123)</f>
        <v>0</v>
      </c>
      <c r="N124" s="71">
        <f>SUM(N119:N123)</f>
        <v>0</v>
      </c>
    </row>
    <row r="125" spans="1:14" ht="15">
      <c r="A125" s="8" t="s">
        <v>180</v>
      </c>
      <c r="B125" s="5" t="s">
        <v>181</v>
      </c>
      <c r="C125" s="69">
        <f t="shared" si="18"/>
        <v>0</v>
      </c>
      <c r="D125" s="69">
        <f>SUM(H125+L125)</f>
        <v>0</v>
      </c>
      <c r="E125" s="69">
        <f>SUM(I125+M125)</f>
        <v>0</v>
      </c>
      <c r="F125" s="78">
        <f>SUM(J125+N125)</f>
        <v>0</v>
      </c>
      <c r="G125" s="71"/>
      <c r="H125" s="71"/>
      <c r="I125" s="71"/>
      <c r="J125" s="71"/>
      <c r="K125" s="71"/>
      <c r="L125" s="71"/>
      <c r="M125" s="71"/>
      <c r="N125" s="71"/>
    </row>
    <row r="126" spans="1:14" ht="15">
      <c r="A126" s="4" t="s">
        <v>278</v>
      </c>
      <c r="B126" s="5" t="s">
        <v>182</v>
      </c>
      <c r="C126" s="69">
        <f t="shared" si="18"/>
        <v>0</v>
      </c>
      <c r="D126" s="69">
        <f>SUM(H126+L126)</f>
        <v>0</v>
      </c>
      <c r="E126" s="69">
        <v>0</v>
      </c>
      <c r="F126" s="78">
        <v>0</v>
      </c>
      <c r="G126" s="71"/>
      <c r="H126" s="71"/>
      <c r="I126" s="71">
        <v>14002</v>
      </c>
      <c r="J126" s="71">
        <v>14002</v>
      </c>
      <c r="K126" s="71"/>
      <c r="L126" s="71"/>
      <c r="M126" s="71"/>
      <c r="N126" s="71"/>
    </row>
    <row r="127" spans="1:14" ht="15">
      <c r="A127" s="8" t="s">
        <v>279</v>
      </c>
      <c r="B127" s="5" t="s">
        <v>384</v>
      </c>
      <c r="C127" s="69">
        <f t="shared" si="18"/>
        <v>0</v>
      </c>
      <c r="D127" s="69">
        <v>0</v>
      </c>
      <c r="E127" s="69">
        <v>15000000</v>
      </c>
      <c r="F127" s="78">
        <v>15000000</v>
      </c>
      <c r="G127" s="71"/>
      <c r="H127" s="71">
        <v>26557</v>
      </c>
      <c r="I127" s="71">
        <v>9627</v>
      </c>
      <c r="J127" s="71"/>
      <c r="K127" s="71"/>
      <c r="L127" s="71"/>
      <c r="M127" s="71"/>
      <c r="N127" s="71"/>
    </row>
    <row r="128" spans="1:14" ht="15">
      <c r="A128" s="18" t="s">
        <v>294</v>
      </c>
      <c r="B128" s="22" t="s">
        <v>184</v>
      </c>
      <c r="C128" s="69">
        <f>SUM(C125:C127)</f>
        <v>0</v>
      </c>
      <c r="D128" s="69">
        <f>SUM(D125:D127)</f>
        <v>0</v>
      </c>
      <c r="E128" s="69">
        <f>SUM(E125:E127)</f>
        <v>15000000</v>
      </c>
      <c r="F128" s="69">
        <f>SUM(F125:F127)</f>
        <v>15000000</v>
      </c>
      <c r="G128" s="71"/>
      <c r="H128" s="71">
        <f>SUM(H125:H127)</f>
        <v>26557</v>
      </c>
      <c r="I128" s="71">
        <f>SUM(I125:I127)</f>
        <v>23629</v>
      </c>
      <c r="J128" s="71">
        <f>SUM(J125:J127)</f>
        <v>14002</v>
      </c>
      <c r="K128" s="71"/>
      <c r="L128" s="71">
        <f>SUM(L125:L127)</f>
        <v>0</v>
      </c>
      <c r="M128" s="71">
        <f>SUM(M125:M127)</f>
        <v>0</v>
      </c>
      <c r="N128" s="71">
        <f>SUM(N125:N127)</f>
        <v>0</v>
      </c>
    </row>
    <row r="129" spans="1:14" ht="15.75">
      <c r="A129" s="61" t="s">
        <v>305</v>
      </c>
      <c r="B129" s="66"/>
      <c r="C129" s="69">
        <f>SUM(C118,C124,C128)</f>
        <v>254871793</v>
      </c>
      <c r="D129" s="69">
        <f>SUM(D118,D124,D128)</f>
        <v>415000000</v>
      </c>
      <c r="E129" s="69">
        <f>SUM(E118,E124,E128)</f>
        <v>476471575</v>
      </c>
      <c r="F129" s="69">
        <f>SUM(F118,F124,F128)</f>
        <v>129075175</v>
      </c>
      <c r="G129" s="85"/>
      <c r="H129" s="85">
        <f aca="true" t="shared" si="19" ref="H129:N129">SUM(H128,H124,H118)</f>
        <v>26557</v>
      </c>
      <c r="I129" s="85">
        <f t="shared" si="19"/>
        <v>29002</v>
      </c>
      <c r="J129" s="85">
        <f t="shared" si="19"/>
        <v>19375</v>
      </c>
      <c r="K129" s="85">
        <f t="shared" si="19"/>
        <v>6407</v>
      </c>
      <c r="L129" s="85">
        <f t="shared" si="19"/>
        <v>0</v>
      </c>
      <c r="M129" s="85">
        <f t="shared" si="19"/>
        <v>0</v>
      </c>
      <c r="N129" s="85">
        <f t="shared" si="19"/>
        <v>0</v>
      </c>
    </row>
    <row r="130" spans="1:14" ht="15.75">
      <c r="A130" s="53" t="s">
        <v>293</v>
      </c>
      <c r="B130" s="49" t="s">
        <v>185</v>
      </c>
      <c r="C130" s="69">
        <f>SUM(C112,C129)</f>
        <v>846912394</v>
      </c>
      <c r="D130" s="69">
        <f>SUM(D112,D129)</f>
        <v>1150463644</v>
      </c>
      <c r="E130" s="69">
        <f>SUM(E112,E129)</f>
        <v>1505399272</v>
      </c>
      <c r="F130" s="69">
        <f>SUM(F112,F129)</f>
        <v>1104988760</v>
      </c>
      <c r="G130" s="82">
        <f aca="true" t="shared" si="20" ref="G130:N130">SUM(G129,G112)</f>
        <v>2235</v>
      </c>
      <c r="H130" s="82">
        <f t="shared" si="20"/>
        <v>128585</v>
      </c>
      <c r="I130" s="82">
        <f t="shared" si="20"/>
        <v>182913</v>
      </c>
      <c r="J130" s="82">
        <f t="shared" si="20"/>
        <v>170412</v>
      </c>
      <c r="K130" s="82">
        <f t="shared" si="20"/>
        <v>136212</v>
      </c>
      <c r="L130" s="82">
        <f t="shared" si="20"/>
        <v>1750</v>
      </c>
      <c r="M130" s="82">
        <f t="shared" si="20"/>
        <v>2260</v>
      </c>
      <c r="N130" s="82">
        <f t="shared" si="20"/>
        <v>2259</v>
      </c>
    </row>
    <row r="131" spans="1:14" ht="15.75">
      <c r="A131" s="56" t="s">
        <v>311</v>
      </c>
      <c r="B131" s="57"/>
      <c r="C131" s="69">
        <f t="shared" si="18"/>
        <v>0</v>
      </c>
      <c r="D131" s="69">
        <f aca="true" t="shared" si="21" ref="D131:F132">SUM(H131+L131)</f>
        <v>0</v>
      </c>
      <c r="E131" s="69">
        <f t="shared" si="21"/>
        <v>0</v>
      </c>
      <c r="F131" s="78">
        <f t="shared" si="21"/>
        <v>0</v>
      </c>
      <c r="G131" s="83"/>
      <c r="H131" s="83"/>
      <c r="I131" s="83"/>
      <c r="J131" s="83"/>
      <c r="K131" s="83"/>
      <c r="L131" s="83"/>
      <c r="M131" s="83"/>
      <c r="N131" s="83"/>
    </row>
    <row r="132" spans="1:14" ht="15.75">
      <c r="A132" s="56" t="s">
        <v>312</v>
      </c>
      <c r="B132" s="57"/>
      <c r="C132" s="69">
        <f t="shared" si="18"/>
        <v>0</v>
      </c>
      <c r="D132" s="69">
        <f t="shared" si="21"/>
        <v>0</v>
      </c>
      <c r="E132" s="69">
        <f t="shared" si="21"/>
        <v>0</v>
      </c>
      <c r="F132" s="78">
        <f t="shared" si="21"/>
        <v>0</v>
      </c>
      <c r="G132" s="83"/>
      <c r="H132" s="83"/>
      <c r="I132" s="83"/>
      <c r="J132" s="83"/>
      <c r="K132" s="83"/>
      <c r="L132" s="83"/>
      <c r="M132" s="83"/>
      <c r="N132" s="83"/>
    </row>
    <row r="133" spans="1:14" ht="15">
      <c r="A133" s="10" t="s">
        <v>295</v>
      </c>
      <c r="B133" s="6" t="s">
        <v>186</v>
      </c>
      <c r="C133" s="69">
        <f t="shared" si="18"/>
        <v>0</v>
      </c>
      <c r="D133" s="69">
        <f>SUM(H133+L133)</f>
        <v>0</v>
      </c>
      <c r="E133" s="69"/>
      <c r="F133" s="78">
        <v>0</v>
      </c>
      <c r="G133" s="71"/>
      <c r="H133" s="71"/>
      <c r="I133" s="71">
        <v>8634</v>
      </c>
      <c r="J133" s="71">
        <v>8634</v>
      </c>
      <c r="K133" s="71"/>
      <c r="L133" s="71"/>
      <c r="M133" s="71"/>
      <c r="N133" s="71"/>
    </row>
    <row r="134" spans="1:14" ht="15">
      <c r="A134" s="9" t="s">
        <v>296</v>
      </c>
      <c r="B134" s="6" t="s">
        <v>187</v>
      </c>
      <c r="C134" s="69">
        <f t="shared" si="18"/>
        <v>0</v>
      </c>
      <c r="D134" s="69">
        <f>SUM(H134+L134)</f>
        <v>0</v>
      </c>
      <c r="E134" s="69">
        <f>SUM(I134+M134)</f>
        <v>0</v>
      </c>
      <c r="F134" s="78">
        <f>SUM(J134+N134)</f>
        <v>0</v>
      </c>
      <c r="G134" s="71"/>
      <c r="H134" s="71"/>
      <c r="I134" s="71"/>
      <c r="J134" s="71"/>
      <c r="K134" s="71"/>
      <c r="L134" s="71"/>
      <c r="M134" s="71"/>
      <c r="N134" s="71"/>
    </row>
    <row r="135" spans="1:14" ht="15">
      <c r="A135" s="4" t="s">
        <v>309</v>
      </c>
      <c r="B135" s="4" t="s">
        <v>188</v>
      </c>
      <c r="C135" s="69">
        <v>446611069</v>
      </c>
      <c r="D135" s="69">
        <v>556241325</v>
      </c>
      <c r="E135" s="69">
        <v>363168386</v>
      </c>
      <c r="F135" s="78">
        <v>363168386</v>
      </c>
      <c r="G135" s="71"/>
      <c r="H135" s="71"/>
      <c r="I135" s="71">
        <v>27072</v>
      </c>
      <c r="J135" s="71">
        <v>27072</v>
      </c>
      <c r="K135" s="71"/>
      <c r="L135" s="71"/>
      <c r="M135" s="71">
        <v>517</v>
      </c>
      <c r="N135" s="71">
        <v>517</v>
      </c>
    </row>
    <row r="136" spans="1:14" ht="15">
      <c r="A136" s="4" t="s">
        <v>310</v>
      </c>
      <c r="B136" s="4" t="s">
        <v>188</v>
      </c>
      <c r="C136" s="69">
        <f t="shared" si="18"/>
        <v>0</v>
      </c>
      <c r="D136" s="69">
        <f aca="true" t="shared" si="22" ref="D136:D151">SUM(H136+L136)</f>
        <v>0</v>
      </c>
      <c r="E136" s="69">
        <f aca="true" t="shared" si="23" ref="E136:E151">SUM(I136+M136)</f>
        <v>0</v>
      </c>
      <c r="F136" s="78">
        <f aca="true" t="shared" si="24" ref="F136:F151">SUM(J136+N136)</f>
        <v>0</v>
      </c>
      <c r="G136" s="71"/>
      <c r="H136" s="71"/>
      <c r="I136" s="71"/>
      <c r="J136" s="71"/>
      <c r="K136" s="71"/>
      <c r="L136" s="71"/>
      <c r="M136" s="71"/>
      <c r="N136" s="71"/>
    </row>
    <row r="137" spans="1:14" ht="15">
      <c r="A137" s="4" t="s">
        <v>307</v>
      </c>
      <c r="B137" s="4" t="s">
        <v>189</v>
      </c>
      <c r="C137" s="69">
        <f t="shared" si="18"/>
        <v>0</v>
      </c>
      <c r="D137" s="69">
        <f t="shared" si="22"/>
        <v>0</v>
      </c>
      <c r="E137" s="69">
        <f t="shared" si="23"/>
        <v>0</v>
      </c>
      <c r="F137" s="78">
        <f t="shared" si="24"/>
        <v>0</v>
      </c>
      <c r="G137" s="71"/>
      <c r="H137" s="71"/>
      <c r="I137" s="71"/>
      <c r="J137" s="71"/>
      <c r="K137" s="71"/>
      <c r="L137" s="71"/>
      <c r="M137" s="71"/>
      <c r="N137" s="71"/>
    </row>
    <row r="138" spans="1:14" ht="15">
      <c r="A138" s="4" t="s">
        <v>308</v>
      </c>
      <c r="B138" s="4" t="s">
        <v>189</v>
      </c>
      <c r="C138" s="69">
        <f t="shared" si="18"/>
        <v>0</v>
      </c>
      <c r="D138" s="69">
        <f t="shared" si="22"/>
        <v>0</v>
      </c>
      <c r="E138" s="69">
        <f t="shared" si="23"/>
        <v>0</v>
      </c>
      <c r="F138" s="78">
        <f t="shared" si="24"/>
        <v>0</v>
      </c>
      <c r="G138" s="71"/>
      <c r="H138" s="71"/>
      <c r="I138" s="71"/>
      <c r="J138" s="71"/>
      <c r="K138" s="71"/>
      <c r="L138" s="71"/>
      <c r="M138" s="71"/>
      <c r="N138" s="71"/>
    </row>
    <row r="139" spans="1:14" ht="15">
      <c r="A139" s="6" t="s">
        <v>297</v>
      </c>
      <c r="B139" s="6" t="s">
        <v>190</v>
      </c>
      <c r="C139" s="69">
        <f>SUM(C135:C138)</f>
        <v>446611069</v>
      </c>
      <c r="D139" s="69">
        <f>SUM(D135:D138)</f>
        <v>556241325</v>
      </c>
      <c r="E139" s="69">
        <f>SUM(E135:E138)</f>
        <v>363168386</v>
      </c>
      <c r="F139" s="69">
        <f>SUM(F135:F138)</f>
        <v>363168386</v>
      </c>
      <c r="G139" s="71"/>
      <c r="H139" s="71"/>
      <c r="I139" s="71">
        <f>SUM(I135:I138)</f>
        <v>27072</v>
      </c>
      <c r="J139" s="71">
        <f>SUM(J135:J138)</f>
        <v>27072</v>
      </c>
      <c r="K139" s="71"/>
      <c r="L139" s="71">
        <f>SUM(L135:L138)</f>
        <v>0</v>
      </c>
      <c r="M139" s="71">
        <f>SUM(M135:M138)</f>
        <v>517</v>
      </c>
      <c r="N139" s="71">
        <f>SUM(N135:N138)</f>
        <v>517</v>
      </c>
    </row>
    <row r="140" spans="1:14" ht="15">
      <c r="A140" s="16" t="s">
        <v>191</v>
      </c>
      <c r="B140" s="4" t="s">
        <v>192</v>
      </c>
      <c r="C140" s="69">
        <v>2171002</v>
      </c>
      <c r="D140" s="69">
        <v>0</v>
      </c>
      <c r="E140" s="69">
        <v>4692788</v>
      </c>
      <c r="F140" s="78">
        <v>4692788</v>
      </c>
      <c r="G140" s="71"/>
      <c r="H140" s="71"/>
      <c r="I140" s="71"/>
      <c r="J140" s="71">
        <v>2455</v>
      </c>
      <c r="K140" s="71"/>
      <c r="L140" s="71"/>
      <c r="M140" s="71"/>
      <c r="N140" s="71"/>
    </row>
    <row r="141" spans="1:14" ht="15">
      <c r="A141" s="16" t="s">
        <v>193</v>
      </c>
      <c r="B141" s="4" t="s">
        <v>194</v>
      </c>
      <c r="C141" s="69">
        <f t="shared" si="18"/>
        <v>0</v>
      </c>
      <c r="D141" s="69">
        <f t="shared" si="22"/>
        <v>0</v>
      </c>
      <c r="E141" s="69">
        <f t="shared" si="23"/>
        <v>0</v>
      </c>
      <c r="F141" s="78">
        <f t="shared" si="24"/>
        <v>0</v>
      </c>
      <c r="G141" s="71"/>
      <c r="H141" s="71"/>
      <c r="I141" s="71"/>
      <c r="J141" s="71"/>
      <c r="K141" s="71"/>
      <c r="L141" s="71"/>
      <c r="M141" s="71"/>
      <c r="N141" s="71"/>
    </row>
    <row r="142" spans="1:14" ht="15">
      <c r="A142" s="16" t="s">
        <v>195</v>
      </c>
      <c r="B142" s="4" t="s">
        <v>196</v>
      </c>
      <c r="C142" s="69">
        <v>216918709</v>
      </c>
      <c r="D142" s="69">
        <v>280568420</v>
      </c>
      <c r="E142" s="69">
        <v>291203884</v>
      </c>
      <c r="F142" s="69">
        <v>288511132</v>
      </c>
      <c r="G142" s="71">
        <v>29706</v>
      </c>
      <c r="H142" s="71"/>
      <c r="I142" s="71"/>
      <c r="J142" s="71"/>
      <c r="K142" s="71"/>
      <c r="L142" s="71">
        <v>43706</v>
      </c>
      <c r="M142" s="71">
        <v>40731</v>
      </c>
      <c r="N142" s="71">
        <v>40731</v>
      </c>
    </row>
    <row r="143" spans="1:14" ht="15">
      <c r="A143" s="16" t="s">
        <v>197</v>
      </c>
      <c r="B143" s="4" t="s">
        <v>198</v>
      </c>
      <c r="C143" s="69">
        <f t="shared" si="18"/>
        <v>0</v>
      </c>
      <c r="D143" s="69">
        <f t="shared" si="22"/>
        <v>0</v>
      </c>
      <c r="E143" s="69">
        <f t="shared" si="23"/>
        <v>0</v>
      </c>
      <c r="F143" s="78">
        <f t="shared" si="24"/>
        <v>0</v>
      </c>
      <c r="G143" s="71"/>
      <c r="H143" s="71"/>
      <c r="I143" s="71"/>
      <c r="J143" s="71"/>
      <c r="K143" s="71"/>
      <c r="L143" s="71"/>
      <c r="M143" s="71"/>
      <c r="N143" s="71"/>
    </row>
    <row r="144" spans="1:14" ht="15">
      <c r="A144" s="8" t="s">
        <v>280</v>
      </c>
      <c r="B144" s="4" t="s">
        <v>199</v>
      </c>
      <c r="C144" s="69">
        <f t="shared" si="18"/>
        <v>0</v>
      </c>
      <c r="D144" s="69">
        <f t="shared" si="22"/>
        <v>0</v>
      </c>
      <c r="E144" s="69">
        <f t="shared" si="23"/>
        <v>0</v>
      </c>
      <c r="F144" s="78">
        <f t="shared" si="24"/>
        <v>0</v>
      </c>
      <c r="G144" s="71"/>
      <c r="H144" s="71"/>
      <c r="I144" s="71"/>
      <c r="J144" s="71"/>
      <c r="K144" s="71"/>
      <c r="L144" s="71"/>
      <c r="M144" s="71"/>
      <c r="N144" s="71"/>
    </row>
    <row r="145" spans="1:14" ht="15">
      <c r="A145" s="10" t="s">
        <v>298</v>
      </c>
      <c r="B145" s="6" t="s">
        <v>200</v>
      </c>
      <c r="C145" s="69">
        <f>SUM(C139,C140,C142)</f>
        <v>665700780</v>
      </c>
      <c r="D145" s="69">
        <f>SUM(D139,D140,D142)</f>
        <v>836809745</v>
      </c>
      <c r="E145" s="69">
        <f>SUM(E139,E140,E142)</f>
        <v>659065058</v>
      </c>
      <c r="F145" s="69">
        <f>SUM(F139,F140,F142)</f>
        <v>656372306</v>
      </c>
      <c r="G145" s="71">
        <v>29706</v>
      </c>
      <c r="H145" s="71"/>
      <c r="I145" s="71">
        <f>SUM(I133+I134+I139+I140+I141+I142+I143+I144)</f>
        <v>35706</v>
      </c>
      <c r="J145" s="71">
        <f>SUM(J133+J134+J139+J140+J141+J142+J143+J144)</f>
        <v>38161</v>
      </c>
      <c r="K145" s="71"/>
      <c r="L145" s="71">
        <f>SUM(L133+L134+L139+L140+L141+L142+L143+L144)</f>
        <v>43706</v>
      </c>
      <c r="M145" s="71">
        <f>SUM(M133+M134+M139+M140+M141+M142+M143+M144)</f>
        <v>41248</v>
      </c>
      <c r="N145" s="71">
        <f>SUM(N133+N134+N139+N140+N141+N142+N143+N144)</f>
        <v>41248</v>
      </c>
    </row>
    <row r="146" spans="1:14" ht="15">
      <c r="A146" s="8" t="s">
        <v>201</v>
      </c>
      <c r="B146" s="4" t="s">
        <v>202</v>
      </c>
      <c r="C146" s="69">
        <f t="shared" si="18"/>
        <v>0</v>
      </c>
      <c r="D146" s="69">
        <f t="shared" si="22"/>
        <v>0</v>
      </c>
      <c r="E146" s="69">
        <f t="shared" si="23"/>
        <v>0</v>
      </c>
      <c r="F146" s="78">
        <f t="shared" si="24"/>
        <v>0</v>
      </c>
      <c r="G146" s="71"/>
      <c r="H146" s="71"/>
      <c r="I146" s="71"/>
      <c r="J146" s="71"/>
      <c r="K146" s="71"/>
      <c r="L146" s="71"/>
      <c r="M146" s="71"/>
      <c r="N146" s="71"/>
    </row>
    <row r="147" spans="1:14" ht="15">
      <c r="A147" s="8" t="s">
        <v>203</v>
      </c>
      <c r="B147" s="4" t="s">
        <v>204</v>
      </c>
      <c r="C147" s="69">
        <f>SUM(G147+K147)</f>
        <v>0</v>
      </c>
      <c r="D147" s="69">
        <f t="shared" si="22"/>
        <v>0</v>
      </c>
      <c r="E147" s="69">
        <f t="shared" si="23"/>
        <v>0</v>
      </c>
      <c r="F147" s="78">
        <f t="shared" si="24"/>
        <v>0</v>
      </c>
      <c r="G147" s="71"/>
      <c r="H147" s="71"/>
      <c r="I147" s="71"/>
      <c r="J147" s="71"/>
      <c r="K147" s="71"/>
      <c r="L147" s="71"/>
      <c r="M147" s="71"/>
      <c r="N147" s="71"/>
    </row>
    <row r="148" spans="1:14" ht="15">
      <c r="A148" s="16" t="s">
        <v>205</v>
      </c>
      <c r="B148" s="4" t="s">
        <v>206</v>
      </c>
      <c r="C148" s="69">
        <f>SUM(G148+K148)</f>
        <v>0</v>
      </c>
      <c r="D148" s="69">
        <f t="shared" si="22"/>
        <v>0</v>
      </c>
      <c r="E148" s="69">
        <f t="shared" si="23"/>
        <v>0</v>
      </c>
      <c r="F148" s="78">
        <f t="shared" si="24"/>
        <v>0</v>
      </c>
      <c r="G148" s="71"/>
      <c r="H148" s="71"/>
      <c r="I148" s="71"/>
      <c r="J148" s="71"/>
      <c r="K148" s="71"/>
      <c r="L148" s="71"/>
      <c r="M148" s="71"/>
      <c r="N148" s="71"/>
    </row>
    <row r="149" spans="1:14" ht="15">
      <c r="A149" s="16" t="s">
        <v>281</v>
      </c>
      <c r="B149" s="4" t="s">
        <v>207</v>
      </c>
      <c r="C149" s="69">
        <f>SUM(G149+K149)</f>
        <v>0</v>
      </c>
      <c r="D149" s="69">
        <f t="shared" si="22"/>
        <v>0</v>
      </c>
      <c r="E149" s="69">
        <f t="shared" si="23"/>
        <v>0</v>
      </c>
      <c r="F149" s="78">
        <f t="shared" si="24"/>
        <v>0</v>
      </c>
      <c r="G149" s="71"/>
      <c r="H149" s="71"/>
      <c r="I149" s="71"/>
      <c r="J149" s="71"/>
      <c r="K149" s="71"/>
      <c r="L149" s="71"/>
      <c r="M149" s="71"/>
      <c r="N149" s="71"/>
    </row>
    <row r="150" spans="1:14" ht="15">
      <c r="A150" s="9" t="s">
        <v>299</v>
      </c>
      <c r="B150" s="6" t="s">
        <v>208</v>
      </c>
      <c r="C150" s="69">
        <f>SUM(G150+K150)</f>
        <v>0</v>
      </c>
      <c r="D150" s="69">
        <f t="shared" si="22"/>
        <v>0</v>
      </c>
      <c r="E150" s="69">
        <f t="shared" si="23"/>
        <v>0</v>
      </c>
      <c r="F150" s="78">
        <f t="shared" si="24"/>
        <v>0</v>
      </c>
      <c r="G150" s="71"/>
      <c r="H150" s="71"/>
      <c r="I150" s="71"/>
      <c r="J150" s="71"/>
      <c r="K150" s="71"/>
      <c r="L150" s="71">
        <f>SUM(L146:L149)</f>
        <v>0</v>
      </c>
      <c r="M150" s="71">
        <f>SUM(M146:M149)</f>
        <v>0</v>
      </c>
      <c r="N150" s="71">
        <f>SUM(N146:N149)</f>
        <v>0</v>
      </c>
    </row>
    <row r="151" spans="1:14" ht="15">
      <c r="A151" s="10" t="s">
        <v>209</v>
      </c>
      <c r="B151" s="6" t="s">
        <v>210</v>
      </c>
      <c r="C151" s="69">
        <f>SUM(G151+K151)</f>
        <v>0</v>
      </c>
      <c r="D151" s="69">
        <f t="shared" si="22"/>
        <v>0</v>
      </c>
      <c r="E151" s="69">
        <f t="shared" si="23"/>
        <v>0</v>
      </c>
      <c r="F151" s="78">
        <f t="shared" si="24"/>
        <v>0</v>
      </c>
      <c r="G151" s="71"/>
      <c r="H151" s="71"/>
      <c r="I151" s="71"/>
      <c r="J151" s="71"/>
      <c r="K151" s="71"/>
      <c r="L151" s="71"/>
      <c r="M151" s="71"/>
      <c r="N151" s="71"/>
    </row>
    <row r="152" spans="1:14" ht="15.75">
      <c r="A152" s="51" t="s">
        <v>300</v>
      </c>
      <c r="B152" s="52" t="s">
        <v>211</v>
      </c>
      <c r="C152" s="69">
        <f>SUM(C145,C150,C151)</f>
        <v>665700780</v>
      </c>
      <c r="D152" s="69">
        <f>SUM(D145,D150,D151)</f>
        <v>836809745</v>
      </c>
      <c r="E152" s="69">
        <f>SUM(E145,E150,E151)</f>
        <v>659065058</v>
      </c>
      <c r="F152" s="69">
        <f>SUM(F145,F150,F151)</f>
        <v>656372306</v>
      </c>
      <c r="G152" s="82">
        <f>SUM(G145+G150+G151)</f>
        <v>29706</v>
      </c>
      <c r="H152" s="82"/>
      <c r="I152" s="82">
        <v>35706</v>
      </c>
      <c r="J152" s="82">
        <v>38161</v>
      </c>
      <c r="K152" s="82"/>
      <c r="L152" s="82">
        <f>SUM(L145+L150+L151)</f>
        <v>43706</v>
      </c>
      <c r="M152" s="82">
        <f>SUM(M145+M150+M151)</f>
        <v>41248</v>
      </c>
      <c r="N152" s="82">
        <f>SUM(N145+N150+N151)</f>
        <v>41248</v>
      </c>
    </row>
    <row r="153" spans="1:14" ht="15.75">
      <c r="A153" s="59" t="s">
        <v>283</v>
      </c>
      <c r="B153" s="67"/>
      <c r="C153" s="69">
        <f>SUM(C152,C130)</f>
        <v>1512613174</v>
      </c>
      <c r="D153" s="69">
        <f>SUM(D130,D152)</f>
        <v>1987273389</v>
      </c>
      <c r="E153" s="69">
        <f>SUM(E130,E152)</f>
        <v>2164464330</v>
      </c>
      <c r="F153" s="69">
        <f>SUM(F130,F152)</f>
        <v>1761361066</v>
      </c>
      <c r="G153" s="84">
        <f aca="true" t="shared" si="25" ref="G153:N153">SUM(G130+G152)</f>
        <v>31941</v>
      </c>
      <c r="H153" s="84">
        <f t="shared" si="25"/>
        <v>128585</v>
      </c>
      <c r="I153" s="84">
        <f t="shared" si="25"/>
        <v>218619</v>
      </c>
      <c r="J153" s="84">
        <f t="shared" si="25"/>
        <v>208573</v>
      </c>
      <c r="K153" s="84">
        <f t="shared" si="25"/>
        <v>136212</v>
      </c>
      <c r="L153" s="84">
        <f t="shared" si="25"/>
        <v>45456</v>
      </c>
      <c r="M153" s="84">
        <f t="shared" si="25"/>
        <v>43508</v>
      </c>
      <c r="N153" s="84">
        <f t="shared" si="25"/>
        <v>43507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48" r:id="rId1"/>
  <headerFooter>
    <oddHeader>&amp;RElőterjesztés 1. a  függeléke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8.00390625" style="0" customWidth="1"/>
    <col min="4" max="4" width="16.7109375" style="0" customWidth="1"/>
    <col min="5" max="5" width="16.8515625" style="0" customWidth="1"/>
    <col min="6" max="6" width="16.421875" style="96" customWidth="1"/>
  </cols>
  <sheetData>
    <row r="1" spans="1:6" ht="15">
      <c r="A1" s="45"/>
      <c r="B1" s="43"/>
      <c r="C1" s="43"/>
      <c r="D1" s="43"/>
      <c r="E1" s="43"/>
      <c r="F1" s="95"/>
    </row>
    <row r="2" spans="1:6" ht="26.25" customHeight="1">
      <c r="A2" s="164" t="s">
        <v>376</v>
      </c>
      <c r="B2" s="165"/>
      <c r="C2" s="165"/>
      <c r="D2" s="165"/>
      <c r="E2" s="165"/>
      <c r="F2" s="166"/>
    </row>
    <row r="3" spans="1:6" ht="30.75" customHeight="1">
      <c r="A3" s="167" t="s">
        <v>350</v>
      </c>
      <c r="B3" s="168"/>
      <c r="C3" s="168"/>
      <c r="D3" s="168"/>
      <c r="E3" s="168"/>
      <c r="F3" s="166"/>
    </row>
    <row r="5" ht="15">
      <c r="A5" s="44" t="s">
        <v>345</v>
      </c>
    </row>
    <row r="6" spans="1:6" ht="48.75" customHeight="1">
      <c r="A6" s="1" t="s">
        <v>29</v>
      </c>
      <c r="B6" s="2" t="s">
        <v>30</v>
      </c>
      <c r="C6" s="141" t="s">
        <v>377</v>
      </c>
      <c r="D6" s="141" t="s">
        <v>349</v>
      </c>
      <c r="E6" s="141" t="s">
        <v>378</v>
      </c>
      <c r="F6" s="141" t="s">
        <v>379</v>
      </c>
    </row>
    <row r="7" spans="1:6" ht="15">
      <c r="A7" s="14" t="s">
        <v>212</v>
      </c>
      <c r="B7" s="13" t="s">
        <v>31</v>
      </c>
      <c r="C7" s="69">
        <v>24410509</v>
      </c>
      <c r="D7" s="69">
        <v>26341000</v>
      </c>
      <c r="E7" s="69">
        <v>28117571</v>
      </c>
      <c r="F7" s="78">
        <v>27748569</v>
      </c>
    </row>
    <row r="8" spans="1:6" ht="15">
      <c r="A8" s="4" t="s">
        <v>213</v>
      </c>
      <c r="B8" s="13" t="s">
        <v>32</v>
      </c>
      <c r="C8" s="69">
        <v>10598503</v>
      </c>
      <c r="D8" s="69">
        <v>14662000</v>
      </c>
      <c r="E8" s="69">
        <v>14662000</v>
      </c>
      <c r="F8" s="78">
        <v>11819463</v>
      </c>
    </row>
    <row r="9" spans="1:6" ht="15">
      <c r="A9" s="23" t="s">
        <v>252</v>
      </c>
      <c r="B9" s="24" t="s">
        <v>33</v>
      </c>
      <c r="C9" s="70">
        <f>SUM(C7:C8)</f>
        <v>35009012</v>
      </c>
      <c r="D9" s="70">
        <f>SUM(D7:D8)</f>
        <v>41003000</v>
      </c>
      <c r="E9" s="70">
        <f>SUM(E7:E8)</f>
        <v>42779571</v>
      </c>
      <c r="F9" s="70">
        <f>SUM(F7:F8)</f>
        <v>39568032</v>
      </c>
    </row>
    <row r="10" spans="1:6" ht="15">
      <c r="A10" s="18" t="s">
        <v>232</v>
      </c>
      <c r="B10" s="24" t="s">
        <v>34</v>
      </c>
      <c r="C10" s="70">
        <v>6487051</v>
      </c>
      <c r="D10" s="70">
        <v>8037000</v>
      </c>
      <c r="E10" s="70">
        <v>8037000</v>
      </c>
      <c r="F10" s="70">
        <v>6988453</v>
      </c>
    </row>
    <row r="11" spans="1:6" ht="15">
      <c r="A11" s="4" t="s">
        <v>214</v>
      </c>
      <c r="B11" s="13" t="s">
        <v>35</v>
      </c>
      <c r="C11" s="69">
        <v>10016611</v>
      </c>
      <c r="D11" s="69">
        <v>8854000</v>
      </c>
      <c r="E11" s="69">
        <v>15320825</v>
      </c>
      <c r="F11" s="78">
        <v>13700026</v>
      </c>
    </row>
    <row r="12" spans="1:6" ht="15">
      <c r="A12" s="4" t="s">
        <v>253</v>
      </c>
      <c r="B12" s="13" t="s">
        <v>36</v>
      </c>
      <c r="C12" s="69">
        <v>1538260</v>
      </c>
      <c r="D12" s="69">
        <v>1835000</v>
      </c>
      <c r="E12" s="69">
        <v>2090128</v>
      </c>
      <c r="F12" s="78">
        <v>1611374</v>
      </c>
    </row>
    <row r="13" spans="1:6" ht="15">
      <c r="A13" s="4" t="s">
        <v>215</v>
      </c>
      <c r="B13" s="13" t="s">
        <v>37</v>
      </c>
      <c r="C13" s="69">
        <v>36485549</v>
      </c>
      <c r="D13" s="69">
        <v>45297400</v>
      </c>
      <c r="E13" s="69">
        <v>56994647</v>
      </c>
      <c r="F13" s="78">
        <v>44782428</v>
      </c>
    </row>
    <row r="14" spans="1:6" ht="15">
      <c r="A14" s="4" t="s">
        <v>216</v>
      </c>
      <c r="B14" s="13" t="s">
        <v>38</v>
      </c>
      <c r="C14" s="69">
        <v>1027167</v>
      </c>
      <c r="D14" s="69">
        <v>1126000</v>
      </c>
      <c r="E14" s="69">
        <v>1126000</v>
      </c>
      <c r="F14" s="78">
        <v>699739</v>
      </c>
    </row>
    <row r="15" spans="1:6" ht="15">
      <c r="A15" s="4" t="s">
        <v>217</v>
      </c>
      <c r="B15" s="13" t="s">
        <v>39</v>
      </c>
      <c r="C15" s="69">
        <v>144441896</v>
      </c>
      <c r="D15" s="69">
        <v>56450600</v>
      </c>
      <c r="E15" s="69">
        <v>74107386</v>
      </c>
      <c r="F15" s="78">
        <v>57329582</v>
      </c>
    </row>
    <row r="16" spans="1:6" ht="15">
      <c r="A16" s="18" t="s">
        <v>218</v>
      </c>
      <c r="B16" s="24" t="s">
        <v>40</v>
      </c>
      <c r="C16" s="70">
        <f>SUM(C11:C15)</f>
        <v>193509483</v>
      </c>
      <c r="D16" s="70">
        <f>SUM(D11:D15)</f>
        <v>113563000</v>
      </c>
      <c r="E16" s="70">
        <f>SUM(E11:E15)</f>
        <v>149638986</v>
      </c>
      <c r="F16" s="97">
        <f>SUM(F11:F15)</f>
        <v>118123149</v>
      </c>
    </row>
    <row r="17" spans="1:6" ht="15">
      <c r="A17" s="8" t="s">
        <v>41</v>
      </c>
      <c r="B17" s="13" t="s">
        <v>42</v>
      </c>
      <c r="C17" s="69">
        <v>0</v>
      </c>
      <c r="D17" s="69">
        <v>0</v>
      </c>
      <c r="E17" s="69">
        <v>0</v>
      </c>
      <c r="F17" s="78">
        <v>0</v>
      </c>
    </row>
    <row r="18" spans="1:6" ht="15">
      <c r="A18" s="8" t="s">
        <v>219</v>
      </c>
      <c r="B18" s="13" t="s">
        <v>43</v>
      </c>
      <c r="C18" s="69">
        <v>381000</v>
      </c>
      <c r="D18" s="69">
        <v>0</v>
      </c>
      <c r="E18" s="69">
        <v>0</v>
      </c>
      <c r="F18" s="78">
        <v>0</v>
      </c>
    </row>
    <row r="19" spans="1:6" ht="15">
      <c r="A19" s="11" t="s">
        <v>233</v>
      </c>
      <c r="B19" s="13" t="s">
        <v>44</v>
      </c>
      <c r="C19" s="69">
        <v>0</v>
      </c>
      <c r="D19" s="69">
        <v>0</v>
      </c>
      <c r="E19" s="69">
        <v>0</v>
      </c>
      <c r="F19" s="78">
        <v>0</v>
      </c>
    </row>
    <row r="20" spans="1:6" ht="15">
      <c r="A20" s="11" t="s">
        <v>234</v>
      </c>
      <c r="B20" s="13" t="s">
        <v>45</v>
      </c>
      <c r="C20" s="69">
        <v>0</v>
      </c>
      <c r="D20" s="69">
        <v>0</v>
      </c>
      <c r="E20" s="69">
        <v>0</v>
      </c>
      <c r="F20" s="78">
        <v>0</v>
      </c>
    </row>
    <row r="21" spans="1:6" ht="15">
      <c r="A21" s="11" t="s">
        <v>235</v>
      </c>
      <c r="B21" s="13" t="s">
        <v>46</v>
      </c>
      <c r="C21" s="69">
        <v>0</v>
      </c>
      <c r="D21" s="69">
        <v>0</v>
      </c>
      <c r="E21" s="69">
        <v>0</v>
      </c>
      <c r="F21" s="78">
        <v>0</v>
      </c>
    </row>
    <row r="22" spans="1:6" ht="15">
      <c r="A22" s="8" t="s">
        <v>236</v>
      </c>
      <c r="B22" s="13" t="s">
        <v>47</v>
      </c>
      <c r="C22" s="69">
        <v>0</v>
      </c>
      <c r="D22" s="69">
        <v>0</v>
      </c>
      <c r="E22" s="69">
        <v>0</v>
      </c>
      <c r="F22" s="78">
        <v>0</v>
      </c>
    </row>
    <row r="23" spans="1:6" ht="15">
      <c r="A23" s="8" t="s">
        <v>237</v>
      </c>
      <c r="B23" s="13" t="s">
        <v>48</v>
      </c>
      <c r="C23" s="69">
        <v>1080000</v>
      </c>
      <c r="D23" s="69">
        <v>1090000</v>
      </c>
      <c r="E23" s="69">
        <v>1150000</v>
      </c>
      <c r="F23" s="78">
        <v>1150000</v>
      </c>
    </row>
    <row r="24" spans="1:6" ht="15">
      <c r="A24" s="8" t="s">
        <v>238</v>
      </c>
      <c r="B24" s="13" t="s">
        <v>49</v>
      </c>
      <c r="C24" s="69">
        <v>6164890</v>
      </c>
      <c r="D24" s="69">
        <v>8330000</v>
      </c>
      <c r="E24" s="69">
        <v>8330000</v>
      </c>
      <c r="F24" s="78">
        <v>7653444</v>
      </c>
    </row>
    <row r="25" spans="1:6" ht="15">
      <c r="A25" s="21" t="s">
        <v>220</v>
      </c>
      <c r="B25" s="24" t="s">
        <v>50</v>
      </c>
      <c r="C25" s="97">
        <f>SUM(C17:C24)</f>
        <v>7625890</v>
      </c>
      <c r="D25" s="97">
        <f>SUM(D17:D24)</f>
        <v>9420000</v>
      </c>
      <c r="E25" s="97">
        <f>SUM(E17:E24)</f>
        <v>9480000</v>
      </c>
      <c r="F25" s="97">
        <f>SUM(F17:F24)</f>
        <v>8803444</v>
      </c>
    </row>
    <row r="26" spans="1:6" ht="15">
      <c r="A26" s="7" t="s">
        <v>239</v>
      </c>
      <c r="B26" s="13" t="s">
        <v>51</v>
      </c>
      <c r="C26" s="69">
        <v>0</v>
      </c>
      <c r="D26" s="69">
        <v>0</v>
      </c>
      <c r="E26" s="69">
        <v>0</v>
      </c>
      <c r="F26" s="78">
        <v>0</v>
      </c>
    </row>
    <row r="27" spans="1:6" ht="15">
      <c r="A27" s="7" t="s">
        <v>52</v>
      </c>
      <c r="B27" s="13" t="s">
        <v>53</v>
      </c>
      <c r="C27" s="69">
        <v>60158</v>
      </c>
      <c r="D27" s="69">
        <v>6321634</v>
      </c>
      <c r="E27" s="69">
        <v>9951445</v>
      </c>
      <c r="F27" s="78">
        <v>9951445</v>
      </c>
    </row>
    <row r="28" spans="1:6" ht="15">
      <c r="A28" s="7" t="s">
        <v>54</v>
      </c>
      <c r="B28" s="13" t="s">
        <v>55</v>
      </c>
      <c r="C28" s="69">
        <v>0</v>
      </c>
      <c r="D28" s="69">
        <v>0</v>
      </c>
      <c r="E28" s="69">
        <v>0</v>
      </c>
      <c r="F28" s="78">
        <v>0</v>
      </c>
    </row>
    <row r="29" spans="1:6" ht="15">
      <c r="A29" s="7" t="s">
        <v>221</v>
      </c>
      <c r="B29" s="13" t="s">
        <v>56</v>
      </c>
      <c r="C29" s="69">
        <v>0</v>
      </c>
      <c r="D29" s="69">
        <v>0</v>
      </c>
      <c r="E29" s="69">
        <v>0</v>
      </c>
      <c r="F29" s="78">
        <v>0</v>
      </c>
    </row>
    <row r="30" spans="1:6" ht="15">
      <c r="A30" s="7" t="s">
        <v>240</v>
      </c>
      <c r="B30" s="13" t="s">
        <v>57</v>
      </c>
      <c r="C30" s="69">
        <v>0</v>
      </c>
      <c r="D30" s="69">
        <v>0</v>
      </c>
      <c r="E30" s="69">
        <v>0</v>
      </c>
      <c r="F30" s="78">
        <v>0</v>
      </c>
    </row>
    <row r="31" spans="1:6" ht="15">
      <c r="A31" s="7" t="s">
        <v>222</v>
      </c>
      <c r="B31" s="13" t="s">
        <v>58</v>
      </c>
      <c r="C31" s="69">
        <v>6278461</v>
      </c>
      <c r="D31" s="69">
        <v>4120000</v>
      </c>
      <c r="E31" s="69">
        <v>4120000</v>
      </c>
      <c r="F31" s="78">
        <v>3663753</v>
      </c>
    </row>
    <row r="32" spans="1:6" ht="15">
      <c r="A32" s="7" t="s">
        <v>241</v>
      </c>
      <c r="B32" s="13" t="s">
        <v>59</v>
      </c>
      <c r="C32" s="69">
        <v>0</v>
      </c>
      <c r="D32" s="69">
        <v>0</v>
      </c>
      <c r="E32" s="69">
        <v>0</v>
      </c>
      <c r="F32" s="78">
        <v>0</v>
      </c>
    </row>
    <row r="33" spans="1:6" ht="15">
      <c r="A33" s="7" t="s">
        <v>242</v>
      </c>
      <c r="B33" s="13" t="s">
        <v>60</v>
      </c>
      <c r="C33" s="69">
        <v>0</v>
      </c>
      <c r="D33" s="69">
        <v>0</v>
      </c>
      <c r="E33" s="69">
        <v>0</v>
      </c>
      <c r="F33" s="78">
        <v>0</v>
      </c>
    </row>
    <row r="34" spans="1:6" ht="15">
      <c r="A34" s="7" t="s">
        <v>61</v>
      </c>
      <c r="B34" s="13" t="s">
        <v>62</v>
      </c>
      <c r="C34" s="69">
        <v>0</v>
      </c>
      <c r="D34" s="69">
        <v>0</v>
      </c>
      <c r="E34" s="69">
        <v>0</v>
      </c>
      <c r="F34" s="78">
        <v>0</v>
      </c>
    </row>
    <row r="35" spans="1:6" ht="15">
      <c r="A35" s="12" t="s">
        <v>63</v>
      </c>
      <c r="B35" s="13" t="s">
        <v>64</v>
      </c>
      <c r="C35" s="69">
        <v>0</v>
      </c>
      <c r="D35" s="69">
        <v>0</v>
      </c>
      <c r="E35" s="69">
        <v>0</v>
      </c>
      <c r="F35" s="78">
        <v>0</v>
      </c>
    </row>
    <row r="36" spans="1:6" ht="15">
      <c r="A36" s="7" t="s">
        <v>243</v>
      </c>
      <c r="B36" s="13" t="s">
        <v>65</v>
      </c>
      <c r="C36" s="69">
        <v>27289939</v>
      </c>
      <c r="D36" s="69">
        <v>23864192</v>
      </c>
      <c r="E36" s="69">
        <v>26633956</v>
      </c>
      <c r="F36" s="78">
        <v>25147565</v>
      </c>
    </row>
    <row r="37" spans="1:6" ht="15">
      <c r="A37" s="12" t="s">
        <v>313</v>
      </c>
      <c r="B37" s="13" t="s">
        <v>346</v>
      </c>
      <c r="C37" s="69">
        <v>0</v>
      </c>
      <c r="D37" s="69">
        <v>0</v>
      </c>
      <c r="E37" s="69">
        <v>0</v>
      </c>
      <c r="F37" s="78">
        <v>0</v>
      </c>
    </row>
    <row r="38" spans="1:6" ht="15">
      <c r="A38" s="12" t="s">
        <v>314</v>
      </c>
      <c r="B38" s="13" t="s">
        <v>346</v>
      </c>
      <c r="C38" s="69">
        <v>0</v>
      </c>
      <c r="D38" s="69">
        <v>610591935</v>
      </c>
      <c r="E38" s="69">
        <v>540693062</v>
      </c>
      <c r="F38" s="78">
        <v>0</v>
      </c>
    </row>
    <row r="39" spans="1:6" ht="15">
      <c r="A39" s="21" t="s">
        <v>223</v>
      </c>
      <c r="B39" s="24" t="s">
        <v>66</v>
      </c>
      <c r="C39" s="97">
        <f>SUM(C26:C38)</f>
        <v>33628558</v>
      </c>
      <c r="D39" s="97">
        <f>SUM(D26:D38)</f>
        <v>644897761</v>
      </c>
      <c r="E39" s="97">
        <f>SUM(E26:E38)</f>
        <v>581398463</v>
      </c>
      <c r="F39" s="97">
        <f>SUM(F26:F38)</f>
        <v>38762763</v>
      </c>
    </row>
    <row r="40" spans="1:6" ht="15.75">
      <c r="A40" s="61" t="s">
        <v>306</v>
      </c>
      <c r="B40" s="62"/>
      <c r="C40" s="86">
        <f>SUM(C9+C10+C16+C25+C39)</f>
        <v>276259994</v>
      </c>
      <c r="D40" s="86">
        <f>SUM(D9+D10+D16+D25+D39)</f>
        <v>816920761</v>
      </c>
      <c r="E40" s="86">
        <f>SUM(E9+E10+E16+E25+E39)</f>
        <v>791334020</v>
      </c>
      <c r="F40" s="86">
        <f>SUM(F9+F10+F16+F25+F39)</f>
        <v>212245841</v>
      </c>
    </row>
    <row r="41" spans="1:6" ht="15">
      <c r="A41" s="15" t="s">
        <v>67</v>
      </c>
      <c r="B41" s="13" t="s">
        <v>68</v>
      </c>
      <c r="C41" s="69">
        <v>0</v>
      </c>
      <c r="D41" s="69">
        <v>0</v>
      </c>
      <c r="E41" s="69">
        <v>0</v>
      </c>
      <c r="F41" s="78">
        <v>0</v>
      </c>
    </row>
    <row r="42" spans="1:6" ht="15">
      <c r="A42" s="15" t="s">
        <v>244</v>
      </c>
      <c r="B42" s="13" t="s">
        <v>69</v>
      </c>
      <c r="C42" s="69">
        <v>267332536</v>
      </c>
      <c r="D42" s="69">
        <v>62605800</v>
      </c>
      <c r="E42" s="69">
        <v>226824586</v>
      </c>
      <c r="F42" s="78">
        <v>203983813</v>
      </c>
    </row>
    <row r="43" spans="1:6" ht="15">
      <c r="A43" s="15" t="s">
        <v>70</v>
      </c>
      <c r="B43" s="13" t="s">
        <v>71</v>
      </c>
      <c r="C43" s="69">
        <v>856872</v>
      </c>
      <c r="D43" s="69">
        <v>1181100</v>
      </c>
      <c r="E43" s="69">
        <v>1181100</v>
      </c>
      <c r="F43" s="78">
        <v>584480</v>
      </c>
    </row>
    <row r="44" spans="1:6" ht="15">
      <c r="A44" s="15" t="s">
        <v>72</v>
      </c>
      <c r="B44" s="13" t="s">
        <v>73</v>
      </c>
      <c r="C44" s="69">
        <v>26972006</v>
      </c>
      <c r="D44" s="69">
        <v>53159800</v>
      </c>
      <c r="E44" s="69">
        <v>54564400</v>
      </c>
      <c r="F44" s="78">
        <v>7744850</v>
      </c>
    </row>
    <row r="45" spans="1:6" ht="15">
      <c r="A45" s="5" t="s">
        <v>74</v>
      </c>
      <c r="B45" s="13" t="s">
        <v>75</v>
      </c>
      <c r="C45" s="69">
        <v>0</v>
      </c>
      <c r="D45" s="69">
        <v>0</v>
      </c>
      <c r="E45" s="69">
        <v>0</v>
      </c>
      <c r="F45" s="78">
        <v>0</v>
      </c>
    </row>
    <row r="46" spans="1:6" ht="15">
      <c r="A46" s="5" t="s">
        <v>76</v>
      </c>
      <c r="B46" s="13" t="s">
        <v>77</v>
      </c>
      <c r="C46" s="69">
        <v>0</v>
      </c>
      <c r="D46" s="69">
        <v>0</v>
      </c>
      <c r="E46" s="69">
        <v>0</v>
      </c>
      <c r="F46" s="78">
        <v>0</v>
      </c>
    </row>
    <row r="47" spans="1:6" ht="15">
      <c r="A47" s="5" t="s">
        <v>78</v>
      </c>
      <c r="B47" s="13" t="s">
        <v>79</v>
      </c>
      <c r="C47" s="69">
        <v>11323647</v>
      </c>
      <c r="D47" s="69">
        <v>31575643</v>
      </c>
      <c r="E47" s="69">
        <v>38500600</v>
      </c>
      <c r="F47" s="78">
        <v>14858237</v>
      </c>
    </row>
    <row r="48" spans="1:6" ht="15">
      <c r="A48" s="22" t="s">
        <v>224</v>
      </c>
      <c r="B48" s="24" t="s">
        <v>80</v>
      </c>
      <c r="C48" s="97">
        <f>SUM(C41:C47)</f>
        <v>306485061</v>
      </c>
      <c r="D48" s="97">
        <f>SUM(D41:D47)</f>
        <v>148522343</v>
      </c>
      <c r="E48" s="97">
        <f>SUM(E41:E47)</f>
        <v>321070686</v>
      </c>
      <c r="F48" s="97">
        <f>SUM(F41:F47)</f>
        <v>227171380</v>
      </c>
    </row>
    <row r="49" spans="1:6" ht="15">
      <c r="A49" s="8" t="s">
        <v>81</v>
      </c>
      <c r="B49" s="13" t="s">
        <v>82</v>
      </c>
      <c r="C49" s="69">
        <v>106762111</v>
      </c>
      <c r="D49" s="69">
        <v>329854288</v>
      </c>
      <c r="E49" s="69">
        <v>329854288</v>
      </c>
      <c r="F49" s="78">
        <v>148927148</v>
      </c>
    </row>
    <row r="50" spans="1:6" ht="15">
      <c r="A50" s="8" t="s">
        <v>83</v>
      </c>
      <c r="B50" s="13" t="s">
        <v>84</v>
      </c>
      <c r="C50" s="69">
        <v>0</v>
      </c>
      <c r="D50" s="69">
        <v>0</v>
      </c>
      <c r="E50" s="69">
        <v>0</v>
      </c>
      <c r="F50" s="78">
        <v>0</v>
      </c>
    </row>
    <row r="51" spans="1:6" ht="15">
      <c r="A51" s="8" t="s">
        <v>85</v>
      </c>
      <c r="B51" s="13" t="s">
        <v>86</v>
      </c>
      <c r="C51" s="69">
        <v>0</v>
      </c>
      <c r="D51" s="69">
        <v>0</v>
      </c>
      <c r="E51" s="69">
        <v>0</v>
      </c>
      <c r="F51" s="78">
        <v>0</v>
      </c>
    </row>
    <row r="52" spans="1:6" ht="15">
      <c r="A52" s="8" t="s">
        <v>87</v>
      </c>
      <c r="B52" s="13" t="s">
        <v>88</v>
      </c>
      <c r="C52" s="69">
        <v>8293143</v>
      </c>
      <c r="D52" s="69">
        <v>89061188</v>
      </c>
      <c r="E52" s="69">
        <v>89061188</v>
      </c>
      <c r="F52" s="78">
        <v>34944797</v>
      </c>
    </row>
    <row r="53" spans="1:6" ht="15">
      <c r="A53" s="21" t="s">
        <v>225</v>
      </c>
      <c r="B53" s="24" t="s">
        <v>89</v>
      </c>
      <c r="C53" s="97">
        <f>SUM(C49:C52)</f>
        <v>115055254</v>
      </c>
      <c r="D53" s="97">
        <f>SUM(D49:D52)</f>
        <v>418915476</v>
      </c>
      <c r="E53" s="97">
        <f>SUM(E49:E52)</f>
        <v>418915476</v>
      </c>
      <c r="F53" s="97">
        <f>SUM(F49:F52)</f>
        <v>183871945</v>
      </c>
    </row>
    <row r="54" spans="1:6" ht="15">
      <c r="A54" s="8" t="s">
        <v>90</v>
      </c>
      <c r="B54" s="13" t="s">
        <v>91</v>
      </c>
      <c r="C54" s="69">
        <v>0</v>
      </c>
      <c r="D54" s="69">
        <v>0</v>
      </c>
      <c r="E54" s="69">
        <v>0</v>
      </c>
      <c r="F54" s="78">
        <v>0</v>
      </c>
    </row>
    <row r="55" spans="1:6" ht="15">
      <c r="A55" s="8" t="s">
        <v>245</v>
      </c>
      <c r="B55" s="13" t="s">
        <v>92</v>
      </c>
      <c r="C55" s="69">
        <v>0</v>
      </c>
      <c r="D55" s="69">
        <v>0</v>
      </c>
      <c r="E55" s="69">
        <v>0</v>
      </c>
      <c r="F55" s="78">
        <v>0</v>
      </c>
    </row>
    <row r="56" spans="1:6" ht="15">
      <c r="A56" s="8" t="s">
        <v>246</v>
      </c>
      <c r="B56" s="13" t="s">
        <v>93</v>
      </c>
      <c r="C56" s="69">
        <v>0</v>
      </c>
      <c r="D56" s="69">
        <v>0</v>
      </c>
      <c r="E56" s="69">
        <v>0</v>
      </c>
      <c r="F56" s="78">
        <v>0</v>
      </c>
    </row>
    <row r="57" spans="1:6" ht="15">
      <c r="A57" s="8" t="s">
        <v>247</v>
      </c>
      <c r="B57" s="13" t="s">
        <v>94</v>
      </c>
      <c r="C57" s="69">
        <v>0</v>
      </c>
      <c r="D57" s="69">
        <v>0</v>
      </c>
      <c r="E57" s="69">
        <v>2963331</v>
      </c>
      <c r="F57" s="78">
        <v>2963331</v>
      </c>
    </row>
    <row r="58" spans="1:6" ht="15">
      <c r="A58" s="8" t="s">
        <v>248</v>
      </c>
      <c r="B58" s="13" t="s">
        <v>95</v>
      </c>
      <c r="C58" s="69">
        <v>0</v>
      </c>
      <c r="D58" s="69">
        <v>0</v>
      </c>
      <c r="E58" s="69">
        <v>0</v>
      </c>
      <c r="F58" s="78">
        <v>0</v>
      </c>
    </row>
    <row r="59" spans="1:6" ht="15">
      <c r="A59" s="8" t="s">
        <v>249</v>
      </c>
      <c r="B59" s="13" t="s">
        <v>96</v>
      </c>
      <c r="C59" s="69">
        <v>0</v>
      </c>
      <c r="D59" s="69">
        <v>0</v>
      </c>
      <c r="E59" s="69">
        <v>0</v>
      </c>
      <c r="F59" s="78">
        <v>0</v>
      </c>
    </row>
    <row r="60" spans="1:6" ht="15">
      <c r="A60" s="8" t="s">
        <v>97</v>
      </c>
      <c r="B60" s="13" t="s">
        <v>98</v>
      </c>
      <c r="C60" s="69">
        <v>0</v>
      </c>
      <c r="D60" s="69">
        <v>0</v>
      </c>
      <c r="E60" s="69">
        <v>0</v>
      </c>
      <c r="F60" s="78">
        <v>0</v>
      </c>
    </row>
    <row r="61" spans="1:6" ht="15">
      <c r="A61" s="8" t="s">
        <v>250</v>
      </c>
      <c r="B61" s="13" t="s">
        <v>99</v>
      </c>
      <c r="C61" s="69">
        <v>0</v>
      </c>
      <c r="D61" s="69">
        <v>0</v>
      </c>
      <c r="E61" s="69">
        <v>0</v>
      </c>
      <c r="F61" s="78">
        <v>0</v>
      </c>
    </row>
    <row r="62" spans="1:6" ht="15">
      <c r="A62" s="21" t="s">
        <v>226</v>
      </c>
      <c r="B62" s="24" t="s">
        <v>100</v>
      </c>
      <c r="C62" s="70">
        <v>0</v>
      </c>
      <c r="D62" s="70">
        <f>SUM(D54:D61)</f>
        <v>0</v>
      </c>
      <c r="E62" s="70">
        <f>SUM(E54:E61)</f>
        <v>2963331</v>
      </c>
      <c r="F62" s="70">
        <f>SUM(F54:F61)</f>
        <v>2963331</v>
      </c>
    </row>
    <row r="63" spans="1:6" ht="15.75">
      <c r="A63" s="63" t="s">
        <v>305</v>
      </c>
      <c r="B63" s="64"/>
      <c r="C63" s="87">
        <f>SUM(C62,C53,C48)</f>
        <v>421540315</v>
      </c>
      <c r="D63" s="87">
        <f>SUM(D62,D53,D48)</f>
        <v>567437819</v>
      </c>
      <c r="E63" s="87">
        <f>SUM(E62,E53,E48)</f>
        <v>742949493</v>
      </c>
      <c r="F63" s="87">
        <f>SUM(F62,F53,F48)</f>
        <v>414006656</v>
      </c>
    </row>
    <row r="64" spans="1:6" ht="15.75">
      <c r="A64" s="49" t="s">
        <v>254</v>
      </c>
      <c r="B64" s="50" t="s">
        <v>101</v>
      </c>
      <c r="C64" s="88">
        <f>SUM(C40+C63)</f>
        <v>697800309</v>
      </c>
      <c r="D64" s="88">
        <f>SUM(D40+D63)</f>
        <v>1384358580</v>
      </c>
      <c r="E64" s="88">
        <f>SUM(E40+E63)</f>
        <v>1534283513</v>
      </c>
      <c r="F64" s="99">
        <f>SUM(F40+F63)</f>
        <v>626252497</v>
      </c>
    </row>
    <row r="65" spans="1:6" ht="15">
      <c r="A65" s="10" t="s">
        <v>227</v>
      </c>
      <c r="B65" s="6" t="s">
        <v>102</v>
      </c>
      <c r="C65" s="90">
        <v>0</v>
      </c>
      <c r="D65" s="90">
        <v>0</v>
      </c>
      <c r="E65" s="80">
        <v>0</v>
      </c>
      <c r="F65" s="100">
        <v>0</v>
      </c>
    </row>
    <row r="66" spans="1:6" ht="15">
      <c r="A66" s="9" t="s">
        <v>228</v>
      </c>
      <c r="B66" s="6" t="s">
        <v>103</v>
      </c>
      <c r="C66" s="92">
        <v>0</v>
      </c>
      <c r="D66" s="92">
        <v>0</v>
      </c>
      <c r="E66" s="92">
        <v>0</v>
      </c>
      <c r="F66" s="100">
        <v>0</v>
      </c>
    </row>
    <row r="67" spans="1:6" ht="15">
      <c r="A67" s="16" t="s">
        <v>104</v>
      </c>
      <c r="B67" s="4" t="s">
        <v>105</v>
      </c>
      <c r="C67" s="81">
        <v>0</v>
      </c>
      <c r="D67" s="81">
        <v>0</v>
      </c>
      <c r="E67" s="81">
        <v>0</v>
      </c>
      <c r="F67" s="100">
        <v>0</v>
      </c>
    </row>
    <row r="68" spans="1:6" ht="15">
      <c r="A68" s="16" t="s">
        <v>106</v>
      </c>
      <c r="B68" s="4" t="s">
        <v>107</v>
      </c>
      <c r="C68" s="81">
        <v>3944480</v>
      </c>
      <c r="D68" s="81">
        <v>2171002</v>
      </c>
      <c r="E68" s="81">
        <v>2171002</v>
      </c>
      <c r="F68" s="100">
        <v>2171002</v>
      </c>
    </row>
    <row r="69" spans="1:6" ht="15">
      <c r="A69" s="9" t="s">
        <v>108</v>
      </c>
      <c r="B69" s="6" t="s">
        <v>109</v>
      </c>
      <c r="C69" s="81">
        <v>216918709</v>
      </c>
      <c r="D69" s="81">
        <v>280568420</v>
      </c>
      <c r="E69" s="81">
        <v>291203884</v>
      </c>
      <c r="F69" s="100">
        <v>288511132</v>
      </c>
    </row>
    <row r="70" spans="1:6" ht="15">
      <c r="A70" s="16" t="s">
        <v>110</v>
      </c>
      <c r="B70" s="4" t="s">
        <v>111</v>
      </c>
      <c r="C70" s="81">
        <v>0</v>
      </c>
      <c r="D70" s="81">
        <v>0</v>
      </c>
      <c r="E70" s="81">
        <v>0</v>
      </c>
      <c r="F70" s="100">
        <v>0</v>
      </c>
    </row>
    <row r="71" spans="1:6" ht="15">
      <c r="A71" s="16" t="s">
        <v>112</v>
      </c>
      <c r="B71" s="4" t="s">
        <v>113</v>
      </c>
      <c r="C71" s="81">
        <v>0</v>
      </c>
      <c r="D71" s="81">
        <v>0</v>
      </c>
      <c r="E71" s="81">
        <v>0</v>
      </c>
      <c r="F71" s="100">
        <v>0</v>
      </c>
    </row>
    <row r="72" spans="1:6" ht="15">
      <c r="A72" s="16" t="s">
        <v>114</v>
      </c>
      <c r="B72" s="4" t="s">
        <v>115</v>
      </c>
      <c r="C72" s="81">
        <v>0</v>
      </c>
      <c r="D72" s="81">
        <v>0</v>
      </c>
      <c r="E72" s="81">
        <v>0</v>
      </c>
      <c r="F72" s="100">
        <v>0</v>
      </c>
    </row>
    <row r="73" spans="1:6" ht="15">
      <c r="A73" s="17" t="s">
        <v>229</v>
      </c>
      <c r="B73" s="18" t="s">
        <v>116</v>
      </c>
      <c r="C73" s="92">
        <f>SUM(C65:C72)</f>
        <v>220863189</v>
      </c>
      <c r="D73" s="92">
        <f>SUM(D65:D72)</f>
        <v>282739422</v>
      </c>
      <c r="E73" s="92">
        <f>SUM(E65:E72)</f>
        <v>293374886</v>
      </c>
      <c r="F73" s="92">
        <f>SUM(F65:F72)</f>
        <v>290682134</v>
      </c>
    </row>
    <row r="74" spans="1:6" ht="15">
      <c r="A74" s="16" t="s">
        <v>117</v>
      </c>
      <c r="B74" s="4" t="s">
        <v>118</v>
      </c>
      <c r="C74" s="81">
        <v>0</v>
      </c>
      <c r="D74" s="81">
        <v>0</v>
      </c>
      <c r="E74" s="81">
        <v>0</v>
      </c>
      <c r="F74" s="100">
        <v>0</v>
      </c>
    </row>
    <row r="75" spans="1:6" ht="15">
      <c r="A75" s="8" t="s">
        <v>119</v>
      </c>
      <c r="B75" s="4" t="s">
        <v>120</v>
      </c>
      <c r="C75" s="80">
        <v>0</v>
      </c>
      <c r="D75" s="80">
        <v>0</v>
      </c>
      <c r="E75" s="80">
        <v>0</v>
      </c>
      <c r="F75" s="100">
        <v>0</v>
      </c>
    </row>
    <row r="76" spans="1:6" ht="15">
      <c r="A76" s="16" t="s">
        <v>251</v>
      </c>
      <c r="B76" s="4" t="s">
        <v>121</v>
      </c>
      <c r="C76" s="81">
        <v>0</v>
      </c>
      <c r="D76" s="81">
        <v>0</v>
      </c>
      <c r="E76" s="81">
        <v>0</v>
      </c>
      <c r="F76" s="100">
        <v>0</v>
      </c>
    </row>
    <row r="77" spans="1:6" ht="15">
      <c r="A77" s="16" t="s">
        <v>230</v>
      </c>
      <c r="B77" s="4" t="s">
        <v>122</v>
      </c>
      <c r="C77" s="81">
        <v>0</v>
      </c>
      <c r="D77" s="81">
        <v>0</v>
      </c>
      <c r="E77" s="81">
        <v>0</v>
      </c>
      <c r="F77" s="100">
        <v>0</v>
      </c>
    </row>
    <row r="78" spans="1:6" ht="15">
      <c r="A78" s="17" t="s">
        <v>231</v>
      </c>
      <c r="B78" s="18" t="s">
        <v>123</v>
      </c>
      <c r="C78" s="92">
        <v>0</v>
      </c>
      <c r="D78" s="92">
        <f>SUM(D74:D77)</f>
        <v>0</v>
      </c>
      <c r="E78" s="92">
        <f>SUM(E74:E77)</f>
        <v>0</v>
      </c>
      <c r="F78" s="92">
        <f>SUM(F74:F77)</f>
        <v>0</v>
      </c>
    </row>
    <row r="79" spans="1:6" ht="15">
      <c r="A79" s="8" t="s">
        <v>124</v>
      </c>
      <c r="B79" s="4" t="s">
        <v>125</v>
      </c>
      <c r="C79" s="80">
        <v>0</v>
      </c>
      <c r="D79" s="80">
        <v>0</v>
      </c>
      <c r="E79" s="80">
        <v>0</v>
      </c>
      <c r="F79" s="100">
        <v>0</v>
      </c>
    </row>
    <row r="80" spans="1:6" ht="15.75">
      <c r="A80" s="51" t="s">
        <v>255</v>
      </c>
      <c r="B80" s="52" t="s">
        <v>126</v>
      </c>
      <c r="C80" s="93">
        <f>SUM(C73,C78,C79)</f>
        <v>220863189</v>
      </c>
      <c r="D80" s="93">
        <f>SUM(D73,D78,D79)</f>
        <v>282739422</v>
      </c>
      <c r="E80" s="93">
        <f>SUM(E73,E78,E79)</f>
        <v>293374886</v>
      </c>
      <c r="F80" s="93">
        <f>SUM(F73,F78,F79)</f>
        <v>290682134</v>
      </c>
    </row>
    <row r="81" spans="1:6" ht="15.75">
      <c r="A81" s="58" t="s">
        <v>282</v>
      </c>
      <c r="B81" s="65"/>
      <c r="C81" s="94">
        <f>SUM(C64+C80)</f>
        <v>918663498</v>
      </c>
      <c r="D81" s="94">
        <f>SUM(D80,D64)</f>
        <v>1667098002</v>
      </c>
      <c r="E81" s="94">
        <f>SUM(E80,E64)</f>
        <v>1827658399</v>
      </c>
      <c r="F81" s="94">
        <f>SUM(F80,F64)</f>
        <v>916934631</v>
      </c>
    </row>
    <row r="82" spans="1:6" ht="51.75" customHeight="1">
      <c r="A82" s="1" t="s">
        <v>29</v>
      </c>
      <c r="B82" s="2" t="s">
        <v>9</v>
      </c>
      <c r="C82" s="142" t="s">
        <v>377</v>
      </c>
      <c r="D82" s="142" t="s">
        <v>349</v>
      </c>
      <c r="E82" s="142" t="s">
        <v>378</v>
      </c>
      <c r="F82" s="142" t="s">
        <v>379</v>
      </c>
    </row>
    <row r="83" spans="1:6" ht="15">
      <c r="A83" s="4" t="s">
        <v>284</v>
      </c>
      <c r="B83" s="5" t="s">
        <v>127</v>
      </c>
      <c r="C83" s="71">
        <v>130447736</v>
      </c>
      <c r="D83" s="71">
        <v>84635894</v>
      </c>
      <c r="E83" s="71">
        <v>109712178</v>
      </c>
      <c r="F83" s="78">
        <v>109712178</v>
      </c>
    </row>
    <row r="84" spans="1:6" ht="15">
      <c r="A84" s="4" t="s">
        <v>128</v>
      </c>
      <c r="B84" s="5" t="s">
        <v>129</v>
      </c>
      <c r="C84" s="71">
        <v>0</v>
      </c>
      <c r="D84" s="71">
        <v>0</v>
      </c>
      <c r="E84" s="71">
        <v>0</v>
      </c>
      <c r="F84" s="78">
        <v>0</v>
      </c>
    </row>
    <row r="85" spans="1:6" ht="15">
      <c r="A85" s="4" t="s">
        <v>130</v>
      </c>
      <c r="B85" s="5" t="s">
        <v>131</v>
      </c>
      <c r="C85" s="71">
        <v>0</v>
      </c>
      <c r="D85" s="71">
        <v>0</v>
      </c>
      <c r="E85" s="71">
        <v>0</v>
      </c>
      <c r="F85" s="78">
        <v>0</v>
      </c>
    </row>
    <row r="86" spans="1:6" ht="15">
      <c r="A86" s="4" t="s">
        <v>256</v>
      </c>
      <c r="B86" s="5" t="s">
        <v>132</v>
      </c>
      <c r="C86" s="71">
        <v>0</v>
      </c>
      <c r="D86" s="71">
        <v>0</v>
      </c>
      <c r="E86" s="71">
        <v>0</v>
      </c>
      <c r="F86" s="78">
        <v>0</v>
      </c>
    </row>
    <row r="87" spans="1:6" ht="15">
      <c r="A87" s="4" t="s">
        <v>257</v>
      </c>
      <c r="B87" s="5" t="s">
        <v>133</v>
      </c>
      <c r="C87" s="71">
        <v>0</v>
      </c>
      <c r="D87" s="71">
        <v>0</v>
      </c>
      <c r="E87" s="71">
        <v>0</v>
      </c>
      <c r="F87" s="78">
        <v>0</v>
      </c>
    </row>
    <row r="88" spans="1:6" ht="15">
      <c r="A88" s="4" t="s">
        <v>258</v>
      </c>
      <c r="B88" s="5" t="s">
        <v>134</v>
      </c>
      <c r="C88" s="71">
        <v>27945193</v>
      </c>
      <c r="D88" s="71">
        <v>31084555</v>
      </c>
      <c r="E88" s="71">
        <v>33526532</v>
      </c>
      <c r="F88" s="78">
        <v>33526532</v>
      </c>
    </row>
    <row r="89" spans="1:6" ht="15">
      <c r="A89" s="18" t="s">
        <v>285</v>
      </c>
      <c r="B89" s="22" t="s">
        <v>136</v>
      </c>
      <c r="C89" s="78">
        <f>SUM(C83:C88)</f>
        <v>158392929</v>
      </c>
      <c r="D89" s="78">
        <f>SUM(D83:D88)</f>
        <v>115720449</v>
      </c>
      <c r="E89" s="78">
        <f>SUM(E83:E88)</f>
        <v>143238710</v>
      </c>
      <c r="F89" s="78">
        <f>SUM(F83:F88)</f>
        <v>143238710</v>
      </c>
    </row>
    <row r="90" spans="1:6" ht="15">
      <c r="A90" s="4" t="s">
        <v>287</v>
      </c>
      <c r="B90" s="5" t="s">
        <v>145</v>
      </c>
      <c r="C90" s="71">
        <v>0</v>
      </c>
      <c r="D90" s="71">
        <v>0</v>
      </c>
      <c r="E90" s="71">
        <v>0</v>
      </c>
      <c r="F90" s="78">
        <v>0</v>
      </c>
    </row>
    <row r="91" spans="1:6" ht="15">
      <c r="A91" s="4" t="s">
        <v>262</v>
      </c>
      <c r="B91" s="5" t="s">
        <v>146</v>
      </c>
      <c r="C91" s="71">
        <v>0</v>
      </c>
      <c r="D91" s="71">
        <v>0</v>
      </c>
      <c r="E91" s="71">
        <v>0</v>
      </c>
      <c r="F91" s="78">
        <v>0</v>
      </c>
    </row>
    <row r="92" spans="1:6" ht="15">
      <c r="A92" s="4" t="s">
        <v>263</v>
      </c>
      <c r="B92" s="5" t="s">
        <v>147</v>
      </c>
      <c r="C92" s="71">
        <v>0</v>
      </c>
      <c r="D92" s="71">
        <v>0</v>
      </c>
      <c r="E92" s="71">
        <v>0</v>
      </c>
      <c r="F92" s="78">
        <v>0</v>
      </c>
    </row>
    <row r="93" spans="1:6" ht="15">
      <c r="A93" s="4" t="s">
        <v>264</v>
      </c>
      <c r="B93" s="5" t="s">
        <v>148</v>
      </c>
      <c r="C93" s="71">
        <v>3212375</v>
      </c>
      <c r="D93" s="71">
        <v>3400000</v>
      </c>
      <c r="E93" s="71">
        <v>3400000</v>
      </c>
      <c r="F93" s="78">
        <v>2923583</v>
      </c>
    </row>
    <row r="94" spans="1:6" ht="15">
      <c r="A94" s="4" t="s">
        <v>288</v>
      </c>
      <c r="B94" s="5" t="s">
        <v>151</v>
      </c>
      <c r="C94" s="71">
        <v>341128598</v>
      </c>
      <c r="D94" s="71">
        <v>545540000</v>
      </c>
      <c r="E94" s="71">
        <v>764088240</v>
      </c>
      <c r="F94" s="78">
        <v>747230388</v>
      </c>
    </row>
    <row r="95" spans="1:6" ht="15">
      <c r="A95" s="4" t="s">
        <v>267</v>
      </c>
      <c r="B95" s="5" t="s">
        <v>152</v>
      </c>
      <c r="C95" s="71">
        <v>718278</v>
      </c>
      <c r="D95" s="71">
        <v>1700000</v>
      </c>
      <c r="E95" s="71">
        <v>1750000</v>
      </c>
      <c r="F95" s="78">
        <v>406372</v>
      </c>
    </row>
    <row r="96" spans="1:6" ht="15">
      <c r="A96" s="18" t="s">
        <v>289</v>
      </c>
      <c r="B96" s="22" t="s">
        <v>153</v>
      </c>
      <c r="C96" s="78">
        <f>SUM(C90:C95)</f>
        <v>345059251</v>
      </c>
      <c r="D96" s="78">
        <f>SUM(D90:D95)</f>
        <v>550640000</v>
      </c>
      <c r="E96" s="78">
        <f>SUM(E90:E95)</f>
        <v>769238240</v>
      </c>
      <c r="F96" s="78">
        <f>SUM(F90:F95)</f>
        <v>750560343</v>
      </c>
    </row>
    <row r="97" spans="1:6" ht="15">
      <c r="A97" s="8" t="s">
        <v>154</v>
      </c>
      <c r="B97" s="5" t="s">
        <v>155</v>
      </c>
      <c r="C97" s="71">
        <v>0</v>
      </c>
      <c r="D97" s="71">
        <v>0</v>
      </c>
      <c r="E97" s="71">
        <v>0</v>
      </c>
      <c r="F97" s="78">
        <v>0</v>
      </c>
    </row>
    <row r="98" spans="1:6" ht="15">
      <c r="A98" s="8" t="s">
        <v>268</v>
      </c>
      <c r="B98" s="5" t="s">
        <v>156</v>
      </c>
      <c r="C98" s="71">
        <v>33820187</v>
      </c>
      <c r="D98" s="71">
        <v>21946000</v>
      </c>
      <c r="E98" s="71">
        <v>34435725</v>
      </c>
      <c r="F98" s="78">
        <v>26688559</v>
      </c>
    </row>
    <row r="99" spans="1:6" ht="15">
      <c r="A99" s="8" t="s">
        <v>269</v>
      </c>
      <c r="B99" s="5" t="s">
        <v>157</v>
      </c>
      <c r="C99" s="71">
        <v>1003200</v>
      </c>
      <c r="D99" s="71">
        <v>1243000</v>
      </c>
      <c r="E99" s="71">
        <v>1243000</v>
      </c>
      <c r="F99" s="78">
        <v>1003200</v>
      </c>
    </row>
    <row r="100" spans="1:6" ht="15">
      <c r="A100" s="8" t="s">
        <v>270</v>
      </c>
      <c r="B100" s="5" t="s">
        <v>158</v>
      </c>
      <c r="C100" s="71">
        <v>0</v>
      </c>
      <c r="D100" s="71">
        <v>0</v>
      </c>
      <c r="E100" s="71">
        <v>0</v>
      </c>
      <c r="F100" s="78">
        <v>0</v>
      </c>
    </row>
    <row r="101" spans="1:6" ht="15">
      <c r="A101" s="8" t="s">
        <v>159</v>
      </c>
      <c r="B101" s="5" t="s">
        <v>160</v>
      </c>
      <c r="C101" s="71">
        <v>0</v>
      </c>
      <c r="D101" s="71">
        <v>0</v>
      </c>
      <c r="E101" s="71">
        <v>0</v>
      </c>
      <c r="F101" s="78">
        <v>0</v>
      </c>
    </row>
    <row r="102" spans="1:6" ht="15">
      <c r="A102" s="8" t="s">
        <v>161</v>
      </c>
      <c r="B102" s="5" t="s">
        <v>162</v>
      </c>
      <c r="C102" s="71">
        <v>8214698</v>
      </c>
      <c r="D102" s="71">
        <v>4335000</v>
      </c>
      <c r="E102" s="71">
        <v>5927123</v>
      </c>
      <c r="F102" s="78">
        <v>5927123</v>
      </c>
    </row>
    <row r="103" spans="1:6" ht="15">
      <c r="A103" s="8" t="s">
        <v>163</v>
      </c>
      <c r="B103" s="5" t="s">
        <v>164</v>
      </c>
      <c r="C103" s="71">
        <v>0</v>
      </c>
      <c r="D103" s="71">
        <v>0</v>
      </c>
      <c r="E103" s="71">
        <v>0</v>
      </c>
      <c r="F103" s="78">
        <v>0</v>
      </c>
    </row>
    <row r="104" spans="1:6" ht="15">
      <c r="A104" s="8" t="s">
        <v>271</v>
      </c>
      <c r="B104" s="5" t="s">
        <v>165</v>
      </c>
      <c r="C104" s="71">
        <v>132654</v>
      </c>
      <c r="D104" s="71">
        <v>20000</v>
      </c>
      <c r="E104" s="71">
        <v>20000</v>
      </c>
      <c r="F104" s="78">
        <v>549</v>
      </c>
    </row>
    <row r="105" spans="1:6" ht="15">
      <c r="A105" s="8" t="s">
        <v>356</v>
      </c>
      <c r="B105" s="5" t="s">
        <v>166</v>
      </c>
      <c r="C105" s="71">
        <v>176813</v>
      </c>
      <c r="D105" s="71">
        <v>0</v>
      </c>
      <c r="E105" s="71">
        <v>0</v>
      </c>
      <c r="F105" s="78">
        <v>0</v>
      </c>
    </row>
    <row r="106" spans="1:6" ht="15">
      <c r="A106" s="8" t="s">
        <v>272</v>
      </c>
      <c r="B106" s="5" t="s">
        <v>355</v>
      </c>
      <c r="C106" s="71">
        <v>889106</v>
      </c>
      <c r="D106" s="71">
        <v>0</v>
      </c>
      <c r="E106" s="71">
        <v>19081</v>
      </c>
      <c r="F106" s="78">
        <v>19081</v>
      </c>
    </row>
    <row r="107" spans="1:6" ht="15">
      <c r="A107" s="21" t="s">
        <v>290</v>
      </c>
      <c r="B107" s="22" t="s">
        <v>167</v>
      </c>
      <c r="C107" s="78">
        <f>SUM(C97:C106)</f>
        <v>44236658</v>
      </c>
      <c r="D107" s="78">
        <f>SUM(D97:D106)</f>
        <v>27544000</v>
      </c>
      <c r="E107" s="78">
        <f>SUM(E97:E106)</f>
        <v>41644929</v>
      </c>
      <c r="F107" s="78">
        <f>SUM(F97:F106)</f>
        <v>33638512</v>
      </c>
    </row>
    <row r="108" spans="1:6" ht="15">
      <c r="A108" s="8" t="s">
        <v>176</v>
      </c>
      <c r="B108" s="5" t="s">
        <v>177</v>
      </c>
      <c r="C108" s="71">
        <v>0</v>
      </c>
      <c r="D108" s="71">
        <v>0</v>
      </c>
      <c r="E108" s="71">
        <v>0</v>
      </c>
      <c r="F108" s="78">
        <v>0</v>
      </c>
    </row>
    <row r="109" spans="1:6" ht="15">
      <c r="A109" s="4" t="s">
        <v>276</v>
      </c>
      <c r="B109" s="5" t="s">
        <v>178</v>
      </c>
      <c r="C109" s="71">
        <v>0</v>
      </c>
      <c r="D109" s="71">
        <v>0</v>
      </c>
      <c r="E109" s="71">
        <v>0</v>
      </c>
      <c r="F109" s="78">
        <v>0</v>
      </c>
    </row>
    <row r="110" spans="1:6" ht="15">
      <c r="A110" s="8" t="s">
        <v>277</v>
      </c>
      <c r="B110" s="5" t="s">
        <v>347</v>
      </c>
      <c r="C110" s="71">
        <v>29781356</v>
      </c>
      <c r="D110" s="71">
        <v>3000000</v>
      </c>
      <c r="E110" s="71">
        <v>30687400</v>
      </c>
      <c r="F110" s="78">
        <v>27687400</v>
      </c>
    </row>
    <row r="111" spans="1:6" ht="15">
      <c r="A111" s="18" t="s">
        <v>292</v>
      </c>
      <c r="B111" s="22" t="s">
        <v>179</v>
      </c>
      <c r="C111" s="78">
        <f>SUM(C108:C110)</f>
        <v>29781356</v>
      </c>
      <c r="D111" s="78">
        <f>SUM(D108:D110)</f>
        <v>3000000</v>
      </c>
      <c r="E111" s="78">
        <f>SUM(E108:E110)</f>
        <v>30687400</v>
      </c>
      <c r="F111" s="78">
        <f>SUM(F108:F110)</f>
        <v>27687400</v>
      </c>
    </row>
    <row r="112" spans="1:6" ht="15.75">
      <c r="A112" s="61" t="s">
        <v>306</v>
      </c>
      <c r="B112" s="66"/>
      <c r="C112" s="85">
        <f>SUM(C111,C107,C96,C89)</f>
        <v>577470194</v>
      </c>
      <c r="D112" s="85">
        <f>SUM(D111,D107,D96,D89)</f>
        <v>696904449</v>
      </c>
      <c r="E112" s="85">
        <f>SUM(E111,E107,E96,E89)</f>
        <v>984809279</v>
      </c>
      <c r="F112" s="98">
        <f>SUM(F111,F107,F96,F89)</f>
        <v>955124965</v>
      </c>
    </row>
    <row r="113" spans="1:6" ht="15">
      <c r="A113" s="4" t="s">
        <v>137</v>
      </c>
      <c r="B113" s="5" t="s">
        <v>138</v>
      </c>
      <c r="C113" s="71">
        <v>239989150</v>
      </c>
      <c r="D113" s="71">
        <v>0</v>
      </c>
      <c r="E113" s="71">
        <v>0</v>
      </c>
      <c r="F113" s="78">
        <v>0</v>
      </c>
    </row>
    <row r="114" spans="1:6" ht="15">
      <c r="A114" s="4" t="s">
        <v>139</v>
      </c>
      <c r="B114" s="5" t="s">
        <v>140</v>
      </c>
      <c r="C114" s="71">
        <v>0</v>
      </c>
      <c r="D114" s="71">
        <v>0</v>
      </c>
      <c r="E114" s="71">
        <v>0</v>
      </c>
      <c r="F114" s="78">
        <v>0</v>
      </c>
    </row>
    <row r="115" spans="1:6" ht="15">
      <c r="A115" s="4" t="s">
        <v>259</v>
      </c>
      <c r="B115" s="5" t="s">
        <v>141</v>
      </c>
      <c r="C115" s="71">
        <v>0</v>
      </c>
      <c r="D115" s="71">
        <v>0</v>
      </c>
      <c r="E115" s="71">
        <v>0</v>
      </c>
      <c r="F115" s="78">
        <v>0</v>
      </c>
    </row>
    <row r="116" spans="1:6" ht="15">
      <c r="A116" s="4" t="s">
        <v>260</v>
      </c>
      <c r="B116" s="5" t="s">
        <v>142</v>
      </c>
      <c r="C116" s="71">
        <v>0</v>
      </c>
      <c r="D116" s="71">
        <v>0</v>
      </c>
      <c r="E116" s="71">
        <v>0</v>
      </c>
      <c r="F116" s="78">
        <v>0</v>
      </c>
    </row>
    <row r="117" spans="1:6" ht="15">
      <c r="A117" s="4" t="s">
        <v>261</v>
      </c>
      <c r="B117" s="5" t="s">
        <v>143</v>
      </c>
      <c r="C117" s="71">
        <v>14882643</v>
      </c>
      <c r="D117" s="71">
        <v>415000000</v>
      </c>
      <c r="E117" s="71">
        <v>461471575</v>
      </c>
      <c r="F117" s="78">
        <v>114075175</v>
      </c>
    </row>
    <row r="118" spans="1:6" ht="15">
      <c r="A118" s="18" t="s">
        <v>286</v>
      </c>
      <c r="B118" s="22" t="s">
        <v>144</v>
      </c>
      <c r="C118" s="78">
        <f>SUM(C113:C117)</f>
        <v>254871793</v>
      </c>
      <c r="D118" s="78">
        <f>SUM(D113:D117)</f>
        <v>415000000</v>
      </c>
      <c r="E118" s="78">
        <f>SUM(E113:E117)</f>
        <v>461471575</v>
      </c>
      <c r="F118" s="78">
        <f>SUM(F113:F117)</f>
        <v>114075175</v>
      </c>
    </row>
    <row r="119" spans="1:6" ht="15">
      <c r="A119" s="8" t="s">
        <v>273</v>
      </c>
      <c r="B119" s="5" t="s">
        <v>168</v>
      </c>
      <c r="C119" s="71">
        <v>0</v>
      </c>
      <c r="D119" s="71">
        <v>0</v>
      </c>
      <c r="E119" s="71">
        <v>0</v>
      </c>
      <c r="F119" s="78">
        <v>0</v>
      </c>
    </row>
    <row r="120" spans="1:6" ht="15">
      <c r="A120" s="8" t="s">
        <v>274</v>
      </c>
      <c r="B120" s="5" t="s">
        <v>169</v>
      </c>
      <c r="C120" s="71">
        <v>0</v>
      </c>
      <c r="D120" s="71">
        <v>0</v>
      </c>
      <c r="E120" s="71">
        <v>0</v>
      </c>
      <c r="F120" s="78">
        <v>0</v>
      </c>
    </row>
    <row r="121" spans="1:6" ht="15">
      <c r="A121" s="8" t="s">
        <v>170</v>
      </c>
      <c r="B121" s="5" t="s">
        <v>171</v>
      </c>
      <c r="C121" s="71">
        <v>0</v>
      </c>
      <c r="D121" s="71">
        <v>0</v>
      </c>
      <c r="E121" s="71">
        <v>0</v>
      </c>
      <c r="F121" s="78">
        <v>0</v>
      </c>
    </row>
    <row r="122" spans="1:6" ht="15">
      <c r="A122" s="8" t="s">
        <v>275</v>
      </c>
      <c r="B122" s="5" t="s">
        <v>172</v>
      </c>
      <c r="C122" s="71">
        <v>0</v>
      </c>
      <c r="D122" s="71">
        <v>0</v>
      </c>
      <c r="E122" s="71">
        <v>0</v>
      </c>
      <c r="F122" s="78">
        <v>0</v>
      </c>
    </row>
    <row r="123" spans="1:6" ht="15">
      <c r="A123" s="8" t="s">
        <v>173</v>
      </c>
      <c r="B123" s="5" t="s">
        <v>174</v>
      </c>
      <c r="C123" s="71">
        <v>0</v>
      </c>
      <c r="D123" s="71">
        <v>0</v>
      </c>
      <c r="E123" s="71">
        <v>0</v>
      </c>
      <c r="F123" s="78">
        <v>0</v>
      </c>
    </row>
    <row r="124" spans="1:6" ht="15">
      <c r="A124" s="18" t="s">
        <v>291</v>
      </c>
      <c r="B124" s="22" t="s">
        <v>175</v>
      </c>
      <c r="C124" s="78">
        <f>SUM(C119:C123)</f>
        <v>0</v>
      </c>
      <c r="D124" s="78">
        <f>SUM(D119:D123)</f>
        <v>0</v>
      </c>
      <c r="E124" s="78">
        <f>SUM(E119:E123)</f>
        <v>0</v>
      </c>
      <c r="F124" s="78">
        <f>SUM(F119:F123)</f>
        <v>0</v>
      </c>
    </row>
    <row r="125" spans="1:6" ht="15">
      <c r="A125" s="8" t="s">
        <v>180</v>
      </c>
      <c r="B125" s="5" t="s">
        <v>181</v>
      </c>
      <c r="C125" s="71">
        <v>0</v>
      </c>
      <c r="D125" s="71">
        <v>0</v>
      </c>
      <c r="E125" s="71">
        <v>0</v>
      </c>
      <c r="F125" s="78">
        <v>0</v>
      </c>
    </row>
    <row r="126" spans="1:6" ht="15">
      <c r="A126" s="4" t="s">
        <v>278</v>
      </c>
      <c r="B126" s="5" t="s">
        <v>182</v>
      </c>
      <c r="C126" s="71">
        <v>0</v>
      </c>
      <c r="D126" s="71">
        <v>0</v>
      </c>
      <c r="E126" s="71">
        <v>0</v>
      </c>
      <c r="F126" s="78">
        <v>0</v>
      </c>
    </row>
    <row r="127" spans="1:6" ht="15">
      <c r="A127" s="8" t="s">
        <v>279</v>
      </c>
      <c r="B127" s="5" t="s">
        <v>384</v>
      </c>
      <c r="C127" s="71">
        <v>0</v>
      </c>
      <c r="D127" s="71">
        <v>0</v>
      </c>
      <c r="E127" s="71">
        <v>15000000</v>
      </c>
      <c r="F127" s="78">
        <v>15000000</v>
      </c>
    </row>
    <row r="128" spans="1:6" ht="15">
      <c r="A128" s="18" t="s">
        <v>294</v>
      </c>
      <c r="B128" s="22" t="s">
        <v>184</v>
      </c>
      <c r="C128" s="71">
        <v>0</v>
      </c>
      <c r="D128" s="71">
        <f>SUM(D125:D127)</f>
        <v>0</v>
      </c>
      <c r="E128" s="71">
        <f>SUM(E125:E127)</f>
        <v>15000000</v>
      </c>
      <c r="F128" s="78">
        <f>SUM(F125:F127)</f>
        <v>15000000</v>
      </c>
    </row>
    <row r="129" spans="1:6" ht="15.75">
      <c r="A129" s="61" t="s">
        <v>305</v>
      </c>
      <c r="B129" s="66"/>
      <c r="C129" s="85">
        <f>SUM(C128,C124,C118)</f>
        <v>254871793</v>
      </c>
      <c r="D129" s="85">
        <f>SUM(D128,D124,D118)</f>
        <v>415000000</v>
      </c>
      <c r="E129" s="85">
        <f>SUM(E128,E124,E118)</f>
        <v>476471575</v>
      </c>
      <c r="F129" s="98">
        <f>SUM(F128,F124,F118)</f>
        <v>129075175</v>
      </c>
    </row>
    <row r="130" spans="1:6" ht="15.75">
      <c r="A130" s="53" t="s">
        <v>293</v>
      </c>
      <c r="B130" s="49" t="s">
        <v>185</v>
      </c>
      <c r="C130" s="82">
        <f>SUM(C129,C112)</f>
        <v>832341987</v>
      </c>
      <c r="D130" s="82">
        <f>SUM(D129,D112)</f>
        <v>1111904449</v>
      </c>
      <c r="E130" s="82">
        <f>SUM(E129,E112)</f>
        <v>1461280854</v>
      </c>
      <c r="F130" s="99">
        <f>SUM(F129,F112)</f>
        <v>1084200140</v>
      </c>
    </row>
    <row r="131" spans="1:6" ht="15.75">
      <c r="A131" s="56" t="s">
        <v>311</v>
      </c>
      <c r="B131" s="57"/>
      <c r="C131" s="83"/>
      <c r="D131" s="83"/>
      <c r="E131" s="83"/>
      <c r="F131" s="101"/>
    </row>
    <row r="132" spans="1:6" ht="15.75">
      <c r="A132" s="56" t="s">
        <v>312</v>
      </c>
      <c r="B132" s="57"/>
      <c r="C132" s="83"/>
      <c r="D132" s="83"/>
      <c r="E132" s="83"/>
      <c r="F132" s="101"/>
    </row>
    <row r="133" spans="1:6" ht="15">
      <c r="A133" s="10" t="s">
        <v>295</v>
      </c>
      <c r="B133" s="6" t="s">
        <v>186</v>
      </c>
      <c r="C133" s="71">
        <v>0</v>
      </c>
      <c r="D133" s="71">
        <v>0</v>
      </c>
      <c r="E133" s="71">
        <v>0</v>
      </c>
      <c r="F133" s="78">
        <v>0</v>
      </c>
    </row>
    <row r="134" spans="1:6" ht="15">
      <c r="A134" s="9" t="s">
        <v>296</v>
      </c>
      <c r="B134" s="6" t="s">
        <v>187</v>
      </c>
      <c r="C134" s="71">
        <v>0</v>
      </c>
      <c r="D134" s="71">
        <v>0</v>
      </c>
      <c r="E134" s="71">
        <v>0</v>
      </c>
      <c r="F134" s="78">
        <v>0</v>
      </c>
    </row>
    <row r="135" spans="1:6" ht="15">
      <c r="A135" s="4" t="s">
        <v>309</v>
      </c>
      <c r="B135" s="4" t="s">
        <v>188</v>
      </c>
      <c r="C135" s="71">
        <v>445835266</v>
      </c>
      <c r="D135" s="71">
        <v>555193553</v>
      </c>
      <c r="E135" s="71">
        <v>361684757</v>
      </c>
      <c r="F135" s="78">
        <v>361684757</v>
      </c>
    </row>
    <row r="136" spans="1:6" ht="15">
      <c r="A136" s="4" t="s">
        <v>310</v>
      </c>
      <c r="B136" s="4" t="s">
        <v>188</v>
      </c>
      <c r="C136" s="71">
        <v>0</v>
      </c>
      <c r="D136" s="71">
        <v>0</v>
      </c>
      <c r="E136" s="71">
        <v>0</v>
      </c>
      <c r="F136" s="78">
        <v>0</v>
      </c>
    </row>
    <row r="137" spans="1:6" ht="15">
      <c r="A137" s="4" t="s">
        <v>307</v>
      </c>
      <c r="B137" s="4" t="s">
        <v>189</v>
      </c>
      <c r="C137" s="71">
        <v>0</v>
      </c>
      <c r="D137" s="71">
        <v>0</v>
      </c>
      <c r="E137" s="71">
        <v>0</v>
      </c>
      <c r="F137" s="78">
        <v>0</v>
      </c>
    </row>
    <row r="138" spans="1:6" ht="15">
      <c r="A138" s="4" t="s">
        <v>308</v>
      </c>
      <c r="B138" s="4" t="s">
        <v>189</v>
      </c>
      <c r="C138" s="71">
        <v>0</v>
      </c>
      <c r="D138" s="71">
        <v>0</v>
      </c>
      <c r="E138" s="71">
        <v>0</v>
      </c>
      <c r="F138" s="78">
        <v>0</v>
      </c>
    </row>
    <row r="139" spans="1:6" ht="15">
      <c r="A139" s="6" t="s">
        <v>297</v>
      </c>
      <c r="B139" s="6" t="s">
        <v>190</v>
      </c>
      <c r="C139" s="78">
        <f>SUM(C135:C138)</f>
        <v>445835266</v>
      </c>
      <c r="D139" s="78">
        <f>SUM(D135:D138)</f>
        <v>555193553</v>
      </c>
      <c r="E139" s="78">
        <f>SUM(E135:E138)</f>
        <v>361684757</v>
      </c>
      <c r="F139" s="78">
        <f>SUM(F135:F138)</f>
        <v>361684757</v>
      </c>
    </row>
    <row r="140" spans="1:6" ht="15">
      <c r="A140" s="16" t="s">
        <v>191</v>
      </c>
      <c r="B140" s="4" t="s">
        <v>192</v>
      </c>
      <c r="C140" s="71">
        <v>2171002</v>
      </c>
      <c r="D140" s="71">
        <v>0</v>
      </c>
      <c r="E140" s="71">
        <v>4692788</v>
      </c>
      <c r="F140" s="78">
        <v>4692788</v>
      </c>
    </row>
    <row r="141" spans="1:6" ht="15">
      <c r="A141" s="16" t="s">
        <v>193</v>
      </c>
      <c r="B141" s="4" t="s">
        <v>194</v>
      </c>
      <c r="C141" s="71">
        <v>0</v>
      </c>
      <c r="D141" s="71">
        <v>0</v>
      </c>
      <c r="E141" s="71">
        <v>0</v>
      </c>
      <c r="F141" s="78">
        <v>0</v>
      </c>
    </row>
    <row r="142" spans="1:6" ht="15">
      <c r="A142" s="16" t="s">
        <v>195</v>
      </c>
      <c r="B142" s="4" t="s">
        <v>196</v>
      </c>
      <c r="C142" s="71">
        <v>0</v>
      </c>
      <c r="D142" s="71">
        <v>0</v>
      </c>
      <c r="E142" s="71">
        <v>0</v>
      </c>
      <c r="F142" s="78">
        <v>0</v>
      </c>
    </row>
    <row r="143" spans="1:6" ht="15">
      <c r="A143" s="16" t="s">
        <v>197</v>
      </c>
      <c r="B143" s="4" t="s">
        <v>198</v>
      </c>
      <c r="C143" s="71">
        <v>0</v>
      </c>
      <c r="D143" s="71">
        <v>0</v>
      </c>
      <c r="E143" s="71">
        <v>0</v>
      </c>
      <c r="F143" s="78">
        <v>0</v>
      </c>
    </row>
    <row r="144" spans="1:6" ht="15">
      <c r="A144" s="8" t="s">
        <v>280</v>
      </c>
      <c r="B144" s="4" t="s">
        <v>199</v>
      </c>
      <c r="C144" s="71">
        <v>0</v>
      </c>
      <c r="D144" s="71">
        <v>0</v>
      </c>
      <c r="E144" s="71">
        <v>0</v>
      </c>
      <c r="F144" s="78">
        <v>0</v>
      </c>
    </row>
    <row r="145" spans="1:6" ht="15">
      <c r="A145" s="10" t="s">
        <v>298</v>
      </c>
      <c r="B145" s="6" t="s">
        <v>200</v>
      </c>
      <c r="C145" s="71">
        <f>SUM(C133,C134,C139,C140,C141,C142,C143,C144)</f>
        <v>448006268</v>
      </c>
      <c r="D145" s="71">
        <f>SUM(D139,D140,D142)</f>
        <v>555193553</v>
      </c>
      <c r="E145" s="71">
        <f>SUM(E139,E140,E142)</f>
        <v>366377545</v>
      </c>
      <c r="F145" s="71">
        <f>SUM(F139,F140,F142)</f>
        <v>366377545</v>
      </c>
    </row>
    <row r="146" spans="1:6" ht="15">
      <c r="A146" s="8" t="s">
        <v>201</v>
      </c>
      <c r="B146" s="4" t="s">
        <v>202</v>
      </c>
      <c r="C146" s="71">
        <v>0</v>
      </c>
      <c r="D146" s="71">
        <v>0</v>
      </c>
      <c r="E146" s="71">
        <v>0</v>
      </c>
      <c r="F146" s="78">
        <v>0</v>
      </c>
    </row>
    <row r="147" spans="1:6" ht="15">
      <c r="A147" s="8" t="s">
        <v>203</v>
      </c>
      <c r="B147" s="4" t="s">
        <v>204</v>
      </c>
      <c r="C147" s="71">
        <v>0</v>
      </c>
      <c r="D147" s="71">
        <v>0</v>
      </c>
      <c r="E147" s="71">
        <v>0</v>
      </c>
      <c r="F147" s="78">
        <v>0</v>
      </c>
    </row>
    <row r="148" spans="1:6" ht="15">
      <c r="A148" s="16" t="s">
        <v>205</v>
      </c>
      <c r="B148" s="4" t="s">
        <v>206</v>
      </c>
      <c r="C148" s="71">
        <v>0</v>
      </c>
      <c r="D148" s="71">
        <v>0</v>
      </c>
      <c r="E148" s="71">
        <v>0</v>
      </c>
      <c r="F148" s="78">
        <v>0</v>
      </c>
    </row>
    <row r="149" spans="1:6" ht="15">
      <c r="A149" s="16" t="s">
        <v>281</v>
      </c>
      <c r="B149" s="4" t="s">
        <v>207</v>
      </c>
      <c r="C149" s="71">
        <v>0</v>
      </c>
      <c r="D149" s="71">
        <v>0</v>
      </c>
      <c r="E149" s="71">
        <v>0</v>
      </c>
      <c r="F149" s="78">
        <v>0</v>
      </c>
    </row>
    <row r="150" spans="1:6" ht="15">
      <c r="A150" s="9" t="s">
        <v>299</v>
      </c>
      <c r="B150" s="6" t="s">
        <v>208</v>
      </c>
      <c r="C150" s="71">
        <v>0</v>
      </c>
      <c r="D150" s="71">
        <v>0</v>
      </c>
      <c r="E150" s="71">
        <v>0</v>
      </c>
      <c r="F150" s="78">
        <v>0</v>
      </c>
    </row>
    <row r="151" spans="1:6" ht="15">
      <c r="A151" s="10" t="s">
        <v>209</v>
      </c>
      <c r="B151" s="6" t="s">
        <v>210</v>
      </c>
      <c r="C151" s="71">
        <v>0</v>
      </c>
      <c r="D151" s="71">
        <v>0</v>
      </c>
      <c r="E151" s="71">
        <v>0</v>
      </c>
      <c r="F151" s="78">
        <v>0</v>
      </c>
    </row>
    <row r="152" spans="1:6" ht="15.75">
      <c r="A152" s="51" t="s">
        <v>300</v>
      </c>
      <c r="B152" s="52" t="s">
        <v>211</v>
      </c>
      <c r="C152" s="82">
        <f>SUM(C145,C150,C151)</f>
        <v>448006268</v>
      </c>
      <c r="D152" s="82">
        <f>SUM(D145,D150,D151)</f>
        <v>555193553</v>
      </c>
      <c r="E152" s="82">
        <f>SUM(E145,E150,E151)</f>
        <v>366377545</v>
      </c>
      <c r="F152" s="82">
        <f>SUM(F145,F150,F151)</f>
        <v>366377545</v>
      </c>
    </row>
    <row r="153" spans="1:6" ht="15.75">
      <c r="A153" s="59" t="s">
        <v>283</v>
      </c>
      <c r="B153" s="67"/>
      <c r="C153" s="84">
        <f>SUM(C130+C152)</f>
        <v>1280348255</v>
      </c>
      <c r="D153" s="84">
        <f>SUM(D130+D152)</f>
        <v>1667098002</v>
      </c>
      <c r="E153" s="84">
        <f>SUM(E130+E152)</f>
        <v>1827658399</v>
      </c>
      <c r="F153" s="77">
        <f>SUM(F130+F152)</f>
        <v>1450577685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48" r:id="rId1"/>
  <headerFooter>
    <oddHeader>&amp;RElőterjesztés 1.b függeléke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4" sqref="A4:H5"/>
    </sheetView>
  </sheetViews>
  <sheetFormatPr defaultColWidth="9.140625" defaultRowHeight="15"/>
  <cols>
    <col min="1" max="1" width="37.7109375" style="107" customWidth="1"/>
    <col min="2" max="2" width="14.28125" style="107" customWidth="1"/>
    <col min="3" max="3" width="14.7109375" style="107" customWidth="1"/>
    <col min="4" max="4" width="14.8515625" style="107" customWidth="1"/>
    <col min="5" max="5" width="35.8515625" style="107" customWidth="1"/>
    <col min="6" max="6" width="14.421875" style="107" customWidth="1"/>
    <col min="7" max="7" width="14.8515625" style="107" customWidth="1"/>
    <col min="8" max="8" width="12.8515625" style="107" bestFit="1" customWidth="1"/>
    <col min="9" max="16384" width="9.140625" style="107" customWidth="1"/>
  </cols>
  <sheetData>
    <row r="1" spans="1:8" ht="15">
      <c r="A1" s="171"/>
      <c r="B1" s="171"/>
      <c r="C1" s="171"/>
      <c r="D1" s="171"/>
      <c r="E1" s="171"/>
      <c r="F1" s="171"/>
      <c r="G1" s="171"/>
      <c r="H1" s="171"/>
    </row>
    <row r="2" spans="1:8" ht="20.25">
      <c r="A2" s="172" t="s">
        <v>376</v>
      </c>
      <c r="B2" s="172"/>
      <c r="C2" s="172"/>
      <c r="D2" s="172"/>
      <c r="E2" s="172"/>
      <c r="F2" s="172"/>
      <c r="G2" s="172"/>
      <c r="H2" s="108"/>
    </row>
    <row r="3" spans="1:8" ht="15">
      <c r="A3" s="169"/>
      <c r="B3" s="169"/>
      <c r="C3" s="169"/>
      <c r="D3" s="169"/>
      <c r="E3" s="169"/>
      <c r="F3" s="169"/>
      <c r="G3" s="169"/>
      <c r="H3" s="169"/>
    </row>
    <row r="4" spans="1:8" ht="15">
      <c r="A4" s="169" t="s">
        <v>316</v>
      </c>
      <c r="B4" s="170"/>
      <c r="C4" s="170"/>
      <c r="D4" s="170"/>
      <c r="E4" s="170"/>
      <c r="F4" s="170"/>
      <c r="G4" s="170"/>
      <c r="H4" s="170"/>
    </row>
    <row r="5" spans="1:8" ht="15">
      <c r="A5" s="170"/>
      <c r="B5" s="170"/>
      <c r="C5" s="170"/>
      <c r="D5" s="170"/>
      <c r="E5" s="170"/>
      <c r="F5" s="170"/>
      <c r="G5" s="170"/>
      <c r="H5" s="170"/>
    </row>
    <row r="6" spans="1:8" ht="15">
      <c r="A6" s="139"/>
      <c r="B6" s="139"/>
      <c r="C6" s="139"/>
      <c r="D6" s="139"/>
      <c r="E6" s="139"/>
      <c r="F6" s="139"/>
      <c r="G6" s="139"/>
      <c r="H6" s="139"/>
    </row>
    <row r="7" spans="1:8" ht="15">
      <c r="A7" s="140" t="s">
        <v>315</v>
      </c>
      <c r="B7" s="109"/>
      <c r="C7" s="109"/>
      <c r="D7" s="109"/>
      <c r="E7" s="109"/>
      <c r="F7" s="109"/>
      <c r="G7" s="109"/>
      <c r="H7" s="110" t="s">
        <v>354</v>
      </c>
    </row>
    <row r="8" spans="1:8" ht="43.5">
      <c r="A8" s="111" t="s">
        <v>317</v>
      </c>
      <c r="B8" s="112" t="s">
        <v>380</v>
      </c>
      <c r="C8" s="112" t="s">
        <v>318</v>
      </c>
      <c r="D8" s="113" t="s">
        <v>319</v>
      </c>
      <c r="E8" s="111" t="s">
        <v>320</v>
      </c>
      <c r="F8" s="112" t="s">
        <v>380</v>
      </c>
      <c r="G8" s="112" t="s">
        <v>318</v>
      </c>
      <c r="H8" s="113" t="s">
        <v>319</v>
      </c>
    </row>
    <row r="9" spans="1:8" ht="15">
      <c r="A9" s="111"/>
      <c r="B9" s="113"/>
      <c r="C9" s="113"/>
      <c r="D9" s="113"/>
      <c r="E9" s="111"/>
      <c r="F9" s="113"/>
      <c r="G9" s="113"/>
      <c r="H9" s="113"/>
    </row>
    <row r="10" spans="1:8" ht="20.25" customHeight="1">
      <c r="A10" s="114" t="s">
        <v>321</v>
      </c>
      <c r="B10" s="115"/>
      <c r="C10" s="115"/>
      <c r="D10" s="115"/>
      <c r="E10" s="114" t="s">
        <v>322</v>
      </c>
      <c r="F10" s="115"/>
      <c r="G10" s="115"/>
      <c r="H10" s="115"/>
    </row>
    <row r="11" spans="1:8" ht="26.25" customHeight="1">
      <c r="A11" s="116" t="s">
        <v>323</v>
      </c>
      <c r="B11" s="117">
        <v>2527400</v>
      </c>
      <c r="C11" s="117">
        <v>6145543</v>
      </c>
      <c r="D11" s="118">
        <v>6145543</v>
      </c>
      <c r="E11" s="119" t="s">
        <v>324</v>
      </c>
      <c r="F11" s="118">
        <v>94525238</v>
      </c>
      <c r="G11" s="118">
        <v>102017957</v>
      </c>
      <c r="H11" s="118">
        <v>100034176</v>
      </c>
    </row>
    <row r="12" spans="1:8" ht="30">
      <c r="A12" s="119" t="s">
        <v>325</v>
      </c>
      <c r="B12" s="117"/>
      <c r="C12" s="117"/>
      <c r="D12" s="118"/>
      <c r="E12" s="116" t="s">
        <v>326</v>
      </c>
      <c r="F12" s="117">
        <v>18636253</v>
      </c>
      <c r="G12" s="117">
        <v>20006878</v>
      </c>
      <c r="H12" s="118">
        <v>19146919</v>
      </c>
    </row>
    <row r="13" spans="1:8" ht="15">
      <c r="A13" s="119" t="s">
        <v>327</v>
      </c>
      <c r="B13" s="117">
        <v>7730100</v>
      </c>
      <c r="C13" s="117">
        <v>7671514</v>
      </c>
      <c r="D13" s="118">
        <v>2180966</v>
      </c>
      <c r="E13" s="119" t="s">
        <v>328</v>
      </c>
      <c r="F13" s="117">
        <v>20425470</v>
      </c>
      <c r="G13" s="117">
        <v>21067819</v>
      </c>
      <c r="H13" s="118">
        <v>14545269</v>
      </c>
    </row>
    <row r="14" spans="1:8" ht="15">
      <c r="A14" s="119" t="s">
        <v>329</v>
      </c>
      <c r="B14" s="117">
        <v>682000</v>
      </c>
      <c r="C14" s="117">
        <v>682000</v>
      </c>
      <c r="D14" s="118">
        <v>575761</v>
      </c>
      <c r="E14" s="119" t="s">
        <v>330</v>
      </c>
      <c r="F14" s="117"/>
      <c r="G14" s="117"/>
      <c r="H14" s="118"/>
    </row>
    <row r="15" spans="1:8" ht="15">
      <c r="A15" s="120"/>
      <c r="B15" s="117"/>
      <c r="C15" s="117"/>
      <c r="D15" s="118"/>
      <c r="E15" s="119" t="s">
        <v>331</v>
      </c>
      <c r="F15" s="117"/>
      <c r="G15" s="117"/>
      <c r="H15" s="118"/>
    </row>
    <row r="16" spans="1:8" ht="15.75" thickBot="1">
      <c r="A16" s="121"/>
      <c r="B16" s="122"/>
      <c r="C16" s="122"/>
      <c r="D16" s="123"/>
      <c r="E16" s="124"/>
      <c r="F16" s="122"/>
      <c r="G16" s="122"/>
      <c r="H16" s="123"/>
    </row>
    <row r="17" spans="1:8" ht="15.75" thickBot="1">
      <c r="A17" s="125" t="s">
        <v>332</v>
      </c>
      <c r="B17" s="126">
        <f>SUM(B11:B16)</f>
        <v>10939500</v>
      </c>
      <c r="C17" s="126">
        <f>SUM(C11:C16)</f>
        <v>14499057</v>
      </c>
      <c r="D17" s="126">
        <f>SUM(D11:D16)</f>
        <v>8902270</v>
      </c>
      <c r="E17" s="127" t="s">
        <v>332</v>
      </c>
      <c r="F17" s="126">
        <f>SUM(F11:F16)</f>
        <v>133586961</v>
      </c>
      <c r="G17" s="126">
        <f>SUM(G11:G16)</f>
        <v>143092654</v>
      </c>
      <c r="H17" s="126">
        <f>SUM(H11:H16)</f>
        <v>133726364</v>
      </c>
    </row>
    <row r="18" spans="1:8" ht="15">
      <c r="A18" s="128" t="s">
        <v>333</v>
      </c>
      <c r="B18" s="129"/>
      <c r="C18" s="129"/>
      <c r="D18" s="129"/>
      <c r="E18" s="130" t="s">
        <v>334</v>
      </c>
      <c r="F18" s="129"/>
      <c r="G18" s="129"/>
      <c r="H18" s="129"/>
    </row>
    <row r="19" spans="1:9" ht="30">
      <c r="A19" s="116" t="s">
        <v>335</v>
      </c>
      <c r="B19" s="118"/>
      <c r="C19" s="118">
        <v>0</v>
      </c>
      <c r="D19" s="118">
        <v>0</v>
      </c>
      <c r="E19" s="119" t="s">
        <v>336</v>
      </c>
      <c r="F19" s="118">
        <v>901700</v>
      </c>
      <c r="G19" s="118">
        <v>972000</v>
      </c>
      <c r="H19" s="118">
        <v>970810</v>
      </c>
      <c r="I19" s="131"/>
    </row>
    <row r="20" spans="1:8" ht="15">
      <c r="A20" s="119" t="s">
        <v>337</v>
      </c>
      <c r="B20" s="118"/>
      <c r="C20" s="118"/>
      <c r="D20" s="118"/>
      <c r="E20" s="119" t="s">
        <v>338</v>
      </c>
      <c r="F20" s="118"/>
      <c r="G20" s="118"/>
      <c r="H20" s="118"/>
    </row>
    <row r="21" spans="1:8" ht="15.75" thickBot="1">
      <c r="A21" s="119" t="s">
        <v>339</v>
      </c>
      <c r="B21" s="123"/>
      <c r="C21" s="123"/>
      <c r="D21" s="123"/>
      <c r="E21" s="119" t="s">
        <v>340</v>
      </c>
      <c r="F21" s="123"/>
      <c r="G21" s="123"/>
      <c r="H21" s="118"/>
    </row>
    <row r="22" spans="1:8" ht="15.75" thickBot="1">
      <c r="A22" s="127" t="s">
        <v>341</v>
      </c>
      <c r="B22" s="132">
        <f>SUM(B19:B21)</f>
        <v>0</v>
      </c>
      <c r="C22" s="132">
        <f>SUM(C19:C21)</f>
        <v>0</v>
      </c>
      <c r="D22" s="133">
        <f>SUM(D19:D21)</f>
        <v>0</v>
      </c>
      <c r="E22" s="127" t="s">
        <v>341</v>
      </c>
      <c r="F22" s="132">
        <f>SUM(F18:F21)</f>
        <v>901700</v>
      </c>
      <c r="G22" s="132">
        <f>SUM(G18:G21)</f>
        <v>972000</v>
      </c>
      <c r="H22" s="132">
        <f>SUM(H18:H21)</f>
        <v>970810</v>
      </c>
    </row>
    <row r="23" spans="1:8" ht="17.25" customHeight="1">
      <c r="A23" s="134" t="s">
        <v>342</v>
      </c>
      <c r="B23" s="135">
        <v>123549161</v>
      </c>
      <c r="C23" s="135">
        <v>129565597</v>
      </c>
      <c r="D23" s="135">
        <v>129565597</v>
      </c>
      <c r="E23" s="134" t="s">
        <v>343</v>
      </c>
      <c r="F23" s="135"/>
      <c r="G23" s="135"/>
      <c r="H23" s="135"/>
    </row>
    <row r="24" spans="1:8" ht="18.75" customHeight="1">
      <c r="A24" s="136" t="s">
        <v>344</v>
      </c>
      <c r="B24" s="137">
        <f>B23+B22+B17</f>
        <v>134488661</v>
      </c>
      <c r="C24" s="137">
        <f>C23+C22+C17</f>
        <v>144064654</v>
      </c>
      <c r="D24" s="137">
        <f>D23+D22+D17</f>
        <v>138467867</v>
      </c>
      <c r="E24" s="136" t="s">
        <v>344</v>
      </c>
      <c r="F24" s="137">
        <f>F22+F17+F23</f>
        <v>134488661</v>
      </c>
      <c r="G24" s="137">
        <f>G22+G17+G23</f>
        <v>144064654</v>
      </c>
      <c r="H24" s="137">
        <f>H22+H17+H23</f>
        <v>134697174</v>
      </c>
    </row>
    <row r="25" spans="2:7" ht="15">
      <c r="B25" s="138"/>
      <c r="C25" s="138"/>
      <c r="F25" s="138"/>
      <c r="G25" s="138"/>
    </row>
    <row r="26" spans="2:7" ht="15">
      <c r="B26" s="138"/>
      <c r="C26" s="138"/>
      <c r="F26" s="138"/>
      <c r="G26" s="138"/>
    </row>
  </sheetData>
  <sheetProtection/>
  <mergeCells count="4">
    <mergeCell ref="A4:H5"/>
    <mergeCell ref="A1:H1"/>
    <mergeCell ref="A3:H3"/>
    <mergeCell ref="A2:G2"/>
  </mergeCells>
  <printOptions/>
  <pageMargins left="0.75" right="0.75" top="1" bottom="1" header="0.5" footer="0.5"/>
  <pageSetup horizontalDpi="600" verticalDpi="600" orientation="landscape" paperSize="9" scale="81" r:id="rId1"/>
  <headerFooter alignWithMargins="0">
    <oddHeader>&amp;RElőterjesztés 1. c függeléke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5.57421875" style="0" customWidth="1"/>
    <col min="6" max="6" width="14.7109375" style="0" customWidth="1"/>
  </cols>
  <sheetData>
    <row r="1" spans="1:6" ht="15">
      <c r="A1" s="45"/>
      <c r="B1" s="43"/>
      <c r="C1" s="43"/>
      <c r="D1" s="43"/>
      <c r="E1" s="43"/>
      <c r="F1" s="43"/>
    </row>
    <row r="2" spans="1:6" ht="26.25" customHeight="1">
      <c r="A2" s="164" t="s">
        <v>376</v>
      </c>
      <c r="B2" s="165"/>
      <c r="C2" s="165"/>
      <c r="D2" s="165"/>
      <c r="E2" s="165"/>
      <c r="F2" s="166"/>
    </row>
    <row r="3" spans="1:6" ht="30" customHeight="1">
      <c r="A3" s="167" t="s">
        <v>350</v>
      </c>
      <c r="B3" s="168"/>
      <c r="C3" s="168"/>
      <c r="D3" s="168"/>
      <c r="E3" s="168"/>
      <c r="F3" s="166"/>
    </row>
    <row r="5" ht="15">
      <c r="A5" s="163" t="s">
        <v>368</v>
      </c>
    </row>
    <row r="6" spans="1:6" ht="48.75" customHeight="1">
      <c r="A6" s="1" t="s">
        <v>29</v>
      </c>
      <c r="B6" s="2" t="s">
        <v>30</v>
      </c>
      <c r="C6" s="141" t="s">
        <v>377</v>
      </c>
      <c r="D6" s="141" t="s">
        <v>349</v>
      </c>
      <c r="E6" s="141" t="s">
        <v>378</v>
      </c>
      <c r="F6" s="141" t="s">
        <v>379</v>
      </c>
    </row>
    <row r="7" spans="1:6" ht="15">
      <c r="A7" s="14" t="s">
        <v>212</v>
      </c>
      <c r="B7" s="13" t="s">
        <v>31</v>
      </c>
      <c r="C7" s="69">
        <v>72119762</v>
      </c>
      <c r="D7" s="69">
        <v>112309928</v>
      </c>
      <c r="E7" s="69">
        <v>112409928</v>
      </c>
      <c r="F7" s="71">
        <v>105226859</v>
      </c>
    </row>
    <row r="8" spans="1:6" ht="15">
      <c r="A8" s="4" t="s">
        <v>213</v>
      </c>
      <c r="B8" s="13" t="s">
        <v>32</v>
      </c>
      <c r="C8" s="69">
        <v>1468495</v>
      </c>
      <c r="D8" s="69">
        <v>790600</v>
      </c>
      <c r="E8" s="69">
        <v>1341800</v>
      </c>
      <c r="F8" s="71">
        <v>1136200</v>
      </c>
    </row>
    <row r="9" spans="1:6" ht="15">
      <c r="A9" s="23" t="s">
        <v>252</v>
      </c>
      <c r="B9" s="24" t="s">
        <v>33</v>
      </c>
      <c r="C9" s="69">
        <f>SUM(C7:C8)</f>
        <v>73588257</v>
      </c>
      <c r="D9" s="69">
        <f>SUM(D7:D8)</f>
        <v>113100528</v>
      </c>
      <c r="E9" s="69">
        <f>SUM(E7:E8)</f>
        <v>113751728</v>
      </c>
      <c r="F9" s="69">
        <f>SUM(F7:F8)</f>
        <v>106363059</v>
      </c>
    </row>
    <row r="10" spans="1:6" ht="15">
      <c r="A10" s="18" t="s">
        <v>232</v>
      </c>
      <c r="B10" s="24" t="s">
        <v>34</v>
      </c>
      <c r="C10" s="69">
        <v>15091145</v>
      </c>
      <c r="D10" s="69">
        <v>22604734</v>
      </c>
      <c r="E10" s="69">
        <v>22604734</v>
      </c>
      <c r="F10" s="71">
        <v>20766641</v>
      </c>
    </row>
    <row r="11" spans="1:6" ht="15">
      <c r="A11" s="4" t="s">
        <v>214</v>
      </c>
      <c r="B11" s="13" t="s">
        <v>35</v>
      </c>
      <c r="C11" s="69">
        <v>12402533</v>
      </c>
      <c r="D11" s="69">
        <v>21976108</v>
      </c>
      <c r="E11" s="69">
        <v>25488016</v>
      </c>
      <c r="F11" s="71">
        <v>21009540</v>
      </c>
    </row>
    <row r="12" spans="1:6" ht="15">
      <c r="A12" s="4" t="s">
        <v>253</v>
      </c>
      <c r="B12" s="13" t="s">
        <v>36</v>
      </c>
      <c r="C12" s="69">
        <v>332721</v>
      </c>
      <c r="D12" s="69">
        <v>540000</v>
      </c>
      <c r="E12" s="69">
        <v>550200</v>
      </c>
      <c r="F12" s="71">
        <v>350305</v>
      </c>
    </row>
    <row r="13" spans="1:6" ht="15">
      <c r="A13" s="4" t="s">
        <v>215</v>
      </c>
      <c r="B13" s="13" t="s">
        <v>37</v>
      </c>
      <c r="C13" s="69">
        <v>5915253</v>
      </c>
      <c r="D13" s="69">
        <v>13610800</v>
      </c>
      <c r="E13" s="69">
        <v>15114054</v>
      </c>
      <c r="F13" s="71">
        <v>12662018</v>
      </c>
    </row>
    <row r="14" spans="1:6" ht="15">
      <c r="A14" s="4" t="s">
        <v>216</v>
      </c>
      <c r="B14" s="13" t="s">
        <v>38</v>
      </c>
      <c r="C14" s="69">
        <v>0</v>
      </c>
      <c r="D14" s="69">
        <v>0</v>
      </c>
      <c r="E14" s="69">
        <v>0</v>
      </c>
      <c r="F14" s="71">
        <v>0</v>
      </c>
    </row>
    <row r="15" spans="1:6" ht="15">
      <c r="A15" s="4" t="s">
        <v>217</v>
      </c>
      <c r="B15" s="13" t="s">
        <v>39</v>
      </c>
      <c r="C15" s="69">
        <v>5053709</v>
      </c>
      <c r="D15" s="69">
        <v>10780305</v>
      </c>
      <c r="E15" s="69">
        <v>11973204</v>
      </c>
      <c r="F15" s="71">
        <v>8317095</v>
      </c>
    </row>
    <row r="16" spans="1:6" ht="15">
      <c r="A16" s="18" t="s">
        <v>218</v>
      </c>
      <c r="B16" s="24" t="s">
        <v>40</v>
      </c>
      <c r="C16" s="69">
        <f>SUM(C11:C15)</f>
        <v>23704216</v>
      </c>
      <c r="D16" s="69">
        <f>SUM(D11:D15)</f>
        <v>46907213</v>
      </c>
      <c r="E16" s="69">
        <f>SUM(E11:E15)</f>
        <v>53125474</v>
      </c>
      <c r="F16" s="69">
        <f>SUM(F11:F15)</f>
        <v>42338958</v>
      </c>
    </row>
    <row r="17" spans="1:6" ht="15">
      <c r="A17" s="8" t="s">
        <v>41</v>
      </c>
      <c r="B17" s="13" t="s">
        <v>42</v>
      </c>
      <c r="C17" s="69">
        <v>0</v>
      </c>
      <c r="D17" s="69">
        <v>0</v>
      </c>
      <c r="E17" s="69">
        <v>0</v>
      </c>
      <c r="F17" s="71">
        <v>0</v>
      </c>
    </row>
    <row r="18" spans="1:6" ht="15">
      <c r="A18" s="8" t="s">
        <v>219</v>
      </c>
      <c r="B18" s="13" t="s">
        <v>43</v>
      </c>
      <c r="C18" s="69">
        <v>0</v>
      </c>
      <c r="D18" s="69">
        <v>0</v>
      </c>
      <c r="E18" s="69">
        <v>0</v>
      </c>
      <c r="F18" s="71">
        <v>0</v>
      </c>
    </row>
    <row r="19" spans="1:6" ht="15">
      <c r="A19" s="11" t="s">
        <v>233</v>
      </c>
      <c r="B19" s="13" t="s">
        <v>44</v>
      </c>
      <c r="C19" s="69">
        <v>0</v>
      </c>
      <c r="D19" s="69">
        <v>0</v>
      </c>
      <c r="E19" s="69">
        <v>0</v>
      </c>
      <c r="F19" s="71">
        <v>0</v>
      </c>
    </row>
    <row r="20" spans="1:6" ht="15">
      <c r="A20" s="11" t="s">
        <v>234</v>
      </c>
      <c r="B20" s="13" t="s">
        <v>45</v>
      </c>
      <c r="C20" s="69">
        <v>0</v>
      </c>
      <c r="D20" s="69">
        <v>0</v>
      </c>
      <c r="E20" s="69">
        <v>0</v>
      </c>
      <c r="F20" s="71">
        <v>0</v>
      </c>
    </row>
    <row r="21" spans="1:6" ht="15">
      <c r="A21" s="11" t="s">
        <v>235</v>
      </c>
      <c r="B21" s="13" t="s">
        <v>46</v>
      </c>
      <c r="C21" s="69">
        <v>0</v>
      </c>
      <c r="D21" s="69">
        <v>0</v>
      </c>
      <c r="E21" s="69">
        <v>0</v>
      </c>
      <c r="F21" s="71">
        <v>0</v>
      </c>
    </row>
    <row r="22" spans="1:6" ht="15">
      <c r="A22" s="8" t="s">
        <v>236</v>
      </c>
      <c r="B22" s="13" t="s">
        <v>47</v>
      </c>
      <c r="C22" s="69">
        <v>0</v>
      </c>
      <c r="D22" s="69">
        <v>0</v>
      </c>
      <c r="E22" s="69">
        <v>0</v>
      </c>
      <c r="F22" s="71">
        <v>0</v>
      </c>
    </row>
    <row r="23" spans="1:6" ht="15">
      <c r="A23" s="8" t="s">
        <v>237</v>
      </c>
      <c r="B23" s="13" t="s">
        <v>48</v>
      </c>
      <c r="C23" s="69">
        <v>0</v>
      </c>
      <c r="D23" s="69">
        <v>0</v>
      </c>
      <c r="E23" s="69">
        <v>0</v>
      </c>
      <c r="F23" s="71">
        <v>0</v>
      </c>
    </row>
    <row r="24" spans="1:6" ht="15">
      <c r="A24" s="8" t="s">
        <v>238</v>
      </c>
      <c r="B24" s="13" t="s">
        <v>49</v>
      </c>
      <c r="C24" s="69">
        <v>0</v>
      </c>
      <c r="D24" s="69">
        <v>0</v>
      </c>
      <c r="E24" s="69">
        <v>0</v>
      </c>
      <c r="F24" s="71">
        <v>0</v>
      </c>
    </row>
    <row r="25" spans="1:6" ht="15">
      <c r="A25" s="21" t="s">
        <v>220</v>
      </c>
      <c r="B25" s="24" t="s">
        <v>50</v>
      </c>
      <c r="C25" s="69">
        <f>SUM(C17:C24)</f>
        <v>0</v>
      </c>
      <c r="D25" s="69">
        <f>SUM(D17:D24)</f>
        <v>0</v>
      </c>
      <c r="E25" s="69">
        <f>SUM(E17:E24)</f>
        <v>0</v>
      </c>
      <c r="F25" s="69">
        <f>SUM(F17:F24)</f>
        <v>0</v>
      </c>
    </row>
    <row r="26" spans="1:6" ht="15">
      <c r="A26" s="7" t="s">
        <v>239</v>
      </c>
      <c r="B26" s="13" t="s">
        <v>51</v>
      </c>
      <c r="C26" s="69">
        <v>0</v>
      </c>
      <c r="D26" s="69">
        <v>0</v>
      </c>
      <c r="E26" s="69">
        <v>0</v>
      </c>
      <c r="F26" s="71">
        <v>0</v>
      </c>
    </row>
    <row r="27" spans="1:6" ht="15">
      <c r="A27" s="7" t="s">
        <v>52</v>
      </c>
      <c r="B27" s="13" t="s">
        <v>53</v>
      </c>
      <c r="C27" s="69">
        <v>0</v>
      </c>
      <c r="D27" s="69">
        <v>0</v>
      </c>
      <c r="E27" s="69">
        <v>0</v>
      </c>
      <c r="F27" s="71">
        <v>0</v>
      </c>
    </row>
    <row r="28" spans="1:6" ht="15">
      <c r="A28" s="7" t="s">
        <v>54</v>
      </c>
      <c r="B28" s="13" t="s">
        <v>55</v>
      </c>
      <c r="C28" s="69">
        <v>0</v>
      </c>
      <c r="D28" s="69">
        <v>0</v>
      </c>
      <c r="E28" s="69">
        <v>0</v>
      </c>
      <c r="F28" s="71">
        <v>0</v>
      </c>
    </row>
    <row r="29" spans="1:6" ht="15">
      <c r="A29" s="7" t="s">
        <v>221</v>
      </c>
      <c r="B29" s="13" t="s">
        <v>56</v>
      </c>
      <c r="C29" s="69">
        <v>0</v>
      </c>
      <c r="D29" s="69">
        <v>0</v>
      </c>
      <c r="E29" s="69">
        <v>0</v>
      </c>
      <c r="F29" s="71">
        <v>0</v>
      </c>
    </row>
    <row r="30" spans="1:6" ht="15">
      <c r="A30" s="7" t="s">
        <v>240</v>
      </c>
      <c r="B30" s="13" t="s">
        <v>57</v>
      </c>
      <c r="C30" s="69">
        <v>0</v>
      </c>
      <c r="D30" s="69">
        <v>0</v>
      </c>
      <c r="E30" s="69">
        <v>0</v>
      </c>
      <c r="F30" s="71">
        <v>0</v>
      </c>
    </row>
    <row r="31" spans="1:6" ht="15">
      <c r="A31" s="7" t="s">
        <v>222</v>
      </c>
      <c r="B31" s="13" t="s">
        <v>58</v>
      </c>
      <c r="C31" s="69">
        <v>17400</v>
      </c>
      <c r="D31" s="69">
        <v>18000</v>
      </c>
      <c r="E31" s="69">
        <v>18000</v>
      </c>
      <c r="F31" s="71">
        <v>17200</v>
      </c>
    </row>
    <row r="32" spans="1:6" ht="15">
      <c r="A32" s="7" t="s">
        <v>241</v>
      </c>
      <c r="B32" s="13" t="s">
        <v>59</v>
      </c>
      <c r="C32" s="69">
        <v>0</v>
      </c>
      <c r="D32" s="69">
        <v>0</v>
      </c>
      <c r="E32" s="69">
        <v>0</v>
      </c>
      <c r="F32" s="71">
        <v>0</v>
      </c>
    </row>
    <row r="33" spans="1:6" ht="15">
      <c r="A33" s="7" t="s">
        <v>242</v>
      </c>
      <c r="B33" s="13" t="s">
        <v>60</v>
      </c>
      <c r="C33" s="69">
        <v>0</v>
      </c>
      <c r="D33" s="69">
        <v>0</v>
      </c>
      <c r="E33" s="69">
        <v>0</v>
      </c>
      <c r="F33" s="71">
        <v>0</v>
      </c>
    </row>
    <row r="34" spans="1:6" ht="15">
      <c r="A34" s="7" t="s">
        <v>61</v>
      </c>
      <c r="B34" s="13" t="s">
        <v>62</v>
      </c>
      <c r="C34" s="69">
        <v>0</v>
      </c>
      <c r="D34" s="69">
        <v>0</v>
      </c>
      <c r="E34" s="69">
        <v>0</v>
      </c>
      <c r="F34" s="71">
        <v>0</v>
      </c>
    </row>
    <row r="35" spans="1:6" ht="15">
      <c r="A35" s="12" t="s">
        <v>63</v>
      </c>
      <c r="B35" s="13" t="s">
        <v>64</v>
      </c>
      <c r="C35" s="69">
        <v>0</v>
      </c>
      <c r="D35" s="69">
        <v>0</v>
      </c>
      <c r="E35" s="69">
        <v>0</v>
      </c>
      <c r="F35" s="71">
        <v>0</v>
      </c>
    </row>
    <row r="36" spans="1:6" ht="15">
      <c r="A36" s="7" t="s">
        <v>243</v>
      </c>
      <c r="B36" s="13" t="s">
        <v>65</v>
      </c>
      <c r="C36" s="69">
        <v>0</v>
      </c>
      <c r="D36" s="69">
        <v>0</v>
      </c>
      <c r="E36" s="69">
        <v>0</v>
      </c>
      <c r="F36" s="71">
        <v>0</v>
      </c>
    </row>
    <row r="37" spans="1:6" ht="15">
      <c r="A37" s="12" t="s">
        <v>313</v>
      </c>
      <c r="B37" s="13" t="s">
        <v>346</v>
      </c>
      <c r="C37" s="69">
        <v>0</v>
      </c>
      <c r="D37" s="69">
        <v>0</v>
      </c>
      <c r="E37" s="69">
        <v>0</v>
      </c>
      <c r="F37" s="71">
        <v>0</v>
      </c>
    </row>
    <row r="38" spans="1:6" ht="15">
      <c r="A38" s="12" t="s">
        <v>314</v>
      </c>
      <c r="B38" s="13" t="s">
        <v>346</v>
      </c>
      <c r="C38" s="69">
        <v>0</v>
      </c>
      <c r="D38" s="69">
        <v>0</v>
      </c>
      <c r="E38" s="69">
        <v>0</v>
      </c>
      <c r="F38" s="71">
        <v>0</v>
      </c>
    </row>
    <row r="39" spans="1:6" ht="15">
      <c r="A39" s="21" t="s">
        <v>223</v>
      </c>
      <c r="B39" s="24" t="s">
        <v>66</v>
      </c>
      <c r="C39" s="69">
        <f>SUM(C26:C38)</f>
        <v>17400</v>
      </c>
      <c r="D39" s="69">
        <f>SUM(D26:D38)</f>
        <v>18000</v>
      </c>
      <c r="E39" s="69">
        <f>SUM(E26:E38)</f>
        <v>18000</v>
      </c>
      <c r="F39" s="69">
        <f>SUM(F26:F38)</f>
        <v>17200</v>
      </c>
    </row>
    <row r="40" spans="1:6" ht="15.75">
      <c r="A40" s="61" t="s">
        <v>306</v>
      </c>
      <c r="B40" s="62"/>
      <c r="C40" s="86">
        <f>SUM(C9,C10,C16,C25,C39)</f>
        <v>112401018</v>
      </c>
      <c r="D40" s="86">
        <f>SUM(D9+D10+D16+D25+D39)</f>
        <v>182630475</v>
      </c>
      <c r="E40" s="86">
        <f>SUM(E9+E10+E16+E25+E39)</f>
        <v>189499936</v>
      </c>
      <c r="F40" s="86">
        <f>SUM(F9+F10+F16+F25+F39)</f>
        <v>169485858</v>
      </c>
    </row>
    <row r="41" spans="1:6" ht="15">
      <c r="A41" s="15" t="s">
        <v>67</v>
      </c>
      <c r="B41" s="13" t="s">
        <v>68</v>
      </c>
      <c r="C41" s="69">
        <v>0</v>
      </c>
      <c r="D41" s="69">
        <v>0</v>
      </c>
      <c r="E41" s="69">
        <v>0</v>
      </c>
      <c r="F41" s="71">
        <v>0</v>
      </c>
    </row>
    <row r="42" spans="1:6" ht="15">
      <c r="A42" s="15" t="s">
        <v>244</v>
      </c>
      <c r="B42" s="13" t="s">
        <v>69</v>
      </c>
      <c r="C42" s="69">
        <v>0</v>
      </c>
      <c r="D42" s="69">
        <v>0</v>
      </c>
      <c r="E42" s="69">
        <v>0</v>
      </c>
      <c r="F42" s="71">
        <v>0</v>
      </c>
    </row>
    <row r="43" spans="1:6" ht="15">
      <c r="A43" s="15" t="s">
        <v>70</v>
      </c>
      <c r="B43" s="13" t="s">
        <v>71</v>
      </c>
      <c r="C43" s="69">
        <v>24717</v>
      </c>
      <c r="D43" s="69">
        <v>0</v>
      </c>
      <c r="E43" s="69">
        <v>27300</v>
      </c>
      <c r="F43" s="71">
        <v>27300</v>
      </c>
    </row>
    <row r="44" spans="1:6" ht="15">
      <c r="A44" s="15" t="s">
        <v>72</v>
      </c>
      <c r="B44" s="13" t="s">
        <v>73</v>
      </c>
      <c r="C44" s="69">
        <v>1599846</v>
      </c>
      <c r="D44" s="69">
        <v>2406497</v>
      </c>
      <c r="E44" s="69">
        <v>2533232</v>
      </c>
      <c r="F44" s="71">
        <v>1650193</v>
      </c>
    </row>
    <row r="45" spans="1:6" ht="15">
      <c r="A45" s="5" t="s">
        <v>74</v>
      </c>
      <c r="B45" s="13" t="s">
        <v>75</v>
      </c>
      <c r="C45" s="69">
        <v>0</v>
      </c>
      <c r="D45" s="69">
        <v>0</v>
      </c>
      <c r="E45" s="69">
        <v>0</v>
      </c>
      <c r="F45" s="71">
        <v>0</v>
      </c>
    </row>
    <row r="46" spans="1:6" ht="15">
      <c r="A46" s="5" t="s">
        <v>76</v>
      </c>
      <c r="B46" s="13" t="s">
        <v>77</v>
      </c>
      <c r="C46" s="69">
        <v>0</v>
      </c>
      <c r="D46" s="69">
        <v>0</v>
      </c>
      <c r="E46" s="69">
        <v>0</v>
      </c>
      <c r="F46" s="71">
        <v>0</v>
      </c>
    </row>
    <row r="47" spans="1:6" ht="15">
      <c r="A47" s="5" t="s">
        <v>78</v>
      </c>
      <c r="B47" s="13" t="s">
        <v>79</v>
      </c>
      <c r="C47" s="69">
        <v>438629</v>
      </c>
      <c r="D47" s="69">
        <v>649754</v>
      </c>
      <c r="E47" s="69">
        <v>680809</v>
      </c>
      <c r="F47" s="71">
        <v>249076</v>
      </c>
    </row>
    <row r="48" spans="1:6" ht="15">
      <c r="A48" s="22" t="s">
        <v>224</v>
      </c>
      <c r="B48" s="24" t="s">
        <v>80</v>
      </c>
      <c r="C48" s="69">
        <f>SUM(C41:C47)</f>
        <v>2063192</v>
      </c>
      <c r="D48" s="69">
        <f>SUM(D41:D47)</f>
        <v>3056251</v>
      </c>
      <c r="E48" s="69">
        <f>SUM(E41:E47)</f>
        <v>3241341</v>
      </c>
      <c r="F48" s="69">
        <f>SUM(F41:F47)</f>
        <v>1926569</v>
      </c>
    </row>
    <row r="49" spans="1:6" ht="15">
      <c r="A49" s="8" t="s">
        <v>81</v>
      </c>
      <c r="B49" s="13" t="s">
        <v>82</v>
      </c>
      <c r="C49" s="69">
        <v>0</v>
      </c>
      <c r="D49" s="69">
        <v>0</v>
      </c>
      <c r="E49" s="69">
        <v>0</v>
      </c>
      <c r="F49" s="71">
        <v>0</v>
      </c>
    </row>
    <row r="50" spans="1:6" ht="15">
      <c r="A50" s="8" t="s">
        <v>83</v>
      </c>
      <c r="B50" s="13" t="s">
        <v>84</v>
      </c>
      <c r="C50" s="69">
        <v>0</v>
      </c>
      <c r="D50" s="69">
        <v>0</v>
      </c>
      <c r="E50" s="69">
        <v>0</v>
      </c>
      <c r="F50" s="71">
        <v>0</v>
      </c>
    </row>
    <row r="51" spans="1:6" ht="15">
      <c r="A51" s="8" t="s">
        <v>85</v>
      </c>
      <c r="B51" s="13" t="s">
        <v>86</v>
      </c>
      <c r="C51" s="69">
        <v>0</v>
      </c>
      <c r="D51" s="69">
        <v>0</v>
      </c>
      <c r="E51" s="69">
        <v>0</v>
      </c>
      <c r="F51" s="71">
        <v>0</v>
      </c>
    </row>
    <row r="52" spans="1:6" ht="15">
      <c r="A52" s="8" t="s">
        <v>87</v>
      </c>
      <c r="B52" s="13" t="s">
        <v>88</v>
      </c>
      <c r="C52" s="69">
        <v>0</v>
      </c>
      <c r="D52" s="69">
        <v>0</v>
      </c>
      <c r="E52" s="69">
        <v>0</v>
      </c>
      <c r="F52" s="71">
        <v>0</v>
      </c>
    </row>
    <row r="53" spans="1:6" ht="15">
      <c r="A53" s="21" t="s">
        <v>225</v>
      </c>
      <c r="B53" s="24" t="s">
        <v>89</v>
      </c>
      <c r="C53" s="69">
        <f>SUM(C49:C52)</f>
        <v>0</v>
      </c>
      <c r="D53" s="69">
        <f>SUM(D49:D52)</f>
        <v>0</v>
      </c>
      <c r="E53" s="69">
        <f>SUM(E49:E52)</f>
        <v>0</v>
      </c>
      <c r="F53" s="69">
        <f>SUM(F49:F52)</f>
        <v>0</v>
      </c>
    </row>
    <row r="54" spans="1:6" ht="15">
      <c r="A54" s="8" t="s">
        <v>90</v>
      </c>
      <c r="B54" s="13" t="s">
        <v>91</v>
      </c>
      <c r="C54" s="69">
        <v>0</v>
      </c>
      <c r="D54" s="69">
        <v>0</v>
      </c>
      <c r="E54" s="69">
        <v>0</v>
      </c>
      <c r="F54" s="71">
        <v>0</v>
      </c>
    </row>
    <row r="55" spans="1:6" ht="15">
      <c r="A55" s="8" t="s">
        <v>245</v>
      </c>
      <c r="B55" s="13" t="s">
        <v>92</v>
      </c>
      <c r="C55" s="69">
        <v>0</v>
      </c>
      <c r="D55" s="69">
        <v>0</v>
      </c>
      <c r="E55" s="69">
        <v>0</v>
      </c>
      <c r="F55" s="71">
        <v>0</v>
      </c>
    </row>
    <row r="56" spans="1:6" ht="15">
      <c r="A56" s="8" t="s">
        <v>246</v>
      </c>
      <c r="B56" s="13" t="s">
        <v>93</v>
      </c>
      <c r="C56" s="69">
        <v>0</v>
      </c>
      <c r="D56" s="69">
        <v>0</v>
      </c>
      <c r="E56" s="69">
        <v>0</v>
      </c>
      <c r="F56" s="71">
        <v>0</v>
      </c>
    </row>
    <row r="57" spans="1:6" ht="15">
      <c r="A57" s="8" t="s">
        <v>247</v>
      </c>
      <c r="B57" s="13" t="s">
        <v>94</v>
      </c>
      <c r="C57" s="69">
        <v>0</v>
      </c>
      <c r="D57" s="69">
        <v>0</v>
      </c>
      <c r="E57" s="69">
        <v>0</v>
      </c>
      <c r="F57" s="71">
        <v>0</v>
      </c>
    </row>
    <row r="58" spans="1:6" ht="15">
      <c r="A58" s="8" t="s">
        <v>248</v>
      </c>
      <c r="B58" s="13" t="s">
        <v>95</v>
      </c>
      <c r="C58" s="69">
        <v>0</v>
      </c>
      <c r="D58" s="69">
        <v>0</v>
      </c>
      <c r="E58" s="69">
        <v>0</v>
      </c>
      <c r="F58" s="71">
        <v>0</v>
      </c>
    </row>
    <row r="59" spans="1:6" ht="15">
      <c r="A59" s="8" t="s">
        <v>249</v>
      </c>
      <c r="B59" s="13" t="s">
        <v>96</v>
      </c>
      <c r="C59" s="69">
        <v>0</v>
      </c>
      <c r="D59" s="69">
        <v>0</v>
      </c>
      <c r="E59" s="69">
        <v>0</v>
      </c>
      <c r="F59" s="71">
        <v>0</v>
      </c>
    </row>
    <row r="60" spans="1:6" ht="15">
      <c r="A60" s="8" t="s">
        <v>97</v>
      </c>
      <c r="B60" s="13" t="s">
        <v>98</v>
      </c>
      <c r="C60" s="69">
        <v>0</v>
      </c>
      <c r="D60" s="69">
        <v>0</v>
      </c>
      <c r="E60" s="69">
        <v>0</v>
      </c>
      <c r="F60" s="71">
        <v>0</v>
      </c>
    </row>
    <row r="61" spans="1:6" ht="15">
      <c r="A61" s="8" t="s">
        <v>250</v>
      </c>
      <c r="B61" s="13" t="s">
        <v>99</v>
      </c>
      <c r="C61" s="69">
        <v>0</v>
      </c>
      <c r="D61" s="69">
        <v>0</v>
      </c>
      <c r="E61" s="69">
        <v>0</v>
      </c>
      <c r="F61" s="71">
        <v>0</v>
      </c>
    </row>
    <row r="62" spans="1:6" ht="15">
      <c r="A62" s="21" t="s">
        <v>226</v>
      </c>
      <c r="B62" s="24" t="s">
        <v>100</v>
      </c>
      <c r="C62" s="69">
        <f>SUM(C54:C61)</f>
        <v>0</v>
      </c>
      <c r="D62" s="69">
        <f>SUM(D54:D61)</f>
        <v>0</v>
      </c>
      <c r="E62" s="69">
        <f>SUM(E54:E61)</f>
        <v>0</v>
      </c>
      <c r="F62" s="69">
        <f>SUM(F54:F61)</f>
        <v>0</v>
      </c>
    </row>
    <row r="63" spans="1:6" ht="15.75">
      <c r="A63" s="63" t="s">
        <v>305</v>
      </c>
      <c r="B63" s="64"/>
      <c r="C63" s="87">
        <f>SUM(C62,C53,C48)</f>
        <v>2063192</v>
      </c>
      <c r="D63" s="87">
        <f>SUM(D62,D53,D48)</f>
        <v>3056251</v>
      </c>
      <c r="E63" s="87">
        <f>SUM(E62,E53,E48)</f>
        <v>3241341</v>
      </c>
      <c r="F63" s="87">
        <f>SUM(F62,F53,F48)</f>
        <v>1926569</v>
      </c>
    </row>
    <row r="64" spans="1:6" ht="15.75">
      <c r="A64" s="49" t="s">
        <v>254</v>
      </c>
      <c r="B64" s="50" t="s">
        <v>101</v>
      </c>
      <c r="C64" s="88">
        <f>SUM(C40+C63)</f>
        <v>114464210</v>
      </c>
      <c r="D64" s="88">
        <f>SUM(D40+D63)</f>
        <v>185686726</v>
      </c>
      <c r="E64" s="88">
        <f>SUM(E40+E63)</f>
        <v>192741277</v>
      </c>
      <c r="F64" s="88">
        <f>SUM(F40+F63)</f>
        <v>171412427</v>
      </c>
    </row>
    <row r="65" spans="1:6" ht="15">
      <c r="A65" s="10" t="s">
        <v>227</v>
      </c>
      <c r="B65" s="6" t="s">
        <v>102</v>
      </c>
      <c r="C65" s="73">
        <v>0</v>
      </c>
      <c r="D65" s="73">
        <v>0</v>
      </c>
      <c r="E65" s="73">
        <v>0</v>
      </c>
      <c r="F65" s="71">
        <v>0</v>
      </c>
    </row>
    <row r="66" spans="1:6" ht="15">
      <c r="A66" s="9" t="s">
        <v>228</v>
      </c>
      <c r="B66" s="6" t="s">
        <v>103</v>
      </c>
      <c r="C66" s="75">
        <v>0</v>
      </c>
      <c r="D66" s="75">
        <v>0</v>
      </c>
      <c r="E66" s="75">
        <v>0</v>
      </c>
      <c r="F66" s="71">
        <v>0</v>
      </c>
    </row>
    <row r="67" spans="1:6" ht="15">
      <c r="A67" s="16" t="s">
        <v>104</v>
      </c>
      <c r="B67" s="4" t="s">
        <v>105</v>
      </c>
      <c r="C67" s="74">
        <v>0</v>
      </c>
      <c r="D67" s="74">
        <v>0</v>
      </c>
      <c r="E67" s="74">
        <v>0</v>
      </c>
      <c r="F67" s="71">
        <v>0</v>
      </c>
    </row>
    <row r="68" spans="1:6" ht="15">
      <c r="A68" s="16" t="s">
        <v>106</v>
      </c>
      <c r="B68" s="4" t="s">
        <v>107</v>
      </c>
      <c r="C68" s="74">
        <v>0</v>
      </c>
      <c r="D68" s="74">
        <v>0</v>
      </c>
      <c r="E68" s="74">
        <v>0</v>
      </c>
      <c r="F68" s="71">
        <v>0</v>
      </c>
    </row>
    <row r="69" spans="1:6" ht="15">
      <c r="A69" s="9" t="s">
        <v>108</v>
      </c>
      <c r="B69" s="6" t="s">
        <v>109</v>
      </c>
      <c r="C69" s="74">
        <v>0</v>
      </c>
      <c r="D69" s="74">
        <v>0</v>
      </c>
      <c r="E69" s="74">
        <v>0</v>
      </c>
      <c r="F69" s="71">
        <v>0</v>
      </c>
    </row>
    <row r="70" spans="1:6" ht="15">
      <c r="A70" s="16" t="s">
        <v>110</v>
      </c>
      <c r="B70" s="4" t="s">
        <v>111</v>
      </c>
      <c r="C70" s="74">
        <v>0</v>
      </c>
      <c r="D70" s="74">
        <v>0</v>
      </c>
      <c r="E70" s="74">
        <v>0</v>
      </c>
      <c r="F70" s="71">
        <v>0</v>
      </c>
    </row>
    <row r="71" spans="1:6" ht="15">
      <c r="A71" s="16" t="s">
        <v>112</v>
      </c>
      <c r="B71" s="4" t="s">
        <v>113</v>
      </c>
      <c r="C71" s="74">
        <v>0</v>
      </c>
      <c r="D71" s="74">
        <v>0</v>
      </c>
      <c r="E71" s="74">
        <v>0</v>
      </c>
      <c r="F71" s="71">
        <v>0</v>
      </c>
    </row>
    <row r="72" spans="1:6" ht="15">
      <c r="A72" s="16" t="s">
        <v>114</v>
      </c>
      <c r="B72" s="4" t="s">
        <v>115</v>
      </c>
      <c r="C72" s="74">
        <v>0</v>
      </c>
      <c r="D72" s="74">
        <v>0</v>
      </c>
      <c r="E72" s="74">
        <v>0</v>
      </c>
      <c r="F72" s="71">
        <v>0</v>
      </c>
    </row>
    <row r="73" spans="1:6" ht="15">
      <c r="A73" s="17" t="s">
        <v>229</v>
      </c>
      <c r="B73" s="18" t="s">
        <v>116</v>
      </c>
      <c r="C73" s="75">
        <f>SUM(C65:C72)</f>
        <v>0</v>
      </c>
      <c r="D73" s="75">
        <f>SUM(D65:D72)</f>
        <v>0</v>
      </c>
      <c r="E73" s="75">
        <f>SUM(E65:E72)</f>
        <v>0</v>
      </c>
      <c r="F73" s="75">
        <f>SUM(F65:F72)</f>
        <v>0</v>
      </c>
    </row>
    <row r="74" spans="1:6" ht="15">
      <c r="A74" s="16" t="s">
        <v>117</v>
      </c>
      <c r="B74" s="4" t="s">
        <v>118</v>
      </c>
      <c r="C74" s="74">
        <v>0</v>
      </c>
      <c r="D74" s="74">
        <v>0</v>
      </c>
      <c r="E74" s="74">
        <v>0</v>
      </c>
      <c r="F74" s="71">
        <v>0</v>
      </c>
    </row>
    <row r="75" spans="1:6" ht="15">
      <c r="A75" s="8" t="s">
        <v>119</v>
      </c>
      <c r="B75" s="4" t="s">
        <v>120</v>
      </c>
      <c r="C75" s="72">
        <v>0</v>
      </c>
      <c r="D75" s="72">
        <v>0</v>
      </c>
      <c r="E75" s="72">
        <v>0</v>
      </c>
      <c r="F75" s="71">
        <v>0</v>
      </c>
    </row>
    <row r="76" spans="1:6" ht="15">
      <c r="A76" s="16" t="s">
        <v>251</v>
      </c>
      <c r="B76" s="4" t="s">
        <v>121</v>
      </c>
      <c r="C76" s="74">
        <v>0</v>
      </c>
      <c r="D76" s="74">
        <v>0</v>
      </c>
      <c r="E76" s="74">
        <v>0</v>
      </c>
      <c r="F76" s="71">
        <v>0</v>
      </c>
    </row>
    <row r="77" spans="1:6" ht="15">
      <c r="A77" s="16" t="s">
        <v>230</v>
      </c>
      <c r="B77" s="4" t="s">
        <v>122</v>
      </c>
      <c r="C77" s="74">
        <v>0</v>
      </c>
      <c r="D77" s="74">
        <v>0</v>
      </c>
      <c r="E77" s="74">
        <v>0</v>
      </c>
      <c r="F77" s="71">
        <v>0</v>
      </c>
    </row>
    <row r="78" spans="1:6" ht="15">
      <c r="A78" s="17" t="s">
        <v>231</v>
      </c>
      <c r="B78" s="18" t="s">
        <v>123</v>
      </c>
      <c r="C78" s="75">
        <f>SUM(C74:C77)</f>
        <v>0</v>
      </c>
      <c r="D78" s="75">
        <f>SUM(D74:D77)</f>
        <v>0</v>
      </c>
      <c r="E78" s="75">
        <f>SUM(E74:E77)</f>
        <v>0</v>
      </c>
      <c r="F78" s="75">
        <f>SUM(F74:F77)</f>
        <v>0</v>
      </c>
    </row>
    <row r="79" spans="1:6" ht="15">
      <c r="A79" s="8" t="s">
        <v>124</v>
      </c>
      <c r="B79" s="4" t="s">
        <v>125</v>
      </c>
      <c r="C79" s="72">
        <v>0</v>
      </c>
      <c r="D79" s="72">
        <v>0</v>
      </c>
      <c r="E79" s="72">
        <v>0</v>
      </c>
      <c r="F79" s="71">
        <v>0</v>
      </c>
    </row>
    <row r="80" spans="1:6" ht="15.75">
      <c r="A80" s="51" t="s">
        <v>255</v>
      </c>
      <c r="B80" s="52" t="s">
        <v>126</v>
      </c>
      <c r="C80" s="76"/>
      <c r="D80" s="76">
        <f>SUM(D73+D78+D79)</f>
        <v>0</v>
      </c>
      <c r="E80" s="76">
        <f>SUM(E73+E78+E79)</f>
        <v>0</v>
      </c>
      <c r="F80" s="76">
        <f>SUM(F73+F78+F79)</f>
        <v>0</v>
      </c>
    </row>
    <row r="81" spans="1:6" ht="15.75">
      <c r="A81" s="58" t="s">
        <v>282</v>
      </c>
      <c r="B81" s="65"/>
      <c r="C81" s="86">
        <f>SUM(C64+C80)</f>
        <v>114464210</v>
      </c>
      <c r="D81" s="86">
        <f>SUM(D64+D80)</f>
        <v>185686726</v>
      </c>
      <c r="E81" s="86">
        <f>SUM(E64+E80)</f>
        <v>192741277</v>
      </c>
      <c r="F81" s="86">
        <f>SUM(F64+F80)</f>
        <v>171412427</v>
      </c>
    </row>
    <row r="82" spans="1:6" ht="49.5" customHeight="1">
      <c r="A82" s="1" t="s">
        <v>29</v>
      </c>
      <c r="B82" s="2" t="s">
        <v>9</v>
      </c>
      <c r="C82" s="142" t="s">
        <v>377</v>
      </c>
      <c r="D82" s="142" t="s">
        <v>349</v>
      </c>
      <c r="E82" s="142" t="s">
        <v>378</v>
      </c>
      <c r="F82" s="142" t="s">
        <v>379</v>
      </c>
    </row>
    <row r="83" spans="1:6" ht="15">
      <c r="A83" s="4" t="s">
        <v>284</v>
      </c>
      <c r="B83" s="5" t="s">
        <v>127</v>
      </c>
      <c r="C83" s="71">
        <v>0</v>
      </c>
      <c r="D83" s="71">
        <v>0</v>
      </c>
      <c r="E83" s="71">
        <v>0</v>
      </c>
      <c r="F83" s="71">
        <v>0</v>
      </c>
    </row>
    <row r="84" spans="1:6" ht="15">
      <c r="A84" s="4" t="s">
        <v>128</v>
      </c>
      <c r="B84" s="5" t="s">
        <v>129</v>
      </c>
      <c r="C84" s="71">
        <v>0</v>
      </c>
      <c r="D84" s="71">
        <v>0</v>
      </c>
      <c r="E84" s="71">
        <v>0</v>
      </c>
      <c r="F84" s="71">
        <v>0</v>
      </c>
    </row>
    <row r="85" spans="1:6" ht="15">
      <c r="A85" s="4" t="s">
        <v>130</v>
      </c>
      <c r="B85" s="5" t="s">
        <v>131</v>
      </c>
      <c r="C85" s="71">
        <v>0</v>
      </c>
      <c r="D85" s="71">
        <v>0</v>
      </c>
      <c r="E85" s="71">
        <v>0</v>
      </c>
      <c r="F85" s="71">
        <v>0</v>
      </c>
    </row>
    <row r="86" spans="1:6" ht="15">
      <c r="A86" s="4" t="s">
        <v>256</v>
      </c>
      <c r="B86" s="5" t="s">
        <v>132</v>
      </c>
      <c r="C86" s="71">
        <v>0</v>
      </c>
      <c r="D86" s="71">
        <v>0</v>
      </c>
      <c r="E86" s="71">
        <v>0</v>
      </c>
      <c r="F86" s="71">
        <v>0</v>
      </c>
    </row>
    <row r="87" spans="1:6" ht="15">
      <c r="A87" s="4" t="s">
        <v>257</v>
      </c>
      <c r="B87" s="5" t="s">
        <v>133</v>
      </c>
      <c r="C87" s="71">
        <v>0</v>
      </c>
      <c r="D87" s="71">
        <v>0</v>
      </c>
      <c r="E87" s="71">
        <v>0</v>
      </c>
      <c r="F87" s="71">
        <v>0</v>
      </c>
    </row>
    <row r="88" spans="1:6" ht="15">
      <c r="A88" s="4" t="s">
        <v>258</v>
      </c>
      <c r="B88" s="5" t="s">
        <v>134</v>
      </c>
      <c r="C88" s="71">
        <v>0</v>
      </c>
      <c r="D88" s="71">
        <v>0</v>
      </c>
      <c r="E88" s="71">
        <v>0</v>
      </c>
      <c r="F88" s="71">
        <v>0</v>
      </c>
    </row>
    <row r="89" spans="1:6" ht="15">
      <c r="A89" s="18" t="s">
        <v>285</v>
      </c>
      <c r="B89" s="22" t="s">
        <v>136</v>
      </c>
      <c r="C89" s="71">
        <f>SUM(C83:C88)</f>
        <v>0</v>
      </c>
      <c r="D89" s="71">
        <f>SUM(D83:D88)</f>
        <v>0</v>
      </c>
      <c r="E89" s="71">
        <f>SUM(E83:E88)</f>
        <v>0</v>
      </c>
      <c r="F89" s="71">
        <f>SUM(F83:F88)</f>
        <v>0</v>
      </c>
    </row>
    <row r="90" spans="1:6" ht="15">
      <c r="A90" s="4" t="s">
        <v>287</v>
      </c>
      <c r="B90" s="5" t="s">
        <v>145</v>
      </c>
      <c r="C90" s="71">
        <v>0</v>
      </c>
      <c r="D90" s="71">
        <v>0</v>
      </c>
      <c r="E90" s="71">
        <v>0</v>
      </c>
      <c r="F90" s="71">
        <v>0</v>
      </c>
    </row>
    <row r="91" spans="1:6" ht="15">
      <c r="A91" s="4" t="s">
        <v>262</v>
      </c>
      <c r="B91" s="5" t="s">
        <v>146</v>
      </c>
      <c r="C91" s="71">
        <v>0</v>
      </c>
      <c r="D91" s="71">
        <v>0</v>
      </c>
      <c r="E91" s="71">
        <v>0</v>
      </c>
      <c r="F91" s="71">
        <v>0</v>
      </c>
    </row>
    <row r="92" spans="1:6" ht="15">
      <c r="A92" s="4" t="s">
        <v>263</v>
      </c>
      <c r="B92" s="5" t="s">
        <v>147</v>
      </c>
      <c r="C92" s="71">
        <v>0</v>
      </c>
      <c r="D92" s="71">
        <v>0</v>
      </c>
      <c r="E92" s="71">
        <v>0</v>
      </c>
      <c r="F92" s="71">
        <v>0</v>
      </c>
    </row>
    <row r="93" spans="1:6" ht="15">
      <c r="A93" s="4" t="s">
        <v>264</v>
      </c>
      <c r="B93" s="5" t="s">
        <v>148</v>
      </c>
      <c r="C93" s="71">
        <v>0</v>
      </c>
      <c r="D93" s="71">
        <v>0</v>
      </c>
      <c r="E93" s="71">
        <v>0</v>
      </c>
      <c r="F93" s="71">
        <v>0</v>
      </c>
    </row>
    <row r="94" spans="1:6" ht="15">
      <c r="A94" s="4" t="s">
        <v>288</v>
      </c>
      <c r="B94" s="5" t="s">
        <v>151</v>
      </c>
      <c r="C94" s="71">
        <v>0</v>
      </c>
      <c r="D94" s="71">
        <v>0</v>
      </c>
      <c r="E94" s="71">
        <v>0</v>
      </c>
      <c r="F94" s="71">
        <v>0</v>
      </c>
    </row>
    <row r="95" spans="1:6" ht="15">
      <c r="A95" s="4" t="s">
        <v>267</v>
      </c>
      <c r="B95" s="5" t="s">
        <v>152</v>
      </c>
      <c r="C95" s="71">
        <v>0</v>
      </c>
      <c r="D95" s="71">
        <v>0</v>
      </c>
      <c r="E95" s="71">
        <v>0</v>
      </c>
      <c r="F95" s="71">
        <v>0</v>
      </c>
    </row>
    <row r="96" spans="1:6" ht="15">
      <c r="A96" s="18" t="s">
        <v>289</v>
      </c>
      <c r="B96" s="22" t="s">
        <v>153</v>
      </c>
      <c r="C96" s="71">
        <f>SUM(C90:C95)</f>
        <v>0</v>
      </c>
      <c r="D96" s="71">
        <f>SUM(D90:D95)</f>
        <v>0</v>
      </c>
      <c r="E96" s="71">
        <f>SUM(E90:E95)</f>
        <v>0</v>
      </c>
      <c r="F96" s="71">
        <f>SUM(F90:F95)</f>
        <v>0</v>
      </c>
    </row>
    <row r="97" spans="1:6" ht="15">
      <c r="A97" s="8" t="s">
        <v>154</v>
      </c>
      <c r="B97" s="5" t="s">
        <v>155</v>
      </c>
      <c r="C97" s="71">
        <v>0</v>
      </c>
      <c r="D97" s="71">
        <v>0</v>
      </c>
      <c r="E97" s="71">
        <v>0</v>
      </c>
      <c r="F97" s="71">
        <v>0</v>
      </c>
    </row>
    <row r="98" spans="1:6" ht="15">
      <c r="A98" s="8" t="s">
        <v>268</v>
      </c>
      <c r="B98" s="5" t="s">
        <v>156</v>
      </c>
      <c r="C98" s="71">
        <v>724723</v>
      </c>
      <c r="D98" s="71">
        <v>1064973</v>
      </c>
      <c r="E98" s="71">
        <v>1434493</v>
      </c>
      <c r="F98" s="71">
        <v>1434493</v>
      </c>
    </row>
    <row r="99" spans="1:6" ht="15">
      <c r="A99" s="8" t="s">
        <v>269</v>
      </c>
      <c r="B99" s="5" t="s">
        <v>157</v>
      </c>
      <c r="C99" s="71">
        <v>0</v>
      </c>
      <c r="D99" s="71">
        <v>0</v>
      </c>
      <c r="E99" s="71">
        <v>0</v>
      </c>
      <c r="F99" s="71">
        <v>0</v>
      </c>
    </row>
    <row r="100" spans="1:6" ht="15">
      <c r="A100" s="8" t="s">
        <v>270</v>
      </c>
      <c r="B100" s="5" t="s">
        <v>158</v>
      </c>
      <c r="C100" s="71">
        <v>0</v>
      </c>
      <c r="D100" s="71">
        <v>0</v>
      </c>
      <c r="E100" s="71">
        <v>0</v>
      </c>
      <c r="F100" s="71">
        <v>0</v>
      </c>
    </row>
    <row r="101" spans="1:6" ht="15">
      <c r="A101" s="8" t="s">
        <v>159</v>
      </c>
      <c r="B101" s="5" t="s">
        <v>160</v>
      </c>
      <c r="C101" s="71">
        <v>4696030</v>
      </c>
      <c r="D101" s="71">
        <v>23036715</v>
      </c>
      <c r="E101" s="71">
        <v>24305696</v>
      </c>
      <c r="F101" s="71">
        <v>8266071</v>
      </c>
    </row>
    <row r="102" spans="1:6" ht="15">
      <c r="A102" s="8" t="s">
        <v>161</v>
      </c>
      <c r="B102" s="5" t="s">
        <v>162</v>
      </c>
      <c r="C102" s="71">
        <v>1463607</v>
      </c>
      <c r="D102" s="71">
        <v>3518007</v>
      </c>
      <c r="E102" s="71">
        <v>3562222</v>
      </c>
      <c r="F102" s="71">
        <v>1868836</v>
      </c>
    </row>
    <row r="103" spans="1:6" ht="15">
      <c r="A103" s="8" t="s">
        <v>163</v>
      </c>
      <c r="B103" s="5" t="s">
        <v>164</v>
      </c>
      <c r="C103" s="71">
        <v>991000</v>
      </c>
      <c r="D103" s="71">
        <v>0</v>
      </c>
      <c r="E103" s="71">
        <v>0</v>
      </c>
      <c r="F103" s="71">
        <v>0</v>
      </c>
    </row>
    <row r="104" spans="1:6" ht="15">
      <c r="A104" s="8" t="s">
        <v>271</v>
      </c>
      <c r="B104" s="5" t="s">
        <v>165</v>
      </c>
      <c r="C104" s="71">
        <v>0</v>
      </c>
      <c r="D104" s="71">
        <v>0</v>
      </c>
      <c r="E104" s="71">
        <v>0</v>
      </c>
      <c r="F104" s="71">
        <v>0</v>
      </c>
    </row>
    <row r="105" spans="1:6" ht="15">
      <c r="A105" s="8" t="s">
        <v>356</v>
      </c>
      <c r="B105" s="5" t="s">
        <v>166</v>
      </c>
      <c r="C105" s="71">
        <v>9200</v>
      </c>
      <c r="D105" s="71">
        <v>0</v>
      </c>
      <c r="E105" s="71">
        <v>316950</v>
      </c>
      <c r="F105" s="71">
        <v>316950</v>
      </c>
    </row>
    <row r="106" spans="1:6" ht="15">
      <c r="A106" s="8" t="s">
        <v>272</v>
      </c>
      <c r="B106" s="5" t="s">
        <v>355</v>
      </c>
      <c r="C106" s="71">
        <v>58091</v>
      </c>
      <c r="D106" s="71">
        <v>0</v>
      </c>
      <c r="E106" s="71">
        <v>0</v>
      </c>
      <c r="F106" s="71">
        <v>0</v>
      </c>
    </row>
    <row r="107" spans="1:6" ht="15">
      <c r="A107" s="21" t="s">
        <v>290</v>
      </c>
      <c r="B107" s="22" t="s">
        <v>167</v>
      </c>
      <c r="C107" s="71">
        <f>SUM(C97:C106)</f>
        <v>7942651</v>
      </c>
      <c r="D107" s="71">
        <f>SUM(D97:D106)</f>
        <v>27619695</v>
      </c>
      <c r="E107" s="71">
        <f>SUM(E97:E106)</f>
        <v>29619361</v>
      </c>
      <c r="F107" s="71">
        <f>SUM(F97:F106)</f>
        <v>11886350</v>
      </c>
    </row>
    <row r="108" spans="1:6" ht="15">
      <c r="A108" s="8" t="s">
        <v>176</v>
      </c>
      <c r="B108" s="5" t="s">
        <v>177</v>
      </c>
      <c r="C108" s="71">
        <v>0</v>
      </c>
      <c r="D108" s="71">
        <v>0</v>
      </c>
      <c r="E108" s="71">
        <v>0</v>
      </c>
      <c r="F108" s="71">
        <v>0</v>
      </c>
    </row>
    <row r="109" spans="1:6" ht="15">
      <c r="A109" s="4" t="s">
        <v>276</v>
      </c>
      <c r="B109" s="5" t="s">
        <v>178</v>
      </c>
      <c r="C109" s="71">
        <v>0</v>
      </c>
      <c r="D109" s="71">
        <v>0</v>
      </c>
      <c r="E109" s="71">
        <v>0</v>
      </c>
      <c r="F109" s="71">
        <v>0</v>
      </c>
    </row>
    <row r="110" spans="1:6" ht="15">
      <c r="A110" s="8" t="s">
        <v>277</v>
      </c>
      <c r="B110" s="5" t="s">
        <v>347</v>
      </c>
      <c r="C110" s="71">
        <v>0</v>
      </c>
      <c r="D110" s="71">
        <v>0</v>
      </c>
      <c r="E110" s="71">
        <v>0</v>
      </c>
      <c r="F110" s="71">
        <v>0</v>
      </c>
    </row>
    <row r="111" spans="1:6" ht="15">
      <c r="A111" s="18" t="s">
        <v>292</v>
      </c>
      <c r="B111" s="22" t="s">
        <v>179</v>
      </c>
      <c r="C111" s="71">
        <f>SUM(C108:C110)</f>
        <v>0</v>
      </c>
      <c r="D111" s="71">
        <f>SUM(D108:D110)</f>
        <v>0</v>
      </c>
      <c r="E111" s="71">
        <f>SUM(E108:E110)</f>
        <v>0</v>
      </c>
      <c r="F111" s="71">
        <f>SUM(F108:F110)</f>
        <v>0</v>
      </c>
    </row>
    <row r="112" spans="1:6" ht="15.75">
      <c r="A112" s="61" t="s">
        <v>306</v>
      </c>
      <c r="B112" s="66"/>
      <c r="C112" s="85">
        <f>SUM(C111,C107,C96,C89)</f>
        <v>7942651</v>
      </c>
      <c r="D112" s="85">
        <f>SUM(D111,D107,D96,D89)</f>
        <v>27619695</v>
      </c>
      <c r="E112" s="85">
        <f>SUM(E111,E107,E96,E89)</f>
        <v>29619361</v>
      </c>
      <c r="F112" s="85">
        <f>SUM(F111,F107,F96,F89)</f>
        <v>11886350</v>
      </c>
    </row>
    <row r="113" spans="1:6" ht="15">
      <c r="A113" s="4" t="s">
        <v>137</v>
      </c>
      <c r="B113" s="5" t="s">
        <v>138</v>
      </c>
      <c r="C113" s="71">
        <v>0</v>
      </c>
      <c r="D113" s="71">
        <v>0</v>
      </c>
      <c r="E113" s="71">
        <v>0</v>
      </c>
      <c r="F113" s="71">
        <v>0</v>
      </c>
    </row>
    <row r="114" spans="1:6" ht="15">
      <c r="A114" s="4" t="s">
        <v>139</v>
      </c>
      <c r="B114" s="5" t="s">
        <v>140</v>
      </c>
      <c r="C114" s="71">
        <v>0</v>
      </c>
      <c r="D114" s="71">
        <v>0</v>
      </c>
      <c r="E114" s="71">
        <v>0</v>
      </c>
      <c r="F114" s="71">
        <v>0</v>
      </c>
    </row>
    <row r="115" spans="1:6" ht="15">
      <c r="A115" s="4" t="s">
        <v>259</v>
      </c>
      <c r="B115" s="5" t="s">
        <v>141</v>
      </c>
      <c r="C115" s="71">
        <v>0</v>
      </c>
      <c r="D115" s="71">
        <v>0</v>
      </c>
      <c r="E115" s="71">
        <v>0</v>
      </c>
      <c r="F115" s="71">
        <v>0</v>
      </c>
    </row>
    <row r="116" spans="1:6" ht="15">
      <c r="A116" s="4" t="s">
        <v>260</v>
      </c>
      <c r="B116" s="5" t="s">
        <v>142</v>
      </c>
      <c r="C116" s="71">
        <v>0</v>
      </c>
      <c r="D116" s="71">
        <v>0</v>
      </c>
      <c r="E116" s="71">
        <v>0</v>
      </c>
      <c r="F116" s="71">
        <v>0</v>
      </c>
    </row>
    <row r="117" spans="1:6" ht="15">
      <c r="A117" s="4" t="s">
        <v>261</v>
      </c>
      <c r="B117" s="5" t="s">
        <v>143</v>
      </c>
      <c r="C117" s="71">
        <v>0</v>
      </c>
      <c r="D117" s="71">
        <v>0</v>
      </c>
      <c r="E117" s="71">
        <v>0</v>
      </c>
      <c r="F117" s="71">
        <v>0</v>
      </c>
    </row>
    <row r="118" spans="1:6" ht="15">
      <c r="A118" s="18" t="s">
        <v>286</v>
      </c>
      <c r="B118" s="22" t="s">
        <v>144</v>
      </c>
      <c r="C118" s="71">
        <f>SUM(C113:C117)</f>
        <v>0</v>
      </c>
      <c r="D118" s="71">
        <f>SUM(D113:D117)</f>
        <v>0</v>
      </c>
      <c r="E118" s="71">
        <f>SUM(E113:E117)</f>
        <v>0</v>
      </c>
      <c r="F118" s="71">
        <f>SUM(F113:F117)</f>
        <v>0</v>
      </c>
    </row>
    <row r="119" spans="1:6" ht="15">
      <c r="A119" s="8" t="s">
        <v>273</v>
      </c>
      <c r="B119" s="5" t="s">
        <v>168</v>
      </c>
      <c r="C119" s="71">
        <v>0</v>
      </c>
      <c r="D119" s="71">
        <v>0</v>
      </c>
      <c r="E119" s="71">
        <v>0</v>
      </c>
      <c r="F119" s="71">
        <v>0</v>
      </c>
    </row>
    <row r="120" spans="1:6" ht="15">
      <c r="A120" s="8" t="s">
        <v>274</v>
      </c>
      <c r="B120" s="5" t="s">
        <v>169</v>
      </c>
      <c r="C120" s="71">
        <v>0</v>
      </c>
      <c r="D120" s="71">
        <v>0</v>
      </c>
      <c r="E120" s="71">
        <v>0</v>
      </c>
      <c r="F120" s="71">
        <v>0</v>
      </c>
    </row>
    <row r="121" spans="1:6" ht="15">
      <c r="A121" s="8" t="s">
        <v>170</v>
      </c>
      <c r="B121" s="5" t="s">
        <v>171</v>
      </c>
      <c r="C121" s="71">
        <v>0</v>
      </c>
      <c r="D121" s="71">
        <v>0</v>
      </c>
      <c r="E121" s="71">
        <v>0</v>
      </c>
      <c r="F121" s="71">
        <v>0</v>
      </c>
    </row>
    <row r="122" spans="1:6" ht="15">
      <c r="A122" s="8" t="s">
        <v>275</v>
      </c>
      <c r="B122" s="5" t="s">
        <v>172</v>
      </c>
      <c r="C122" s="71">
        <v>0</v>
      </c>
      <c r="D122" s="71">
        <v>0</v>
      </c>
      <c r="E122" s="71">
        <v>0</v>
      </c>
      <c r="F122" s="71">
        <v>0</v>
      </c>
    </row>
    <row r="123" spans="1:6" ht="15">
      <c r="A123" s="8" t="s">
        <v>173</v>
      </c>
      <c r="B123" s="5" t="s">
        <v>174</v>
      </c>
      <c r="C123" s="71">
        <v>0</v>
      </c>
      <c r="D123" s="71">
        <v>0</v>
      </c>
      <c r="E123" s="71">
        <v>0</v>
      </c>
      <c r="F123" s="71">
        <v>0</v>
      </c>
    </row>
    <row r="124" spans="1:6" ht="15">
      <c r="A124" s="18" t="s">
        <v>291</v>
      </c>
      <c r="B124" s="22" t="s">
        <v>175</v>
      </c>
      <c r="C124" s="71">
        <f>SUM(C119:C123)</f>
        <v>0</v>
      </c>
      <c r="D124" s="71">
        <f>SUM(D119:D123)</f>
        <v>0</v>
      </c>
      <c r="E124" s="71">
        <f>SUM(E119:E123)</f>
        <v>0</v>
      </c>
      <c r="F124" s="71">
        <f>SUM(F119:F123)</f>
        <v>0</v>
      </c>
    </row>
    <row r="125" spans="1:6" ht="15">
      <c r="A125" s="8" t="s">
        <v>180</v>
      </c>
      <c r="B125" s="5" t="s">
        <v>181</v>
      </c>
      <c r="C125" s="71">
        <v>0</v>
      </c>
      <c r="D125" s="71">
        <v>0</v>
      </c>
      <c r="E125" s="71">
        <v>0</v>
      </c>
      <c r="F125" s="71">
        <v>0</v>
      </c>
    </row>
    <row r="126" spans="1:6" ht="15">
      <c r="A126" s="4" t="s">
        <v>278</v>
      </c>
      <c r="B126" s="5" t="s">
        <v>182</v>
      </c>
      <c r="C126" s="71">
        <v>0</v>
      </c>
      <c r="D126" s="71">
        <v>0</v>
      </c>
      <c r="E126" s="71">
        <v>0</v>
      </c>
      <c r="F126" s="71">
        <v>0</v>
      </c>
    </row>
    <row r="127" spans="1:6" ht="15">
      <c r="A127" s="8" t="s">
        <v>279</v>
      </c>
      <c r="B127" s="5" t="s">
        <v>183</v>
      </c>
      <c r="C127" s="71">
        <v>0</v>
      </c>
      <c r="D127" s="71">
        <v>0</v>
      </c>
      <c r="E127" s="71">
        <v>0</v>
      </c>
      <c r="F127" s="71">
        <v>0</v>
      </c>
    </row>
    <row r="128" spans="1:6" ht="15">
      <c r="A128" s="18" t="s">
        <v>294</v>
      </c>
      <c r="B128" s="22" t="s">
        <v>184</v>
      </c>
      <c r="C128" s="71">
        <f>SUM(C125:C127)</f>
        <v>0</v>
      </c>
      <c r="D128" s="71">
        <f>SUM(D125:D127)</f>
        <v>0</v>
      </c>
      <c r="E128" s="71">
        <f>SUM(E125:E127)</f>
        <v>0</v>
      </c>
      <c r="F128" s="71">
        <f>SUM(F125:F127)</f>
        <v>0</v>
      </c>
    </row>
    <row r="129" spans="1:6" ht="15.75">
      <c r="A129" s="61" t="s">
        <v>305</v>
      </c>
      <c r="B129" s="66"/>
      <c r="C129" s="85"/>
      <c r="D129" s="85">
        <f>SUM(D128,D124,D118)</f>
        <v>0</v>
      </c>
      <c r="E129" s="85">
        <f>SUM(E128,E124,E118)</f>
        <v>0</v>
      </c>
      <c r="F129" s="85">
        <f>SUM(F128,F124,F118)</f>
        <v>0</v>
      </c>
    </row>
    <row r="130" spans="1:6" ht="15.75">
      <c r="A130" s="53" t="s">
        <v>293</v>
      </c>
      <c r="B130" s="49" t="s">
        <v>185</v>
      </c>
      <c r="C130" s="82">
        <f>SUM(C129,C112)</f>
        <v>7942651</v>
      </c>
      <c r="D130" s="82">
        <f>SUM(D129,D112)</f>
        <v>27619695</v>
      </c>
      <c r="E130" s="82">
        <f>SUM(E129,E112)</f>
        <v>29619361</v>
      </c>
      <c r="F130" s="82">
        <f>SUM(F129,F112)</f>
        <v>11886350</v>
      </c>
    </row>
    <row r="131" spans="1:6" ht="15.75">
      <c r="A131" s="56" t="s">
        <v>311</v>
      </c>
      <c r="B131" s="57"/>
      <c r="C131" s="83"/>
      <c r="D131" s="83"/>
      <c r="E131" s="83"/>
      <c r="F131" s="83"/>
    </row>
    <row r="132" spans="1:6" ht="15.75">
      <c r="A132" s="56" t="s">
        <v>312</v>
      </c>
      <c r="B132" s="57"/>
      <c r="C132" s="83"/>
      <c r="D132" s="83"/>
      <c r="E132" s="83"/>
      <c r="F132" s="83"/>
    </row>
    <row r="133" spans="1:6" ht="15">
      <c r="A133" s="10" t="s">
        <v>295</v>
      </c>
      <c r="B133" s="6" t="s">
        <v>186</v>
      </c>
      <c r="C133" s="71">
        <v>0</v>
      </c>
      <c r="D133" s="71">
        <v>0</v>
      </c>
      <c r="E133" s="71">
        <v>0</v>
      </c>
      <c r="F133" s="71">
        <v>0</v>
      </c>
    </row>
    <row r="134" spans="1:6" ht="15">
      <c r="A134" s="9" t="s">
        <v>296</v>
      </c>
      <c r="B134" s="6" t="s">
        <v>187</v>
      </c>
      <c r="C134" s="71">
        <v>0</v>
      </c>
      <c r="D134" s="71">
        <v>0</v>
      </c>
      <c r="E134" s="71">
        <v>0</v>
      </c>
      <c r="F134" s="71">
        <v>0</v>
      </c>
    </row>
    <row r="135" spans="1:6" ht="15">
      <c r="A135" s="4" t="s">
        <v>309</v>
      </c>
      <c r="B135" s="4" t="s">
        <v>188</v>
      </c>
      <c r="C135" s="71">
        <v>323691</v>
      </c>
      <c r="D135" s="71">
        <v>0</v>
      </c>
      <c r="E135" s="71">
        <v>435857</v>
      </c>
      <c r="F135" s="71">
        <v>435857</v>
      </c>
    </row>
    <row r="136" spans="1:6" ht="15">
      <c r="A136" s="4" t="s">
        <v>310</v>
      </c>
      <c r="B136" s="4" t="s">
        <v>188</v>
      </c>
      <c r="C136" s="71">
        <v>0</v>
      </c>
      <c r="D136" s="71">
        <v>0</v>
      </c>
      <c r="E136" s="71">
        <v>0</v>
      </c>
      <c r="F136" s="71">
        <v>0</v>
      </c>
    </row>
    <row r="137" spans="1:6" ht="15">
      <c r="A137" s="4" t="s">
        <v>307</v>
      </c>
      <c r="B137" s="4" t="s">
        <v>189</v>
      </c>
      <c r="C137" s="71">
        <v>0</v>
      </c>
      <c r="D137" s="71">
        <v>0</v>
      </c>
      <c r="E137" s="71">
        <v>0</v>
      </c>
      <c r="F137" s="71">
        <v>0</v>
      </c>
    </row>
    <row r="138" spans="1:6" ht="15">
      <c r="A138" s="4" t="s">
        <v>308</v>
      </c>
      <c r="B138" s="4" t="s">
        <v>189</v>
      </c>
      <c r="C138" s="71">
        <v>0</v>
      </c>
      <c r="D138" s="71">
        <v>0</v>
      </c>
      <c r="E138" s="71">
        <v>0</v>
      </c>
      <c r="F138" s="71">
        <v>0</v>
      </c>
    </row>
    <row r="139" spans="1:6" ht="15">
      <c r="A139" s="6" t="s">
        <v>297</v>
      </c>
      <c r="B139" s="6" t="s">
        <v>190</v>
      </c>
      <c r="C139" s="71">
        <f>SUM(C135:C138)</f>
        <v>323691</v>
      </c>
      <c r="D139" s="71">
        <f>SUM(D135:D138)</f>
        <v>0</v>
      </c>
      <c r="E139" s="71">
        <f>SUM(E135:E138)</f>
        <v>435857</v>
      </c>
      <c r="F139" s="71">
        <f>SUM(F135:F138)</f>
        <v>435857</v>
      </c>
    </row>
    <row r="140" spans="1:6" ht="15">
      <c r="A140" s="16" t="s">
        <v>191</v>
      </c>
      <c r="B140" s="4" t="s">
        <v>192</v>
      </c>
      <c r="C140" s="71">
        <v>0</v>
      </c>
      <c r="D140" s="71">
        <v>0</v>
      </c>
      <c r="E140" s="71">
        <v>0</v>
      </c>
      <c r="F140" s="71">
        <v>0</v>
      </c>
    </row>
    <row r="141" spans="1:6" ht="15">
      <c r="A141" s="16" t="s">
        <v>193</v>
      </c>
      <c r="B141" s="4" t="s">
        <v>194</v>
      </c>
      <c r="C141" s="71">
        <v>0</v>
      </c>
      <c r="D141" s="71">
        <v>0</v>
      </c>
      <c r="E141" s="71">
        <v>0</v>
      </c>
      <c r="F141" s="71">
        <v>0</v>
      </c>
    </row>
    <row r="142" spans="1:6" ht="15">
      <c r="A142" s="16" t="s">
        <v>195</v>
      </c>
      <c r="B142" s="4" t="s">
        <v>196</v>
      </c>
      <c r="C142" s="71">
        <v>106633725</v>
      </c>
      <c r="D142" s="71">
        <v>158067031</v>
      </c>
      <c r="E142" s="71">
        <v>162686059</v>
      </c>
      <c r="F142" s="71">
        <v>159993307</v>
      </c>
    </row>
    <row r="143" spans="1:6" ht="15">
      <c r="A143" s="16" t="s">
        <v>197</v>
      </c>
      <c r="B143" s="4" t="s">
        <v>198</v>
      </c>
      <c r="C143" s="71">
        <v>0</v>
      </c>
      <c r="D143" s="71">
        <v>0</v>
      </c>
      <c r="E143" s="71">
        <v>0</v>
      </c>
      <c r="F143" s="71">
        <v>0</v>
      </c>
    </row>
    <row r="144" spans="1:6" ht="15">
      <c r="A144" s="8" t="s">
        <v>280</v>
      </c>
      <c r="B144" s="4" t="s">
        <v>199</v>
      </c>
      <c r="C144" s="71">
        <v>0</v>
      </c>
      <c r="D144" s="71">
        <v>0</v>
      </c>
      <c r="E144" s="71">
        <v>0</v>
      </c>
      <c r="F144" s="71">
        <v>0</v>
      </c>
    </row>
    <row r="145" spans="1:6" ht="15">
      <c r="A145" s="10" t="s">
        <v>298</v>
      </c>
      <c r="B145" s="6" t="s">
        <v>200</v>
      </c>
      <c r="C145" s="71">
        <f>SUM(C139,C140,C141,C142,C143,C144)</f>
        <v>106957416</v>
      </c>
      <c r="D145" s="71">
        <f>SUM(D139:D144)</f>
        <v>158067031</v>
      </c>
      <c r="E145" s="71">
        <f>SUM(E139:E144)</f>
        <v>163121916</v>
      </c>
      <c r="F145" s="71">
        <f>SUM(F139:F144)</f>
        <v>160429164</v>
      </c>
    </row>
    <row r="146" spans="1:6" ht="15">
      <c r="A146" s="8" t="s">
        <v>201</v>
      </c>
      <c r="B146" s="4" t="s">
        <v>202</v>
      </c>
      <c r="C146" s="71">
        <v>0</v>
      </c>
      <c r="D146" s="71">
        <v>0</v>
      </c>
      <c r="E146" s="71">
        <v>0</v>
      </c>
      <c r="F146" s="71">
        <v>0</v>
      </c>
    </row>
    <row r="147" spans="1:6" ht="15">
      <c r="A147" s="8" t="s">
        <v>203</v>
      </c>
      <c r="B147" s="4" t="s">
        <v>204</v>
      </c>
      <c r="C147" s="71">
        <v>0</v>
      </c>
      <c r="D147" s="71">
        <v>0</v>
      </c>
      <c r="E147" s="71">
        <v>0</v>
      </c>
      <c r="F147" s="71">
        <v>0</v>
      </c>
    </row>
    <row r="148" spans="1:6" ht="15">
      <c r="A148" s="16" t="s">
        <v>205</v>
      </c>
      <c r="B148" s="4" t="s">
        <v>206</v>
      </c>
      <c r="C148" s="71">
        <v>0</v>
      </c>
      <c r="D148" s="71">
        <v>0</v>
      </c>
      <c r="E148" s="71">
        <v>0</v>
      </c>
      <c r="F148" s="71">
        <v>0</v>
      </c>
    </row>
    <row r="149" spans="1:6" ht="15">
      <c r="A149" s="16" t="s">
        <v>281</v>
      </c>
      <c r="B149" s="4" t="s">
        <v>207</v>
      </c>
      <c r="C149" s="71">
        <v>0</v>
      </c>
      <c r="D149" s="71">
        <v>0</v>
      </c>
      <c r="E149" s="71">
        <v>0</v>
      </c>
      <c r="F149" s="71">
        <v>0</v>
      </c>
    </row>
    <row r="150" spans="1:6" ht="15">
      <c r="A150" s="9" t="s">
        <v>299</v>
      </c>
      <c r="B150" s="6" t="s">
        <v>208</v>
      </c>
      <c r="C150" s="71">
        <f>SUM(C146:C149)</f>
        <v>0</v>
      </c>
      <c r="D150" s="71">
        <f>SUM(D146:D149)</f>
        <v>0</v>
      </c>
      <c r="E150" s="71">
        <f>SUM(E146:E149)</f>
        <v>0</v>
      </c>
      <c r="F150" s="71">
        <f>SUM(F146:F149)</f>
        <v>0</v>
      </c>
    </row>
    <row r="151" spans="1:6" ht="15">
      <c r="A151" s="10" t="s">
        <v>209</v>
      </c>
      <c r="B151" s="6" t="s">
        <v>210</v>
      </c>
      <c r="C151" s="71">
        <v>0</v>
      </c>
      <c r="D151" s="71">
        <v>0</v>
      </c>
      <c r="E151" s="71">
        <v>0</v>
      </c>
      <c r="F151" s="71">
        <v>0</v>
      </c>
    </row>
    <row r="152" spans="1:6" ht="15.75">
      <c r="A152" s="51" t="s">
        <v>300</v>
      </c>
      <c r="B152" s="52" t="s">
        <v>211</v>
      </c>
      <c r="C152" s="82">
        <f>SUM(C145+C150+C151)</f>
        <v>106957416</v>
      </c>
      <c r="D152" s="82">
        <f>SUM(D145+D150+D151)</f>
        <v>158067031</v>
      </c>
      <c r="E152" s="82">
        <f>SUM(E145+E150+E151)</f>
        <v>163121916</v>
      </c>
      <c r="F152" s="82">
        <f>SUM(F145+F150+F151)</f>
        <v>160429164</v>
      </c>
    </row>
    <row r="153" spans="1:6" ht="15.75">
      <c r="A153" s="59" t="s">
        <v>283</v>
      </c>
      <c r="B153" s="67"/>
      <c r="C153" s="84">
        <f>SUM(C130+C152)</f>
        <v>114900067</v>
      </c>
      <c r="D153" s="84">
        <f>SUM(D130+D152)</f>
        <v>185686726</v>
      </c>
      <c r="E153" s="84">
        <f>SUM(E130+E152)</f>
        <v>192741277</v>
      </c>
      <c r="F153" s="84">
        <f>SUM(F130+F152)</f>
        <v>172315514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49" r:id="rId1"/>
  <headerFooter>
    <oddHeader>&amp;RElőterjseztés 1.d függeléke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A2" sqref="A2:K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6" width="14.140625" style="0" customWidth="1"/>
    <col min="10" max="10" width="11.421875" style="0" customWidth="1"/>
    <col min="11" max="11" width="13.8515625" style="0" customWidth="1"/>
  </cols>
  <sheetData>
    <row r="1" spans="1:8" ht="15">
      <c r="A1" s="45"/>
      <c r="B1" s="43"/>
      <c r="C1" s="43"/>
      <c r="D1" s="43"/>
      <c r="E1" s="43"/>
      <c r="F1" s="43"/>
      <c r="G1" s="43"/>
      <c r="H1" s="43"/>
    </row>
    <row r="2" spans="1:11" ht="30.75" customHeight="1">
      <c r="A2" s="173" t="s">
        <v>376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23.25" customHeight="1">
      <c r="A3" s="167" t="s">
        <v>351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5" ht="15">
      <c r="A5" s="3" t="s">
        <v>20</v>
      </c>
    </row>
    <row r="6" spans="1:11" ht="48.75">
      <c r="A6" s="34" t="s">
        <v>10</v>
      </c>
      <c r="B6" s="35" t="s">
        <v>11</v>
      </c>
      <c r="C6" s="35" t="s">
        <v>12</v>
      </c>
      <c r="D6" s="35" t="s">
        <v>370</v>
      </c>
      <c r="E6" s="35" t="s">
        <v>371</v>
      </c>
      <c r="F6" s="35" t="s">
        <v>372</v>
      </c>
      <c r="G6" s="35" t="s">
        <v>348</v>
      </c>
      <c r="H6" s="35" t="s">
        <v>373</v>
      </c>
      <c r="I6" s="35" t="s">
        <v>374</v>
      </c>
      <c r="J6" s="35" t="s">
        <v>375</v>
      </c>
      <c r="K6" s="42" t="s">
        <v>13</v>
      </c>
    </row>
    <row r="7" spans="1:11" ht="15.75">
      <c r="A7" s="36"/>
      <c r="B7" s="36"/>
      <c r="C7" s="37"/>
      <c r="D7" s="37"/>
      <c r="E7" s="37"/>
      <c r="F7" s="37"/>
      <c r="G7" s="37"/>
      <c r="H7" s="37"/>
      <c r="I7" s="37"/>
      <c r="J7" s="37"/>
      <c r="K7" s="37"/>
    </row>
    <row r="8" spans="1:11" ht="15.75">
      <c r="A8" s="36"/>
      <c r="B8" s="36"/>
      <c r="C8" s="37"/>
      <c r="D8" s="37"/>
      <c r="E8" s="37"/>
      <c r="F8" s="37"/>
      <c r="G8" s="37"/>
      <c r="H8" s="37"/>
      <c r="I8" s="37"/>
      <c r="J8" s="37"/>
      <c r="K8" s="37"/>
    </row>
    <row r="9" spans="1:11" ht="15.75">
      <c r="A9" s="36" t="s">
        <v>135</v>
      </c>
      <c r="B9" s="36"/>
      <c r="C9" s="37"/>
      <c r="D9" s="37"/>
      <c r="E9" s="37"/>
      <c r="F9" s="37"/>
      <c r="G9" s="37"/>
      <c r="H9" s="37"/>
      <c r="I9" s="37"/>
      <c r="J9" s="37"/>
      <c r="K9" s="37"/>
    </row>
    <row r="10" spans="1:11" ht="15.75">
      <c r="A10" s="36"/>
      <c r="B10" s="36"/>
      <c r="C10" s="37"/>
      <c r="D10" s="37"/>
      <c r="E10" s="37"/>
      <c r="F10" s="37"/>
      <c r="G10" s="37"/>
      <c r="H10" s="37"/>
      <c r="I10" s="37"/>
      <c r="J10" s="37"/>
      <c r="K10" s="37"/>
    </row>
    <row r="11" spans="1:11" ht="15">
      <c r="A11" s="38" t="s">
        <v>14</v>
      </c>
      <c r="B11" s="38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5.75">
      <c r="A12" s="36"/>
      <c r="B12" s="36"/>
      <c r="C12" s="37"/>
      <c r="D12" s="37"/>
      <c r="E12" s="37"/>
      <c r="F12" s="37"/>
      <c r="G12" s="37"/>
      <c r="H12" s="37"/>
      <c r="I12" s="37"/>
      <c r="J12" s="37"/>
      <c r="K12" s="37"/>
    </row>
    <row r="13" spans="1:11" ht="15.75">
      <c r="A13" s="36"/>
      <c r="B13" s="36"/>
      <c r="C13" s="37"/>
      <c r="D13" s="37"/>
      <c r="E13" s="37"/>
      <c r="F13" s="37"/>
      <c r="G13" s="37"/>
      <c r="H13" s="37"/>
      <c r="I13" s="37"/>
      <c r="J13" s="37"/>
      <c r="K13" s="37"/>
    </row>
    <row r="14" spans="1:11" ht="15.75">
      <c r="A14" s="36"/>
      <c r="B14" s="36"/>
      <c r="C14" s="37"/>
      <c r="D14" s="37"/>
      <c r="E14" s="37"/>
      <c r="F14" s="37"/>
      <c r="G14" s="37"/>
      <c r="H14" s="37"/>
      <c r="I14" s="37"/>
      <c r="J14" s="37"/>
      <c r="K14" s="37"/>
    </row>
    <row r="15" spans="1:11" ht="15.75">
      <c r="A15" s="36"/>
      <c r="B15" s="36"/>
      <c r="C15" s="37"/>
      <c r="D15" s="37"/>
      <c r="E15" s="37"/>
      <c r="F15" s="37"/>
      <c r="G15" s="37"/>
      <c r="H15" s="37"/>
      <c r="I15" s="37"/>
      <c r="J15" s="37"/>
      <c r="K15" s="37"/>
    </row>
    <row r="16" spans="1:11" ht="15">
      <c r="A16" s="38" t="s">
        <v>15</v>
      </c>
      <c r="B16" s="38"/>
      <c r="C16" s="39"/>
      <c r="D16" s="39"/>
      <c r="E16" s="39"/>
      <c r="F16" s="39"/>
      <c r="G16" s="39"/>
      <c r="H16" s="39"/>
      <c r="I16" s="39"/>
      <c r="J16" s="39"/>
      <c r="K16" s="39"/>
    </row>
    <row r="17" spans="1:11" ht="15.75">
      <c r="A17" s="36"/>
      <c r="B17" s="36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5.75">
      <c r="A18" s="36"/>
      <c r="B18" s="36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15.75">
      <c r="A19" s="36"/>
      <c r="B19" s="36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15.75">
      <c r="A20" s="36"/>
      <c r="B20" s="36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15">
      <c r="A21" s="38" t="s">
        <v>16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</row>
    <row r="22" spans="1:11" ht="15.75">
      <c r="A22" s="36"/>
      <c r="B22" s="36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5.75">
      <c r="A23" s="36"/>
      <c r="B23" s="36"/>
      <c r="C23" s="37"/>
      <c r="D23" s="37"/>
      <c r="E23" s="37"/>
      <c r="F23" s="37"/>
      <c r="G23" s="37"/>
      <c r="H23" s="37"/>
      <c r="I23" s="37"/>
      <c r="J23" s="37"/>
      <c r="K23" s="37"/>
    </row>
    <row r="24" spans="1:11" ht="15.75">
      <c r="A24" s="36"/>
      <c r="B24" s="36"/>
      <c r="C24" s="37"/>
      <c r="D24" s="37"/>
      <c r="E24" s="37"/>
      <c r="F24" s="37"/>
      <c r="G24" s="37"/>
      <c r="H24" s="37"/>
      <c r="I24" s="37"/>
      <c r="J24" s="37"/>
      <c r="K24" s="37"/>
    </row>
    <row r="25" spans="1:11" ht="15.75">
      <c r="A25" s="36"/>
      <c r="B25" s="36"/>
      <c r="C25" s="37"/>
      <c r="D25" s="37"/>
      <c r="E25" s="37"/>
      <c r="F25" s="37"/>
      <c r="G25" s="37"/>
      <c r="H25" s="37"/>
      <c r="I25" s="37"/>
      <c r="J25" s="37"/>
      <c r="K25" s="37"/>
    </row>
    <row r="26" spans="1:11" ht="15">
      <c r="A26" s="38" t="s">
        <v>17</v>
      </c>
      <c r="B26" s="38"/>
      <c r="C26" s="39"/>
      <c r="D26" s="39"/>
      <c r="E26" s="39"/>
      <c r="F26" s="39"/>
      <c r="G26" s="39"/>
      <c r="H26" s="39"/>
      <c r="I26" s="39"/>
      <c r="J26" s="39"/>
      <c r="K26" s="39"/>
    </row>
    <row r="27" spans="1:11" ht="15">
      <c r="A27" s="38"/>
      <c r="B27" s="38"/>
      <c r="C27" s="39"/>
      <c r="D27" s="39"/>
      <c r="E27" s="39"/>
      <c r="F27" s="39"/>
      <c r="G27" s="39"/>
      <c r="H27" s="39"/>
      <c r="I27" s="39"/>
      <c r="J27" s="39"/>
      <c r="K27" s="39"/>
    </row>
    <row r="28" spans="1:11" ht="15">
      <c r="A28" s="38"/>
      <c r="B28" s="38"/>
      <c r="C28" s="39"/>
      <c r="D28" s="39"/>
      <c r="E28" s="39"/>
      <c r="F28" s="39"/>
      <c r="G28" s="39"/>
      <c r="H28" s="39"/>
      <c r="I28" s="39"/>
      <c r="J28" s="39"/>
      <c r="K28" s="39"/>
    </row>
    <row r="29" spans="1:11" ht="15">
      <c r="A29" s="38"/>
      <c r="B29" s="38"/>
      <c r="C29" s="39"/>
      <c r="D29" s="39"/>
      <c r="E29" s="39"/>
      <c r="F29" s="39"/>
      <c r="G29" s="39"/>
      <c r="H29" s="39"/>
      <c r="I29" s="39"/>
      <c r="J29" s="39"/>
      <c r="K29" s="39"/>
    </row>
    <row r="30" spans="1:11" ht="15">
      <c r="A30" s="38"/>
      <c r="B30" s="38"/>
      <c r="C30" s="39"/>
      <c r="D30" s="39"/>
      <c r="E30" s="39"/>
      <c r="F30" s="39"/>
      <c r="G30" s="39"/>
      <c r="H30" s="39"/>
      <c r="I30" s="39"/>
      <c r="J30" s="39"/>
      <c r="K30" s="39"/>
    </row>
    <row r="31" spans="1:11" ht="16.5">
      <c r="A31" s="40" t="s">
        <v>18</v>
      </c>
      <c r="B31" s="36"/>
      <c r="C31" s="41"/>
      <c r="D31" s="41"/>
      <c r="E31" s="41"/>
      <c r="F31" s="41"/>
      <c r="G31" s="41"/>
      <c r="H31" s="41"/>
      <c r="I31" s="41"/>
      <c r="J31" s="41"/>
      <c r="K31" s="41"/>
    </row>
  </sheetData>
  <sheetProtection/>
  <mergeCells count="2"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  <headerFooter>
    <oddHeader>&amp;RElőterjesztés 2. függeléke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1.28125" style="0" customWidth="1"/>
    <col min="3" max="3" width="15.28125" style="0" customWidth="1"/>
    <col min="4" max="4" width="13.57421875" style="0" customWidth="1"/>
    <col min="5" max="5" width="15.00390625" style="0" customWidth="1"/>
  </cols>
  <sheetData>
    <row r="1" spans="1:6" ht="15">
      <c r="A1" s="45"/>
      <c r="B1" s="43"/>
      <c r="C1" s="43"/>
      <c r="D1" s="43"/>
      <c r="E1" s="43"/>
      <c r="F1" s="43"/>
    </row>
    <row r="2" spans="1:5" ht="27" customHeight="1">
      <c r="A2" s="173" t="s">
        <v>376</v>
      </c>
      <c r="B2" s="174"/>
      <c r="C2" s="174"/>
      <c r="D2" s="174"/>
      <c r="E2" s="174"/>
    </row>
    <row r="3" spans="1:5" ht="22.5" customHeight="1">
      <c r="A3" s="167" t="s">
        <v>352</v>
      </c>
      <c r="B3" s="168"/>
      <c r="C3" s="168"/>
      <c r="D3" s="168"/>
      <c r="E3" s="168"/>
    </row>
    <row r="4" ht="18">
      <c r="A4" s="27"/>
    </row>
    <row r="5" ht="15">
      <c r="A5" s="3" t="s">
        <v>21</v>
      </c>
    </row>
    <row r="6" spans="1:5" ht="31.5" customHeight="1">
      <c r="A6" s="28" t="s">
        <v>29</v>
      </c>
      <c r="B6" s="29" t="s">
        <v>30</v>
      </c>
      <c r="C6" s="25" t="s">
        <v>27</v>
      </c>
      <c r="D6" s="25" t="s">
        <v>8</v>
      </c>
      <c r="E6" s="25" t="s">
        <v>28</v>
      </c>
    </row>
    <row r="7" spans="1:5" ht="15" customHeight="1">
      <c r="A7" s="30"/>
      <c r="B7" s="19"/>
      <c r="C7" s="19"/>
      <c r="D7" s="19"/>
      <c r="E7" s="19"/>
    </row>
    <row r="8" spans="1:5" ht="15" customHeight="1">
      <c r="A8" s="30"/>
      <c r="B8" s="19"/>
      <c r="C8" s="19"/>
      <c r="D8" s="19"/>
      <c r="E8" s="19"/>
    </row>
    <row r="9" spans="1:5" ht="15" customHeight="1">
      <c r="A9" s="30"/>
      <c r="B9" s="19"/>
      <c r="C9" s="19"/>
      <c r="D9" s="19"/>
      <c r="E9" s="19"/>
    </row>
    <row r="10" spans="1:5" ht="15" customHeight="1">
      <c r="A10" s="19"/>
      <c r="B10" s="19"/>
      <c r="C10" s="19"/>
      <c r="D10" s="19"/>
      <c r="E10" s="19"/>
    </row>
    <row r="11" spans="1:5" ht="31.5" customHeight="1">
      <c r="A11" s="31" t="s">
        <v>1</v>
      </c>
      <c r="B11" s="22" t="s">
        <v>160</v>
      </c>
      <c r="C11" s="19"/>
      <c r="D11" s="19"/>
      <c r="E11" s="19"/>
    </row>
    <row r="12" spans="1:5" ht="15" customHeight="1">
      <c r="A12" s="31"/>
      <c r="B12" s="19"/>
      <c r="C12" s="19"/>
      <c r="D12" s="19"/>
      <c r="E12" s="19"/>
    </row>
    <row r="13" spans="1:5" ht="15" customHeight="1">
      <c r="A13" s="31"/>
      <c r="B13" s="19"/>
      <c r="C13" s="19"/>
      <c r="D13" s="19"/>
      <c r="E13" s="19"/>
    </row>
    <row r="14" spans="1:5" ht="15" customHeight="1">
      <c r="A14" s="32"/>
      <c r="B14" s="19"/>
      <c r="C14" s="19"/>
      <c r="D14" s="19"/>
      <c r="E14" s="19"/>
    </row>
    <row r="15" spans="1:5" ht="15" customHeight="1">
      <c r="A15" s="32"/>
      <c r="B15" s="19"/>
      <c r="C15" s="19"/>
      <c r="D15" s="19"/>
      <c r="E15" s="19"/>
    </row>
    <row r="16" spans="1:5" ht="32.25" customHeight="1">
      <c r="A16" s="31" t="s">
        <v>2</v>
      </c>
      <c r="B16" s="18" t="s">
        <v>182</v>
      </c>
      <c r="C16" s="19"/>
      <c r="D16" s="19"/>
      <c r="E16" s="19"/>
    </row>
    <row r="17" spans="1:5" ht="15" customHeight="1">
      <c r="A17" s="26" t="s">
        <v>301</v>
      </c>
      <c r="B17" s="26" t="s">
        <v>148</v>
      </c>
      <c r="C17" s="19"/>
      <c r="D17" s="19"/>
      <c r="E17" s="19"/>
    </row>
    <row r="18" spans="1:5" ht="15" customHeight="1">
      <c r="A18" s="68" t="s">
        <v>25</v>
      </c>
      <c r="B18" s="26"/>
      <c r="C18" s="19"/>
      <c r="D18" s="19"/>
      <c r="E18" s="19"/>
    </row>
    <row r="19" spans="1:5" ht="15" customHeight="1">
      <c r="A19" s="68" t="s">
        <v>26</v>
      </c>
      <c r="B19" s="26"/>
      <c r="C19" s="19"/>
      <c r="D19" s="19"/>
      <c r="E19" s="19"/>
    </row>
    <row r="20" spans="1:5" ht="15" customHeight="1">
      <c r="A20" s="26" t="s">
        <v>302</v>
      </c>
      <c r="B20" s="26" t="s">
        <v>148</v>
      </c>
      <c r="C20" s="19"/>
      <c r="D20" s="19"/>
      <c r="E20" s="19"/>
    </row>
    <row r="21" spans="1:5" ht="15" customHeight="1">
      <c r="A21" s="68" t="s">
        <v>25</v>
      </c>
      <c r="B21" s="26"/>
      <c r="C21" s="19"/>
      <c r="D21" s="19"/>
      <c r="E21" s="19"/>
    </row>
    <row r="22" spans="1:5" ht="15" customHeight="1">
      <c r="A22" s="68" t="s">
        <v>26</v>
      </c>
      <c r="B22" s="26"/>
      <c r="C22" s="19"/>
      <c r="D22" s="19"/>
      <c r="E22" s="19"/>
    </row>
    <row r="23" spans="1:5" ht="15" customHeight="1">
      <c r="A23" s="26" t="s">
        <v>303</v>
      </c>
      <c r="B23" s="26" t="s">
        <v>148</v>
      </c>
      <c r="C23" s="19"/>
      <c r="D23" s="19"/>
      <c r="E23" s="19"/>
    </row>
    <row r="24" spans="1:5" ht="15" customHeight="1">
      <c r="A24" s="68" t="s">
        <v>25</v>
      </c>
      <c r="B24" s="26"/>
      <c r="C24" s="19"/>
      <c r="D24" s="19"/>
      <c r="E24" s="19"/>
    </row>
    <row r="25" spans="1:5" ht="15" customHeight="1">
      <c r="A25" s="68" t="s">
        <v>26</v>
      </c>
      <c r="B25" s="26"/>
      <c r="C25" s="19"/>
      <c r="D25" s="19"/>
      <c r="E25" s="19"/>
    </row>
    <row r="26" spans="1:5" ht="15" customHeight="1">
      <c r="A26" s="26" t="s">
        <v>304</v>
      </c>
      <c r="B26" s="26" t="s">
        <v>148</v>
      </c>
      <c r="C26" s="19"/>
      <c r="D26" s="19"/>
      <c r="E26" s="19"/>
    </row>
    <row r="27" spans="1:5" ht="15" customHeight="1">
      <c r="A27" s="68" t="s">
        <v>25</v>
      </c>
      <c r="B27" s="26"/>
      <c r="C27" s="19"/>
      <c r="D27" s="19"/>
      <c r="E27" s="19"/>
    </row>
    <row r="28" spans="1:5" ht="15" customHeight="1">
      <c r="A28" s="68" t="s">
        <v>26</v>
      </c>
      <c r="B28" s="26"/>
      <c r="C28" s="19"/>
      <c r="D28" s="19"/>
      <c r="E28" s="19"/>
    </row>
    <row r="29" spans="1:5" ht="15" customHeight="1">
      <c r="A29" s="26" t="s">
        <v>266</v>
      </c>
      <c r="B29" s="33" t="s">
        <v>150</v>
      </c>
      <c r="C29" s="19"/>
      <c r="D29" s="19"/>
      <c r="E29" s="19"/>
    </row>
    <row r="30" spans="1:5" ht="15" customHeight="1">
      <c r="A30" s="68" t="s">
        <v>25</v>
      </c>
      <c r="B30" s="33"/>
      <c r="C30" s="19"/>
      <c r="D30" s="19"/>
      <c r="E30" s="19"/>
    </row>
    <row r="31" spans="1:5" ht="15" customHeight="1">
      <c r="A31" s="68" t="s">
        <v>26</v>
      </c>
      <c r="B31" s="33"/>
      <c r="C31" s="19"/>
      <c r="D31" s="19"/>
      <c r="E31" s="19"/>
    </row>
    <row r="32" spans="1:5" ht="15" customHeight="1">
      <c r="A32" s="26" t="s">
        <v>265</v>
      </c>
      <c r="B32" s="33" t="s">
        <v>149</v>
      </c>
      <c r="C32" s="19"/>
      <c r="D32" s="19"/>
      <c r="E32" s="19"/>
    </row>
    <row r="33" spans="1:5" ht="15" customHeight="1">
      <c r="A33" s="68" t="s">
        <v>25</v>
      </c>
      <c r="B33" s="33"/>
      <c r="C33" s="19"/>
      <c r="D33" s="19"/>
      <c r="E33" s="19"/>
    </row>
    <row r="34" spans="1:5" ht="15" customHeight="1">
      <c r="A34" s="68" t="s">
        <v>26</v>
      </c>
      <c r="B34" s="19"/>
      <c r="C34" s="19"/>
      <c r="D34" s="19"/>
      <c r="E34" s="19"/>
    </row>
    <row r="35" spans="1:5" ht="38.25" customHeight="1">
      <c r="A35" s="31" t="s">
        <v>3</v>
      </c>
      <c r="B35" s="20" t="s">
        <v>6</v>
      </c>
      <c r="C35" s="19"/>
      <c r="D35" s="19"/>
      <c r="E35" s="19"/>
    </row>
    <row r="36" spans="1:5" ht="15" customHeight="1">
      <c r="A36" s="31"/>
      <c r="B36" s="19" t="s">
        <v>156</v>
      </c>
      <c r="C36" s="19"/>
      <c r="D36" s="19"/>
      <c r="E36" s="19"/>
    </row>
    <row r="37" spans="1:5" ht="15" customHeight="1">
      <c r="A37" s="31"/>
      <c r="B37" s="19" t="s">
        <v>175</v>
      </c>
      <c r="C37" s="19"/>
      <c r="D37" s="19"/>
      <c r="E37" s="19"/>
    </row>
    <row r="38" spans="1:5" ht="15" customHeight="1">
      <c r="A38" s="32"/>
      <c r="B38" s="19"/>
      <c r="C38" s="19"/>
      <c r="D38" s="19"/>
      <c r="E38" s="19"/>
    </row>
    <row r="39" spans="1:5" ht="15" customHeight="1">
      <c r="A39" s="32"/>
      <c r="B39" s="19"/>
      <c r="C39" s="19"/>
      <c r="D39" s="19"/>
      <c r="E39" s="19"/>
    </row>
    <row r="40" spans="1:5" ht="36.75" customHeight="1">
      <c r="A40" s="31" t="s">
        <v>4</v>
      </c>
      <c r="B40" s="20" t="s">
        <v>7</v>
      </c>
      <c r="C40" s="19"/>
      <c r="D40" s="19"/>
      <c r="E40" s="19"/>
    </row>
    <row r="41" spans="1:5" ht="15" customHeight="1">
      <c r="A41" s="31"/>
      <c r="B41" s="19"/>
      <c r="C41" s="19"/>
      <c r="D41" s="19"/>
      <c r="E41" s="19"/>
    </row>
    <row r="42" spans="1:5" ht="15" customHeight="1">
      <c r="A42" s="31"/>
      <c r="B42" s="19"/>
      <c r="C42" s="19"/>
      <c r="D42" s="19"/>
      <c r="E42" s="19"/>
    </row>
    <row r="43" spans="1:5" ht="15" customHeight="1">
      <c r="A43" s="32"/>
      <c r="B43" s="19"/>
      <c r="C43" s="19"/>
      <c r="D43" s="19"/>
      <c r="E43" s="19"/>
    </row>
    <row r="44" spans="1:5" ht="15" customHeight="1">
      <c r="A44" s="32"/>
      <c r="B44" s="19"/>
      <c r="C44" s="19"/>
      <c r="D44" s="19"/>
      <c r="E44" s="19"/>
    </row>
    <row r="45" spans="1:5" ht="28.5" customHeight="1">
      <c r="A45" s="31" t="s">
        <v>5</v>
      </c>
      <c r="B45" s="20"/>
      <c r="C45" s="19"/>
      <c r="D45" s="19"/>
      <c r="E45" s="19"/>
    </row>
    <row r="46" ht="15" customHeight="1"/>
    <row r="47" ht="15" customHeight="1"/>
    <row r="48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6" r:id="rId1"/>
  <headerFooter>
    <oddHeader>&amp;RElőterjesztés 3. függeléke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101.28125" style="0" customWidth="1"/>
    <col min="3" max="3" width="16.7109375" style="0" customWidth="1"/>
    <col min="4" max="4" width="16.8515625" style="0" customWidth="1"/>
    <col min="5" max="7" width="16.28125" style="0" customWidth="1"/>
    <col min="8" max="8" width="18.140625" style="0" customWidth="1"/>
    <col min="9" max="9" width="17.57421875" style="0" customWidth="1"/>
  </cols>
  <sheetData>
    <row r="1" spans="1:6" ht="15">
      <c r="A1" s="45"/>
      <c r="B1" s="43"/>
      <c r="C1" s="43"/>
      <c r="D1" s="43"/>
      <c r="E1" s="43"/>
      <c r="F1" s="43"/>
    </row>
    <row r="2" spans="1:9" ht="26.25" customHeight="1">
      <c r="A2" s="164" t="s">
        <v>376</v>
      </c>
      <c r="B2" s="165"/>
      <c r="C2" s="165"/>
      <c r="D2" s="165"/>
      <c r="E2" s="165"/>
      <c r="F2" s="177"/>
      <c r="G2" s="177"/>
      <c r="H2" s="177"/>
      <c r="I2" s="177"/>
    </row>
    <row r="3" spans="1:9" ht="30" customHeight="1">
      <c r="A3" s="175" t="s">
        <v>353</v>
      </c>
      <c r="B3" s="176"/>
      <c r="C3" s="176"/>
      <c r="D3" s="176"/>
      <c r="E3" s="176"/>
      <c r="F3" s="176"/>
      <c r="G3" s="176"/>
      <c r="H3" s="176"/>
      <c r="I3" s="176"/>
    </row>
    <row r="5" ht="15">
      <c r="A5" s="3" t="s">
        <v>0</v>
      </c>
    </row>
    <row r="6" spans="1:9" ht="30">
      <c r="A6" s="1" t="s">
        <v>29</v>
      </c>
      <c r="B6" s="2" t="s">
        <v>30</v>
      </c>
      <c r="C6" s="141" t="s">
        <v>377</v>
      </c>
      <c r="D6" s="141" t="s">
        <v>349</v>
      </c>
      <c r="E6" s="141" t="s">
        <v>378</v>
      </c>
      <c r="F6" s="141" t="s">
        <v>379</v>
      </c>
      <c r="G6" s="141" t="s">
        <v>357</v>
      </c>
      <c r="H6" s="141" t="s">
        <v>369</v>
      </c>
      <c r="I6" s="141" t="s">
        <v>381</v>
      </c>
    </row>
    <row r="7" spans="1:9" ht="15">
      <c r="A7" s="23" t="s">
        <v>252</v>
      </c>
      <c r="B7" s="24" t="s">
        <v>33</v>
      </c>
      <c r="C7" s="102">
        <v>197147046</v>
      </c>
      <c r="D7" s="102">
        <v>248628766</v>
      </c>
      <c r="E7" s="102">
        <v>258549256</v>
      </c>
      <c r="F7" s="102">
        <v>245965267</v>
      </c>
      <c r="G7" s="102">
        <v>313972752</v>
      </c>
      <c r="H7" s="102">
        <v>313972752</v>
      </c>
      <c r="I7" s="102">
        <v>313972752</v>
      </c>
    </row>
    <row r="8" spans="1:9" ht="15">
      <c r="A8" s="18" t="s">
        <v>232</v>
      </c>
      <c r="B8" s="24" t="s">
        <v>34</v>
      </c>
      <c r="C8" s="102">
        <v>39255593</v>
      </c>
      <c r="D8" s="102">
        <v>49277987</v>
      </c>
      <c r="E8" s="102">
        <v>50648612</v>
      </c>
      <c r="F8" s="102">
        <v>46902013</v>
      </c>
      <c r="G8" s="102">
        <v>57862884</v>
      </c>
      <c r="H8" s="102">
        <v>57862884</v>
      </c>
      <c r="I8" s="102">
        <v>57862884</v>
      </c>
    </row>
    <row r="9" spans="1:9" ht="15">
      <c r="A9" s="18" t="s">
        <v>218</v>
      </c>
      <c r="B9" s="24" t="s">
        <v>40</v>
      </c>
      <c r="C9" s="102">
        <v>227276762</v>
      </c>
      <c r="D9" s="102">
        <v>180895683</v>
      </c>
      <c r="E9" s="102">
        <v>223832279</v>
      </c>
      <c r="F9" s="102">
        <v>175007376</v>
      </c>
      <c r="G9" s="102">
        <v>201864277</v>
      </c>
      <c r="H9" s="102">
        <v>201864277</v>
      </c>
      <c r="I9" s="102">
        <v>201864277</v>
      </c>
    </row>
    <row r="10" spans="1:9" ht="15">
      <c r="A10" s="21" t="s">
        <v>220</v>
      </c>
      <c r="B10" s="24" t="s">
        <v>50</v>
      </c>
      <c r="C10" s="102">
        <v>7625890</v>
      </c>
      <c r="D10" s="102">
        <v>9420000</v>
      </c>
      <c r="E10" s="102">
        <v>9480000</v>
      </c>
      <c r="F10" s="102">
        <v>8803444</v>
      </c>
      <c r="G10" s="102">
        <v>9480000</v>
      </c>
      <c r="H10" s="102">
        <v>9480000</v>
      </c>
      <c r="I10" s="102">
        <v>9480000</v>
      </c>
    </row>
    <row r="11" spans="1:9" ht="15">
      <c r="A11" s="21" t="s">
        <v>223</v>
      </c>
      <c r="B11" s="24" t="s">
        <v>66</v>
      </c>
      <c r="C11" s="102">
        <v>33645958</v>
      </c>
      <c r="D11" s="102">
        <v>644915761</v>
      </c>
      <c r="E11" s="102">
        <v>581416463</v>
      </c>
      <c r="F11" s="102">
        <v>38779963</v>
      </c>
      <c r="G11" s="102">
        <v>390033507</v>
      </c>
      <c r="H11" s="102">
        <v>390033507</v>
      </c>
      <c r="I11" s="102">
        <v>390033507</v>
      </c>
    </row>
    <row r="12" spans="1:9" ht="15.75">
      <c r="A12" s="46" t="s">
        <v>306</v>
      </c>
      <c r="B12" s="47"/>
      <c r="C12" s="103">
        <f aca="true" t="shared" si="0" ref="C12:I12">SUM(C7:C11)</f>
        <v>504951249</v>
      </c>
      <c r="D12" s="103">
        <f t="shared" si="0"/>
        <v>1133138197</v>
      </c>
      <c r="E12" s="103">
        <f t="shared" si="0"/>
        <v>1123926610</v>
      </c>
      <c r="F12" s="103">
        <f>SUM(F7:F11)</f>
        <v>515458063</v>
      </c>
      <c r="G12" s="103">
        <f t="shared" si="0"/>
        <v>973213420</v>
      </c>
      <c r="H12" s="103">
        <f t="shared" si="0"/>
        <v>973213420</v>
      </c>
      <c r="I12" s="103">
        <f t="shared" si="0"/>
        <v>973213420</v>
      </c>
    </row>
    <row r="13" spans="1:9" ht="15">
      <c r="A13" s="22" t="s">
        <v>224</v>
      </c>
      <c r="B13" s="24" t="s">
        <v>80</v>
      </c>
      <c r="C13" s="102">
        <v>308575096</v>
      </c>
      <c r="D13" s="102">
        <v>152480294</v>
      </c>
      <c r="E13" s="102">
        <v>325284027</v>
      </c>
      <c r="F13" s="102">
        <v>230068759</v>
      </c>
      <c r="G13" s="102">
        <v>184400081</v>
      </c>
      <c r="H13" s="102">
        <v>184400081</v>
      </c>
      <c r="I13" s="102">
        <v>184400081</v>
      </c>
    </row>
    <row r="14" spans="1:9" ht="15">
      <c r="A14" s="21" t="s">
        <v>225</v>
      </c>
      <c r="B14" s="24" t="s">
        <v>89</v>
      </c>
      <c r="C14" s="102">
        <v>115055254</v>
      </c>
      <c r="D14" s="102">
        <v>418915476</v>
      </c>
      <c r="E14" s="102">
        <v>418915476</v>
      </c>
      <c r="F14" s="102">
        <v>183871945</v>
      </c>
      <c r="G14" s="102">
        <v>305310837</v>
      </c>
      <c r="H14" s="102">
        <v>305310837</v>
      </c>
      <c r="I14" s="102">
        <v>305310837</v>
      </c>
    </row>
    <row r="15" spans="1:9" ht="15">
      <c r="A15" s="21" t="s">
        <v>226</v>
      </c>
      <c r="B15" s="24" t="s">
        <v>100</v>
      </c>
      <c r="C15" s="102">
        <v>0</v>
      </c>
      <c r="D15" s="102">
        <v>0</v>
      </c>
      <c r="E15" s="102">
        <v>2963331</v>
      </c>
      <c r="F15" s="102">
        <v>2963331</v>
      </c>
      <c r="G15" s="102">
        <v>0</v>
      </c>
      <c r="H15" s="102">
        <v>0</v>
      </c>
      <c r="I15" s="102">
        <v>0</v>
      </c>
    </row>
    <row r="16" spans="1:9" ht="15.75">
      <c r="A16" s="46" t="s">
        <v>305</v>
      </c>
      <c r="B16" s="47"/>
      <c r="C16" s="103">
        <f aca="true" t="shared" si="1" ref="C16:I16">SUM(C13:C15)</f>
        <v>423630350</v>
      </c>
      <c r="D16" s="103">
        <f t="shared" si="1"/>
        <v>571395770</v>
      </c>
      <c r="E16" s="103">
        <f t="shared" si="1"/>
        <v>747162834</v>
      </c>
      <c r="F16" s="103">
        <f t="shared" si="1"/>
        <v>416904035</v>
      </c>
      <c r="G16" s="103">
        <f t="shared" si="1"/>
        <v>489710918</v>
      </c>
      <c r="H16" s="103">
        <f t="shared" si="1"/>
        <v>489710918</v>
      </c>
      <c r="I16" s="103">
        <f t="shared" si="1"/>
        <v>489710918</v>
      </c>
    </row>
    <row r="17" spans="1:9" ht="15.75">
      <c r="A17" s="49" t="s">
        <v>254</v>
      </c>
      <c r="B17" s="50" t="s">
        <v>101</v>
      </c>
      <c r="C17" s="104">
        <f>SUM(C16,C12)</f>
        <v>928581599</v>
      </c>
      <c r="D17" s="104">
        <f aca="true" t="shared" si="2" ref="D17:I17">SUM(D16,D12)</f>
        <v>1704533967</v>
      </c>
      <c r="E17" s="104">
        <f t="shared" si="2"/>
        <v>1871089444</v>
      </c>
      <c r="F17" s="104">
        <f t="shared" si="2"/>
        <v>932362098</v>
      </c>
      <c r="G17" s="104">
        <f t="shared" si="2"/>
        <v>1462924338</v>
      </c>
      <c r="H17" s="104">
        <f t="shared" si="2"/>
        <v>1462924338</v>
      </c>
      <c r="I17" s="104">
        <f t="shared" si="2"/>
        <v>1462924338</v>
      </c>
    </row>
    <row r="18" spans="1:9" ht="15">
      <c r="A18" s="10" t="s">
        <v>227</v>
      </c>
      <c r="B18" s="6" t="s">
        <v>102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</row>
    <row r="19" spans="1:9" ht="15">
      <c r="A19" s="9" t="s">
        <v>228</v>
      </c>
      <c r="B19" s="6" t="s">
        <v>103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</row>
    <row r="20" spans="1:9" ht="15">
      <c r="A20" s="16" t="s">
        <v>104</v>
      </c>
      <c r="B20" s="4" t="s">
        <v>105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</row>
    <row r="21" spans="1:9" ht="15">
      <c r="A21" s="16" t="s">
        <v>106</v>
      </c>
      <c r="B21" s="4" t="s">
        <v>107</v>
      </c>
      <c r="C21" s="81">
        <v>3944480</v>
      </c>
      <c r="D21" s="81">
        <v>2171002</v>
      </c>
      <c r="E21" s="81">
        <v>2171002</v>
      </c>
      <c r="F21" s="81">
        <v>2171002</v>
      </c>
      <c r="G21" s="81">
        <v>4692788</v>
      </c>
      <c r="H21" s="81">
        <v>4692788</v>
      </c>
      <c r="I21" s="81">
        <v>4692788</v>
      </c>
    </row>
    <row r="22" spans="1:9" ht="15">
      <c r="A22" s="9" t="s">
        <v>108</v>
      </c>
      <c r="B22" s="6" t="s">
        <v>109</v>
      </c>
      <c r="C22" s="81">
        <v>216918709</v>
      </c>
      <c r="D22" s="81">
        <v>280568420</v>
      </c>
      <c r="E22" s="81">
        <v>291203884</v>
      </c>
      <c r="F22" s="81">
        <v>288511132</v>
      </c>
      <c r="G22" s="81">
        <v>350595414</v>
      </c>
      <c r="H22" s="81">
        <v>350595414</v>
      </c>
      <c r="I22" s="81">
        <v>350595414</v>
      </c>
    </row>
    <row r="23" spans="1:9" ht="15">
      <c r="A23" s="16" t="s">
        <v>110</v>
      </c>
      <c r="B23" s="4" t="s">
        <v>111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</row>
    <row r="24" spans="1:9" ht="15">
      <c r="A24" s="16" t="s">
        <v>112</v>
      </c>
      <c r="B24" s="4" t="s">
        <v>113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</row>
    <row r="25" spans="1:9" ht="15">
      <c r="A25" s="16" t="s">
        <v>114</v>
      </c>
      <c r="B25" s="4" t="s">
        <v>115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</row>
    <row r="26" spans="1:9" ht="15">
      <c r="A26" s="17" t="s">
        <v>229</v>
      </c>
      <c r="B26" s="18" t="s">
        <v>116</v>
      </c>
      <c r="C26" s="92">
        <f>SUM(C18:C25)</f>
        <v>220863189</v>
      </c>
      <c r="D26" s="92">
        <f aca="true" t="shared" si="3" ref="D26:I26">SUM(D18:D25)</f>
        <v>282739422</v>
      </c>
      <c r="E26" s="92">
        <f t="shared" si="3"/>
        <v>293374886</v>
      </c>
      <c r="F26" s="92">
        <f t="shared" si="3"/>
        <v>290682134</v>
      </c>
      <c r="G26" s="92">
        <f t="shared" si="3"/>
        <v>355288202</v>
      </c>
      <c r="H26" s="92">
        <f t="shared" si="3"/>
        <v>355288202</v>
      </c>
      <c r="I26" s="92">
        <f t="shared" si="3"/>
        <v>355288202</v>
      </c>
    </row>
    <row r="27" spans="1:9" ht="15">
      <c r="A27" s="17" t="s">
        <v>231</v>
      </c>
      <c r="B27" s="18" t="s">
        <v>123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</row>
    <row r="28" spans="1:9" ht="15">
      <c r="A28" s="8" t="s">
        <v>124</v>
      </c>
      <c r="B28" s="4" t="s">
        <v>125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</row>
    <row r="29" spans="1:9" ht="15.75">
      <c r="A29" s="51" t="s">
        <v>255</v>
      </c>
      <c r="B29" s="52" t="s">
        <v>126</v>
      </c>
      <c r="C29" s="93">
        <f>SUM(C26,C27,C28)</f>
        <v>220863189</v>
      </c>
      <c r="D29" s="93">
        <f aca="true" t="shared" si="4" ref="D29:I29">SUM(D26,D27,D28)</f>
        <v>282739422</v>
      </c>
      <c r="E29" s="93">
        <f t="shared" si="4"/>
        <v>293374886</v>
      </c>
      <c r="F29" s="93">
        <f t="shared" si="4"/>
        <v>290682134</v>
      </c>
      <c r="G29" s="93">
        <f t="shared" si="4"/>
        <v>355288202</v>
      </c>
      <c r="H29" s="93">
        <f t="shared" si="4"/>
        <v>355288202</v>
      </c>
      <c r="I29" s="93">
        <f t="shared" si="4"/>
        <v>355288202</v>
      </c>
    </row>
    <row r="30" spans="1:9" ht="15.75">
      <c r="A30" s="54" t="s">
        <v>282</v>
      </c>
      <c r="B30" s="55"/>
      <c r="C30" s="105">
        <f aca="true" t="shared" si="5" ref="C30:I30">SUM(C17+C29)</f>
        <v>1149444788</v>
      </c>
      <c r="D30" s="105">
        <f t="shared" si="5"/>
        <v>1987273389</v>
      </c>
      <c r="E30" s="105">
        <f t="shared" si="5"/>
        <v>2164464330</v>
      </c>
      <c r="F30" s="105">
        <f t="shared" si="5"/>
        <v>1223044232</v>
      </c>
      <c r="G30" s="105">
        <f t="shared" si="5"/>
        <v>1818212540</v>
      </c>
      <c r="H30" s="105">
        <f t="shared" si="5"/>
        <v>1818212540</v>
      </c>
      <c r="I30" s="105">
        <f t="shared" si="5"/>
        <v>1818212540</v>
      </c>
    </row>
    <row r="31" spans="1:9" ht="30">
      <c r="A31" s="1" t="s">
        <v>29</v>
      </c>
      <c r="B31" s="2" t="s">
        <v>9</v>
      </c>
      <c r="C31" s="141" t="s">
        <v>377</v>
      </c>
      <c r="D31" s="141" t="s">
        <v>349</v>
      </c>
      <c r="E31" s="141" t="s">
        <v>378</v>
      </c>
      <c r="F31" s="141" t="s">
        <v>379</v>
      </c>
      <c r="G31" s="141" t="s">
        <v>357</v>
      </c>
      <c r="H31" s="141" t="s">
        <v>369</v>
      </c>
      <c r="I31" s="141" t="s">
        <v>381</v>
      </c>
    </row>
    <row r="32" spans="1:9" ht="15">
      <c r="A32" s="18" t="s">
        <v>285</v>
      </c>
      <c r="B32" s="22" t="s">
        <v>136</v>
      </c>
      <c r="C32" s="78">
        <v>164465536</v>
      </c>
      <c r="D32" s="78">
        <v>118247849</v>
      </c>
      <c r="E32" s="78">
        <v>149384253</v>
      </c>
      <c r="F32" s="78">
        <v>149384253</v>
      </c>
      <c r="G32" s="78">
        <v>163023377</v>
      </c>
      <c r="H32" s="78">
        <v>163023377</v>
      </c>
      <c r="I32" s="78">
        <v>163023377</v>
      </c>
    </row>
    <row r="33" spans="1:9" ht="15">
      <c r="A33" s="18" t="s">
        <v>289</v>
      </c>
      <c r="B33" s="22" t="s">
        <v>153</v>
      </c>
      <c r="C33" s="78">
        <v>345059251</v>
      </c>
      <c r="D33" s="78">
        <v>550640000</v>
      </c>
      <c r="E33" s="78">
        <v>769238240</v>
      </c>
      <c r="F33" s="78">
        <v>750560343</v>
      </c>
      <c r="G33" s="78">
        <v>592140000</v>
      </c>
      <c r="H33" s="78">
        <v>592140000</v>
      </c>
      <c r="I33" s="78">
        <v>592140000</v>
      </c>
    </row>
    <row r="34" spans="1:9" ht="15">
      <c r="A34" s="21" t="s">
        <v>290</v>
      </c>
      <c r="B34" s="22" t="s">
        <v>167</v>
      </c>
      <c r="C34" s="78">
        <v>52386223</v>
      </c>
      <c r="D34" s="78">
        <v>62893795</v>
      </c>
      <c r="E34" s="78">
        <v>78935804</v>
      </c>
      <c r="F34" s="78">
        <v>47705828</v>
      </c>
      <c r="G34" s="78">
        <v>59420215</v>
      </c>
      <c r="H34" s="78">
        <v>59420215</v>
      </c>
      <c r="I34" s="78">
        <v>59420215</v>
      </c>
    </row>
    <row r="35" spans="1:9" ht="15">
      <c r="A35" s="18" t="s">
        <v>292</v>
      </c>
      <c r="B35" s="22" t="s">
        <v>179</v>
      </c>
      <c r="C35" s="78">
        <v>30129591</v>
      </c>
      <c r="D35" s="78">
        <v>3682000</v>
      </c>
      <c r="E35" s="78">
        <v>31369400</v>
      </c>
      <c r="F35" s="78">
        <v>28263161</v>
      </c>
      <c r="G35" s="78">
        <v>416700</v>
      </c>
      <c r="H35" s="78">
        <v>416700</v>
      </c>
      <c r="I35" s="78">
        <v>416700</v>
      </c>
    </row>
    <row r="36" spans="1:9" ht="15.75">
      <c r="A36" s="46" t="s">
        <v>306</v>
      </c>
      <c r="B36" s="48"/>
      <c r="C36" s="79">
        <f aca="true" t="shared" si="6" ref="C36:I36">SUM(C32:C35)</f>
        <v>592040601</v>
      </c>
      <c r="D36" s="79">
        <f t="shared" si="6"/>
        <v>735463644</v>
      </c>
      <c r="E36" s="79">
        <f t="shared" si="6"/>
        <v>1028927697</v>
      </c>
      <c r="F36" s="79">
        <f t="shared" si="6"/>
        <v>975913585</v>
      </c>
      <c r="G36" s="79">
        <f t="shared" si="6"/>
        <v>815000292</v>
      </c>
      <c r="H36" s="79">
        <f t="shared" si="6"/>
        <v>815000292</v>
      </c>
      <c r="I36" s="79">
        <f t="shared" si="6"/>
        <v>815000292</v>
      </c>
    </row>
    <row r="37" spans="1:9" ht="15">
      <c r="A37" s="18" t="s">
        <v>286</v>
      </c>
      <c r="B37" s="22" t="s">
        <v>144</v>
      </c>
      <c r="C37" s="78">
        <v>254871793</v>
      </c>
      <c r="D37" s="78">
        <v>415000000</v>
      </c>
      <c r="E37" s="78">
        <v>461471575</v>
      </c>
      <c r="F37" s="78">
        <v>114075175</v>
      </c>
      <c r="G37" s="78">
        <v>114300000</v>
      </c>
      <c r="H37" s="78">
        <v>114300000</v>
      </c>
      <c r="I37" s="78">
        <v>114300000</v>
      </c>
    </row>
    <row r="38" spans="1:9" ht="15">
      <c r="A38" s="18" t="s">
        <v>291</v>
      </c>
      <c r="B38" s="22" t="s">
        <v>175</v>
      </c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</row>
    <row r="39" spans="1:9" ht="15">
      <c r="A39" s="18" t="s">
        <v>294</v>
      </c>
      <c r="B39" s="22" t="s">
        <v>184</v>
      </c>
      <c r="C39" s="78">
        <v>0</v>
      </c>
      <c r="D39" s="78">
        <v>0</v>
      </c>
      <c r="E39" s="78">
        <v>15000000</v>
      </c>
      <c r="F39" s="78">
        <v>15000000</v>
      </c>
      <c r="G39" s="78">
        <v>0</v>
      </c>
      <c r="H39" s="78">
        <v>0</v>
      </c>
      <c r="I39" s="78">
        <v>0</v>
      </c>
    </row>
    <row r="40" spans="1:9" ht="15.75">
      <c r="A40" s="46" t="s">
        <v>305</v>
      </c>
      <c r="B40" s="48"/>
      <c r="C40" s="79">
        <f aca="true" t="shared" si="7" ref="C40:I40">SUM(C37:C39)</f>
        <v>254871793</v>
      </c>
      <c r="D40" s="79">
        <f t="shared" si="7"/>
        <v>415000000</v>
      </c>
      <c r="E40" s="79">
        <f t="shared" si="7"/>
        <v>476471575</v>
      </c>
      <c r="F40" s="79">
        <f t="shared" si="7"/>
        <v>129075175</v>
      </c>
      <c r="G40" s="79">
        <f t="shared" si="7"/>
        <v>114300000</v>
      </c>
      <c r="H40" s="79">
        <f t="shared" si="7"/>
        <v>114300000</v>
      </c>
      <c r="I40" s="79">
        <f t="shared" si="7"/>
        <v>114300000</v>
      </c>
    </row>
    <row r="41" spans="1:9" ht="15.75">
      <c r="A41" s="53" t="s">
        <v>293</v>
      </c>
      <c r="B41" s="49" t="s">
        <v>185</v>
      </c>
      <c r="C41" s="99">
        <f aca="true" t="shared" si="8" ref="C41:I41">SUM(C40,C36)</f>
        <v>846912394</v>
      </c>
      <c r="D41" s="99">
        <f t="shared" si="8"/>
        <v>1150463644</v>
      </c>
      <c r="E41" s="99">
        <f t="shared" si="8"/>
        <v>1505399272</v>
      </c>
      <c r="F41" s="99">
        <f t="shared" si="8"/>
        <v>1104988760</v>
      </c>
      <c r="G41" s="99">
        <f t="shared" si="8"/>
        <v>929300292</v>
      </c>
      <c r="H41" s="99">
        <f t="shared" si="8"/>
        <v>929300292</v>
      </c>
      <c r="I41" s="99">
        <f t="shared" si="8"/>
        <v>929300292</v>
      </c>
    </row>
    <row r="42" spans="1:9" ht="15.75">
      <c r="A42" s="59" t="s">
        <v>311</v>
      </c>
      <c r="B42" s="60"/>
      <c r="C42" s="77"/>
      <c r="D42" s="77"/>
      <c r="E42" s="77"/>
      <c r="F42" s="77"/>
      <c r="G42" s="77"/>
      <c r="H42" s="77"/>
      <c r="I42" s="77"/>
    </row>
    <row r="43" spans="1:9" ht="15.75">
      <c r="A43" s="59" t="s">
        <v>312</v>
      </c>
      <c r="B43" s="60"/>
      <c r="C43" s="77"/>
      <c r="D43" s="77"/>
      <c r="E43" s="77"/>
      <c r="F43" s="77"/>
      <c r="G43" s="77"/>
      <c r="H43" s="77"/>
      <c r="I43" s="77"/>
    </row>
    <row r="44" spans="1:9" ht="15">
      <c r="A44" s="10" t="s">
        <v>295</v>
      </c>
      <c r="B44" s="6" t="s">
        <v>186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</row>
    <row r="45" spans="1:9" ht="15">
      <c r="A45" s="9" t="s">
        <v>296</v>
      </c>
      <c r="B45" s="6" t="s">
        <v>187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</row>
    <row r="46" spans="1:9" ht="15">
      <c r="A46" s="4" t="s">
        <v>309</v>
      </c>
      <c r="B46" s="4" t="s">
        <v>188</v>
      </c>
      <c r="C46" s="78">
        <v>446611069</v>
      </c>
      <c r="D46" s="78">
        <v>556241325</v>
      </c>
      <c r="E46" s="78">
        <v>363168386</v>
      </c>
      <c r="F46" s="78">
        <v>363168386</v>
      </c>
      <c r="G46" s="78">
        <v>538316834</v>
      </c>
      <c r="H46" s="78">
        <v>538316834</v>
      </c>
      <c r="I46" s="78">
        <v>538316834</v>
      </c>
    </row>
    <row r="47" spans="1:9" ht="15">
      <c r="A47" s="4" t="s">
        <v>310</v>
      </c>
      <c r="B47" s="4" t="s">
        <v>188</v>
      </c>
      <c r="C47" s="78">
        <v>0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</row>
    <row r="48" spans="1:9" ht="15">
      <c r="A48" s="4" t="s">
        <v>307</v>
      </c>
      <c r="B48" s="4" t="s">
        <v>189</v>
      </c>
      <c r="C48" s="78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</row>
    <row r="49" spans="1:9" ht="15">
      <c r="A49" s="4" t="s">
        <v>308</v>
      </c>
      <c r="B49" s="4" t="s">
        <v>189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</row>
    <row r="50" spans="1:9" ht="15">
      <c r="A50" s="6" t="s">
        <v>297</v>
      </c>
      <c r="B50" s="6" t="s">
        <v>190</v>
      </c>
      <c r="C50" s="78">
        <f aca="true" t="shared" si="9" ref="C50:I50">SUM(C46:C49)</f>
        <v>446611069</v>
      </c>
      <c r="D50" s="78">
        <f t="shared" si="9"/>
        <v>556241325</v>
      </c>
      <c r="E50" s="78">
        <f t="shared" si="9"/>
        <v>363168386</v>
      </c>
      <c r="F50" s="78">
        <f t="shared" si="9"/>
        <v>363168386</v>
      </c>
      <c r="G50" s="78">
        <f t="shared" si="9"/>
        <v>538316834</v>
      </c>
      <c r="H50" s="78">
        <f t="shared" si="9"/>
        <v>538316834</v>
      </c>
      <c r="I50" s="78">
        <f t="shared" si="9"/>
        <v>538316834</v>
      </c>
    </row>
    <row r="51" spans="1:9" ht="15">
      <c r="A51" s="10" t="s">
        <v>298</v>
      </c>
      <c r="B51" s="6" t="s">
        <v>200</v>
      </c>
      <c r="C51" s="78">
        <v>665700780</v>
      </c>
      <c r="D51" s="78">
        <v>836809745</v>
      </c>
      <c r="E51" s="78">
        <v>659065058</v>
      </c>
      <c r="F51" s="78">
        <v>656372306</v>
      </c>
      <c r="G51" s="78">
        <v>888912248</v>
      </c>
      <c r="H51" s="78">
        <v>888912248</v>
      </c>
      <c r="I51" s="78">
        <v>888912248</v>
      </c>
    </row>
    <row r="52" spans="1:9" ht="15">
      <c r="A52" s="9" t="s">
        <v>299</v>
      </c>
      <c r="B52" s="6" t="s">
        <v>208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</row>
    <row r="53" spans="1:9" ht="15">
      <c r="A53" s="10" t="s">
        <v>209</v>
      </c>
      <c r="B53" s="6" t="s">
        <v>210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</row>
    <row r="54" spans="1:9" ht="15.75">
      <c r="A54" s="51" t="s">
        <v>300</v>
      </c>
      <c r="B54" s="52" t="s">
        <v>211</v>
      </c>
      <c r="C54" s="99">
        <f>SUM(C51,C52,C53)</f>
        <v>665700780</v>
      </c>
      <c r="D54" s="99">
        <f aca="true" t="shared" si="10" ref="D54:I54">SUM(D51,D52,D53)</f>
        <v>836809745</v>
      </c>
      <c r="E54" s="99">
        <f t="shared" si="10"/>
        <v>659065058</v>
      </c>
      <c r="F54" s="99">
        <f t="shared" si="10"/>
        <v>656372306</v>
      </c>
      <c r="G54" s="99">
        <f t="shared" si="10"/>
        <v>888912248</v>
      </c>
      <c r="H54" s="99">
        <f t="shared" si="10"/>
        <v>888912248</v>
      </c>
      <c r="I54" s="99">
        <f t="shared" si="10"/>
        <v>888912248</v>
      </c>
    </row>
    <row r="55" spans="1:9" ht="15.75">
      <c r="A55" s="54" t="s">
        <v>283</v>
      </c>
      <c r="B55" s="55"/>
      <c r="C55" s="106">
        <f aca="true" t="shared" si="11" ref="C55:I55">SUM(C41+C54)</f>
        <v>1512613174</v>
      </c>
      <c r="D55" s="106">
        <f t="shared" si="11"/>
        <v>1987273389</v>
      </c>
      <c r="E55" s="106">
        <f t="shared" si="11"/>
        <v>2164464330</v>
      </c>
      <c r="F55" s="106">
        <f t="shared" si="11"/>
        <v>1761361066</v>
      </c>
      <c r="G55" s="106">
        <f t="shared" si="11"/>
        <v>1818212540</v>
      </c>
      <c r="H55" s="106">
        <f t="shared" si="11"/>
        <v>1818212540</v>
      </c>
      <c r="I55" s="106">
        <f t="shared" si="11"/>
        <v>1818212540</v>
      </c>
    </row>
  </sheetData>
  <sheetProtection/>
  <mergeCells count="2">
    <mergeCell ref="A3:I3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6" r:id="rId1"/>
  <headerFooter>
    <oddHeader>&amp;RElőterjesztés 4. függeléke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selection activeCell="A2" sqref="A2:I2"/>
    </sheetView>
  </sheetViews>
  <sheetFormatPr defaultColWidth="9.140625" defaultRowHeight="15"/>
  <cols>
    <col min="1" max="1" width="4.28125" style="144" customWidth="1"/>
    <col min="2" max="2" width="40.140625" style="144" bestFit="1" customWidth="1"/>
    <col min="3" max="3" width="1.28515625" style="144" customWidth="1"/>
    <col min="4" max="4" width="0.9921875" style="144" hidden="1" customWidth="1"/>
    <col min="5" max="5" width="0.2890625" style="144" hidden="1" customWidth="1"/>
    <col min="6" max="6" width="9.140625" style="144" hidden="1" customWidth="1"/>
    <col min="7" max="7" width="9.140625" style="144" customWidth="1"/>
    <col min="8" max="8" width="10.57421875" style="144" customWidth="1"/>
    <col min="9" max="16384" width="9.140625" style="144" customWidth="1"/>
  </cols>
  <sheetData>
    <row r="1" spans="1:9" ht="15.75">
      <c r="A1" s="178"/>
      <c r="B1" s="178"/>
      <c r="C1" s="178"/>
      <c r="D1" s="178"/>
      <c r="E1" s="178"/>
      <c r="F1" s="178"/>
      <c r="G1" s="178"/>
      <c r="H1" s="178"/>
      <c r="I1" s="178"/>
    </row>
    <row r="2" spans="1:9" ht="15.75">
      <c r="A2" s="179"/>
      <c r="B2" s="179"/>
      <c r="C2" s="179"/>
      <c r="D2" s="179"/>
      <c r="E2" s="179"/>
      <c r="F2" s="179"/>
      <c r="G2" s="179"/>
      <c r="H2" s="179"/>
      <c r="I2" s="179"/>
    </row>
    <row r="3" spans="1:9" ht="15.75">
      <c r="A3" s="180" t="s">
        <v>376</v>
      </c>
      <c r="B3" s="180"/>
      <c r="C3" s="180"/>
      <c r="D3" s="180"/>
      <c r="E3" s="180"/>
      <c r="F3" s="180"/>
      <c r="G3" s="180"/>
      <c r="H3" s="180"/>
      <c r="I3" s="180"/>
    </row>
    <row r="6" spans="2:9" ht="12.75">
      <c r="B6" s="181" t="s">
        <v>367</v>
      </c>
      <c r="C6" s="181"/>
      <c r="D6" s="181"/>
      <c r="E6" s="181"/>
      <c r="F6" s="181"/>
      <c r="G6" s="181"/>
      <c r="H6" s="181"/>
      <c r="I6" s="181"/>
    </row>
    <row r="8" spans="2:9" ht="14.25" customHeight="1" thickBot="1">
      <c r="B8" s="162" t="s">
        <v>345</v>
      </c>
      <c r="I8" s="145"/>
    </row>
    <row r="9" spans="2:9" ht="14.25" thickBot="1" thickTop="1">
      <c r="B9" s="146" t="s">
        <v>382</v>
      </c>
      <c r="C9" s="147"/>
      <c r="D9" s="147"/>
      <c r="E9" s="147"/>
      <c r="F9" s="147"/>
      <c r="G9" s="147"/>
      <c r="H9" s="147"/>
      <c r="I9" s="148"/>
    </row>
    <row r="10" spans="2:9" ht="13.5" thickTop="1">
      <c r="B10" s="149"/>
      <c r="C10" s="150"/>
      <c r="D10" s="150"/>
      <c r="E10" s="150"/>
      <c r="F10" s="150"/>
      <c r="G10" s="150"/>
      <c r="H10" s="150"/>
      <c r="I10" s="151"/>
    </row>
    <row r="11" spans="2:9" ht="12.75">
      <c r="B11" s="149" t="s">
        <v>358</v>
      </c>
      <c r="C11" s="150"/>
      <c r="D11" s="150"/>
      <c r="E11" s="150"/>
      <c r="F11" s="150"/>
      <c r="G11" s="150"/>
      <c r="H11" s="152">
        <v>555193553</v>
      </c>
      <c r="I11" s="151"/>
    </row>
    <row r="12" spans="2:9" ht="13.5" thickBot="1">
      <c r="B12" s="149" t="s">
        <v>359</v>
      </c>
      <c r="C12" s="150"/>
      <c r="D12" s="150"/>
      <c r="E12" s="150"/>
      <c r="F12" s="150"/>
      <c r="G12" s="150"/>
      <c r="H12" s="152">
        <v>0</v>
      </c>
      <c r="I12" s="151"/>
    </row>
    <row r="13" spans="2:9" ht="13.5" thickTop="1">
      <c r="B13" s="153" t="s">
        <v>13</v>
      </c>
      <c r="C13" s="150"/>
      <c r="D13" s="150"/>
      <c r="E13" s="150"/>
      <c r="F13" s="150"/>
      <c r="G13" s="154"/>
      <c r="H13" s="155">
        <f>H11+H12</f>
        <v>555193553</v>
      </c>
      <c r="I13" s="156"/>
    </row>
    <row r="14" spans="2:9" ht="13.5" thickBot="1">
      <c r="B14" s="149"/>
      <c r="C14" s="150"/>
      <c r="D14" s="150"/>
      <c r="E14" s="150"/>
      <c r="F14" s="150"/>
      <c r="G14" s="150"/>
      <c r="H14" s="152"/>
      <c r="I14" s="151"/>
    </row>
    <row r="15" spans="2:9" ht="14.25" thickBot="1" thickTop="1">
      <c r="B15" s="146" t="s">
        <v>360</v>
      </c>
      <c r="C15" s="147"/>
      <c r="D15" s="147"/>
      <c r="E15" s="147"/>
      <c r="F15" s="147"/>
      <c r="G15" s="147"/>
      <c r="H15" s="157"/>
      <c r="I15" s="148"/>
    </row>
    <row r="16" spans="2:9" ht="13.5" thickTop="1">
      <c r="B16" s="149"/>
      <c r="C16" s="150"/>
      <c r="D16" s="150"/>
      <c r="E16" s="150"/>
      <c r="F16" s="150"/>
      <c r="G16" s="150"/>
      <c r="H16" s="152"/>
      <c r="I16" s="151"/>
    </row>
    <row r="17" spans="2:9" ht="12.75">
      <c r="B17" s="149" t="s">
        <v>361</v>
      </c>
      <c r="C17" s="150"/>
      <c r="D17" s="150"/>
      <c r="E17" s="150"/>
      <c r="F17" s="150"/>
      <c r="G17" s="150"/>
      <c r="H17" s="152">
        <v>1450577685</v>
      </c>
      <c r="I17" s="151"/>
    </row>
    <row r="18" spans="2:11" ht="12.75">
      <c r="B18" s="149" t="s">
        <v>362</v>
      </c>
      <c r="C18" s="150"/>
      <c r="D18" s="150"/>
      <c r="E18" s="150"/>
      <c r="F18" s="150"/>
      <c r="G18" s="150"/>
      <c r="H18" s="152">
        <v>916934631</v>
      </c>
      <c r="I18" s="151"/>
      <c r="K18" s="158"/>
    </row>
    <row r="19" spans="2:9" ht="12.75">
      <c r="B19" s="149" t="s">
        <v>363</v>
      </c>
      <c r="C19" s="150"/>
      <c r="D19" s="150"/>
      <c r="E19" s="150"/>
      <c r="F19" s="150"/>
      <c r="G19" s="150"/>
      <c r="H19" s="152">
        <v>361684757</v>
      </c>
      <c r="I19" s="151"/>
    </row>
    <row r="20" spans="2:9" ht="12.75">
      <c r="B20" s="149" t="s">
        <v>364</v>
      </c>
      <c r="C20" s="150"/>
      <c r="D20" s="150"/>
      <c r="E20" s="150"/>
      <c r="F20" s="150"/>
      <c r="G20" s="150"/>
      <c r="H20" s="152"/>
      <c r="I20" s="151"/>
    </row>
    <row r="21" spans="2:12" ht="13.5" thickBot="1">
      <c r="B21" s="149" t="s">
        <v>365</v>
      </c>
      <c r="C21" s="150"/>
      <c r="D21" s="150"/>
      <c r="E21" s="150"/>
      <c r="F21" s="150"/>
      <c r="G21" s="150"/>
      <c r="H21" s="152"/>
      <c r="I21" s="151"/>
      <c r="L21" s="158"/>
    </row>
    <row r="22" spans="2:9" ht="13.5" thickTop="1">
      <c r="B22" s="153" t="s">
        <v>13</v>
      </c>
      <c r="C22" s="150"/>
      <c r="D22" s="150"/>
      <c r="E22" s="150"/>
      <c r="F22" s="150"/>
      <c r="G22" s="154"/>
      <c r="H22" s="155">
        <f>H17-H18-H19-H20-H21</f>
        <v>171958297</v>
      </c>
      <c r="I22" s="156"/>
    </row>
    <row r="23" spans="2:9" ht="13.5" thickBot="1">
      <c r="B23" s="149"/>
      <c r="C23" s="150"/>
      <c r="D23" s="150"/>
      <c r="E23" s="150"/>
      <c r="F23" s="150"/>
      <c r="G23" s="150"/>
      <c r="H23" s="152"/>
      <c r="I23" s="151"/>
    </row>
    <row r="24" spans="2:9" ht="14.25" thickBot="1" thickTop="1">
      <c r="B24" s="146" t="s">
        <v>383</v>
      </c>
      <c r="C24" s="147"/>
      <c r="D24" s="147"/>
      <c r="E24" s="147"/>
      <c r="F24" s="147"/>
      <c r="G24" s="147"/>
      <c r="H24" s="157"/>
      <c r="I24" s="148"/>
    </row>
    <row r="25" spans="2:9" ht="13.5" thickTop="1">
      <c r="B25" s="149"/>
      <c r="C25" s="150"/>
      <c r="D25" s="150"/>
      <c r="E25" s="150"/>
      <c r="F25" s="150"/>
      <c r="G25" s="150"/>
      <c r="H25" s="152"/>
      <c r="I25" s="151"/>
    </row>
    <row r="26" spans="2:9" ht="12.75">
      <c r="B26" s="149" t="s">
        <v>358</v>
      </c>
      <c r="C26" s="150"/>
      <c r="D26" s="150"/>
      <c r="E26" s="150"/>
      <c r="F26" s="150"/>
      <c r="G26" s="150"/>
      <c r="H26" s="152">
        <v>628866110</v>
      </c>
      <c r="I26" s="151"/>
    </row>
    <row r="27" spans="2:9" ht="13.5" thickBot="1">
      <c r="B27" s="149" t="s">
        <v>366</v>
      </c>
      <c r="C27" s="150"/>
      <c r="D27" s="150"/>
      <c r="E27" s="150"/>
      <c r="F27" s="150"/>
      <c r="G27" s="150"/>
      <c r="H27" s="152">
        <v>0</v>
      </c>
      <c r="I27" s="151"/>
    </row>
    <row r="28" spans="2:9" ht="14.25" thickBot="1" thickTop="1">
      <c r="B28" s="159" t="s">
        <v>13</v>
      </c>
      <c r="C28" s="160"/>
      <c r="D28" s="160"/>
      <c r="E28" s="160"/>
      <c r="F28" s="160"/>
      <c r="G28" s="147"/>
      <c r="H28" s="161">
        <f>H26+H27</f>
        <v>628866110</v>
      </c>
      <c r="I28" s="148"/>
    </row>
    <row r="29" ht="13.5" thickTop="1"/>
    <row r="31" ht="13.5" thickBot="1">
      <c r="B31" s="162" t="s">
        <v>368</v>
      </c>
    </row>
    <row r="32" spans="2:9" ht="14.25" thickBot="1" thickTop="1">
      <c r="B32" s="146" t="s">
        <v>382</v>
      </c>
      <c r="C32" s="147"/>
      <c r="D32" s="147"/>
      <c r="E32" s="147"/>
      <c r="F32" s="147"/>
      <c r="G32" s="147"/>
      <c r="H32" s="147"/>
      <c r="I32" s="148"/>
    </row>
    <row r="33" spans="2:9" ht="13.5" thickTop="1">
      <c r="B33" s="149"/>
      <c r="C33" s="150"/>
      <c r="D33" s="150"/>
      <c r="E33" s="150"/>
      <c r="F33" s="150"/>
      <c r="G33" s="150"/>
      <c r="H33" s="150"/>
      <c r="I33" s="151"/>
    </row>
    <row r="34" spans="2:9" ht="12.75">
      <c r="B34" s="149" t="s">
        <v>358</v>
      </c>
      <c r="C34" s="150"/>
      <c r="D34" s="150"/>
      <c r="E34" s="150"/>
      <c r="F34" s="150"/>
      <c r="G34" s="150"/>
      <c r="H34" s="152">
        <v>435857</v>
      </c>
      <c r="I34" s="151"/>
    </row>
    <row r="35" spans="2:9" ht="13.5" thickBot="1">
      <c r="B35" s="149" t="s">
        <v>359</v>
      </c>
      <c r="C35" s="150"/>
      <c r="D35" s="150"/>
      <c r="E35" s="150"/>
      <c r="F35" s="150"/>
      <c r="G35" s="150"/>
      <c r="H35" s="152">
        <v>0</v>
      </c>
      <c r="I35" s="151"/>
    </row>
    <row r="36" spans="2:9" ht="13.5" thickTop="1">
      <c r="B36" s="153" t="s">
        <v>13</v>
      </c>
      <c r="C36" s="150"/>
      <c r="D36" s="150"/>
      <c r="E36" s="150"/>
      <c r="F36" s="150"/>
      <c r="G36" s="154"/>
      <c r="H36" s="155">
        <f>H34+H35</f>
        <v>435857</v>
      </c>
      <c r="I36" s="156"/>
    </row>
    <row r="37" spans="2:9" ht="13.5" thickBot="1">
      <c r="B37" s="149"/>
      <c r="C37" s="150"/>
      <c r="D37" s="150"/>
      <c r="E37" s="150"/>
      <c r="F37" s="150"/>
      <c r="G37" s="150"/>
      <c r="H37" s="152"/>
      <c r="I37" s="151"/>
    </row>
    <row r="38" spans="2:9" ht="14.25" thickBot="1" thickTop="1">
      <c r="B38" s="146" t="s">
        <v>360</v>
      </c>
      <c r="C38" s="147"/>
      <c r="D38" s="147"/>
      <c r="E38" s="147"/>
      <c r="F38" s="147"/>
      <c r="G38" s="147"/>
      <c r="H38" s="157"/>
      <c r="I38" s="148"/>
    </row>
    <row r="39" spans="2:9" ht="13.5" thickTop="1">
      <c r="B39" s="149"/>
      <c r="C39" s="150"/>
      <c r="D39" s="150"/>
      <c r="E39" s="150"/>
      <c r="F39" s="150"/>
      <c r="G39" s="150"/>
      <c r="H39" s="152"/>
      <c r="I39" s="151"/>
    </row>
    <row r="40" spans="2:9" ht="12.75">
      <c r="B40" s="149" t="s">
        <v>361</v>
      </c>
      <c r="C40" s="150"/>
      <c r="D40" s="150"/>
      <c r="E40" s="150"/>
      <c r="F40" s="150"/>
      <c r="G40" s="150"/>
      <c r="H40" s="152">
        <v>172315514</v>
      </c>
      <c r="I40" s="151"/>
    </row>
    <row r="41" spans="2:11" ht="12.75">
      <c r="B41" s="149" t="s">
        <v>362</v>
      </c>
      <c r="C41" s="150"/>
      <c r="D41" s="150"/>
      <c r="E41" s="150"/>
      <c r="F41" s="150"/>
      <c r="G41" s="150"/>
      <c r="H41" s="152">
        <v>171412427</v>
      </c>
      <c r="I41" s="151"/>
      <c r="K41" s="158"/>
    </row>
    <row r="42" spans="2:9" ht="12.75">
      <c r="B42" s="149" t="s">
        <v>363</v>
      </c>
      <c r="C42" s="150"/>
      <c r="D42" s="150"/>
      <c r="E42" s="150"/>
      <c r="F42" s="150"/>
      <c r="G42" s="150"/>
      <c r="H42" s="152">
        <v>435857</v>
      </c>
      <c r="I42" s="151"/>
    </row>
    <row r="43" spans="2:9" ht="12.75">
      <c r="B43" s="149" t="s">
        <v>364</v>
      </c>
      <c r="C43" s="150"/>
      <c r="D43" s="150"/>
      <c r="E43" s="150"/>
      <c r="F43" s="150"/>
      <c r="G43" s="150"/>
      <c r="H43" s="152"/>
      <c r="I43" s="151"/>
    </row>
    <row r="44" spans="2:12" ht="13.5" thickBot="1">
      <c r="B44" s="149" t="s">
        <v>365</v>
      </c>
      <c r="C44" s="150"/>
      <c r="D44" s="150"/>
      <c r="E44" s="150"/>
      <c r="F44" s="150"/>
      <c r="G44" s="150"/>
      <c r="H44" s="152"/>
      <c r="I44" s="151"/>
      <c r="L44" s="158"/>
    </row>
    <row r="45" spans="2:9" ht="13.5" thickTop="1">
      <c r="B45" s="153" t="s">
        <v>13</v>
      </c>
      <c r="C45" s="150"/>
      <c r="D45" s="150"/>
      <c r="E45" s="150"/>
      <c r="F45" s="150"/>
      <c r="G45" s="154"/>
      <c r="H45" s="155">
        <f>H40-H41-H42-H43-H44</f>
        <v>467230</v>
      </c>
      <c r="I45" s="156"/>
    </row>
    <row r="46" spans="2:9" ht="13.5" thickBot="1">
      <c r="B46" s="149"/>
      <c r="C46" s="150"/>
      <c r="D46" s="150"/>
      <c r="E46" s="150"/>
      <c r="F46" s="150"/>
      <c r="G46" s="150"/>
      <c r="H46" s="152"/>
      <c r="I46" s="151"/>
    </row>
    <row r="47" spans="2:9" ht="14.25" thickBot="1" thickTop="1">
      <c r="B47" s="146" t="s">
        <v>383</v>
      </c>
      <c r="C47" s="147"/>
      <c r="D47" s="147"/>
      <c r="E47" s="147"/>
      <c r="F47" s="147"/>
      <c r="G47" s="147"/>
      <c r="H47" s="157"/>
      <c r="I47" s="148"/>
    </row>
    <row r="48" spans="2:9" ht="13.5" thickTop="1">
      <c r="B48" s="149"/>
      <c r="C48" s="150"/>
      <c r="D48" s="150"/>
      <c r="E48" s="150"/>
      <c r="F48" s="150"/>
      <c r="G48" s="150"/>
      <c r="H48" s="152"/>
      <c r="I48" s="151"/>
    </row>
    <row r="49" spans="2:9" ht="12.75">
      <c r="B49" s="149" t="s">
        <v>358</v>
      </c>
      <c r="C49" s="150"/>
      <c r="D49" s="150"/>
      <c r="E49" s="150"/>
      <c r="F49" s="150"/>
      <c r="G49" s="150"/>
      <c r="H49" s="152">
        <v>903087</v>
      </c>
      <c r="I49" s="151"/>
    </row>
    <row r="50" spans="2:9" ht="13.5" thickBot="1">
      <c r="B50" s="149" t="s">
        <v>366</v>
      </c>
      <c r="C50" s="150"/>
      <c r="D50" s="150"/>
      <c r="E50" s="150"/>
      <c r="F50" s="150"/>
      <c r="G50" s="150"/>
      <c r="H50" s="152">
        <v>0</v>
      </c>
      <c r="I50" s="151"/>
    </row>
    <row r="51" spans="2:9" ht="14.25" thickBot="1" thickTop="1">
      <c r="B51" s="159" t="s">
        <v>13</v>
      </c>
      <c r="C51" s="160"/>
      <c r="D51" s="160"/>
      <c r="E51" s="160"/>
      <c r="F51" s="160"/>
      <c r="G51" s="147"/>
      <c r="H51" s="161">
        <f>H49+H50</f>
        <v>903087</v>
      </c>
      <c r="I51" s="148"/>
    </row>
    <row r="52" ht="13.5" thickTop="1"/>
    <row r="54" ht="13.5" thickBot="1">
      <c r="B54" s="162" t="s">
        <v>315</v>
      </c>
    </row>
    <row r="55" spans="2:9" ht="14.25" thickBot="1" thickTop="1">
      <c r="B55" s="146" t="s">
        <v>382</v>
      </c>
      <c r="C55" s="147"/>
      <c r="D55" s="147"/>
      <c r="E55" s="147"/>
      <c r="F55" s="147"/>
      <c r="G55" s="147"/>
      <c r="H55" s="147"/>
      <c r="I55" s="148"/>
    </row>
    <row r="56" spans="2:9" ht="13.5" thickTop="1">
      <c r="B56" s="149"/>
      <c r="C56" s="150"/>
      <c r="D56" s="150"/>
      <c r="E56" s="150"/>
      <c r="F56" s="150"/>
      <c r="G56" s="150"/>
      <c r="H56" s="150"/>
      <c r="I56" s="151"/>
    </row>
    <row r="57" spans="2:9" ht="12.75">
      <c r="B57" s="149" t="s">
        <v>358</v>
      </c>
      <c r="C57" s="150"/>
      <c r="D57" s="150"/>
      <c r="E57" s="150"/>
      <c r="F57" s="150"/>
      <c r="G57" s="150"/>
      <c r="H57" s="152">
        <v>1025742</v>
      </c>
      <c r="I57" s="151"/>
    </row>
    <row r="58" spans="2:9" ht="13.5" thickBot="1">
      <c r="B58" s="149" t="s">
        <v>359</v>
      </c>
      <c r="C58" s="150"/>
      <c r="D58" s="150"/>
      <c r="E58" s="150"/>
      <c r="F58" s="150"/>
      <c r="G58" s="150"/>
      <c r="H58" s="152">
        <v>22275</v>
      </c>
      <c r="I58" s="151"/>
    </row>
    <row r="59" spans="2:9" ht="13.5" thickTop="1">
      <c r="B59" s="153" t="s">
        <v>13</v>
      </c>
      <c r="C59" s="150"/>
      <c r="D59" s="150"/>
      <c r="E59" s="150"/>
      <c r="F59" s="150"/>
      <c r="G59" s="154"/>
      <c r="H59" s="155">
        <f>H57+H58</f>
        <v>1048017</v>
      </c>
      <c r="I59" s="156"/>
    </row>
    <row r="60" spans="2:9" ht="13.5" thickBot="1">
      <c r="B60" s="149"/>
      <c r="C60" s="150"/>
      <c r="D60" s="150"/>
      <c r="E60" s="150"/>
      <c r="F60" s="150"/>
      <c r="G60" s="150"/>
      <c r="H60" s="152"/>
      <c r="I60" s="151"/>
    </row>
    <row r="61" spans="2:9" ht="14.25" thickBot="1" thickTop="1">
      <c r="B61" s="146" t="s">
        <v>360</v>
      </c>
      <c r="C61" s="147"/>
      <c r="D61" s="147"/>
      <c r="E61" s="147"/>
      <c r="F61" s="147"/>
      <c r="G61" s="147"/>
      <c r="H61" s="157"/>
      <c r="I61" s="148"/>
    </row>
    <row r="62" spans="2:9" ht="13.5" thickTop="1">
      <c r="B62" s="149"/>
      <c r="C62" s="150"/>
      <c r="D62" s="150"/>
      <c r="E62" s="150"/>
      <c r="F62" s="150"/>
      <c r="G62" s="150"/>
      <c r="H62" s="152"/>
      <c r="I62" s="151"/>
    </row>
    <row r="63" spans="2:9" ht="12.75">
      <c r="B63" s="149" t="s">
        <v>361</v>
      </c>
      <c r="C63" s="150"/>
      <c r="D63" s="150"/>
      <c r="E63" s="150"/>
      <c r="F63" s="150"/>
      <c r="G63" s="150"/>
      <c r="H63" s="152">
        <v>138467867</v>
      </c>
      <c r="I63" s="151"/>
    </row>
    <row r="64" spans="2:11" ht="12.75">
      <c r="B64" s="149" t="s">
        <v>362</v>
      </c>
      <c r="C64" s="150"/>
      <c r="D64" s="150"/>
      <c r="E64" s="150"/>
      <c r="F64" s="150"/>
      <c r="G64" s="150"/>
      <c r="H64" s="152">
        <v>134697174</v>
      </c>
      <c r="I64" s="151"/>
      <c r="K64" s="158"/>
    </row>
    <row r="65" spans="2:9" ht="12.75">
      <c r="B65" s="149" t="s">
        <v>363</v>
      </c>
      <c r="C65" s="150"/>
      <c r="D65" s="150"/>
      <c r="E65" s="150"/>
      <c r="F65" s="150"/>
      <c r="G65" s="150"/>
      <c r="H65" s="152">
        <v>-1047772</v>
      </c>
      <c r="I65" s="151"/>
    </row>
    <row r="66" spans="2:9" ht="12.75">
      <c r="B66" s="149" t="s">
        <v>385</v>
      </c>
      <c r="C66" s="150"/>
      <c r="D66" s="150"/>
      <c r="E66" s="150"/>
      <c r="F66" s="150"/>
      <c r="G66" s="150"/>
      <c r="H66" s="152">
        <v>37447</v>
      </c>
      <c r="I66" s="151"/>
    </row>
    <row r="67" spans="2:12" ht="13.5" thickBot="1">
      <c r="B67" s="149" t="s">
        <v>365</v>
      </c>
      <c r="C67" s="150"/>
      <c r="D67" s="150"/>
      <c r="E67" s="150"/>
      <c r="F67" s="150"/>
      <c r="G67" s="150"/>
      <c r="H67" s="152">
        <v>100000</v>
      </c>
      <c r="I67" s="151"/>
      <c r="L67" s="158"/>
    </row>
    <row r="68" spans="2:9" ht="13.5" thickTop="1">
      <c r="B68" s="153" t="s">
        <v>13</v>
      </c>
      <c r="C68" s="150"/>
      <c r="D68" s="150"/>
      <c r="E68" s="150"/>
      <c r="F68" s="150"/>
      <c r="G68" s="154"/>
      <c r="H68" s="155">
        <f>H63-H64+H65+H66-H67</f>
        <v>2660368</v>
      </c>
      <c r="I68" s="156"/>
    </row>
    <row r="69" spans="2:9" ht="13.5" thickBot="1">
      <c r="B69" s="149"/>
      <c r="C69" s="150"/>
      <c r="D69" s="150"/>
      <c r="E69" s="150"/>
      <c r="F69" s="150"/>
      <c r="G69" s="150"/>
      <c r="H69" s="152"/>
      <c r="I69" s="151"/>
    </row>
    <row r="70" spans="2:9" ht="14.25" thickBot="1" thickTop="1">
      <c r="B70" s="146" t="s">
        <v>383</v>
      </c>
      <c r="C70" s="147"/>
      <c r="D70" s="147"/>
      <c r="E70" s="147"/>
      <c r="F70" s="147"/>
      <c r="G70" s="147"/>
      <c r="H70" s="157"/>
      <c r="I70" s="148"/>
    </row>
    <row r="71" spans="2:9" ht="13.5" thickTop="1">
      <c r="B71" s="149"/>
      <c r="C71" s="150"/>
      <c r="D71" s="150"/>
      <c r="E71" s="150"/>
      <c r="F71" s="150"/>
      <c r="G71" s="150"/>
      <c r="H71" s="152"/>
      <c r="I71" s="151"/>
    </row>
    <row r="72" spans="2:9" ht="12.75">
      <c r="B72" s="149" t="s">
        <v>358</v>
      </c>
      <c r="C72" s="150"/>
      <c r="D72" s="150"/>
      <c r="E72" s="150"/>
      <c r="F72" s="150"/>
      <c r="G72" s="150"/>
      <c r="H72" s="152">
        <v>3706425</v>
      </c>
      <c r="I72" s="151"/>
    </row>
    <row r="73" spans="2:9" ht="13.5" thickBot="1">
      <c r="B73" s="149" t="s">
        <v>366</v>
      </c>
      <c r="C73" s="150"/>
      <c r="D73" s="150"/>
      <c r="E73" s="150"/>
      <c r="F73" s="150"/>
      <c r="G73" s="150"/>
      <c r="H73" s="152">
        <v>1960</v>
      </c>
      <c r="I73" s="151"/>
    </row>
    <row r="74" spans="2:9" ht="14.25" thickBot="1" thickTop="1">
      <c r="B74" s="159" t="s">
        <v>13</v>
      </c>
      <c r="C74" s="160"/>
      <c r="D74" s="160"/>
      <c r="E74" s="160"/>
      <c r="F74" s="160"/>
      <c r="G74" s="147"/>
      <c r="H74" s="161">
        <f>H72+H73</f>
        <v>3708385</v>
      </c>
      <c r="I74" s="148"/>
    </row>
    <row r="75" ht="13.5" thickTop="1"/>
  </sheetData>
  <sheetProtection/>
  <mergeCells count="4">
    <mergeCell ref="A1:I1"/>
    <mergeCell ref="A2:I2"/>
    <mergeCell ref="A3:I3"/>
    <mergeCell ref="B6:I6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&amp;RElőterjesztés 5. függeléke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2020-06-22T13:15:37Z</cp:lastPrinted>
  <dcterms:created xsi:type="dcterms:W3CDTF">2014-01-03T21:48:14Z</dcterms:created>
  <dcterms:modified xsi:type="dcterms:W3CDTF">2020-06-26T13:32:09Z</dcterms:modified>
  <cp:category/>
  <cp:version/>
  <cp:contentType/>
  <cp:contentStatus/>
</cp:coreProperties>
</file>