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90" yWindow="105" windowWidth="12210" windowHeight="7680" tabRatio="740" firstSheet="2" activeTab="9"/>
  </bookViews>
  <sheets>
    <sheet name=" címrend" sheetId="31" r:id="rId1"/>
    <sheet name="bevételek kiadások  ÖSSZ" sheetId="15" r:id="rId2"/>
    <sheet name="kiadások összesítése" sheetId="21" r:id="rId3"/>
    <sheet name="segélyek" sheetId="48" r:id="rId4"/>
    <sheet name="FELHALMOZÁSI" sheetId="43" r:id="rId5"/>
    <sheet name="hivatal" sheetId="41" r:id="rId6"/>
    <sheet name="könyvtár, mh" sheetId="37" r:id="rId7"/>
    <sheet name="KÖTELEZETTSÉGEK" sheetId="51" r:id="rId8"/>
    <sheet name="adósságk" sheetId="49" r:id="rId9"/>
    <sheet name="KÖZVETETT TÁMOG." sheetId="52" r:id="rId10"/>
  </sheets>
  <definedNames>
    <definedName name="_xlnm.Print_Titles" localSheetId="1">'bevételek kiadások  ÖSSZ'!$4:$4</definedName>
    <definedName name="_xlnm.Print_Area" localSheetId="1">'bevételek kiadások  ÖSSZ'!$A$1:$D$94</definedName>
    <definedName name="Z_8902DB62_A5E3_4FA3_A292_C64AA690A194_.wvu.PrintArea" localSheetId="1" hidden="1">'bevételek kiadások  ÖSSZ'!$B$1:$C$90</definedName>
    <definedName name="Z_8902DB62_A5E3_4FA3_A292_C64AA690A194_.wvu.Rows" localSheetId="1" hidden="1">'bevételek kiadások  ÖSSZ'!#REF!</definedName>
  </definedNames>
  <calcPr calcId="125725"/>
  <customWorkbookViews>
    <customWorkbookView name="Forgács Sándorné - Egyéni látvány" guid="{424DBE20-F259-11D5-8EFB-004F4C047473}" mergeInterval="0" personalView="1" maximized="1" windowWidth="796" windowHeight="383" tabRatio="740" activeSheetId="1"/>
  </customWorkbookViews>
</workbook>
</file>

<file path=xl/calcChain.xml><?xml version="1.0" encoding="utf-8"?>
<calcChain xmlns="http://schemas.openxmlformats.org/spreadsheetml/2006/main">
  <c r="D21" i="21"/>
  <c r="E21"/>
  <c r="F21"/>
  <c r="G21"/>
  <c r="H21"/>
  <c r="C21"/>
  <c r="D12"/>
  <c r="E12"/>
  <c r="F12"/>
  <c r="G12"/>
  <c r="H12"/>
  <c r="I12"/>
  <c r="J12"/>
  <c r="C12"/>
  <c r="G10" i="51"/>
  <c r="G11"/>
  <c r="G12"/>
  <c r="G13"/>
  <c r="G14"/>
  <c r="G15"/>
  <c r="G8"/>
  <c r="G7"/>
  <c r="F9"/>
  <c r="F16" s="1"/>
  <c r="E9"/>
  <c r="E16" s="1"/>
  <c r="D9"/>
  <c r="G9" s="1"/>
  <c r="G13" i="43"/>
  <c r="D13"/>
  <c r="D69" i="15"/>
  <c r="C69"/>
  <c r="D75"/>
  <c r="C75"/>
  <c r="D15" i="48"/>
  <c r="D13"/>
  <c r="C13"/>
  <c r="D11"/>
  <c r="C11"/>
  <c r="D9"/>
  <c r="C9"/>
  <c r="D80" i="15"/>
  <c r="C80"/>
  <c r="D63"/>
  <c r="C63"/>
  <c r="D92"/>
  <c r="C92"/>
  <c r="D88"/>
  <c r="C88"/>
  <c r="D87"/>
  <c r="C87"/>
  <c r="D86"/>
  <c r="C86"/>
  <c r="C85" s="1"/>
  <c r="D90"/>
  <c r="C90"/>
  <c r="D55"/>
  <c r="D54" s="1"/>
  <c r="C55"/>
  <c r="C54" s="1"/>
  <c r="D53"/>
  <c r="D52"/>
  <c r="C52"/>
  <c r="C51" s="1"/>
  <c r="C59" s="1"/>
  <c r="L9" i="37"/>
  <c r="K9"/>
  <c r="J17"/>
  <c r="I17"/>
  <c r="L16"/>
  <c r="K16"/>
  <c r="L15"/>
  <c r="L17" s="1"/>
  <c r="K15"/>
  <c r="H17"/>
  <c r="G17"/>
  <c r="F17"/>
  <c r="E17"/>
  <c r="D17"/>
  <c r="C17"/>
  <c r="D10"/>
  <c r="E10"/>
  <c r="F10"/>
  <c r="G10"/>
  <c r="H10"/>
  <c r="I10"/>
  <c r="J10"/>
  <c r="C10"/>
  <c r="L8"/>
  <c r="L10" s="1"/>
  <c r="K8"/>
  <c r="O15" i="41"/>
  <c r="N15"/>
  <c r="O8"/>
  <c r="N8"/>
  <c r="D46" i="15"/>
  <c r="D48" s="1"/>
  <c r="C46"/>
  <c r="C48" s="1"/>
  <c r="C25"/>
  <c r="D43"/>
  <c r="C43"/>
  <c r="D41"/>
  <c r="C41"/>
  <c r="D39"/>
  <c r="C39"/>
  <c r="D36"/>
  <c r="C36"/>
  <c r="D21"/>
  <c r="D26" s="1"/>
  <c r="C21"/>
  <c r="C26" s="1"/>
  <c r="D17"/>
  <c r="C17"/>
  <c r="D12"/>
  <c r="D14" s="1"/>
  <c r="C12"/>
  <c r="C14" s="1"/>
  <c r="J7" i="52"/>
  <c r="J8"/>
  <c r="G33" i="49"/>
  <c r="G32"/>
  <c r="G31"/>
  <c r="G30"/>
  <c r="G29"/>
  <c r="G28"/>
  <c r="G27"/>
  <c r="F26"/>
  <c r="F34" s="1"/>
  <c r="F35" s="1"/>
  <c r="E26"/>
  <c r="E34" s="1"/>
  <c r="E35" s="1"/>
  <c r="D26"/>
  <c r="D34" s="1"/>
  <c r="D35" s="1"/>
  <c r="C26"/>
  <c r="C34" s="1"/>
  <c r="G25"/>
  <c r="G24"/>
  <c r="G23"/>
  <c r="G22"/>
  <c r="G21"/>
  <c r="G20"/>
  <c r="G19"/>
  <c r="K10" i="37" l="1"/>
  <c r="K17"/>
  <c r="D51" i="15"/>
  <c r="D85"/>
  <c r="D94" s="1"/>
  <c r="C94"/>
  <c r="D16" i="51"/>
  <c r="G16" s="1"/>
  <c r="C84" i="15"/>
  <c r="D84"/>
  <c r="C21" i="48"/>
  <c r="D21"/>
  <c r="D59" i="15"/>
  <c r="C44"/>
  <c r="C49" s="1"/>
  <c r="D44"/>
  <c r="D49" s="1"/>
  <c r="G34" i="49"/>
  <c r="C35"/>
  <c r="G35" s="1"/>
  <c r="G26"/>
  <c r="C13" i="43" l="1"/>
  <c r="F13"/>
</calcChain>
</file>

<file path=xl/sharedStrings.xml><?xml version="1.0" encoding="utf-8"?>
<sst xmlns="http://schemas.openxmlformats.org/spreadsheetml/2006/main" count="460" uniqueCount="327">
  <si>
    <t>Megnevezés</t>
  </si>
  <si>
    <t>Intézmény megnevezése</t>
  </si>
  <si>
    <t>Kiadás összesen</t>
  </si>
  <si>
    <t>Kelemen László Művelődési Ház</t>
  </si>
  <si>
    <t>Városi Könyvtár</t>
  </si>
  <si>
    <t>Összesen</t>
  </si>
  <si>
    <t>Bevétel összesen</t>
  </si>
  <si>
    <t>Dologi kiadás</t>
  </si>
  <si>
    <t>Működési kiadások</t>
  </si>
  <si>
    <t>Sorszám</t>
  </si>
  <si>
    <t>6</t>
  </si>
  <si>
    <t>5</t>
  </si>
  <si>
    <t>4</t>
  </si>
  <si>
    <t>3</t>
  </si>
  <si>
    <t>2</t>
  </si>
  <si>
    <t>1</t>
  </si>
  <si>
    <t>11</t>
  </si>
  <si>
    <t>10</t>
  </si>
  <si>
    <t>9</t>
  </si>
  <si>
    <t>8</t>
  </si>
  <si>
    <t>7</t>
  </si>
  <si>
    <t>MEGNEVEZÉS</t>
  </si>
  <si>
    <t>ALCÍM</t>
  </si>
  <si>
    <t>CÍM</t>
  </si>
  <si>
    <t>Nem lakóingatlan bérbeadása, üzemeltetése</t>
  </si>
  <si>
    <t>Könyvtári állomány feltárása, megőrzése, védelme</t>
  </si>
  <si>
    <t>Könyvtári állomány gyarapítása, nyilvántartása</t>
  </si>
  <si>
    <t>Kulturális műsorok, rendezvények, kiállítások szervezése</t>
  </si>
  <si>
    <t>Egyéb máshová nem sorolható közösségi, társadalmi tevékenységek támogatása</t>
  </si>
  <si>
    <t>CÍM ÉS ALCÍMREND</t>
  </si>
  <si>
    <t>Közművelődési tevékenységek és támogatásuk</t>
  </si>
  <si>
    <t xml:space="preserve">Közművelődési intézmények, közösségi színterek működtetése </t>
  </si>
  <si>
    <t xml:space="preserve">Könyvtári szolgáltatások </t>
  </si>
  <si>
    <t>Csanádpalota Városi Önkormányzat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</si>
  <si>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</si>
  <si>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</si>
  <si>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</si>
  <si>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</si>
  <si>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</si>
  <si>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</si>
  <si>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</si>
  <si>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</si>
  <si>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</si>
  <si>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Kiadások mindösszesen</t>
  </si>
  <si>
    <t>CÍM, ALCÍM</t>
  </si>
  <si>
    <t>Cím, alcím</t>
  </si>
  <si>
    <t>KÖZMŰVELŐDÉSI INTÉZMÉNYEK MINDÖSSZESEN</t>
  </si>
  <si>
    <t>Csanádpalotai Közös Önkormányzati Hivatal</t>
  </si>
  <si>
    <t>14</t>
  </si>
  <si>
    <t>Összeg</t>
  </si>
  <si>
    <t>Kiadási jogcím</t>
  </si>
  <si>
    <t xml:space="preserve">Cím </t>
  </si>
  <si>
    <t>Bevételi jogcím</t>
  </si>
  <si>
    <t>Beruházási kiadások</t>
  </si>
  <si>
    <t>Működési célú támogatások</t>
  </si>
  <si>
    <t>Működési célú átadott pe.</t>
  </si>
  <si>
    <t>Az önkormányzati vagyonnal való gazdálkodással kapcsolatos feladatok</t>
  </si>
  <si>
    <t>Start munka program -téli közfoglalkoztatás</t>
  </si>
  <si>
    <t>Közfoglalkoztatási mintaprogram</t>
  </si>
  <si>
    <t>Egyéb szárazföldi személyszállítás</t>
  </si>
  <si>
    <t>Gyermekek napközbeni ellátása</t>
  </si>
  <si>
    <t>Gyermekvédelmi pénzbeli és természetbeni ellátások</t>
  </si>
  <si>
    <t>Lakásfenntartással, lakhatással összefüggő ellátások</t>
  </si>
  <si>
    <t>Önkormányzatok és önkorm. hivatalok jogalkotó és általános igazgatási tevékenysége</t>
  </si>
  <si>
    <t>Finanszírozási kiadások</t>
  </si>
  <si>
    <t>Társadalmi, szociálpolitikai támogatások</t>
  </si>
  <si>
    <t>Szervezet megnevezése</t>
  </si>
  <si>
    <t>Felhalmozási célú önkormányzati támogatások</t>
  </si>
  <si>
    <t>Helyi önkormányzatok működésének támogatása</t>
  </si>
  <si>
    <t>Települési önkormányzatok egyes köznevelési feladatainak támoatása</t>
  </si>
  <si>
    <t>Települési önkormányzatik szociális, gyermekjóléti és gyermekétkeztetési feladatainak támogatása</t>
  </si>
  <si>
    <t>Települési önkormányzatok kulturális feladatainak támogatása</t>
  </si>
  <si>
    <t>Helyi önkormányzatok kiegészítő támogatásai</t>
  </si>
  <si>
    <t>Finanszírozási bevételek</t>
  </si>
  <si>
    <t>Intézmények működési kiadásai</t>
  </si>
  <si>
    <t>Bevétel összesen:</t>
  </si>
  <si>
    <t>Beruházási, felújítási kiadások</t>
  </si>
  <si>
    <t>módosított ei.</t>
  </si>
  <si>
    <t>tény</t>
  </si>
  <si>
    <t>eredeti ei.</t>
  </si>
  <si>
    <t>eredeti ei</t>
  </si>
  <si>
    <t>Közvilágítás</t>
  </si>
  <si>
    <t>Csanádpalota Város Önkormányzata adósságot keletkeztető ügyleteiből eredő fizetési kötelezettségeinek bemutatása</t>
  </si>
  <si>
    <t>Sor-szám</t>
  </si>
  <si>
    <t>Saját bevétel és adósságot keletkeztető ügyletből eredő fizetési kötelezettség összegei</t>
  </si>
  <si>
    <t>ÖSSZESEN
7=(3+4+5+6)</t>
  </si>
  <si>
    <t>Helyi adók</t>
  </si>
  <si>
    <t>01</t>
  </si>
  <si>
    <t>Osztalék, koncessziós díjak</t>
  </si>
  <si>
    <t>02</t>
  </si>
  <si>
    <t>Díjak, pótlékok, bírságok</t>
  </si>
  <si>
    <t>03</t>
  </si>
  <si>
    <t>Tárgyi eszközök, immateriális javak, vagyoni értékű jog értékesítése, vagyonhasznosításból származó bevétel</t>
  </si>
  <si>
    <t>04</t>
  </si>
  <si>
    <t>Részvények, részesedések értékesítése</t>
  </si>
  <si>
    <t>05</t>
  </si>
  <si>
    <t>Vállalatértékesítésből, privatizációból származó bevételek</t>
  </si>
  <si>
    <t>06</t>
  </si>
  <si>
    <t>Kezességvállalással kapcsolatos megtérülés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</si>
  <si>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</si>
  <si>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</si>
  <si>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</si>
  <si>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</si>
  <si>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</si>
  <si>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</si>
  <si>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</si>
  <si>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</si>
  <si>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</si>
  <si>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</si>
  <si>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</si>
  <si>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</si>
  <si>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</si>
  <si>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</si>
  <si>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</si>
  <si>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</si>
  <si>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Kötelezettség jogcíme</t>
  </si>
  <si>
    <t>1.</t>
  </si>
  <si>
    <t>MŰKÖDÉSI CÉLÚ KÖTELEZETTSÉGEK ÖSSZESEN</t>
  </si>
  <si>
    <t>eFt</t>
  </si>
  <si>
    <t>összeg eFt</t>
  </si>
  <si>
    <t>jogcím</t>
  </si>
  <si>
    <t>mérték %</t>
  </si>
  <si>
    <t xml:space="preserve">A támogatás kedvezményezettje </t>
  </si>
  <si>
    <t>Egyéb</t>
  </si>
  <si>
    <t>Adókedvezmény</t>
  </si>
  <si>
    <t>Adóelengedés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</si>
  <si>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</si>
  <si>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</si>
  <si>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</si>
  <si>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</si>
  <si>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</si>
  <si>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</si>
  <si>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</si>
  <si>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</si>
  <si>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</si>
  <si>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</si>
  <si>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</si>
  <si>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</si>
  <si>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 xml:space="preserve">Elszámolásból származó bevételek </t>
  </si>
  <si>
    <t>Önkormányzatok működési támogatásai összesen</t>
  </si>
  <si>
    <t>Működési célú támogatások  ÁHT-n belülről</t>
  </si>
  <si>
    <t xml:space="preserve">Egyéb működési célú támogatások ÁHT-n belülről </t>
  </si>
  <si>
    <t>Egyéb felhalmozási célú támogatások ÁH-on belülről</t>
  </si>
  <si>
    <t>Felhalmozási célú támogatások ÁH-on belülről</t>
  </si>
  <si>
    <t>Idegenforgalmi adó</t>
  </si>
  <si>
    <t>Iparűzési adó</t>
  </si>
  <si>
    <t>Termékek és szolgáltatások adói összesen</t>
  </si>
  <si>
    <t>Eljárási illetékek</t>
  </si>
  <si>
    <t>Szabálysértési pénz- és helyszíni bírság és a közlekedési szabálysértések után kiszabott közigazgatási bírság helyi önkormányzatot megillető része</t>
  </si>
  <si>
    <t xml:space="preserve">Egyéb bírság </t>
  </si>
  <si>
    <t>Egyéb közhatalmi bevételek összesen</t>
  </si>
  <si>
    <t xml:space="preserve">Közhatalmi bevételek összesen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</si>
  <si>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</si>
  <si>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</si>
  <si>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</si>
  <si>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</si>
  <si>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</si>
  <si>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</si>
  <si>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Kiszámlázott általános forgalmi adó visszatérítése</t>
  </si>
  <si>
    <t>Kamatbevételek</t>
  </si>
  <si>
    <t>Egyéb működési bevételek</t>
  </si>
  <si>
    <t xml:space="preserve">Működési bevételek összesen </t>
  </si>
  <si>
    <t>Ingatlanok értékesítése</t>
  </si>
  <si>
    <t>Egyéb tárgyi eszközök értékesítése</t>
  </si>
  <si>
    <t>Gépjárműadó</t>
  </si>
  <si>
    <t>Működési célú visszatérítendő támogatások, kölcsönök visszatérülése ÁH-on kívülről</t>
  </si>
  <si>
    <t>Felhalmozási célú visszatérítendő támogatások, kölcsönök visszatérülése ÁH-on kívülről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</si>
  <si>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</si>
  <si>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</si>
  <si>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</si>
  <si>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>KÖLTSÉGVETÉSI BEVÉTELEK ÖSSZESEN</t>
  </si>
  <si>
    <t>Előző év költségvetési maradványának igénybevétele</t>
  </si>
  <si>
    <t>Maradvány igénybevétele</t>
  </si>
  <si>
    <t>Államháztartáson belüli megelőlegezések (0. havi nettó)</t>
  </si>
  <si>
    <t xml:space="preserve">FINANSZÍROZÁSI BEVÉTELEK ÖSSZESEN </t>
  </si>
  <si>
    <t>ÖNKORMÁNYZAT ÖSSZES BEVÉTELEI</t>
  </si>
  <si>
    <t>CSANÁDPALOTAI KÖZÖS ÖNKORMÁNYZATI HIVATAL 2015. ÉVI BEVÉTELEI ÉS KIADÁSAI</t>
  </si>
  <si>
    <t>2014 évi maradvány igénybevétele</t>
  </si>
  <si>
    <t>Központi irányító szervi támogatás (normatíva)</t>
  </si>
  <si>
    <t>Költségvetési bevételek</t>
  </si>
  <si>
    <t xml:space="preserve">Működési bevételek </t>
  </si>
  <si>
    <t xml:space="preserve">Felhalmozási bevételek (tárgyi eszköz értékesítéséből származó bevétel ) </t>
  </si>
  <si>
    <t>Személyi juttatások</t>
  </si>
  <si>
    <t>Munkaadót terhelő járulékok</t>
  </si>
  <si>
    <t>Felhalmozási kiadások</t>
  </si>
  <si>
    <t xml:space="preserve">Közhatalmi bevételek </t>
  </si>
  <si>
    <t>Szeméyi juttatások</t>
  </si>
  <si>
    <t>Munkaadót terhelő járulékok és szociális hozzájárulási adó</t>
  </si>
  <si>
    <t>Dologi kiadások</t>
  </si>
  <si>
    <t xml:space="preserve">Kiadások összesen </t>
  </si>
  <si>
    <t>Egyéb működési célú kiadások</t>
  </si>
  <si>
    <t xml:space="preserve">civil szervezeteknek átadott </t>
  </si>
  <si>
    <t xml:space="preserve">Intézmények finanszírozási bevételei </t>
  </si>
  <si>
    <t xml:space="preserve"> -ebből központi irányítószervi támogatás (normatíva) </t>
  </si>
  <si>
    <t xml:space="preserve"> - ebből 2014. évi maradvány igénybevétele </t>
  </si>
  <si>
    <t xml:space="preserve">Költségvetési bevételek </t>
  </si>
  <si>
    <t xml:space="preserve"> -ebből működési bevételek </t>
  </si>
  <si>
    <t xml:space="preserve"> - ebből működési célú támogatások </t>
  </si>
  <si>
    <t xml:space="preserve"> - ebből közhatalmi bevételek </t>
  </si>
  <si>
    <t xml:space="preserve"> - ebből felhalmozási bevételek </t>
  </si>
  <si>
    <t>INTÉZMÉNYEK ÖSSZES BEVÉTELEI</t>
  </si>
  <si>
    <t>Eredeti előirányat</t>
  </si>
  <si>
    <t>Módosított előirányzat</t>
  </si>
  <si>
    <t xml:space="preserve"> -ebből személyi juttatások</t>
  </si>
  <si>
    <t xml:space="preserve"> - ebből munkaadót terhelő járulékok és szociális hozzájárulási adó</t>
  </si>
  <si>
    <t xml:space="preserve"> - ebből dologi kiadások</t>
  </si>
  <si>
    <t xml:space="preserve">Intézmények felhalmozási kiadásai </t>
  </si>
  <si>
    <t xml:space="preserve"> - ebből beruházási kiadások </t>
  </si>
  <si>
    <t xml:space="preserve">Egyéb működési célú kiadások </t>
  </si>
  <si>
    <t xml:space="preserve"> - ebből civil szervezeteknek átadott </t>
  </si>
  <si>
    <t xml:space="preserve">INTÉZMÉNYEK ÖSSZES KIADÁSAI </t>
  </si>
  <si>
    <t>Csanádpalotai Városi Könyvtár</t>
  </si>
  <si>
    <t>ÖNKORMÁNYZAT BEVÉTELEI</t>
  </si>
  <si>
    <t>KÖLTSÉGVETÉSI SZERVEK BEVÉTELEI</t>
  </si>
  <si>
    <t>ÖNKORMÁNYZAT KIADÁSAI</t>
  </si>
  <si>
    <t xml:space="preserve">Foglalkoztatottak személyi juttatásai </t>
  </si>
  <si>
    <t>Külső személyi juttatások</t>
  </si>
  <si>
    <t>Személyi juttatások összesen</t>
  </si>
  <si>
    <t>Munkaadókat terhelő járulékok és szociális hozzájárulási adó</t>
  </si>
  <si>
    <t>Készletbeszerzés</t>
  </si>
  <si>
    <t>Szolgáltatási kiadások</t>
  </si>
  <si>
    <t>Kiküldetések</t>
  </si>
  <si>
    <t>Egyéb dologi kiadások</t>
  </si>
  <si>
    <t>Dologi kiadások összesen</t>
  </si>
  <si>
    <t>Családi támogatások</t>
  </si>
  <si>
    <t xml:space="preserve"> - ebből óvodáztatási támogatás</t>
  </si>
  <si>
    <t xml:space="preserve"> - ebből rendkívüli gyermekvédelmi támogatás</t>
  </si>
  <si>
    <t>Foglalkoztatással, munkanélküliséggel kapcsolatos támogatások</t>
  </si>
  <si>
    <t xml:space="preserve"> - ebből foglalkoztatást helyettesítő támogatás</t>
  </si>
  <si>
    <t xml:space="preserve"> Lakhatással kapcsolatos ellátások</t>
  </si>
  <si>
    <t xml:space="preserve"> - ebből lakásfenntartási támogatás</t>
  </si>
  <si>
    <t xml:space="preserve"> Intézményi ellátottak pénzbeli juttatásai </t>
  </si>
  <si>
    <t xml:space="preserve"> -ebből BURSA </t>
  </si>
  <si>
    <t xml:space="preserve"> Egyéb nem intézményi ellátások</t>
  </si>
  <si>
    <t xml:space="preserve"> - ebből rendszeres szociális segély</t>
  </si>
  <si>
    <t xml:space="preserve"> - ebből egyéb, az önkormányzat rendeletében megállapított juttatások</t>
  </si>
  <si>
    <t xml:space="preserve"> -ebből köztemetés</t>
  </si>
  <si>
    <t xml:space="preserve"> - ebből önkormányzat által saját hatráskörben adott pénzbeli ellátás</t>
  </si>
  <si>
    <t xml:space="preserve"> - ebből önkormányzat által saját hatáskörben adott természetbeni ellátás</t>
  </si>
  <si>
    <t xml:space="preserve">Ellátottak pénzbeli juttatásai összesen  </t>
  </si>
  <si>
    <t>Egyéb működési támogatások államháztartáson belülre</t>
  </si>
  <si>
    <t>Működési célú visszatérítendő támogatások, kölcsönök nyújtása  ÁH-on kívülre</t>
  </si>
  <si>
    <t>Egyéb működési célú támogatások ÁHT-n kívülre</t>
  </si>
  <si>
    <t>Tartalékok</t>
  </si>
  <si>
    <t xml:space="preserve">Egyéb működési célú kiadások összesen </t>
  </si>
  <si>
    <t>Beruházások</t>
  </si>
  <si>
    <t>Felújítások</t>
  </si>
  <si>
    <t>Egyéb felhalmozási célú kiadások</t>
  </si>
  <si>
    <t xml:space="preserve">KÖLTSÉGVETÉSI   KIADÁSOK ÖSSZESEN </t>
  </si>
  <si>
    <t>Cím-rend</t>
  </si>
  <si>
    <t xml:space="preserve">Társadalmi- szociálpolitikai támogatások összesen  </t>
  </si>
  <si>
    <t>Egyéb tárgyi eszközök beszerzése, létesítése</t>
  </si>
  <si>
    <t>Ingatlanok beszerzése, létesítése</t>
  </si>
  <si>
    <t>Immateriális javak beszerzése, létesítése</t>
  </si>
  <si>
    <t>Beruházási célú előzetesen felszámított ÁFA</t>
  </si>
  <si>
    <t>Ingalanok felújítása</t>
  </si>
  <si>
    <t>Felújítási célú előzetesen felszámított ÁFA</t>
  </si>
  <si>
    <t xml:space="preserve">Közüzemi díjak </t>
  </si>
  <si>
    <t xml:space="preserve"> - ebből villamosenergia </t>
  </si>
  <si>
    <t xml:space="preserve"> - ebből földgáz</t>
  </si>
  <si>
    <t xml:space="preserve"> - ebből víz és csatornadíj</t>
  </si>
  <si>
    <t>Kötelezettségvállalások</t>
  </si>
  <si>
    <t xml:space="preserve"> - ebből villamosenergia  áfa</t>
  </si>
  <si>
    <t xml:space="preserve"> - ebből földgáz áfa</t>
  </si>
  <si>
    <t xml:space="preserve"> - ebből víz és csatornadíj áfa</t>
  </si>
  <si>
    <t>Kötelezettség- vállalás éve</t>
  </si>
  <si>
    <t>CSANÁDPALOTA VÁROS ÖNKORMÁNYZATA ÁLTAL NYÚJTOTT 2015. ÉVI KÖZVETETT TÁMOGATÁSOK</t>
  </si>
  <si>
    <t>CSANÁDPALOTA VÁROSI ÖNKORMÁNYZAT ÉS KÖLTSÉGVETÉSI SZERVEI 2015. ÉVI  ÖSSZESÍTETT KIADÁSAI (E Ft)</t>
  </si>
  <si>
    <t>Köztemető fenntartás és működtetés</t>
  </si>
  <si>
    <t xml:space="preserve">Kiemelt állami és önkormányzati rendezvények </t>
  </si>
  <si>
    <t>Hosszabb időtartamú közfoglalkoztatás</t>
  </si>
  <si>
    <t>Út- autópálya építése</t>
  </si>
  <si>
    <t xml:space="preserve">Közutak, hidak, alagutak üzemeltetése, fenntartása, </t>
  </si>
  <si>
    <t xml:space="preserve">Ár- és belvízvédelemmel összefüggő tevékenységek </t>
  </si>
  <si>
    <t>Veszélyes hulladákok begyűjtése, szállítása, átrakása</t>
  </si>
  <si>
    <t>Szennyvízcsatorna építése, fenntartása, üzemeltetése</t>
  </si>
  <si>
    <t>Vízellátással kapcsolatos közmű építése, fenntartása, üzemelteetése</t>
  </si>
  <si>
    <t>Város és községgazdálkodási egyéb szolgáltatások</t>
  </si>
  <si>
    <t>Sportlétesítmények, edzőtáborok működtetése és fejlesztése</t>
  </si>
  <si>
    <t>Helyi, térségi közösségi tér működtetése</t>
  </si>
  <si>
    <t>Óvodai nevelés ellátás szakmai feladatai</t>
  </si>
  <si>
    <t>Sajátos nevelési igényű gyermekek óvodai nevelésének ellátásának szakmai feladatai</t>
  </si>
  <si>
    <t>Óvodai nevelés ellátás működtetési feladatai</t>
  </si>
  <si>
    <t>Gyermekétekztetés köznevelési intézményben</t>
  </si>
  <si>
    <t>Idősek, demens betegek nappali ellátása</t>
  </si>
  <si>
    <t>Gyermekjóléti szolgáltatások</t>
  </si>
  <si>
    <t>Foglalkoztatást elősegítő képzések és egyéb támogatások</t>
  </si>
  <si>
    <t>Szociális étkeztetés</t>
  </si>
  <si>
    <t>Házi segítségnyújtás</t>
  </si>
  <si>
    <t>Családsegítés</t>
  </si>
  <si>
    <t>Egyéb szociális pénzbeni és természetbeni ellátások, támogatások</t>
  </si>
  <si>
    <t xml:space="preserve">Támogatási célú finanszírozási műveletek (átadott pénzeszközök) </t>
  </si>
  <si>
    <t xml:space="preserve">Önkormányzatok elszámolásai a központi költségvetéssel </t>
  </si>
  <si>
    <t>Piac üzemeltetés</t>
  </si>
  <si>
    <t>Lakáshoz jutást segítő támogatások</t>
  </si>
  <si>
    <t>Üdülői szálláshely szolgálatás</t>
  </si>
  <si>
    <t>Önkormányzati funkcióra nem sorolható bevételei</t>
  </si>
  <si>
    <t>Ifjúság egészségügyi gondozás</t>
  </si>
  <si>
    <t>Eredeti ei.</t>
  </si>
  <si>
    <t>Módosított ei.</t>
  </si>
  <si>
    <t>Csanádpalota Város Önkormányzatának 2015. évi társadalmi-, szociálpolitikai támogatásai</t>
  </si>
  <si>
    <t xml:space="preserve">CSANÁDPALOTA VÁROS ÖNKORMÁNYZATA 2015. ÉVI FELHALMOZÁSI BEVÉTELEI ÉS KIADÁSAI </t>
  </si>
  <si>
    <t>Kiadás összesen:</t>
  </si>
  <si>
    <t>VÁROSI KÖNYVTÁR, KELEMEN LÁSZLÓ MŰVELŐDÉSI HÁZ 2015. ÉVI BEVÉTELEI ÉS KIADÁSAI</t>
  </si>
  <si>
    <t>Ellátottak térítési díjának méltányossági alapon történő elengedése</t>
  </si>
  <si>
    <t>Lakosság részére lakásépítési, -felújítási kölcsön elengedése</t>
  </si>
  <si>
    <t>Iparűzési adónál biztosított kedvezmény mentesség</t>
  </si>
  <si>
    <t>Gépjárműadónál biztosított kedvezmény mentesség</t>
  </si>
  <si>
    <t>Egyéb nyújtott kedvezmény, kölcsön elengedés</t>
  </si>
  <si>
    <t>CSANÁDPALOTA VÁROS ÖNKORMÁNYZATÁNAK TÖBB ÉVES KIHATÁSSAL JÁRÓ KÖTELEZETTSÉGEI (eFt)</t>
  </si>
  <si>
    <t>CSANÁDPALOTA VÁROSI ÖNKORMÁNYZAT ÉS KÖLTSÉGVETÉSI SZERVEI         2015. ÉVI  ÖSSZESÍTETT BEVÉTELEI ÉS KIADÁSAI</t>
  </si>
  <si>
    <t>34</t>
  </si>
  <si>
    <t>35</t>
  </si>
  <si>
    <t>36</t>
  </si>
  <si>
    <t>37</t>
  </si>
  <si>
    <t>38</t>
  </si>
  <si>
    <t>39</t>
  </si>
  <si>
    <t>1. melléklet a 10/2016. (V.27.) önkormányzati rendelethez</t>
  </si>
  <si>
    <t>2. melléklet a 10/2016. (V.27.) önkormányzati rendelethez</t>
  </si>
  <si>
    <t>3. melléklet a 10/2016. (V.27.) önkormányzati rendelethez</t>
  </si>
  <si>
    <t>4. melléklet a10/2016. (V.27.) önkormányzati rendelethez</t>
  </si>
  <si>
    <t>5. melléklet a 10/2016. (V.27.) önkormányzati rendelethez</t>
  </si>
  <si>
    <t>6. melléklet a 10/2016. (V.27.) önkormányzati rendelethez</t>
  </si>
  <si>
    <t>7. melléklet a 10/2016. (V.27.) önkormányzati rendelethez</t>
  </si>
  <si>
    <t>8. melléklet a 10/2016. (V.27.) önkormányzati rendelethez</t>
  </si>
  <si>
    <t>9. melléklet a 10/2016. (V.27.) önkormányzati rendelethez</t>
  </si>
  <si>
    <t>10. melléklet a 10/2016. (V.27.)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</si>
</sst>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5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1"/>
      <color indexed="8"/>
      <name val="Arial CE"/>
      <charset val="238"/>
    </font>
    <font>
      <b/>
      <sz val="14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 CE"/>
      <charset val="238"/>
    </font>
    <font>
      <sz val="8"/>
      <color rgb="FFFF0000"/>
      <name val="Arial CE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 CE"/>
      <charset val="238"/>
    </font>
    <font>
      <b/>
      <sz val="11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indexed="8"/>
        <bgColor theme="0" tint="-0.14999847407452621"/>
      </patternFill>
    </fill>
    <fill>
      <patternFill patternType="solid">
        <fgColor theme="0" tint="-0.14999847407452621"/>
        <bgColor indexed="8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7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2" fillId="0" borderId="0"/>
  </cellStyleXfs>
  <cellXfs count="306">
    <xf numFmtId="0" fontId="0" fillId="0" borderId="0" xfId="0"/>
    <xf numFmtId="0" fontId="9" fillId="0" borderId="0" xfId="0" applyFont="1"/>
    <xf numFmtId="0" fontId="7" fillId="0" borderId="0" xfId="0" applyFont="1"/>
    <xf numFmtId="164" fontId="5" fillId="0" borderId="0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8" fillId="0" borderId="0" xfId="4"/>
    <xf numFmtId="0" fontId="5" fillId="0" borderId="0" xfId="4" applyFont="1"/>
    <xf numFmtId="0" fontId="17" fillId="0" borderId="0" xfId="5"/>
    <xf numFmtId="0" fontId="14" fillId="0" borderId="0" xfId="5" applyFont="1" applyAlignment="1">
      <alignment horizontal="center"/>
    </xf>
    <xf numFmtId="0" fontId="17" fillId="0" borderId="0" xfId="5" applyAlignment="1">
      <alignment horizontal="left"/>
    </xf>
    <xf numFmtId="0" fontId="12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Alignment="1">
      <alignment wrapText="1"/>
    </xf>
    <xf numFmtId="0" fontId="18" fillId="0" borderId="0" xfId="5" applyFont="1" applyAlignment="1">
      <alignment wrapText="1"/>
    </xf>
    <xf numFmtId="49" fontId="13" fillId="0" borderId="0" xfId="5" applyNumberFormat="1" applyFont="1" applyAlignment="1">
      <alignment horizontal="center"/>
    </xf>
    <xf numFmtId="49" fontId="16" fillId="0" borderId="0" xfId="5" applyNumberFormat="1" applyFont="1" applyAlignment="1">
      <alignment horizontal="center"/>
    </xf>
    <xf numFmtId="49" fontId="17" fillId="0" borderId="0" xfId="5" applyNumberFormat="1"/>
    <xf numFmtId="49" fontId="15" fillId="0" borderId="0" xfId="5" applyNumberFormat="1" applyFont="1" applyAlignment="1">
      <alignment horizontal="center"/>
    </xf>
    <xf numFmtId="0" fontId="23" fillId="0" borderId="0" xfId="5" applyFont="1"/>
    <xf numFmtId="0" fontId="19" fillId="0" borderId="0" xfId="0" applyFont="1"/>
    <xf numFmtId="49" fontId="21" fillId="0" borderId="0" xfId="0" applyNumberFormat="1" applyFont="1" applyBorder="1" applyAlignment="1">
      <alignment horizontal="right" vertical="center"/>
    </xf>
    <xf numFmtId="0" fontId="10" fillId="0" borderId="0" xfId="4" applyFont="1"/>
    <xf numFmtId="49" fontId="21" fillId="0" borderId="0" xfId="0" applyNumberFormat="1" applyFont="1" applyBorder="1" applyAlignment="1">
      <alignment vertical="center"/>
    </xf>
    <xf numFmtId="0" fontId="17" fillId="0" borderId="0" xfId="5" applyAlignment="1">
      <alignment horizontal="left" wrapText="1"/>
    </xf>
    <xf numFmtId="0" fontId="0" fillId="0" borderId="0" xfId="4" applyFont="1"/>
    <xf numFmtId="0" fontId="15" fillId="0" borderId="0" xfId="5" applyFont="1" applyAlignment="1">
      <alignment horizontal="left" wrapText="1"/>
    </xf>
    <xf numFmtId="0" fontId="15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49" fontId="26" fillId="0" borderId="0" xfId="5" applyNumberFormat="1" applyFont="1" applyAlignment="1">
      <alignment horizontal="center"/>
    </xf>
    <xf numFmtId="0" fontId="27" fillId="0" borderId="0" xfId="5" applyFont="1" applyAlignment="1">
      <alignment horizontal="left"/>
    </xf>
    <xf numFmtId="0" fontId="27" fillId="0" borderId="0" xfId="5" applyFont="1"/>
    <xf numFmtId="49" fontId="22" fillId="0" borderId="0" xfId="5" applyNumberFormat="1" applyFont="1" applyAlignment="1">
      <alignment horizontal="center"/>
    </xf>
    <xf numFmtId="0" fontId="26" fillId="0" borderId="0" xfId="5" applyFont="1" applyAlignment="1">
      <alignment horizontal="left" wrapText="1"/>
    </xf>
    <xf numFmtId="3" fontId="9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49" fontId="21" fillId="0" borderId="1" xfId="4" applyNumberFormat="1" applyFont="1" applyBorder="1" applyAlignment="1">
      <alignment horizontal="center"/>
    </xf>
    <xf numFmtId="0" fontId="19" fillId="0" borderId="0" xfId="4" applyFont="1"/>
    <xf numFmtId="0" fontId="33" fillId="0" borderId="0" xfId="0" applyFont="1"/>
    <xf numFmtId="0" fontId="35" fillId="0" borderId="0" xfId="0" applyFont="1" applyAlignment="1">
      <alignment horizontal="right"/>
    </xf>
    <xf numFmtId="0" fontId="37" fillId="0" borderId="5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wrapText="1"/>
    </xf>
    <xf numFmtId="0" fontId="38" fillId="0" borderId="7" xfId="0" applyFont="1" applyBorder="1" applyAlignment="1">
      <alignment horizontal="center" wrapText="1"/>
    </xf>
    <xf numFmtId="0" fontId="38" fillId="0" borderId="2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8" xfId="0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horizontal="center" wrapText="1"/>
    </xf>
    <xf numFmtId="164" fontId="37" fillId="0" borderId="1" xfId="6" applyNumberFormat="1" applyFont="1" applyBorder="1" applyAlignment="1" applyProtection="1">
      <alignment horizontal="right" vertical="center" wrapText="1"/>
      <protection locked="0"/>
    </xf>
    <xf numFmtId="164" fontId="37" fillId="0" borderId="31" xfId="6" applyNumberFormat="1" applyFont="1" applyBorder="1" applyAlignment="1">
      <alignment horizontal="right" vertical="center" wrapText="1"/>
    </xf>
    <xf numFmtId="164" fontId="37" fillId="0" borderId="9" xfId="6" applyNumberFormat="1" applyFont="1" applyBorder="1" applyAlignment="1" applyProtection="1">
      <alignment horizontal="right" vertical="center" wrapText="1"/>
      <protection locked="0"/>
    </xf>
    <xf numFmtId="0" fontId="38" fillId="0" borderId="32" xfId="0" applyFont="1" applyBorder="1" applyAlignment="1">
      <alignment horizontal="left" vertical="center" wrapText="1"/>
    </xf>
    <xf numFmtId="49" fontId="38" fillId="0" borderId="10" xfId="0" applyNumberFormat="1" applyFont="1" applyBorder="1" applyAlignment="1">
      <alignment horizontal="center" wrapText="1"/>
    </xf>
    <xf numFmtId="164" fontId="37" fillId="0" borderId="10" xfId="6" applyNumberFormat="1" applyFont="1" applyBorder="1" applyAlignment="1" applyProtection="1">
      <alignment horizontal="right" vertical="center" wrapText="1"/>
      <protection locked="0"/>
    </xf>
    <xf numFmtId="164" fontId="37" fillId="0" borderId="11" xfId="6" applyNumberFormat="1" applyFont="1" applyBorder="1" applyAlignment="1" applyProtection="1">
      <alignment horizontal="right" vertical="center" wrapText="1"/>
      <protection locked="0"/>
    </xf>
    <xf numFmtId="164" fontId="37" fillId="0" borderId="33" xfId="6" applyNumberFormat="1" applyFont="1" applyBorder="1" applyAlignment="1">
      <alignment horizontal="right" vertical="center" wrapText="1"/>
    </xf>
    <xf numFmtId="0" fontId="37" fillId="0" borderId="34" xfId="0" applyFont="1" applyBorder="1" applyAlignment="1">
      <alignment horizontal="left" vertical="center" wrapText="1"/>
    </xf>
    <xf numFmtId="49" fontId="37" fillId="0" borderId="35" xfId="0" applyNumberFormat="1" applyFont="1" applyBorder="1" applyAlignment="1">
      <alignment horizontal="center" wrapText="1"/>
    </xf>
    <xf numFmtId="164" fontId="37" fillId="0" borderId="35" xfId="6" applyNumberFormat="1" applyFont="1" applyBorder="1" applyAlignment="1">
      <alignment horizontal="right" vertical="center" wrapText="1"/>
    </xf>
    <xf numFmtId="164" fontId="37" fillId="0" borderId="36" xfId="6" applyNumberFormat="1" applyFont="1" applyBorder="1" applyAlignment="1">
      <alignment horizontal="right" vertical="center" wrapText="1"/>
    </xf>
    <xf numFmtId="164" fontId="37" fillId="0" borderId="37" xfId="6" applyNumberFormat="1" applyFont="1" applyBorder="1" applyAlignment="1">
      <alignment horizontal="right" vertical="center" wrapText="1"/>
    </xf>
    <xf numFmtId="0" fontId="37" fillId="0" borderId="27" xfId="0" applyFont="1" applyBorder="1" applyAlignment="1">
      <alignment horizontal="left" vertical="center" wrapText="1"/>
    </xf>
    <xf numFmtId="49" fontId="37" fillId="0" borderId="28" xfId="0" applyNumberFormat="1" applyFont="1" applyBorder="1" applyAlignment="1">
      <alignment horizontal="center" wrapText="1"/>
    </xf>
    <xf numFmtId="164" fontId="37" fillId="0" borderId="28" xfId="6" applyNumberFormat="1" applyFont="1" applyBorder="1" applyAlignment="1">
      <alignment horizontal="right" vertical="center" wrapText="1"/>
    </xf>
    <xf numFmtId="164" fontId="37" fillId="0" borderId="38" xfId="6" applyNumberFormat="1" applyFont="1" applyBorder="1" applyAlignment="1">
      <alignment horizontal="right" vertical="center" wrapText="1"/>
    </xf>
    <xf numFmtId="0" fontId="37" fillId="0" borderId="35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center" wrapText="1"/>
    </xf>
    <xf numFmtId="164" fontId="37" fillId="0" borderId="3" xfId="6" applyNumberFormat="1" applyFont="1" applyBorder="1" applyAlignment="1" applyProtection="1">
      <alignment horizontal="right" vertical="center" wrapText="1"/>
      <protection locked="0"/>
    </xf>
    <xf numFmtId="164" fontId="37" fillId="0" borderId="13" xfId="6" applyNumberFormat="1" applyFont="1" applyBorder="1" applyAlignment="1" applyProtection="1">
      <alignment horizontal="right" vertical="center" wrapText="1"/>
      <protection locked="0"/>
    </xf>
    <xf numFmtId="164" fontId="37" fillId="0" borderId="39" xfId="6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wrapText="1"/>
    </xf>
    <xf numFmtId="0" fontId="38" fillId="0" borderId="10" xfId="0" applyFont="1" applyBorder="1" applyAlignment="1">
      <alignment horizontal="center" wrapText="1"/>
    </xf>
    <xf numFmtId="0" fontId="37" fillId="0" borderId="28" xfId="0" applyFont="1" applyBorder="1" applyAlignment="1">
      <alignment horizontal="center" wrapText="1"/>
    </xf>
    <xf numFmtId="164" fontId="37" fillId="0" borderId="30" xfId="6" applyNumberFormat="1" applyFont="1" applyBorder="1" applyAlignment="1">
      <alignment horizontal="right" vertical="center" wrapText="1"/>
    </xf>
    <xf numFmtId="0" fontId="3" fillId="0" borderId="0" xfId="7"/>
    <xf numFmtId="3" fontId="3" fillId="0" borderId="1" xfId="7" applyNumberFormat="1" applyBorder="1"/>
    <xf numFmtId="0" fontId="3" fillId="0" borderId="1" xfId="7" applyBorder="1" applyAlignment="1">
      <alignment wrapText="1"/>
    </xf>
    <xf numFmtId="0" fontId="3" fillId="0" borderId="1" xfId="7" applyBorder="1"/>
    <xf numFmtId="0" fontId="26" fillId="0" borderId="1" xfId="7" applyFont="1" applyBorder="1"/>
    <xf numFmtId="0" fontId="3" fillId="0" borderId="1" xfId="7" applyFont="1" applyBorder="1" applyAlignment="1">
      <alignment wrapText="1"/>
    </xf>
    <xf numFmtId="0" fontId="27" fillId="0" borderId="0" xfId="5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25" fillId="0" borderId="0" xfId="4" applyFont="1" applyAlignment="1">
      <alignment horizontal="center" wrapText="1"/>
    </xf>
    <xf numFmtId="0" fontId="0" fillId="0" borderId="0" xfId="0" applyAlignment="1">
      <alignment vertical="center"/>
    </xf>
    <xf numFmtId="164" fontId="31" fillId="0" borderId="1" xfId="6" applyNumberFormat="1" applyFont="1" applyBorder="1" applyAlignment="1">
      <alignment horizontal="right" vertical="center"/>
    </xf>
    <xf numFmtId="0" fontId="32" fillId="0" borderId="1" xfId="0" applyFont="1" applyBorder="1" applyAlignment="1">
      <alignment vertical="center" wrapText="1"/>
    </xf>
    <xf numFmtId="164" fontId="31" fillId="0" borderId="1" xfId="6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164" fontId="44" fillId="0" borderId="1" xfId="6" applyNumberFormat="1" applyFont="1" applyBorder="1" applyAlignment="1">
      <alignment horizontal="right" vertical="center"/>
    </xf>
    <xf numFmtId="164" fontId="31" fillId="0" borderId="1" xfId="6" applyNumberFormat="1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164" fontId="44" fillId="0" borderId="1" xfId="6" applyNumberFormat="1" applyFont="1" applyBorder="1" applyAlignment="1">
      <alignment vertical="center"/>
    </xf>
    <xf numFmtId="164" fontId="44" fillId="0" borderId="1" xfId="6" applyNumberFormat="1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164" fontId="45" fillId="0" borderId="1" xfId="0" applyNumberFormat="1" applyFont="1" applyBorder="1" applyAlignment="1">
      <alignment vertical="center"/>
    </xf>
    <xf numFmtId="164" fontId="45" fillId="0" borderId="2" xfId="0" applyNumberFormat="1" applyFont="1" applyBorder="1" applyAlignment="1">
      <alignment vertical="center"/>
    </xf>
    <xf numFmtId="49" fontId="21" fillId="0" borderId="1" xfId="4" applyNumberFormat="1" applyFont="1" applyBorder="1" applyAlignment="1">
      <alignment horizontal="center" vertical="center"/>
    </xf>
    <xf numFmtId="0" fontId="21" fillId="0" borderId="1" xfId="4" applyFont="1" applyBorder="1" applyAlignment="1">
      <alignment vertical="center" wrapText="1"/>
    </xf>
    <xf numFmtId="165" fontId="21" fillId="0" borderId="1" xfId="1" applyNumberFormat="1" applyFont="1" applyBorder="1" applyAlignment="1">
      <alignment horizontal="right" vertical="center"/>
    </xf>
    <xf numFmtId="165" fontId="21" fillId="2" borderId="1" xfId="1" applyNumberFormat="1" applyFont="1" applyFill="1" applyBorder="1" applyAlignment="1">
      <alignment horizontal="right" vertical="center"/>
    </xf>
    <xf numFmtId="0" fontId="21" fillId="0" borderId="0" xfId="4" applyFont="1" applyAlignment="1">
      <alignment vertical="center"/>
    </xf>
    <xf numFmtId="0" fontId="8" fillId="0" borderId="0" xfId="4" applyAlignment="1">
      <alignment vertical="center"/>
    </xf>
    <xf numFmtId="0" fontId="28" fillId="0" borderId="0" xfId="0" applyFont="1" applyFill="1" applyAlignment="1">
      <alignment vertical="center"/>
    </xf>
    <xf numFmtId="0" fontId="46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49" fontId="9" fillId="0" borderId="8" xfId="0" applyNumberFormat="1" applyFont="1" applyBorder="1" applyAlignment="1">
      <alignment horizontal="left" vertical="center"/>
    </xf>
    <xf numFmtId="3" fontId="10" fillId="0" borderId="5" xfId="1" applyNumberFormat="1" applyFont="1" applyFill="1" applyBorder="1" applyAlignment="1">
      <alignment horizontal="right" vertical="center"/>
    </xf>
    <xf numFmtId="0" fontId="45" fillId="3" borderId="1" xfId="0" applyFont="1" applyFill="1" applyBorder="1" applyAlignment="1">
      <alignment vertical="center" wrapText="1"/>
    </xf>
    <xf numFmtId="164" fontId="45" fillId="3" borderId="1" xfId="0" applyNumberFormat="1" applyFont="1" applyFill="1" applyBorder="1" applyAlignment="1">
      <alignment vertic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5" applyFont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0" fontId="15" fillId="0" borderId="1" xfId="7" applyFont="1" applyBorder="1" applyAlignment="1">
      <alignment horizontal="center" vertical="center"/>
    </xf>
    <xf numFmtId="0" fontId="15" fillId="0" borderId="1" xfId="7" applyFont="1" applyBorder="1" applyAlignment="1">
      <alignment vertical="center"/>
    </xf>
    <xf numFmtId="3" fontId="15" fillId="0" borderId="1" xfId="7" applyNumberFormat="1" applyFont="1" applyBorder="1" applyAlignment="1">
      <alignment vertical="center"/>
    </xf>
    <xf numFmtId="0" fontId="12" fillId="0" borderId="0" xfId="7" applyFont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0" fontId="12" fillId="0" borderId="1" xfId="7" applyFont="1" applyBorder="1" applyAlignment="1">
      <alignment horizontal="center" vertical="center"/>
    </xf>
    <xf numFmtId="0" fontId="15" fillId="0" borderId="1" xfId="7" applyFont="1" applyBorder="1" applyAlignment="1">
      <alignment vertical="center" wrapText="1"/>
    </xf>
    <xf numFmtId="0" fontId="12" fillId="0" borderId="1" xfId="7" applyFont="1" applyBorder="1" applyAlignment="1">
      <alignment vertical="center"/>
    </xf>
    <xf numFmtId="3" fontId="0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7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1" xfId="0" applyFont="1" applyBorder="1" applyAlignment="1">
      <alignment vertical="center" wrapText="1"/>
    </xf>
    <xf numFmtId="3" fontId="15" fillId="0" borderId="1" xfId="1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7" fillId="0" borderId="1" xfId="0" applyFont="1" applyBorder="1" applyAlignment="1">
      <alignment vertical="center" wrapText="1"/>
    </xf>
    <xf numFmtId="3" fontId="12" fillId="0" borderId="1" xfId="1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0" fontId="48" fillId="0" borderId="0" xfId="0" applyFont="1" applyFill="1" applyAlignment="1">
      <alignment vertical="center"/>
    </xf>
    <xf numFmtId="3" fontId="15" fillId="0" borderId="1" xfId="6" applyNumberFormat="1" applyFont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12" fillId="0" borderId="1" xfId="6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/>
    </xf>
    <xf numFmtId="165" fontId="15" fillId="3" borderId="1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0" fontId="49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9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4" applyFont="1" applyAlignment="1">
      <alignment horizontal="left" vertical="center"/>
    </xf>
    <xf numFmtId="0" fontId="0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9" fillId="0" borderId="0" xfId="4" applyFont="1" applyAlignment="1">
      <alignment horizontal="left" vertical="center"/>
    </xf>
    <xf numFmtId="0" fontId="20" fillId="0" borderId="0" xfId="4" applyFont="1" applyAlignment="1">
      <alignment vertical="center"/>
    </xf>
    <xf numFmtId="0" fontId="49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right" vertical="center"/>
    </xf>
    <xf numFmtId="0" fontId="0" fillId="3" borderId="1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3" borderId="20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5" fillId="3" borderId="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center" vertical="center" wrapText="1"/>
    </xf>
    <xf numFmtId="0" fontId="15" fillId="5" borderId="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vertical="center"/>
    </xf>
    <xf numFmtId="0" fontId="15" fillId="6" borderId="1" xfId="7" applyFont="1" applyFill="1" applyBorder="1" applyAlignment="1">
      <alignment horizontal="center" vertical="center"/>
    </xf>
    <xf numFmtId="3" fontId="15" fillId="3" borderId="1" xfId="7" applyNumberFormat="1" applyFont="1" applyFill="1" applyBorder="1" applyAlignment="1">
      <alignment vertical="center"/>
    </xf>
    <xf numFmtId="0" fontId="39" fillId="0" borderId="0" xfId="7" applyFont="1" applyAlignment="1">
      <alignment vertical="center"/>
    </xf>
    <xf numFmtId="0" fontId="40" fillId="0" borderId="0" xfId="7" applyFont="1" applyAlignment="1">
      <alignment horizontal="center" vertical="center"/>
    </xf>
    <xf numFmtId="0" fontId="3" fillId="0" borderId="0" xfId="7" applyAlignment="1">
      <alignment vertical="center"/>
    </xf>
    <xf numFmtId="0" fontId="41" fillId="0" borderId="0" xfId="7" applyFont="1" applyAlignment="1">
      <alignment vertical="center"/>
    </xf>
    <xf numFmtId="3" fontId="3" fillId="0" borderId="0" xfId="7" applyNumberFormat="1" applyBorder="1" applyAlignment="1">
      <alignment vertical="center"/>
    </xf>
    <xf numFmtId="0" fontId="3" fillId="0" borderId="0" xfId="7" applyBorder="1" applyAlignment="1">
      <alignment vertical="center"/>
    </xf>
    <xf numFmtId="3" fontId="41" fillId="0" borderId="0" xfId="7" applyNumberFormat="1" applyFont="1" applyBorder="1" applyAlignment="1">
      <alignment vertical="center"/>
    </xf>
    <xf numFmtId="0" fontId="41" fillId="0" borderId="0" xfId="7" applyFont="1" applyBorder="1" applyAlignment="1">
      <alignment vertical="center"/>
    </xf>
    <xf numFmtId="0" fontId="5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vertical="center"/>
    </xf>
    <xf numFmtId="0" fontId="0" fillId="0" borderId="1" xfId="7" applyFont="1" applyBorder="1" applyAlignment="1">
      <alignment wrapText="1"/>
    </xf>
    <xf numFmtId="0" fontId="30" fillId="0" borderId="0" xfId="5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27" fillId="0" borderId="0" xfId="5" applyFont="1" applyAlignment="1">
      <alignment horizontal="left" wrapText="1"/>
    </xf>
    <xf numFmtId="0" fontId="14" fillId="0" borderId="0" xfId="5" applyFont="1" applyAlignment="1">
      <alignment horizontal="center" wrapText="1"/>
    </xf>
    <xf numFmtId="0" fontId="15" fillId="0" borderId="0" xfId="5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textRotation="90"/>
    </xf>
    <xf numFmtId="0" fontId="10" fillId="3" borderId="1" xfId="4" applyFont="1" applyFill="1" applyBorder="1" applyAlignment="1">
      <alignment horizontal="center" vertical="center" wrapText="1"/>
    </xf>
    <xf numFmtId="0" fontId="25" fillId="0" borderId="0" xfId="4" applyFont="1" applyAlignment="1">
      <alignment horizontal="center" wrapText="1"/>
    </xf>
    <xf numFmtId="0" fontId="10" fillId="3" borderId="9" xfId="4" applyFont="1" applyFill="1" applyBorder="1" applyAlignment="1">
      <alignment horizontal="center" vertical="center" wrapText="1"/>
    </xf>
    <xf numFmtId="0" fontId="10" fillId="3" borderId="15" xfId="4" applyFont="1" applyFill="1" applyBorder="1" applyAlignment="1">
      <alignment horizontal="center" vertical="center" wrapText="1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6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10" fillId="3" borderId="10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 textRotation="90"/>
    </xf>
    <xf numFmtId="0" fontId="10" fillId="3" borderId="20" xfId="4" applyFont="1" applyFill="1" applyBorder="1" applyAlignment="1">
      <alignment horizontal="center" vertical="center" textRotation="90"/>
    </xf>
    <xf numFmtId="0" fontId="10" fillId="3" borderId="3" xfId="4" applyFont="1" applyFill="1" applyBorder="1" applyAlignment="1">
      <alignment horizontal="center" vertical="center" textRotation="90"/>
    </xf>
    <xf numFmtId="0" fontId="5" fillId="3" borderId="1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4" fillId="3" borderId="1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 wrapText="1"/>
    </xf>
    <xf numFmtId="0" fontId="11" fillId="3" borderId="19" xfId="4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40" fillId="0" borderId="0" xfId="7" applyFont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textRotation="90"/>
    </xf>
    <xf numFmtId="0" fontId="15" fillId="3" borderId="10" xfId="7" applyFont="1" applyFill="1" applyBorder="1" applyAlignment="1">
      <alignment horizontal="center" vertical="center"/>
    </xf>
    <xf numFmtId="0" fontId="15" fillId="3" borderId="3" xfId="7" applyFont="1" applyFill="1" applyBorder="1" applyAlignment="1">
      <alignment horizontal="center" vertical="center"/>
    </xf>
    <xf numFmtId="0" fontId="15" fillId="3" borderId="10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4" fillId="0" borderId="0" xfId="0" applyFont="1" applyAlignment="1" applyProtection="1">
      <alignment horizontal="center" vertical="center" wrapText="1"/>
      <protection locked="0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5" fillId="3" borderId="9" xfId="7" applyFont="1" applyFill="1" applyBorder="1" applyAlignment="1">
      <alignment horizontal="center" vertical="center"/>
    </xf>
    <xf numFmtId="0" fontId="5" fillId="3" borderId="15" xfId="7" applyFont="1" applyFill="1" applyBorder="1" applyAlignment="1">
      <alignment horizontal="center" vertical="center"/>
    </xf>
    <xf numFmtId="0" fontId="5" fillId="3" borderId="2" xfId="7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/>
    </xf>
    <xf numFmtId="0" fontId="5" fillId="0" borderId="0" xfId="7" applyFont="1" applyBorder="1" applyAlignment="1">
      <alignment horizontal="center" wrapText="1"/>
    </xf>
    <xf numFmtId="0" fontId="5" fillId="3" borderId="1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/>
    </xf>
    <xf numFmtId="0" fontId="1" fillId="0" borderId="0" xfId="7" applyFont="1"/>
  </cellXfs>
  <cellStyles count="10">
    <cellStyle name="Ezres" xfId="6" builtinId="3"/>
    <cellStyle name="Ezres 2" xfId="1"/>
    <cellStyle name="Normál" xfId="0" builtinId="0"/>
    <cellStyle name="Normál 2" xfId="2"/>
    <cellStyle name="Normál 2 2" xfId="3"/>
    <cellStyle name="Normál 2 3" xfId="4"/>
    <cellStyle name="Normál 2 4" xfId="5"/>
    <cellStyle name="Normál 3" xfId="9"/>
    <cellStyle name="Normál 3 2" xfId="8"/>
    <cellStyle name="Normál_3.eredeti  2009. évi költségvetés 2-13 mell.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2"/>
  <sheetViews>
    <sheetView workbookViewId="0"/>
  </sheetViews>
  <sheetFormatPr defaultRowHeight="15.75"/>
  <cols>
    <col min="1" max="1" width="5.7109375" style="9" customWidth="1"/>
    <col min="2" max="2" width="6" style="15" customWidth="1"/>
    <col min="3" max="3" width="69.5703125" style="24" customWidth="1"/>
    <col min="4" max="4" width="12.140625" style="8" customWidth="1"/>
    <col min="5" max="16384" width="9.140625" style="8"/>
  </cols>
  <sheetData>
    <row r="1" spans="1:6" ht="12.75">
      <c r="A1" t="s">
        <v>317</v>
      </c>
      <c r="C1" s="116"/>
      <c r="D1" s="11"/>
      <c r="E1" s="11"/>
      <c r="F1" s="11"/>
    </row>
    <row r="2" spans="1:6" ht="18" customHeight="1">
      <c r="A2" s="212" t="s">
        <v>29</v>
      </c>
      <c r="B2" s="212"/>
      <c r="C2" s="212"/>
      <c r="D2" s="212"/>
      <c r="E2" s="14"/>
      <c r="F2" s="14"/>
    </row>
    <row r="3" spans="1:6" s="12" customFormat="1" ht="21" customHeight="1">
      <c r="A3" s="12" t="s">
        <v>23</v>
      </c>
      <c r="B3" s="16" t="s">
        <v>22</v>
      </c>
      <c r="C3" s="213" t="s">
        <v>21</v>
      </c>
      <c r="D3" s="213"/>
      <c r="E3" s="13"/>
      <c r="F3" s="13"/>
    </row>
    <row r="4" spans="1:6" s="31" customFormat="1" ht="12.75">
      <c r="A4" s="12">
        <v>1</v>
      </c>
      <c r="B4" s="15"/>
      <c r="C4" s="27" t="s">
        <v>47</v>
      </c>
      <c r="D4" s="13"/>
      <c r="E4" s="13"/>
      <c r="F4" s="13"/>
    </row>
    <row r="5" spans="1:6" s="31" customFormat="1" ht="12" customHeight="1">
      <c r="A5" s="12">
        <v>2</v>
      </c>
      <c r="B5" s="15"/>
      <c r="C5" s="27" t="s">
        <v>33</v>
      </c>
      <c r="D5" s="26"/>
      <c r="E5" s="13"/>
      <c r="F5" s="13"/>
    </row>
    <row r="6" spans="1:6" s="31" customFormat="1" ht="12">
      <c r="A6" s="28"/>
      <c r="B6" s="29" t="s">
        <v>15</v>
      </c>
      <c r="C6" s="208" t="s">
        <v>63</v>
      </c>
    </row>
    <row r="7" spans="1:6" s="19" customFormat="1" ht="12">
      <c r="A7" s="28"/>
      <c r="B7" s="29" t="s">
        <v>14</v>
      </c>
      <c r="C7" s="208" t="s">
        <v>268</v>
      </c>
      <c r="D7" s="31"/>
      <c r="E7" s="31"/>
      <c r="F7" s="31"/>
    </row>
    <row r="8" spans="1:6" s="19" customFormat="1" ht="12">
      <c r="A8" s="28"/>
      <c r="B8" s="29" t="s">
        <v>13</v>
      </c>
      <c r="C8" s="208" t="s">
        <v>56</v>
      </c>
      <c r="D8" s="31"/>
      <c r="E8" s="31"/>
      <c r="F8" s="31"/>
    </row>
    <row r="9" spans="1:6" s="19" customFormat="1" ht="12">
      <c r="A9" s="28"/>
      <c r="B9" s="29" t="s">
        <v>12</v>
      </c>
      <c r="C9" s="208" t="s">
        <v>269</v>
      </c>
      <c r="D9" s="31"/>
      <c r="E9" s="31"/>
      <c r="F9" s="31"/>
    </row>
    <row r="10" spans="1:6" s="31" customFormat="1" ht="12">
      <c r="A10" s="28"/>
      <c r="B10" s="29" t="s">
        <v>11</v>
      </c>
      <c r="C10" s="208" t="s">
        <v>292</v>
      </c>
    </row>
    <row r="11" spans="1:6" s="19" customFormat="1" ht="12">
      <c r="A11" s="28"/>
      <c r="B11" s="29" t="s">
        <v>10</v>
      </c>
      <c r="C11" s="208" t="s">
        <v>291</v>
      </c>
      <c r="D11" s="31"/>
      <c r="E11" s="31"/>
      <c r="F11" s="31"/>
    </row>
    <row r="12" spans="1:6" s="19" customFormat="1" ht="12">
      <c r="A12" s="31"/>
      <c r="B12" s="29" t="s">
        <v>20</v>
      </c>
      <c r="C12" s="208" t="s">
        <v>57</v>
      </c>
      <c r="D12" s="31"/>
      <c r="E12" s="31"/>
      <c r="F12" s="31"/>
    </row>
    <row r="13" spans="1:6" s="19" customFormat="1" ht="12">
      <c r="A13" s="31"/>
      <c r="B13" s="29" t="s">
        <v>19</v>
      </c>
      <c r="C13" s="208" t="s">
        <v>270</v>
      </c>
      <c r="D13" s="31"/>
      <c r="E13" s="31"/>
      <c r="F13" s="31"/>
    </row>
    <row r="14" spans="1:6" s="31" customFormat="1" ht="12">
      <c r="B14" s="29" t="s">
        <v>18</v>
      </c>
      <c r="C14" s="208" t="s">
        <v>58</v>
      </c>
    </row>
    <row r="15" spans="1:6" s="19" customFormat="1" ht="12">
      <c r="A15" s="31"/>
      <c r="B15" s="29" t="s">
        <v>17</v>
      </c>
      <c r="C15" s="208" t="s">
        <v>271</v>
      </c>
      <c r="D15" s="31"/>
      <c r="E15" s="31"/>
      <c r="F15" s="31"/>
    </row>
    <row r="16" spans="1:6" s="19" customFormat="1" ht="12">
      <c r="A16" s="31"/>
      <c r="B16" s="29" t="s">
        <v>16</v>
      </c>
      <c r="C16" s="208" t="s">
        <v>59</v>
      </c>
      <c r="D16" s="31"/>
      <c r="E16" s="31"/>
      <c r="F16" s="31"/>
    </row>
    <row r="17" spans="1:6" s="19" customFormat="1" ht="12">
      <c r="A17" s="31"/>
      <c r="B17" s="29" t="s">
        <v>34</v>
      </c>
      <c r="C17" s="208" t="s">
        <v>293</v>
      </c>
      <c r="D17" s="31"/>
      <c r="E17" s="31"/>
      <c r="F17" s="31"/>
    </row>
    <row r="18" spans="1:6" s="31" customFormat="1" ht="12">
      <c r="B18" s="29" t="s">
        <v>35</v>
      </c>
      <c r="C18" s="208" t="s">
        <v>272</v>
      </c>
    </row>
    <row r="19" spans="1:6" s="19" customFormat="1" ht="12">
      <c r="A19" s="31"/>
      <c r="B19" s="29" t="s">
        <v>48</v>
      </c>
      <c r="C19" s="208" t="s">
        <v>273</v>
      </c>
      <c r="D19" s="31"/>
      <c r="E19" s="31"/>
      <c r="F19" s="31"/>
    </row>
    <row r="20" spans="1:6" s="19" customFormat="1" ht="12">
      <c r="A20" s="31"/>
      <c r="B20" s="29" t="s">
        <v>36</v>
      </c>
      <c r="C20" s="208" t="s">
        <v>274</v>
      </c>
      <c r="D20" s="31"/>
      <c r="E20" s="31"/>
      <c r="F20" s="31"/>
    </row>
    <row r="21" spans="1:6" s="19" customFormat="1" ht="12">
      <c r="A21" s="31"/>
      <c r="B21" s="29" t="s">
        <v>37</v>
      </c>
      <c r="C21" s="208" t="s">
        <v>275</v>
      </c>
      <c r="D21" s="31"/>
      <c r="E21" s="31"/>
      <c r="F21" s="31"/>
    </row>
    <row r="22" spans="1:6" s="31" customFormat="1" ht="12">
      <c r="B22" s="29" t="s">
        <v>38</v>
      </c>
      <c r="C22" s="208" t="s">
        <v>294</v>
      </c>
      <c r="D22" s="30"/>
    </row>
    <row r="23" spans="1:6" s="19" customFormat="1" ht="12">
      <c r="A23" s="31"/>
      <c r="B23" s="29" t="s">
        <v>39</v>
      </c>
      <c r="C23" s="208" t="s">
        <v>276</v>
      </c>
      <c r="D23" s="31"/>
      <c r="E23" s="31"/>
      <c r="F23" s="31"/>
    </row>
    <row r="24" spans="1:6" s="19" customFormat="1" ht="12">
      <c r="A24" s="31"/>
      <c r="B24" s="29" t="s">
        <v>40</v>
      </c>
      <c r="C24" s="208" t="s">
        <v>81</v>
      </c>
      <c r="D24" s="82"/>
      <c r="E24" s="31"/>
      <c r="F24" s="31"/>
    </row>
    <row r="25" spans="1:6" s="19" customFormat="1" ht="12">
      <c r="A25" s="31"/>
      <c r="B25" s="29" t="s">
        <v>41</v>
      </c>
      <c r="C25" s="208" t="s">
        <v>277</v>
      </c>
      <c r="D25" s="31"/>
      <c r="E25" s="31"/>
      <c r="F25" s="31"/>
    </row>
    <row r="26" spans="1:6" s="11" customFormat="1" ht="12.75">
      <c r="A26" s="31"/>
      <c r="B26" s="29" t="s">
        <v>42</v>
      </c>
      <c r="C26" s="208" t="s">
        <v>297</v>
      </c>
      <c r="D26" s="31"/>
      <c r="E26" s="31"/>
      <c r="F26" s="31"/>
    </row>
    <row r="27" spans="1:6" s="11" customFormat="1" ht="12.75">
      <c r="A27" s="31"/>
      <c r="B27" s="29" t="s">
        <v>137</v>
      </c>
      <c r="C27" s="208" t="s">
        <v>278</v>
      </c>
      <c r="D27" s="31"/>
      <c r="E27" s="31"/>
      <c r="F27" s="31"/>
    </row>
    <row r="28" spans="1:6" s="11" customFormat="1" ht="12.75">
      <c r="A28" s="31"/>
      <c r="B28" s="29" t="s">
        <v>136</v>
      </c>
      <c r="C28" s="208" t="s">
        <v>295</v>
      </c>
      <c r="D28" s="31"/>
      <c r="E28" s="31"/>
      <c r="F28" s="31"/>
    </row>
    <row r="29" spans="1:6" s="31" customFormat="1" ht="12">
      <c r="B29" s="29" t="s">
        <v>135</v>
      </c>
      <c r="C29" s="208" t="s">
        <v>279</v>
      </c>
    </row>
    <row r="30" spans="1:6" s="31" customFormat="1" ht="12">
      <c r="B30" s="29" t="s">
        <v>134</v>
      </c>
      <c r="C30" s="208" t="s">
        <v>280</v>
      </c>
    </row>
    <row r="31" spans="1:6" s="31" customFormat="1" ht="12">
      <c r="B31" s="29" t="s">
        <v>133</v>
      </c>
      <c r="C31" s="208" t="s">
        <v>281</v>
      </c>
    </row>
    <row r="32" spans="1:6" s="31" customFormat="1" ht="12">
      <c r="B32" s="29" t="s">
        <v>132</v>
      </c>
      <c r="C32" s="208" t="s">
        <v>282</v>
      </c>
    </row>
    <row r="33" spans="1:6" s="31" customFormat="1" ht="12">
      <c r="B33" s="29" t="s">
        <v>131</v>
      </c>
      <c r="C33" s="208" t="s">
        <v>283</v>
      </c>
    </row>
    <row r="34" spans="1:6" s="31" customFormat="1" ht="12">
      <c r="B34" s="29" t="s">
        <v>130</v>
      </c>
      <c r="C34" s="208" t="s">
        <v>284</v>
      </c>
    </row>
    <row r="35" spans="1:6" s="31" customFormat="1" ht="12">
      <c r="B35" s="29" t="s">
        <v>129</v>
      </c>
      <c r="C35" s="208" t="s">
        <v>60</v>
      </c>
    </row>
    <row r="36" spans="1:6" s="31" customFormat="1" ht="12">
      <c r="B36" s="29" t="s">
        <v>128</v>
      </c>
      <c r="C36" s="208" t="s">
        <v>285</v>
      </c>
    </row>
    <row r="37" spans="1:6" s="31" customFormat="1" ht="12">
      <c r="B37" s="29" t="s">
        <v>127</v>
      </c>
      <c r="C37" s="208" t="s">
        <v>61</v>
      </c>
    </row>
    <row r="38" spans="1:6" s="31" customFormat="1" ht="12">
      <c r="B38" s="29" t="s">
        <v>126</v>
      </c>
      <c r="C38" s="208" t="s">
        <v>286</v>
      </c>
    </row>
    <row r="39" spans="1:6" s="31" customFormat="1" ht="12">
      <c r="B39" s="29" t="s">
        <v>311</v>
      </c>
      <c r="C39" s="208" t="s">
        <v>62</v>
      </c>
    </row>
    <row r="40" spans="1:6" s="31" customFormat="1" ht="12">
      <c r="B40" s="29" t="s">
        <v>312</v>
      </c>
      <c r="C40" s="208" t="s">
        <v>287</v>
      </c>
    </row>
    <row r="41" spans="1:6" s="31" customFormat="1" ht="12">
      <c r="B41" s="29" t="s">
        <v>313</v>
      </c>
      <c r="C41" s="208" t="s">
        <v>288</v>
      </c>
    </row>
    <row r="42" spans="1:6" s="31" customFormat="1" ht="12">
      <c r="B42" s="29" t="s">
        <v>314</v>
      </c>
      <c r="C42" s="208" t="s">
        <v>289</v>
      </c>
    </row>
    <row r="43" spans="1:6" s="31" customFormat="1" ht="12">
      <c r="B43" s="29" t="s">
        <v>315</v>
      </c>
      <c r="C43" s="208" t="s">
        <v>290</v>
      </c>
    </row>
    <row r="44" spans="1:6" s="31" customFormat="1" ht="12">
      <c r="B44" s="29" t="s">
        <v>316</v>
      </c>
      <c r="C44" s="208" t="s">
        <v>296</v>
      </c>
    </row>
    <row r="45" spans="1:6" s="31" customFormat="1" ht="12.75">
      <c r="A45" s="12">
        <v>3</v>
      </c>
      <c r="B45" s="18"/>
      <c r="C45" s="27" t="s">
        <v>211</v>
      </c>
      <c r="D45" s="26"/>
      <c r="E45" s="11"/>
      <c r="F45" s="11"/>
    </row>
    <row r="46" spans="1:6" s="31" customFormat="1" ht="12">
      <c r="A46" s="28"/>
      <c r="B46" s="32" t="s">
        <v>15</v>
      </c>
      <c r="C46" s="30" t="s">
        <v>26</v>
      </c>
    </row>
    <row r="47" spans="1:6" s="31" customFormat="1" ht="12">
      <c r="A47" s="28"/>
      <c r="B47" s="29" t="s">
        <v>14</v>
      </c>
      <c r="C47" s="30" t="s">
        <v>25</v>
      </c>
    </row>
    <row r="48" spans="1:6" s="31" customFormat="1" ht="12">
      <c r="A48" s="28"/>
      <c r="B48" s="29" t="s">
        <v>13</v>
      </c>
      <c r="C48" s="30" t="s">
        <v>32</v>
      </c>
    </row>
    <row r="49" spans="1:6" s="31" customFormat="1" ht="12.75">
      <c r="A49" s="12">
        <v>4</v>
      </c>
      <c r="B49" s="18"/>
      <c r="C49" s="27" t="s">
        <v>3</v>
      </c>
      <c r="D49" s="26"/>
      <c r="E49" s="11"/>
      <c r="F49" s="11"/>
    </row>
    <row r="50" spans="1:6" s="31" customFormat="1" ht="12">
      <c r="A50" s="28"/>
      <c r="B50" s="29" t="s">
        <v>15</v>
      </c>
      <c r="C50" s="30" t="s">
        <v>24</v>
      </c>
      <c r="D50" s="33"/>
    </row>
    <row r="51" spans="1:6" s="31" customFormat="1" ht="12">
      <c r="A51" s="28"/>
      <c r="B51" s="29" t="s">
        <v>14</v>
      </c>
      <c r="C51" s="30" t="s">
        <v>28</v>
      </c>
    </row>
    <row r="52" spans="1:6" s="31" customFormat="1" ht="12">
      <c r="A52" s="28"/>
      <c r="B52" s="32" t="s">
        <v>13</v>
      </c>
      <c r="C52" s="30" t="s">
        <v>27</v>
      </c>
    </row>
    <row r="53" spans="1:6" s="31" customFormat="1" ht="12">
      <c r="A53" s="28"/>
      <c r="B53" s="32" t="s">
        <v>12</v>
      </c>
      <c r="C53" s="211" t="s">
        <v>30</v>
      </c>
      <c r="D53" s="211"/>
    </row>
    <row r="54" spans="1:6" s="31" customFormat="1" ht="12.75" customHeight="1">
      <c r="A54" s="28"/>
      <c r="B54" s="32" t="s">
        <v>11</v>
      </c>
      <c r="C54" s="211" t="s">
        <v>31</v>
      </c>
      <c r="D54" s="211"/>
    </row>
    <row r="55" spans="1:6" s="31" customFormat="1">
      <c r="A55" s="9"/>
      <c r="B55" s="15"/>
      <c r="C55" s="116"/>
      <c r="D55" s="11"/>
      <c r="E55" s="11"/>
      <c r="F55" s="11"/>
    </row>
    <row r="56" spans="1:6" s="31" customFormat="1">
      <c r="A56" s="9"/>
      <c r="B56" s="15"/>
      <c r="C56" s="24"/>
      <c r="D56" s="8"/>
      <c r="E56" s="8"/>
      <c r="F56" s="8"/>
    </row>
    <row r="57" spans="1:6" s="31" customFormat="1">
      <c r="A57" s="9"/>
      <c r="B57" s="15"/>
      <c r="C57" s="24"/>
      <c r="D57" s="8"/>
      <c r="E57" s="8"/>
      <c r="F57" s="8"/>
    </row>
    <row r="58" spans="1:6" s="31" customFormat="1">
      <c r="A58" s="9"/>
      <c r="B58" s="15"/>
      <c r="C58" s="24"/>
      <c r="D58" s="8"/>
      <c r="E58" s="8"/>
      <c r="F58" s="8"/>
    </row>
    <row r="59" spans="1:6" s="31" customFormat="1">
      <c r="A59" s="9"/>
      <c r="B59" s="15"/>
      <c r="C59" s="24"/>
      <c r="D59" s="8"/>
      <c r="E59" s="8"/>
      <c r="F59" s="8"/>
    </row>
    <row r="60" spans="1:6" s="31" customFormat="1">
      <c r="A60" s="9"/>
      <c r="B60" s="15"/>
      <c r="C60" s="24"/>
      <c r="D60" s="8"/>
      <c r="E60" s="8"/>
      <c r="F60" s="8"/>
    </row>
    <row r="61" spans="1:6" s="31" customFormat="1">
      <c r="A61" s="9"/>
      <c r="B61" s="15"/>
      <c r="C61" s="24"/>
      <c r="D61" s="8"/>
      <c r="E61" s="8"/>
      <c r="F61" s="8"/>
    </row>
    <row r="62" spans="1:6" s="31" customFormat="1">
      <c r="A62" s="9"/>
      <c r="B62" s="15"/>
      <c r="C62" s="24"/>
      <c r="D62" s="8"/>
      <c r="E62" s="8"/>
      <c r="F62" s="8"/>
    </row>
    <row r="63" spans="1:6" s="31" customFormat="1">
      <c r="A63" s="9"/>
      <c r="B63" s="15"/>
      <c r="C63" s="24"/>
      <c r="D63" s="8"/>
      <c r="E63" s="8"/>
      <c r="F63" s="8"/>
    </row>
    <row r="64" spans="1:6" s="31" customFormat="1">
      <c r="A64" s="9"/>
      <c r="B64" s="15"/>
      <c r="C64" s="24"/>
      <c r="D64" s="8"/>
      <c r="E64" s="8"/>
      <c r="F64" s="8"/>
    </row>
    <row r="65" spans="1:6" s="31" customFormat="1">
      <c r="A65" s="9"/>
      <c r="B65" s="15"/>
      <c r="C65" s="24"/>
      <c r="D65" s="8"/>
      <c r="E65" s="8"/>
      <c r="F65" s="8"/>
    </row>
    <row r="66" spans="1:6" s="31" customFormat="1">
      <c r="A66" s="9"/>
      <c r="B66" s="15"/>
      <c r="C66" s="24"/>
      <c r="D66" s="8"/>
      <c r="E66" s="8"/>
      <c r="F66" s="8"/>
    </row>
    <row r="67" spans="1:6" s="31" customFormat="1" ht="42" customHeight="1">
      <c r="A67" s="9"/>
      <c r="B67" s="15"/>
      <c r="C67" s="24"/>
      <c r="D67" s="8"/>
      <c r="E67" s="8"/>
      <c r="F67" s="8"/>
    </row>
    <row r="68" spans="1:6" s="11" customFormat="1">
      <c r="A68" s="9"/>
      <c r="B68" s="15"/>
      <c r="C68" s="24"/>
      <c r="D68" s="8"/>
      <c r="E68" s="8"/>
      <c r="F68" s="8"/>
    </row>
    <row r="69" spans="1:6" s="31" customFormat="1" ht="15.75" customHeight="1">
      <c r="A69" s="9"/>
      <c r="B69" s="15"/>
      <c r="C69" s="24"/>
      <c r="D69" s="8"/>
      <c r="E69" s="8"/>
      <c r="F69" s="8"/>
    </row>
    <row r="70" spans="1:6" s="31" customFormat="1">
      <c r="A70" s="9"/>
      <c r="B70" s="15"/>
      <c r="C70" s="24"/>
      <c r="D70" s="8"/>
      <c r="E70" s="8"/>
      <c r="F70" s="8"/>
    </row>
    <row r="71" spans="1:6" s="31" customFormat="1">
      <c r="A71" s="9"/>
      <c r="B71" s="15"/>
      <c r="C71" s="24"/>
      <c r="D71" s="8"/>
      <c r="E71" s="8"/>
      <c r="F71" s="8"/>
    </row>
    <row r="72" spans="1:6" s="11" customFormat="1">
      <c r="A72" s="9"/>
      <c r="B72" s="15"/>
      <c r="C72" s="24"/>
      <c r="D72" s="8"/>
      <c r="E72" s="8"/>
      <c r="F72" s="8"/>
    </row>
    <row r="73" spans="1:6" s="31" customFormat="1" ht="12.75">
      <c r="A73" s="8"/>
      <c r="B73" s="17"/>
      <c r="C73" s="24"/>
      <c r="D73" s="8"/>
      <c r="E73" s="8"/>
      <c r="F73" s="8"/>
    </row>
    <row r="74" spans="1:6" s="31" customFormat="1" ht="12.75">
      <c r="A74" s="8"/>
      <c r="B74" s="17"/>
      <c r="C74" s="24"/>
      <c r="D74" s="8"/>
      <c r="E74" s="8"/>
      <c r="F74" s="8"/>
    </row>
    <row r="75" spans="1:6" s="31" customFormat="1" ht="12.75">
      <c r="A75" s="8"/>
      <c r="B75" s="17"/>
      <c r="C75" s="24"/>
      <c r="D75" s="8"/>
      <c r="E75" s="8"/>
      <c r="F75" s="8"/>
    </row>
    <row r="76" spans="1:6" s="31" customFormat="1" ht="12.75">
      <c r="A76" s="8"/>
      <c r="B76" s="17"/>
      <c r="C76" s="10"/>
      <c r="D76" s="8"/>
      <c r="E76" s="8"/>
      <c r="F76" s="8"/>
    </row>
    <row r="77" spans="1:6" s="31" customFormat="1" ht="12.75">
      <c r="A77" s="8"/>
      <c r="B77" s="17"/>
      <c r="C77" s="10"/>
      <c r="D77" s="8"/>
      <c r="E77" s="8"/>
      <c r="F77" s="8"/>
    </row>
    <row r="78" spans="1:6" ht="12.75">
      <c r="A78" s="8"/>
      <c r="B78" s="17"/>
      <c r="C78" s="10"/>
    </row>
    <row r="79" spans="1:6" ht="12.75">
      <c r="A79" s="8"/>
      <c r="B79" s="17"/>
      <c r="C79" s="10"/>
    </row>
    <row r="80" spans="1:6" ht="12.75">
      <c r="A80" s="8"/>
      <c r="B80" s="17"/>
      <c r="C80" s="10"/>
    </row>
    <row r="81" spans="1:3" ht="12.75">
      <c r="A81" s="8"/>
      <c r="B81" s="17"/>
      <c r="C81" s="10"/>
    </row>
    <row r="82" spans="1:3" ht="12.75">
      <c r="A82" s="8"/>
      <c r="B82" s="17"/>
      <c r="C82" s="10"/>
    </row>
    <row r="83" spans="1:3" ht="12.75">
      <c r="A83" s="8"/>
      <c r="B83" s="17"/>
      <c r="C83" s="10"/>
    </row>
    <row r="84" spans="1:3" ht="12.75">
      <c r="A84" s="8"/>
      <c r="B84" s="17"/>
      <c r="C84" s="10"/>
    </row>
    <row r="85" spans="1:3" ht="12.75">
      <c r="A85" s="8"/>
      <c r="B85" s="17"/>
      <c r="C85" s="10"/>
    </row>
    <row r="86" spans="1:3" ht="12.75">
      <c r="A86" s="8"/>
      <c r="B86" s="17"/>
      <c r="C86" s="10"/>
    </row>
    <row r="87" spans="1:3" ht="12.75">
      <c r="A87" s="8"/>
      <c r="B87" s="17"/>
      <c r="C87" s="10"/>
    </row>
    <row r="88" spans="1:3" ht="12.75">
      <c r="A88" s="8"/>
      <c r="B88" s="17"/>
      <c r="C88" s="10"/>
    </row>
    <row r="89" spans="1:3" ht="12.75">
      <c r="A89" s="8"/>
      <c r="B89" s="17"/>
      <c r="C89" s="10"/>
    </row>
    <row r="90" spans="1:3" ht="12.75">
      <c r="A90" s="8"/>
      <c r="B90" s="17"/>
      <c r="C90" s="10"/>
    </row>
    <row r="91" spans="1:3" ht="12.75">
      <c r="A91" s="8"/>
      <c r="B91" s="17"/>
      <c r="C91" s="10"/>
    </row>
    <row r="92" spans="1:3" ht="12.75">
      <c r="A92" s="8"/>
      <c r="B92" s="17"/>
      <c r="C92" s="10"/>
    </row>
    <row r="93" spans="1:3" ht="12.75">
      <c r="A93" s="8"/>
      <c r="B93" s="17"/>
      <c r="C93" s="10"/>
    </row>
    <row r="94" spans="1:3" ht="12.75">
      <c r="A94" s="8"/>
      <c r="B94" s="17"/>
      <c r="C94" s="10"/>
    </row>
    <row r="95" spans="1:3" ht="12.75">
      <c r="A95" s="8"/>
      <c r="B95" s="17"/>
      <c r="C95" s="10"/>
    </row>
    <row r="96" spans="1:3" ht="12.75">
      <c r="A96" s="8"/>
      <c r="B96" s="17"/>
      <c r="C96" s="10"/>
    </row>
    <row r="97" spans="1:3" ht="12.75">
      <c r="A97" s="8"/>
      <c r="B97" s="17"/>
      <c r="C97" s="10"/>
    </row>
    <row r="98" spans="1:3" ht="12.75">
      <c r="A98" s="8"/>
      <c r="B98" s="17"/>
      <c r="C98" s="10"/>
    </row>
    <row r="99" spans="1:3" ht="12.75">
      <c r="A99" s="8"/>
      <c r="B99" s="17"/>
      <c r="C99" s="10"/>
    </row>
    <row r="100" spans="1:3" ht="12.75">
      <c r="A100" s="8"/>
      <c r="B100" s="17"/>
      <c r="C100" s="10"/>
    </row>
    <row r="101" spans="1:3" ht="12.75">
      <c r="A101" s="8"/>
      <c r="B101" s="17"/>
      <c r="C101" s="10"/>
    </row>
    <row r="102" spans="1:3" ht="12.75">
      <c r="A102" s="8"/>
      <c r="B102" s="17"/>
      <c r="C102" s="10"/>
    </row>
    <row r="103" spans="1:3" ht="12.75">
      <c r="A103" s="8"/>
      <c r="B103" s="17"/>
      <c r="C103" s="10"/>
    </row>
    <row r="104" spans="1:3" ht="12.75">
      <c r="A104" s="8"/>
      <c r="B104" s="17"/>
      <c r="C104" s="10"/>
    </row>
    <row r="105" spans="1:3" ht="12.75">
      <c r="A105" s="8"/>
      <c r="B105" s="17"/>
      <c r="C105" s="10"/>
    </row>
    <row r="106" spans="1:3" ht="12.75">
      <c r="A106" s="8"/>
      <c r="B106" s="17"/>
      <c r="C106" s="10"/>
    </row>
    <row r="107" spans="1:3" ht="12.75">
      <c r="A107" s="8"/>
      <c r="B107" s="17"/>
      <c r="C107" s="10"/>
    </row>
    <row r="108" spans="1:3" ht="12.75">
      <c r="A108" s="8"/>
      <c r="B108" s="17"/>
      <c r="C108" s="10"/>
    </row>
    <row r="109" spans="1:3" ht="12.75">
      <c r="A109" s="8"/>
      <c r="B109" s="17"/>
      <c r="C109" s="10"/>
    </row>
    <row r="110" spans="1:3" ht="12.75">
      <c r="A110" s="8"/>
      <c r="B110" s="17"/>
      <c r="C110" s="10"/>
    </row>
    <row r="111" spans="1:3" ht="12.75">
      <c r="A111" s="8"/>
      <c r="B111" s="17"/>
      <c r="C111" s="10"/>
    </row>
    <row r="112" spans="1:3" ht="12.75">
      <c r="A112" s="8"/>
      <c r="B112" s="17"/>
      <c r="C112" s="10"/>
    </row>
    <row r="113" spans="1:3" ht="12.75">
      <c r="A113" s="8"/>
      <c r="B113" s="17"/>
      <c r="C113" s="10"/>
    </row>
    <row r="114" spans="1:3" ht="12.75">
      <c r="A114" s="8"/>
      <c r="B114" s="17"/>
      <c r="C114" s="10"/>
    </row>
    <row r="115" spans="1:3" ht="12.75">
      <c r="A115" s="8"/>
      <c r="B115" s="17"/>
      <c r="C115" s="10"/>
    </row>
    <row r="116" spans="1:3" ht="12.75">
      <c r="A116" s="8"/>
      <c r="B116" s="17"/>
      <c r="C116" s="10"/>
    </row>
    <row r="117" spans="1:3" ht="12.75">
      <c r="A117" s="8"/>
      <c r="B117" s="17"/>
      <c r="C117" s="10"/>
    </row>
    <row r="118" spans="1:3" ht="12.75">
      <c r="A118" s="8"/>
      <c r="B118" s="17"/>
      <c r="C118" s="10"/>
    </row>
    <row r="119" spans="1:3" ht="12.75">
      <c r="A119" s="8"/>
      <c r="B119" s="17"/>
      <c r="C119" s="10"/>
    </row>
    <row r="120" spans="1:3" ht="12.75">
      <c r="A120" s="8"/>
      <c r="B120" s="17"/>
      <c r="C120" s="10"/>
    </row>
    <row r="121" spans="1:3" ht="12.75">
      <c r="A121" s="8"/>
      <c r="B121" s="17"/>
      <c r="C121" s="10"/>
    </row>
    <row r="122" spans="1:3" ht="12.75">
      <c r="A122" s="8"/>
      <c r="B122" s="17"/>
      <c r="C122" s="10"/>
    </row>
    <row r="123" spans="1:3" ht="12.75">
      <c r="A123" s="8"/>
      <c r="B123" s="17"/>
      <c r="C123" s="10"/>
    </row>
    <row r="124" spans="1:3" ht="12.75">
      <c r="A124" s="8"/>
      <c r="B124" s="17"/>
      <c r="C124" s="10"/>
    </row>
    <row r="125" spans="1:3" ht="12.75">
      <c r="A125" s="8"/>
      <c r="B125" s="17"/>
      <c r="C125" s="10"/>
    </row>
    <row r="126" spans="1:3" ht="12.75">
      <c r="A126" s="8"/>
      <c r="B126" s="17"/>
      <c r="C126" s="10"/>
    </row>
    <row r="127" spans="1:3" ht="12.75">
      <c r="A127" s="8"/>
      <c r="B127" s="17"/>
      <c r="C127" s="10"/>
    </row>
    <row r="128" spans="1:3" ht="12.75">
      <c r="A128" s="8"/>
      <c r="B128" s="17"/>
      <c r="C128" s="10"/>
    </row>
    <row r="129" spans="1:3" ht="12.75">
      <c r="A129" s="8"/>
      <c r="B129" s="17"/>
      <c r="C129" s="10"/>
    </row>
    <row r="130" spans="1:3" ht="12.75">
      <c r="A130" s="8"/>
      <c r="B130" s="17"/>
      <c r="C130" s="10"/>
    </row>
    <row r="131" spans="1:3" ht="12.75">
      <c r="A131" s="8"/>
      <c r="B131" s="17"/>
      <c r="C131" s="10"/>
    </row>
    <row r="132" spans="1:3" ht="12.75">
      <c r="A132" s="8"/>
      <c r="B132" s="17"/>
      <c r="C132" s="10"/>
    </row>
    <row r="133" spans="1:3" ht="12.75">
      <c r="A133" s="8"/>
      <c r="B133" s="17"/>
      <c r="C133" s="10"/>
    </row>
    <row r="134" spans="1:3" ht="12.75">
      <c r="A134" s="8"/>
      <c r="B134" s="17"/>
      <c r="C134" s="10"/>
    </row>
    <row r="135" spans="1:3" ht="12.75">
      <c r="A135" s="8"/>
      <c r="B135" s="17"/>
      <c r="C135" s="10"/>
    </row>
    <row r="136" spans="1:3" ht="12.75">
      <c r="A136" s="8"/>
      <c r="B136" s="17"/>
      <c r="C136" s="10"/>
    </row>
    <row r="137" spans="1:3" ht="12.75">
      <c r="A137" s="8"/>
      <c r="B137" s="17"/>
      <c r="C137" s="10"/>
    </row>
    <row r="138" spans="1:3" ht="12.75">
      <c r="A138" s="8"/>
      <c r="B138" s="17"/>
      <c r="C138" s="10"/>
    </row>
    <row r="139" spans="1:3" ht="12.75">
      <c r="A139" s="8"/>
      <c r="B139" s="17"/>
      <c r="C139" s="10"/>
    </row>
    <row r="140" spans="1:3" ht="12.75">
      <c r="A140" s="8"/>
      <c r="B140" s="17"/>
      <c r="C140" s="10"/>
    </row>
    <row r="141" spans="1:3" ht="12.75">
      <c r="A141" s="8"/>
      <c r="B141" s="17"/>
      <c r="C141" s="10"/>
    </row>
    <row r="142" spans="1:3" ht="12.75">
      <c r="A142" s="8"/>
      <c r="B142" s="17"/>
      <c r="C142" s="10"/>
    </row>
    <row r="143" spans="1:3" ht="12.75">
      <c r="A143" s="8"/>
      <c r="B143" s="17"/>
      <c r="C143" s="10"/>
    </row>
    <row r="144" spans="1:3" ht="12.75">
      <c r="A144" s="8"/>
      <c r="B144" s="17"/>
      <c r="C144" s="10"/>
    </row>
    <row r="145" spans="1:3" ht="12.75">
      <c r="A145" s="8"/>
      <c r="B145" s="17"/>
      <c r="C145" s="10"/>
    </row>
    <row r="146" spans="1:3" ht="12.75">
      <c r="A146" s="8"/>
      <c r="B146" s="17"/>
      <c r="C146" s="10"/>
    </row>
    <row r="147" spans="1:3" ht="12.75">
      <c r="A147" s="8"/>
      <c r="B147" s="17"/>
      <c r="C147" s="10"/>
    </row>
    <row r="148" spans="1:3" ht="12.75">
      <c r="A148" s="8"/>
      <c r="B148" s="17"/>
      <c r="C148" s="10"/>
    </row>
    <row r="149" spans="1:3" ht="12.75">
      <c r="A149" s="8"/>
      <c r="B149" s="17"/>
      <c r="C149" s="10"/>
    </row>
    <row r="150" spans="1:3">
      <c r="C150" s="10"/>
    </row>
    <row r="151" spans="1:3">
      <c r="C151" s="10"/>
    </row>
    <row r="152" spans="1:3">
      <c r="C152" s="10"/>
    </row>
  </sheetData>
  <mergeCells count="4">
    <mergeCell ref="C53:D53"/>
    <mergeCell ref="C54:D54"/>
    <mergeCell ref="A2:D2"/>
    <mergeCell ref="C3:D3"/>
  </mergeCells>
  <pageMargins left="0.4" right="0.27" top="0.2" bottom="0.2" header="0.17" footer="0.16"/>
  <pageSetup paperSize="9" orientation="portrait" r:id="rId1"/>
  <headerFooter alignWithMargins="0">
    <oddFooter xml:space="preserve">&amp;C&amp;P. oldal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sqref="A1:XFD1"/>
    </sheetView>
  </sheetViews>
  <sheetFormatPr defaultRowHeight="12.75"/>
  <cols>
    <col min="1" max="1" width="45.85546875" style="76" customWidth="1"/>
    <col min="2" max="2" width="8.42578125" style="76" customWidth="1"/>
    <col min="3" max="3" width="7.85546875" style="76" customWidth="1"/>
    <col min="4" max="4" width="8.28515625" style="76" customWidth="1"/>
    <col min="5" max="5" width="7.140625" style="76" customWidth="1"/>
    <col min="6" max="6" width="7.28515625" style="76" customWidth="1"/>
    <col min="7" max="7" width="8" style="76" customWidth="1"/>
    <col min="8" max="9" width="9" style="76" customWidth="1"/>
    <col min="10" max="10" width="11" style="76" customWidth="1"/>
    <col min="11" max="16384" width="9.140625" style="76"/>
  </cols>
  <sheetData>
    <row r="1" spans="1:10" ht="15">
      <c r="A1" s="305" t="s">
        <v>326</v>
      </c>
    </row>
    <row r="3" spans="1:10">
      <c r="A3" s="302" t="s">
        <v>266</v>
      </c>
      <c r="B3" s="302"/>
      <c r="C3" s="302"/>
      <c r="D3" s="302"/>
      <c r="E3" s="302"/>
      <c r="F3" s="302"/>
      <c r="G3" s="302"/>
      <c r="H3" s="302"/>
      <c r="I3" s="302"/>
      <c r="J3" s="302"/>
    </row>
    <row r="5" spans="1:10" s="199" customFormat="1" ht="28.5" customHeight="1">
      <c r="A5" s="303" t="s">
        <v>122</v>
      </c>
      <c r="B5" s="298" t="s">
        <v>125</v>
      </c>
      <c r="C5" s="299"/>
      <c r="D5" s="300"/>
      <c r="E5" s="298" t="s">
        <v>124</v>
      </c>
      <c r="F5" s="299"/>
      <c r="G5" s="300"/>
      <c r="H5" s="301" t="s">
        <v>123</v>
      </c>
      <c r="I5" s="301"/>
      <c r="J5" s="206" t="s">
        <v>5</v>
      </c>
    </row>
    <row r="6" spans="1:10" ht="50.25" customHeight="1">
      <c r="A6" s="304"/>
      <c r="B6" s="205" t="s">
        <v>120</v>
      </c>
      <c r="C6" s="205" t="s">
        <v>121</v>
      </c>
      <c r="D6" s="205" t="s">
        <v>119</v>
      </c>
      <c r="E6" s="205" t="s">
        <v>120</v>
      </c>
      <c r="F6" s="205" t="s">
        <v>121</v>
      </c>
      <c r="G6" s="205" t="s">
        <v>119</v>
      </c>
      <c r="H6" s="205" t="s">
        <v>120</v>
      </c>
      <c r="I6" s="205" t="s">
        <v>119</v>
      </c>
      <c r="J6" s="205" t="s">
        <v>118</v>
      </c>
    </row>
    <row r="7" spans="1:10" ht="25.5" customHeight="1">
      <c r="A7" s="207" t="s">
        <v>304</v>
      </c>
      <c r="B7" s="79">
        <v>0</v>
      </c>
      <c r="C7" s="79">
        <v>0</v>
      </c>
      <c r="D7" s="77">
        <v>0</v>
      </c>
      <c r="E7" s="79">
        <v>0</v>
      </c>
      <c r="F7" s="79">
        <v>0</v>
      </c>
      <c r="G7" s="79">
        <v>0</v>
      </c>
      <c r="H7" s="81">
        <v>0</v>
      </c>
      <c r="I7" s="77">
        <v>0</v>
      </c>
      <c r="J7" s="77">
        <f>SUM(I7)</f>
        <v>0</v>
      </c>
    </row>
    <row r="8" spans="1:10" ht="25.5" customHeight="1">
      <c r="A8" s="207" t="s">
        <v>305</v>
      </c>
      <c r="B8" s="79">
        <v>0</v>
      </c>
      <c r="C8" s="79">
        <v>0</v>
      </c>
      <c r="D8" s="77">
        <v>0</v>
      </c>
      <c r="E8" s="79">
        <v>0</v>
      </c>
      <c r="F8" s="79">
        <v>0</v>
      </c>
      <c r="G8" s="79">
        <v>0</v>
      </c>
      <c r="H8" s="79">
        <v>0</v>
      </c>
      <c r="I8" s="77">
        <v>0</v>
      </c>
      <c r="J8" s="77">
        <f>SUM(I8)</f>
        <v>0</v>
      </c>
    </row>
    <row r="9" spans="1:10">
      <c r="A9" s="207" t="s">
        <v>306</v>
      </c>
      <c r="B9" s="79">
        <v>0</v>
      </c>
      <c r="C9" s="79">
        <v>0</v>
      </c>
      <c r="D9" s="77">
        <v>0</v>
      </c>
      <c r="E9" s="79">
        <v>0</v>
      </c>
      <c r="F9" s="79">
        <v>0</v>
      </c>
      <c r="G9" s="79">
        <v>0</v>
      </c>
      <c r="H9" s="79">
        <v>0</v>
      </c>
      <c r="I9" s="77">
        <v>0</v>
      </c>
      <c r="J9" s="77">
        <v>0</v>
      </c>
    </row>
    <row r="10" spans="1:10">
      <c r="A10" s="207" t="s">
        <v>307</v>
      </c>
      <c r="B10" s="80">
        <v>0</v>
      </c>
      <c r="C10" s="79">
        <v>0</v>
      </c>
      <c r="D10" s="77">
        <v>0</v>
      </c>
      <c r="E10" s="79">
        <v>0</v>
      </c>
      <c r="F10" s="79">
        <v>0</v>
      </c>
      <c r="G10" s="79">
        <v>0</v>
      </c>
      <c r="H10" s="79">
        <v>0</v>
      </c>
      <c r="I10" s="77">
        <v>0</v>
      </c>
      <c r="J10" s="77">
        <v>0</v>
      </c>
    </row>
    <row r="11" spans="1:10">
      <c r="A11" s="207" t="s">
        <v>308</v>
      </c>
      <c r="B11" s="79">
        <v>0</v>
      </c>
      <c r="C11" s="79">
        <v>0</v>
      </c>
      <c r="D11" s="77">
        <v>0</v>
      </c>
      <c r="E11" s="79">
        <v>0</v>
      </c>
      <c r="F11" s="79">
        <v>0</v>
      </c>
      <c r="G11" s="79">
        <v>0</v>
      </c>
      <c r="H11" s="78">
        <v>0</v>
      </c>
      <c r="I11" s="77">
        <v>0</v>
      </c>
      <c r="J11" s="77">
        <v>0</v>
      </c>
    </row>
  </sheetData>
  <mergeCells count="5">
    <mergeCell ref="B5:D5"/>
    <mergeCell ref="E5:G5"/>
    <mergeCell ref="H5:I5"/>
    <mergeCell ref="A3:J3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7"/>
  <sheetViews>
    <sheetView workbookViewId="0">
      <selection sqref="A1:D1"/>
    </sheetView>
  </sheetViews>
  <sheetFormatPr defaultRowHeight="12.75"/>
  <cols>
    <col min="1" max="1" width="6.140625" style="128" customWidth="1"/>
    <col min="2" max="2" width="46.28515625" style="128" customWidth="1"/>
    <col min="3" max="3" width="14.85546875" style="128" bestFit="1" customWidth="1"/>
    <col min="4" max="4" width="15.85546875" style="128" bestFit="1" customWidth="1"/>
    <col min="5" max="5" width="11" style="128" bestFit="1" customWidth="1"/>
    <col min="6" max="6" width="19.85546875" style="128" bestFit="1" customWidth="1"/>
    <col min="7" max="16384" width="9.140625" style="128"/>
  </cols>
  <sheetData>
    <row r="1" spans="1:4" ht="16.5" customHeight="1">
      <c r="A1" s="214" t="s">
        <v>318</v>
      </c>
      <c r="B1" s="214"/>
      <c r="C1" s="214"/>
      <c r="D1" s="214"/>
    </row>
    <row r="3" spans="1:4" ht="41.25" customHeight="1">
      <c r="B3" s="215" t="s">
        <v>310</v>
      </c>
      <c r="C3" s="215"/>
      <c r="D3" s="215"/>
    </row>
    <row r="4" spans="1:4" ht="43.5" customHeight="1">
      <c r="A4" s="129" t="s">
        <v>249</v>
      </c>
      <c r="B4" s="129" t="s">
        <v>0</v>
      </c>
      <c r="C4" s="130" t="s">
        <v>201</v>
      </c>
      <c r="D4" s="130" t="s">
        <v>202</v>
      </c>
    </row>
    <row r="5" spans="1:4" ht="20.25" customHeight="1">
      <c r="A5" s="146"/>
      <c r="B5" s="209" t="s">
        <v>212</v>
      </c>
      <c r="C5" s="210"/>
      <c r="D5" s="210"/>
    </row>
    <row r="6" spans="1:4">
      <c r="A6" s="146"/>
      <c r="B6" s="87" t="s">
        <v>68</v>
      </c>
      <c r="C6" s="88">
        <v>97205</v>
      </c>
      <c r="D6" s="86">
        <v>112825</v>
      </c>
    </row>
    <row r="7" spans="1:4" ht="24">
      <c r="A7" s="146"/>
      <c r="B7" s="87" t="s">
        <v>69</v>
      </c>
      <c r="C7" s="88">
        <v>65197</v>
      </c>
      <c r="D7" s="86">
        <v>67017</v>
      </c>
    </row>
    <row r="8" spans="1:4" ht="24">
      <c r="A8" s="146"/>
      <c r="B8" s="87" t="s">
        <v>70</v>
      </c>
      <c r="C8" s="88">
        <v>130916</v>
      </c>
      <c r="D8" s="86">
        <v>148523</v>
      </c>
    </row>
    <row r="9" spans="1:4" s="131" customFormat="1" ht="24">
      <c r="A9" s="147"/>
      <c r="B9" s="87" t="s">
        <v>71</v>
      </c>
      <c r="C9" s="94">
        <v>3451</v>
      </c>
      <c r="D9" s="86">
        <v>3591</v>
      </c>
    </row>
    <row r="10" spans="1:4" s="132" customFormat="1">
      <c r="A10" s="148"/>
      <c r="B10" s="87" t="s">
        <v>72</v>
      </c>
      <c r="C10" s="94">
        <v>1979</v>
      </c>
      <c r="D10" s="86">
        <v>15930</v>
      </c>
    </row>
    <row r="11" spans="1:4" s="132" customFormat="1">
      <c r="A11" s="148"/>
      <c r="B11" s="87" t="s">
        <v>138</v>
      </c>
      <c r="C11" s="94">
        <v>32464</v>
      </c>
      <c r="D11" s="86">
        <v>49154</v>
      </c>
    </row>
    <row r="12" spans="1:4" s="132" customFormat="1">
      <c r="A12" s="148"/>
      <c r="B12" s="95" t="s">
        <v>139</v>
      </c>
      <c r="C12" s="96">
        <f>SUM(C6:C11)</f>
        <v>331212</v>
      </c>
      <c r="D12" s="96">
        <f t="shared" ref="D12" si="0">SUM(D6:D11)</f>
        <v>397040</v>
      </c>
    </row>
    <row r="13" spans="1:4" s="132" customFormat="1" ht="13.5" customHeight="1">
      <c r="A13" s="148"/>
      <c r="B13" s="95" t="s">
        <v>141</v>
      </c>
      <c r="C13" s="97">
        <v>15231</v>
      </c>
      <c r="D13" s="93">
        <v>294858</v>
      </c>
    </row>
    <row r="14" spans="1:4" s="132" customFormat="1" ht="15">
      <c r="A14" s="148"/>
      <c r="B14" s="98" t="s">
        <v>140</v>
      </c>
      <c r="C14" s="99">
        <f>SUM(C12:C13)</f>
        <v>346443</v>
      </c>
      <c r="D14" s="99">
        <f t="shared" ref="D14" si="1">SUM(D12:D13)</f>
        <v>691898</v>
      </c>
    </row>
    <row r="15" spans="1:4" s="132" customFormat="1" ht="15">
      <c r="A15" s="148"/>
      <c r="B15" s="87" t="s">
        <v>67</v>
      </c>
      <c r="C15" s="100">
        <v>0</v>
      </c>
      <c r="D15" s="86">
        <v>81879</v>
      </c>
    </row>
    <row r="16" spans="1:4" s="132" customFormat="1" ht="15">
      <c r="A16" s="148"/>
      <c r="B16" s="87" t="s">
        <v>142</v>
      </c>
      <c r="C16" s="100">
        <v>0</v>
      </c>
      <c r="D16" s="86">
        <v>94426</v>
      </c>
    </row>
    <row r="17" spans="1:4" s="132" customFormat="1" ht="30">
      <c r="A17" s="148"/>
      <c r="B17" s="98" t="s">
        <v>143</v>
      </c>
      <c r="C17" s="99">
        <f>SUM(C15:C16)</f>
        <v>0</v>
      </c>
      <c r="D17" s="99">
        <f t="shared" ref="D17" si="2">SUM(D15:D16)</f>
        <v>176305</v>
      </c>
    </row>
    <row r="18" spans="1:4" s="132" customFormat="1">
      <c r="A18" s="148"/>
      <c r="B18" s="87" t="s">
        <v>144</v>
      </c>
      <c r="C18" s="86">
        <v>0</v>
      </c>
      <c r="D18" s="86">
        <v>6</v>
      </c>
    </row>
    <row r="19" spans="1:4" s="132" customFormat="1">
      <c r="A19" s="148"/>
      <c r="B19" s="87" t="s">
        <v>145</v>
      </c>
      <c r="C19" s="86">
        <v>68000</v>
      </c>
      <c r="D19" s="86">
        <v>79595</v>
      </c>
    </row>
    <row r="20" spans="1:4" s="132" customFormat="1">
      <c r="A20" s="148"/>
      <c r="B20" s="87" t="s">
        <v>164</v>
      </c>
      <c r="C20" s="86">
        <v>4400</v>
      </c>
      <c r="D20" s="86">
        <v>0</v>
      </c>
    </row>
    <row r="21" spans="1:4" s="132" customFormat="1" ht="15">
      <c r="A21" s="148"/>
      <c r="B21" s="95" t="s">
        <v>146</v>
      </c>
      <c r="C21" s="100">
        <f>SUM(C18:C20)</f>
        <v>72400</v>
      </c>
      <c r="D21" s="100">
        <f>SUM(D19:D20)</f>
        <v>79595</v>
      </c>
    </row>
    <row r="22" spans="1:4" s="132" customFormat="1" ht="15">
      <c r="A22" s="148"/>
      <c r="B22" s="87" t="s">
        <v>147</v>
      </c>
      <c r="C22" s="100">
        <v>0</v>
      </c>
      <c r="D22" s="100">
        <v>0</v>
      </c>
    </row>
    <row r="23" spans="1:4" s="132" customFormat="1" ht="48">
      <c r="A23" s="148"/>
      <c r="B23" s="87" t="s">
        <v>148</v>
      </c>
      <c r="C23" s="100">
        <v>0</v>
      </c>
      <c r="D23" s="100">
        <v>0</v>
      </c>
    </row>
    <row r="24" spans="1:4" s="132" customFormat="1" ht="15">
      <c r="A24" s="148"/>
      <c r="B24" s="87" t="s">
        <v>149</v>
      </c>
      <c r="C24" s="100">
        <v>0</v>
      </c>
      <c r="D24" s="100">
        <v>0</v>
      </c>
    </row>
    <row r="25" spans="1:4" ht="15">
      <c r="A25" s="146"/>
      <c r="B25" s="117" t="s">
        <v>150</v>
      </c>
      <c r="C25" s="100">
        <f>SUM(C22:C24)</f>
        <v>0</v>
      </c>
      <c r="D25" s="100">
        <v>21105</v>
      </c>
    </row>
    <row r="26" spans="1:4" ht="32.25" customHeight="1">
      <c r="A26" s="146"/>
      <c r="B26" s="98" t="s">
        <v>151</v>
      </c>
      <c r="C26" s="99">
        <f>SUM(C21,C25,C18)</f>
        <v>72400</v>
      </c>
      <c r="D26" s="99">
        <f>SUM(D21,D25,D18)</f>
        <v>100706</v>
      </c>
    </row>
    <row r="27" spans="1:4" s="132" customFormat="1">
      <c r="A27" s="148"/>
      <c r="B27" s="87" t="s">
        <v>152</v>
      </c>
      <c r="C27" s="86">
        <v>0</v>
      </c>
      <c r="D27" s="86">
        <v>6548</v>
      </c>
    </row>
    <row r="28" spans="1:4" s="132" customFormat="1">
      <c r="A28" s="148"/>
      <c r="B28" s="87" t="s">
        <v>153</v>
      </c>
      <c r="C28" s="86">
        <v>2016</v>
      </c>
      <c r="D28" s="86">
        <v>3343</v>
      </c>
    </row>
    <row r="29" spans="1:4" s="132" customFormat="1">
      <c r="A29" s="148"/>
      <c r="B29" s="87" t="s">
        <v>154</v>
      </c>
      <c r="C29" s="86">
        <v>0</v>
      </c>
      <c r="D29" s="86">
        <v>2240</v>
      </c>
    </row>
    <row r="30" spans="1:4" s="132" customFormat="1">
      <c r="A30" s="148"/>
      <c r="B30" s="87" t="s">
        <v>155</v>
      </c>
      <c r="C30" s="86">
        <v>10851</v>
      </c>
      <c r="D30" s="86">
        <v>21147</v>
      </c>
    </row>
    <row r="31" spans="1:4" s="132" customFormat="1">
      <c r="A31" s="148"/>
      <c r="B31" s="87" t="s">
        <v>156</v>
      </c>
      <c r="C31" s="86">
        <v>6811</v>
      </c>
      <c r="D31" s="86">
        <v>7068</v>
      </c>
    </row>
    <row r="32" spans="1:4" s="132" customFormat="1">
      <c r="A32" s="148"/>
      <c r="B32" s="87" t="s">
        <v>157</v>
      </c>
      <c r="C32" s="86">
        <v>4770</v>
      </c>
      <c r="D32" s="86">
        <v>5372</v>
      </c>
    </row>
    <row r="33" spans="1:4" s="132" customFormat="1">
      <c r="A33" s="148"/>
      <c r="B33" s="87" t="s">
        <v>158</v>
      </c>
      <c r="C33" s="86">
        <v>0</v>
      </c>
      <c r="D33" s="86">
        <v>68328</v>
      </c>
    </row>
    <row r="34" spans="1:4" s="132" customFormat="1">
      <c r="A34" s="148"/>
      <c r="B34" s="87" t="s">
        <v>159</v>
      </c>
      <c r="C34" s="86">
        <v>0</v>
      </c>
      <c r="D34" s="86">
        <v>123</v>
      </c>
    </row>
    <row r="35" spans="1:4" s="132" customFormat="1">
      <c r="A35" s="148"/>
      <c r="B35" s="87" t="s">
        <v>160</v>
      </c>
      <c r="C35" s="86">
        <v>0</v>
      </c>
      <c r="D35" s="86">
        <v>1</v>
      </c>
    </row>
    <row r="36" spans="1:4" ht="32.25" customHeight="1">
      <c r="A36" s="146"/>
      <c r="B36" s="98" t="s">
        <v>161</v>
      </c>
      <c r="C36" s="99">
        <f>SUM(C27:C35)</f>
        <v>24448</v>
      </c>
      <c r="D36" s="99">
        <f t="shared" ref="D36" si="3">SUM(D27:D35)</f>
        <v>114170</v>
      </c>
    </row>
    <row r="37" spans="1:4" s="132" customFormat="1">
      <c r="A37" s="148"/>
      <c r="B37" s="87" t="s">
        <v>162</v>
      </c>
      <c r="C37" s="86">
        <v>0</v>
      </c>
      <c r="D37" s="86">
        <v>97</v>
      </c>
    </row>
    <row r="38" spans="1:4" s="132" customFormat="1">
      <c r="A38" s="148"/>
      <c r="B38" s="87" t="s">
        <v>163</v>
      </c>
      <c r="C38" s="86">
        <v>0</v>
      </c>
      <c r="D38" s="86">
        <v>520</v>
      </c>
    </row>
    <row r="39" spans="1:4" s="131" customFormat="1" ht="15">
      <c r="A39" s="147"/>
      <c r="B39" s="117" t="s">
        <v>167</v>
      </c>
      <c r="C39" s="100">
        <f>SUM(C37:C38)</f>
        <v>0</v>
      </c>
      <c r="D39" s="100">
        <f t="shared" ref="D39" si="4">SUM(D37:D38)</f>
        <v>617</v>
      </c>
    </row>
    <row r="40" spans="1:4" s="132" customFormat="1" ht="24">
      <c r="A40" s="148"/>
      <c r="B40" s="87" t="s">
        <v>165</v>
      </c>
      <c r="C40" s="86">
        <v>0</v>
      </c>
      <c r="D40" s="86">
        <v>115</v>
      </c>
    </row>
    <row r="41" spans="1:4" s="131" customFormat="1" ht="15">
      <c r="A41" s="147"/>
      <c r="B41" s="117" t="s">
        <v>168</v>
      </c>
      <c r="C41" s="100">
        <f>SUM(C40)</f>
        <v>0</v>
      </c>
      <c r="D41" s="100">
        <f t="shared" ref="D41" si="5">SUM(D40)</f>
        <v>115</v>
      </c>
    </row>
    <row r="42" spans="1:4" s="132" customFormat="1" ht="24">
      <c r="A42" s="148"/>
      <c r="B42" s="87" t="s">
        <v>166</v>
      </c>
      <c r="C42" s="86">
        <v>0</v>
      </c>
      <c r="D42" s="86">
        <v>374</v>
      </c>
    </row>
    <row r="43" spans="1:4" s="131" customFormat="1" ht="15">
      <c r="A43" s="147"/>
      <c r="B43" s="117" t="s">
        <v>169</v>
      </c>
      <c r="C43" s="100">
        <f>SUM(C42)</f>
        <v>0</v>
      </c>
      <c r="D43" s="100">
        <f t="shared" ref="D43" si="6">SUM(D42)</f>
        <v>374</v>
      </c>
    </row>
    <row r="44" spans="1:4" ht="32.25" customHeight="1">
      <c r="A44" s="146"/>
      <c r="B44" s="98" t="s">
        <v>170</v>
      </c>
      <c r="C44" s="99">
        <f>SUM(C14,C17,C26,C36,C39,C41,C43)</f>
        <v>443291</v>
      </c>
      <c r="D44" s="99">
        <f t="shared" ref="D44" si="7">SUM(D14,D17,D26,D36,D39,D41,D43)</f>
        <v>1084185</v>
      </c>
    </row>
    <row r="45" spans="1:4" s="132" customFormat="1">
      <c r="A45" s="148"/>
      <c r="B45" s="87" t="s">
        <v>171</v>
      </c>
      <c r="C45" s="86">
        <v>0</v>
      </c>
      <c r="D45" s="86">
        <v>479123</v>
      </c>
    </row>
    <row r="46" spans="1:4" s="131" customFormat="1" ht="15">
      <c r="A46" s="147"/>
      <c r="B46" s="117" t="s">
        <v>172</v>
      </c>
      <c r="C46" s="100">
        <f>SUM(C45)</f>
        <v>0</v>
      </c>
      <c r="D46" s="100">
        <f t="shared" ref="D46" si="8">SUM(D45)</f>
        <v>479123</v>
      </c>
    </row>
    <row r="47" spans="1:4" s="131" customFormat="1" ht="24">
      <c r="A47" s="147"/>
      <c r="B47" s="117" t="s">
        <v>173</v>
      </c>
      <c r="C47" s="100">
        <v>0</v>
      </c>
      <c r="D47" s="100">
        <v>11690</v>
      </c>
    </row>
    <row r="48" spans="1:4" ht="32.25" customHeight="1">
      <c r="A48" s="146"/>
      <c r="B48" s="98" t="s">
        <v>174</v>
      </c>
      <c r="C48" s="99">
        <f>SUM(C46:C47)</f>
        <v>0</v>
      </c>
      <c r="D48" s="99">
        <f>SUM(D46:D47)</f>
        <v>490813</v>
      </c>
    </row>
    <row r="49" spans="1:6" ht="32.25" customHeight="1">
      <c r="A49" s="146"/>
      <c r="B49" s="112" t="s">
        <v>175</v>
      </c>
      <c r="C49" s="113">
        <f>SUM(C44,C48)</f>
        <v>443291</v>
      </c>
      <c r="D49" s="113">
        <f t="shared" ref="D49" si="9">SUM(D44,D48)</f>
        <v>1574998</v>
      </c>
    </row>
    <row r="50" spans="1:6" ht="20.25" customHeight="1">
      <c r="A50" s="146"/>
      <c r="B50" s="209" t="s">
        <v>213</v>
      </c>
      <c r="C50" s="210"/>
      <c r="D50" s="210"/>
    </row>
    <row r="51" spans="1:6" s="135" customFormat="1" ht="15" customHeight="1">
      <c r="A51" s="149"/>
      <c r="B51" s="133" t="s">
        <v>192</v>
      </c>
      <c r="C51" s="134">
        <f>SUM(C52:C53)</f>
        <v>111588</v>
      </c>
      <c r="D51" s="134">
        <f t="shared" ref="D51" si="10">SUM(D52:D53)</f>
        <v>114524</v>
      </c>
    </row>
    <row r="52" spans="1:6" s="135" customFormat="1" ht="15" customHeight="1">
      <c r="A52" s="149"/>
      <c r="B52" s="136" t="s">
        <v>193</v>
      </c>
      <c r="C52" s="137">
        <f>21637+89951</f>
        <v>111588</v>
      </c>
      <c r="D52" s="137">
        <f>21533+89951</f>
        <v>111484</v>
      </c>
    </row>
    <row r="53" spans="1:6" s="135" customFormat="1" ht="15" customHeight="1">
      <c r="A53" s="149"/>
      <c r="B53" s="138" t="s">
        <v>194</v>
      </c>
      <c r="C53" s="139">
        <v>0</v>
      </c>
      <c r="D53" s="139">
        <f>92+2948</f>
        <v>3040</v>
      </c>
    </row>
    <row r="54" spans="1:6" s="135" customFormat="1" ht="15" customHeight="1">
      <c r="A54" s="149"/>
      <c r="B54" s="117" t="s">
        <v>195</v>
      </c>
      <c r="C54" s="140">
        <f>SUM(C55:C58)</f>
        <v>11921</v>
      </c>
      <c r="D54" s="140">
        <f t="shared" ref="D54" si="11">SUM(D55:D58)</f>
        <v>10438</v>
      </c>
    </row>
    <row r="55" spans="1:6" s="135" customFormat="1" ht="15" customHeight="1">
      <c r="A55" s="149"/>
      <c r="B55" s="138" t="s">
        <v>196</v>
      </c>
      <c r="C55" s="139">
        <f>951+1400</f>
        <v>2351</v>
      </c>
      <c r="D55" s="139">
        <f>1324+1474</f>
        <v>2798</v>
      </c>
    </row>
    <row r="56" spans="1:6" s="135" customFormat="1" ht="15" customHeight="1">
      <c r="A56" s="149"/>
      <c r="B56" s="138" t="s">
        <v>197</v>
      </c>
      <c r="C56" s="139">
        <v>9570</v>
      </c>
      <c r="D56" s="139">
        <v>7565</v>
      </c>
    </row>
    <row r="57" spans="1:6" s="135" customFormat="1" ht="15" customHeight="1">
      <c r="A57" s="149"/>
      <c r="B57" s="138" t="s">
        <v>198</v>
      </c>
      <c r="C57" s="139">
        <v>0</v>
      </c>
      <c r="D57" s="139">
        <v>70</v>
      </c>
    </row>
    <row r="58" spans="1:6" s="135" customFormat="1" ht="15" customHeight="1">
      <c r="A58" s="149"/>
      <c r="B58" s="138" t="s">
        <v>199</v>
      </c>
      <c r="C58" s="139">
        <v>0</v>
      </c>
      <c r="D58" s="139">
        <v>5</v>
      </c>
    </row>
    <row r="59" spans="1:6" ht="32.25" customHeight="1">
      <c r="A59" s="146"/>
      <c r="B59" s="112" t="s">
        <v>200</v>
      </c>
      <c r="C59" s="113">
        <f>SUM(C51,C54)</f>
        <v>123509</v>
      </c>
      <c r="D59" s="113">
        <f t="shared" ref="D59" si="12">SUM(D51,D54)</f>
        <v>124962</v>
      </c>
      <c r="F59" s="141"/>
    </row>
    <row r="60" spans="1:6" s="142" customFormat="1" ht="31.5" customHeight="1">
      <c r="A60" s="150"/>
      <c r="B60" s="209" t="s">
        <v>214</v>
      </c>
      <c r="C60" s="210"/>
      <c r="D60" s="210"/>
    </row>
    <row r="61" spans="1:6" s="135" customFormat="1" ht="15" customHeight="1">
      <c r="A61" s="149"/>
      <c r="B61" s="138" t="s">
        <v>215</v>
      </c>
      <c r="C61" s="139">
        <v>9139</v>
      </c>
      <c r="D61" s="139">
        <v>167436</v>
      </c>
    </row>
    <row r="62" spans="1:6" s="135" customFormat="1" ht="15" customHeight="1">
      <c r="A62" s="149"/>
      <c r="B62" s="138" t="s">
        <v>216</v>
      </c>
      <c r="C62" s="139">
        <v>15838</v>
      </c>
      <c r="D62" s="139">
        <v>15691</v>
      </c>
    </row>
    <row r="63" spans="1:6" s="135" customFormat="1" ht="15" customHeight="1">
      <c r="A63" s="149"/>
      <c r="B63" s="117" t="s">
        <v>217</v>
      </c>
      <c r="C63" s="140">
        <f>SUM(C61:C62)</f>
        <v>24977</v>
      </c>
      <c r="D63" s="140">
        <f t="shared" ref="D63" si="13">SUM(D61:D62)</f>
        <v>183127</v>
      </c>
    </row>
    <row r="64" spans="1:6" s="135" customFormat="1" ht="24">
      <c r="A64" s="149"/>
      <c r="B64" s="117" t="s">
        <v>218</v>
      </c>
      <c r="C64" s="140">
        <v>6360</v>
      </c>
      <c r="D64" s="140">
        <v>29585</v>
      </c>
    </row>
    <row r="65" spans="1:4" s="135" customFormat="1" ht="15" customHeight="1">
      <c r="A65" s="149"/>
      <c r="B65" s="138" t="s">
        <v>219</v>
      </c>
      <c r="C65" s="139">
        <v>10236</v>
      </c>
      <c r="D65" s="139">
        <v>15859</v>
      </c>
    </row>
    <row r="66" spans="1:4" s="135" customFormat="1" ht="15" customHeight="1">
      <c r="A66" s="149"/>
      <c r="B66" s="138" t="s">
        <v>220</v>
      </c>
      <c r="C66" s="139">
        <v>53607</v>
      </c>
      <c r="D66" s="139">
        <v>92640</v>
      </c>
    </row>
    <row r="67" spans="1:4" s="135" customFormat="1" ht="15" customHeight="1">
      <c r="A67" s="149"/>
      <c r="B67" s="138" t="s">
        <v>221</v>
      </c>
      <c r="C67" s="139">
        <v>0</v>
      </c>
      <c r="D67" s="139">
        <v>5</v>
      </c>
    </row>
    <row r="68" spans="1:4" s="135" customFormat="1" ht="15" customHeight="1">
      <c r="A68" s="149"/>
      <c r="B68" s="138" t="s">
        <v>222</v>
      </c>
      <c r="C68" s="139">
        <v>19065</v>
      </c>
      <c r="D68" s="139">
        <v>36316</v>
      </c>
    </row>
    <row r="69" spans="1:4" s="135" customFormat="1" ht="15" customHeight="1">
      <c r="A69" s="149"/>
      <c r="B69" s="117" t="s">
        <v>223</v>
      </c>
      <c r="C69" s="140">
        <f>SUM(C65:C68)</f>
        <v>82908</v>
      </c>
      <c r="D69" s="140">
        <f t="shared" ref="D69" si="14">SUM(D65:D68)</f>
        <v>144820</v>
      </c>
    </row>
    <row r="70" spans="1:4" s="135" customFormat="1" ht="15" customHeight="1">
      <c r="A70" s="149"/>
      <c r="B70" s="138" t="s">
        <v>224</v>
      </c>
      <c r="C70" s="139">
        <v>0</v>
      </c>
      <c r="D70" s="139">
        <v>299</v>
      </c>
    </row>
    <row r="71" spans="1:4" s="135" customFormat="1" ht="24">
      <c r="A71" s="149"/>
      <c r="B71" s="138" t="s">
        <v>227</v>
      </c>
      <c r="C71" s="139">
        <v>300</v>
      </c>
      <c r="D71" s="139">
        <v>1380</v>
      </c>
    </row>
    <row r="72" spans="1:4" s="135" customFormat="1" ht="15" customHeight="1">
      <c r="A72" s="149"/>
      <c r="B72" s="138" t="s">
        <v>229</v>
      </c>
      <c r="C72" s="139">
        <v>200</v>
      </c>
      <c r="D72" s="139">
        <v>4354</v>
      </c>
    </row>
    <row r="73" spans="1:4" s="135" customFormat="1" ht="15" customHeight="1">
      <c r="A73" s="149"/>
      <c r="B73" s="138" t="s">
        <v>231</v>
      </c>
      <c r="C73" s="139">
        <v>0</v>
      </c>
      <c r="D73" s="139">
        <v>600</v>
      </c>
    </row>
    <row r="74" spans="1:4" s="135" customFormat="1" ht="15" customHeight="1">
      <c r="A74" s="149"/>
      <c r="B74" s="138" t="s">
        <v>233</v>
      </c>
      <c r="C74" s="139">
        <v>17772</v>
      </c>
      <c r="D74" s="139">
        <v>21370</v>
      </c>
    </row>
    <row r="75" spans="1:4" s="135" customFormat="1">
      <c r="A75" s="149"/>
      <c r="B75" s="117" t="s">
        <v>239</v>
      </c>
      <c r="C75" s="140">
        <f>SUM(C70:C74)</f>
        <v>18272</v>
      </c>
      <c r="D75" s="140">
        <f t="shared" ref="D75" si="15">SUM(D70:D74)</f>
        <v>28003</v>
      </c>
    </row>
    <row r="76" spans="1:4" s="135" customFormat="1">
      <c r="A76" s="149"/>
      <c r="B76" s="138" t="s">
        <v>240</v>
      </c>
      <c r="C76" s="139">
        <v>195386</v>
      </c>
      <c r="D76" s="139">
        <v>185729</v>
      </c>
    </row>
    <row r="77" spans="1:4" s="135" customFormat="1" ht="24">
      <c r="A77" s="149"/>
      <c r="B77" s="138" t="s">
        <v>241</v>
      </c>
      <c r="C77" s="139">
        <v>0</v>
      </c>
      <c r="D77" s="139">
        <v>115</v>
      </c>
    </row>
    <row r="78" spans="1:4" s="135" customFormat="1">
      <c r="A78" s="149"/>
      <c r="B78" s="138" t="s">
        <v>242</v>
      </c>
      <c r="C78" s="139">
        <v>3800</v>
      </c>
      <c r="D78" s="139">
        <v>8247</v>
      </c>
    </row>
    <row r="79" spans="1:4" s="135" customFormat="1">
      <c r="A79" s="149"/>
      <c r="B79" s="138" t="s">
        <v>243</v>
      </c>
      <c r="C79" s="139">
        <v>0</v>
      </c>
      <c r="D79" s="139">
        <v>49154</v>
      </c>
    </row>
    <row r="80" spans="1:4" s="135" customFormat="1">
      <c r="A80" s="149"/>
      <c r="B80" s="117" t="s">
        <v>244</v>
      </c>
      <c r="C80" s="140">
        <f>SUM(C76:C79)</f>
        <v>199186</v>
      </c>
      <c r="D80" s="140">
        <f t="shared" ref="D80" si="16">SUM(D76:D79)</f>
        <v>243245</v>
      </c>
    </row>
    <row r="81" spans="1:5" s="135" customFormat="1">
      <c r="A81" s="149"/>
      <c r="B81" s="117" t="s">
        <v>245</v>
      </c>
      <c r="C81" s="140">
        <v>0</v>
      </c>
      <c r="D81" s="140">
        <v>802730</v>
      </c>
    </row>
    <row r="82" spans="1:5" s="135" customFormat="1" ht="15" customHeight="1">
      <c r="A82" s="149"/>
      <c r="B82" s="117" t="s">
        <v>246</v>
      </c>
      <c r="C82" s="140">
        <v>0</v>
      </c>
      <c r="D82" s="140">
        <v>20095</v>
      </c>
    </row>
    <row r="83" spans="1:5" s="135" customFormat="1" ht="15" customHeight="1">
      <c r="A83" s="149"/>
      <c r="B83" s="117" t="s">
        <v>247</v>
      </c>
      <c r="C83" s="140">
        <v>0</v>
      </c>
      <c r="D83" s="140">
        <v>115</v>
      </c>
    </row>
    <row r="84" spans="1:5" ht="32.25" customHeight="1">
      <c r="A84" s="146"/>
      <c r="B84" s="98" t="s">
        <v>248</v>
      </c>
      <c r="C84" s="99">
        <f>SUM(C63,C64,C69,C75,C80,C82,C83)</f>
        <v>331703</v>
      </c>
      <c r="D84" s="99">
        <f>SUM(D63,D64,D69,D75,D80,D81,D82,D83)</f>
        <v>1451720</v>
      </c>
    </row>
    <row r="85" spans="1:5" s="135" customFormat="1" ht="15" customHeight="1">
      <c r="A85" s="149"/>
      <c r="B85" s="133" t="s">
        <v>74</v>
      </c>
      <c r="C85" s="143">
        <f>SUM(C86:C89)</f>
        <v>123509</v>
      </c>
      <c r="D85" s="143">
        <f>SUM(D86:D89)</f>
        <v>123287</v>
      </c>
    </row>
    <row r="86" spans="1:5" s="135" customFormat="1" ht="15" customHeight="1">
      <c r="A86" s="149"/>
      <c r="B86" s="136" t="s">
        <v>203</v>
      </c>
      <c r="C86" s="139">
        <f>57040+10083</f>
        <v>67123</v>
      </c>
      <c r="D86" s="139">
        <f>57040+10362</f>
        <v>67402</v>
      </c>
    </row>
    <row r="87" spans="1:5" s="135" customFormat="1" ht="24">
      <c r="A87" s="149"/>
      <c r="B87" s="138" t="s">
        <v>204</v>
      </c>
      <c r="C87" s="139">
        <f>13381+2795</f>
        <v>16176</v>
      </c>
      <c r="D87" s="139">
        <f>15670+2868</f>
        <v>18538</v>
      </c>
    </row>
    <row r="88" spans="1:5" s="135" customFormat="1" ht="15" customHeight="1">
      <c r="A88" s="149"/>
      <c r="B88" s="138" t="s">
        <v>205</v>
      </c>
      <c r="C88" s="139">
        <f>27158+9710</f>
        <v>36868</v>
      </c>
      <c r="D88" s="139">
        <f>24766+9787</f>
        <v>34553</v>
      </c>
    </row>
    <row r="89" spans="1:5" s="135" customFormat="1" ht="15" customHeight="1">
      <c r="A89" s="149"/>
      <c r="B89" s="138" t="s">
        <v>197</v>
      </c>
      <c r="C89" s="139">
        <v>3342</v>
      </c>
      <c r="D89" s="139">
        <v>2794</v>
      </c>
    </row>
    <row r="90" spans="1:5" s="135" customFormat="1" ht="14.25" customHeight="1">
      <c r="A90" s="149"/>
      <c r="B90" s="117" t="s">
        <v>206</v>
      </c>
      <c r="C90" s="144">
        <f>SUM(C91:C91)</f>
        <v>0</v>
      </c>
      <c r="D90" s="144">
        <f>SUM(D91:D91)</f>
        <v>1668</v>
      </c>
    </row>
    <row r="91" spans="1:5" s="131" customFormat="1" ht="15" customHeight="1">
      <c r="A91" s="147"/>
      <c r="B91" s="138" t="s">
        <v>207</v>
      </c>
      <c r="C91" s="145">
        <v>0</v>
      </c>
      <c r="D91" s="145">
        <v>1668</v>
      </c>
    </row>
    <row r="92" spans="1:5" s="135" customFormat="1" ht="14.25" customHeight="1">
      <c r="A92" s="149"/>
      <c r="B92" s="117" t="s">
        <v>208</v>
      </c>
      <c r="C92" s="144">
        <f>SUM(C93)</f>
        <v>0</v>
      </c>
      <c r="D92" s="144">
        <f t="shared" ref="D92" si="17">SUM(D93)</f>
        <v>12</v>
      </c>
    </row>
    <row r="93" spans="1:5" s="131" customFormat="1" ht="15" customHeight="1">
      <c r="A93" s="147"/>
      <c r="B93" s="138" t="s">
        <v>209</v>
      </c>
      <c r="C93" s="145">
        <v>0</v>
      </c>
      <c r="D93" s="145">
        <v>12</v>
      </c>
    </row>
    <row r="94" spans="1:5" ht="24.75" customHeight="1">
      <c r="A94" s="146"/>
      <c r="B94" s="112" t="s">
        <v>210</v>
      </c>
      <c r="C94" s="113">
        <f t="shared" ref="C94:D94" si="18">SUM(C85,C90,C92)</f>
        <v>123509</v>
      </c>
      <c r="D94" s="113">
        <f t="shared" si="18"/>
        <v>124967</v>
      </c>
    </row>
    <row r="95" spans="1:5">
      <c r="E95" s="141"/>
    </row>
    <row r="96" spans="1:5">
      <c r="E96" s="141"/>
    </row>
    <row r="97" spans="5:5">
      <c r="E97" s="141"/>
    </row>
  </sheetData>
  <mergeCells count="2">
    <mergeCell ref="A1:D1"/>
    <mergeCell ref="B3:D3"/>
  </mergeCells>
  <pageMargins left="0.59055118110236227" right="0.31496062992125984" top="0.31496062992125984" bottom="0.27559055118110237" header="0.23622047244094491" footer="0.19685039370078741"/>
  <pageSetup paperSize="9" scale="74" orientation="portrait" horizontalDpi="300" verticalDpi="300" r:id="rId1"/>
  <headerFooter alignWithMargins="0"/>
  <rowBreaks count="1" manualBreakCount="1">
    <brk id="5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/>
  </sheetViews>
  <sheetFormatPr defaultRowHeight="12.75"/>
  <cols>
    <col min="1" max="1" width="5" style="128" customWidth="1"/>
    <col min="2" max="2" width="20.85546875" style="128" customWidth="1"/>
    <col min="3" max="3" width="9" style="128" customWidth="1"/>
    <col min="4" max="4" width="10.42578125" style="128" customWidth="1"/>
    <col min="5" max="5" width="8.85546875" style="128" customWidth="1"/>
    <col min="6" max="6" width="9.85546875" style="128" customWidth="1"/>
    <col min="7" max="7" width="10.140625" style="128" customWidth="1"/>
    <col min="8" max="8" width="10.28515625" style="128" customWidth="1"/>
    <col min="9" max="10" width="11.140625" style="128" customWidth="1"/>
    <col min="11" max="11" width="7.85546875" style="128" customWidth="1"/>
    <col min="12" max="13" width="9.140625" style="128"/>
    <col min="14" max="14" width="7.7109375" style="128" customWidth="1"/>
    <col min="15" max="16" width="9.140625" style="128"/>
    <col min="17" max="17" width="11.7109375" style="128" customWidth="1"/>
    <col min="18" max="18" width="11.5703125" style="128" customWidth="1"/>
    <col min="19" max="19" width="11.85546875" style="128" customWidth="1"/>
    <col min="20" max="21" width="10.140625" style="128" customWidth="1"/>
    <col min="22" max="22" width="10.42578125" style="128" customWidth="1"/>
    <col min="23" max="16384" width="9.140625" style="128"/>
  </cols>
  <sheetData>
    <row r="1" spans="1:10">
      <c r="A1" s="128" t="s">
        <v>319</v>
      </c>
    </row>
    <row r="3" spans="1:10" ht="23.25" customHeight="1">
      <c r="A3" s="216" t="s">
        <v>267</v>
      </c>
      <c r="B3" s="216"/>
      <c r="C3" s="216"/>
      <c r="D3" s="216"/>
      <c r="E3" s="216"/>
      <c r="F3" s="216"/>
      <c r="G3" s="216"/>
      <c r="H3" s="216"/>
      <c r="I3" s="216"/>
      <c r="J3" s="216"/>
    </row>
    <row r="5" spans="1:10" s="131" customFormat="1" ht="27.75" customHeight="1">
      <c r="A5" s="217" t="s">
        <v>23</v>
      </c>
      <c r="B5" s="217" t="s">
        <v>66</v>
      </c>
      <c r="C5" s="217" t="s">
        <v>8</v>
      </c>
      <c r="D5" s="217"/>
      <c r="E5" s="217"/>
      <c r="F5" s="217"/>
      <c r="G5" s="217"/>
      <c r="H5" s="217"/>
      <c r="I5" s="217"/>
      <c r="J5" s="217"/>
    </row>
    <row r="6" spans="1:10" s="151" customFormat="1" ht="39" customHeight="1">
      <c r="A6" s="217"/>
      <c r="B6" s="217"/>
      <c r="C6" s="217" t="s">
        <v>182</v>
      </c>
      <c r="D6" s="217"/>
      <c r="E6" s="217" t="s">
        <v>187</v>
      </c>
      <c r="F6" s="217"/>
      <c r="G6" s="217" t="s">
        <v>188</v>
      </c>
      <c r="H6" s="217"/>
      <c r="I6" s="217" t="s">
        <v>65</v>
      </c>
      <c r="J6" s="217"/>
    </row>
    <row r="7" spans="1:10" s="151" customFormat="1" ht="22.5">
      <c r="A7" s="217"/>
      <c r="B7" s="217"/>
      <c r="C7" s="152" t="s">
        <v>80</v>
      </c>
      <c r="D7" s="152" t="s">
        <v>77</v>
      </c>
      <c r="E7" s="152" t="s">
        <v>80</v>
      </c>
      <c r="F7" s="152" t="s">
        <v>77</v>
      </c>
      <c r="G7" s="152" t="s">
        <v>80</v>
      </c>
      <c r="H7" s="152" t="s">
        <v>77</v>
      </c>
      <c r="I7" s="152" t="s">
        <v>80</v>
      </c>
      <c r="J7" s="152" t="s">
        <v>77</v>
      </c>
    </row>
    <row r="8" spans="1:10" ht="30" customHeight="1">
      <c r="A8" s="146">
        <v>1</v>
      </c>
      <c r="B8" s="153" t="s">
        <v>33</v>
      </c>
      <c r="C8" s="154">
        <v>24977</v>
      </c>
      <c r="D8" s="154">
        <v>183127</v>
      </c>
      <c r="E8" s="154">
        <v>6360</v>
      </c>
      <c r="F8" s="154">
        <v>29585</v>
      </c>
      <c r="G8" s="154">
        <v>82908</v>
      </c>
      <c r="H8" s="154">
        <v>144820</v>
      </c>
      <c r="I8" s="154">
        <v>18272</v>
      </c>
      <c r="J8" s="154">
        <v>28003</v>
      </c>
    </row>
    <row r="9" spans="1:10" ht="30" customHeight="1">
      <c r="A9" s="146">
        <v>2</v>
      </c>
      <c r="B9" s="153" t="s">
        <v>47</v>
      </c>
      <c r="C9" s="154">
        <v>57040</v>
      </c>
      <c r="D9" s="154">
        <v>57040</v>
      </c>
      <c r="E9" s="154">
        <v>13381</v>
      </c>
      <c r="F9" s="154">
        <v>15670</v>
      </c>
      <c r="G9" s="154">
        <v>27158</v>
      </c>
      <c r="H9" s="154">
        <v>24766</v>
      </c>
      <c r="I9" s="154">
        <v>0</v>
      </c>
      <c r="J9" s="154">
        <v>0</v>
      </c>
    </row>
    <row r="10" spans="1:10" ht="30" customHeight="1">
      <c r="A10" s="146">
        <v>3</v>
      </c>
      <c r="B10" s="153" t="s">
        <v>4</v>
      </c>
      <c r="C10" s="154">
        <v>4527</v>
      </c>
      <c r="D10" s="154">
        <v>4527</v>
      </c>
      <c r="E10" s="154">
        <v>1273</v>
      </c>
      <c r="F10" s="154">
        <v>1273</v>
      </c>
      <c r="G10" s="154">
        <v>2050</v>
      </c>
      <c r="H10" s="154">
        <v>2120</v>
      </c>
      <c r="I10" s="154">
        <v>0</v>
      </c>
      <c r="J10" s="154">
        <v>0</v>
      </c>
    </row>
    <row r="11" spans="1:10" ht="30" customHeight="1">
      <c r="A11" s="146">
        <v>4</v>
      </c>
      <c r="B11" s="153" t="s">
        <v>3</v>
      </c>
      <c r="C11" s="154">
        <v>5556</v>
      </c>
      <c r="D11" s="154">
        <v>5835</v>
      </c>
      <c r="E11" s="154">
        <v>1522</v>
      </c>
      <c r="F11" s="154">
        <v>1595</v>
      </c>
      <c r="G11" s="154">
        <v>7660</v>
      </c>
      <c r="H11" s="154">
        <v>7667</v>
      </c>
      <c r="I11" s="154">
        <v>0</v>
      </c>
      <c r="J11" s="154">
        <v>0</v>
      </c>
    </row>
    <row r="12" spans="1:10" s="131" customFormat="1" ht="30" customHeight="1">
      <c r="A12" s="218" t="s">
        <v>43</v>
      </c>
      <c r="B12" s="218"/>
      <c r="C12" s="155">
        <f>SUM(C8:C11)</f>
        <v>92100</v>
      </c>
      <c r="D12" s="155">
        <f t="shared" ref="D12:J12" si="0">SUM(D8:D11)</f>
        <v>250529</v>
      </c>
      <c r="E12" s="155">
        <f t="shared" si="0"/>
        <v>22536</v>
      </c>
      <c r="F12" s="155">
        <f t="shared" si="0"/>
        <v>48123</v>
      </c>
      <c r="G12" s="155">
        <f t="shared" si="0"/>
        <v>119776</v>
      </c>
      <c r="H12" s="155">
        <f t="shared" si="0"/>
        <v>179373</v>
      </c>
      <c r="I12" s="155">
        <f t="shared" si="0"/>
        <v>18272</v>
      </c>
      <c r="J12" s="155">
        <f t="shared" si="0"/>
        <v>28003</v>
      </c>
    </row>
    <row r="13" spans="1:10" ht="30" customHeight="1">
      <c r="B13" s="156"/>
      <c r="C13" s="157"/>
    </row>
    <row r="14" spans="1:10" ht="30" customHeight="1">
      <c r="A14" s="219" t="s">
        <v>23</v>
      </c>
      <c r="B14" s="219" t="s">
        <v>66</v>
      </c>
      <c r="C14" s="217" t="s">
        <v>55</v>
      </c>
      <c r="D14" s="217"/>
      <c r="E14" s="224" t="s">
        <v>64</v>
      </c>
      <c r="F14" s="224"/>
      <c r="G14" s="223" t="s">
        <v>76</v>
      </c>
      <c r="H14" s="224"/>
    </row>
    <row r="15" spans="1:10" ht="30" customHeight="1">
      <c r="A15" s="220"/>
      <c r="B15" s="220"/>
      <c r="C15" s="217"/>
      <c r="D15" s="217"/>
      <c r="E15" s="226"/>
      <c r="F15" s="226"/>
      <c r="G15" s="225"/>
      <c r="H15" s="226"/>
    </row>
    <row r="16" spans="1:10" ht="30" customHeight="1">
      <c r="A16" s="222"/>
      <c r="B16" s="221"/>
      <c r="C16" s="152" t="s">
        <v>80</v>
      </c>
      <c r="D16" s="152" t="s">
        <v>77</v>
      </c>
      <c r="E16" s="152" t="s">
        <v>80</v>
      </c>
      <c r="F16" s="152" t="s">
        <v>77</v>
      </c>
      <c r="G16" s="152" t="s">
        <v>80</v>
      </c>
      <c r="H16" s="152" t="s">
        <v>77</v>
      </c>
    </row>
    <row r="17" spans="1:8" ht="30" customHeight="1">
      <c r="A17" s="146">
        <v>1</v>
      </c>
      <c r="B17" s="153" t="s">
        <v>33</v>
      </c>
      <c r="C17" s="154">
        <v>199186</v>
      </c>
      <c r="D17" s="154">
        <v>243245</v>
      </c>
      <c r="E17" s="154">
        <v>111588</v>
      </c>
      <c r="F17" s="154">
        <v>123278</v>
      </c>
      <c r="G17" s="154">
        <v>0</v>
      </c>
      <c r="H17" s="154">
        <v>822940</v>
      </c>
    </row>
    <row r="18" spans="1:8" ht="30" customHeight="1">
      <c r="A18" s="146">
        <v>2</v>
      </c>
      <c r="B18" s="153" t="s">
        <v>47</v>
      </c>
      <c r="C18" s="154">
        <v>3342</v>
      </c>
      <c r="D18" s="154">
        <v>2794</v>
      </c>
      <c r="E18" s="154">
        <v>0</v>
      </c>
      <c r="F18" s="154">
        <v>0</v>
      </c>
      <c r="G18" s="154">
        <v>0</v>
      </c>
      <c r="H18" s="154">
        <v>1668</v>
      </c>
    </row>
    <row r="19" spans="1:8" ht="30" customHeight="1">
      <c r="A19" s="146">
        <v>3</v>
      </c>
      <c r="B19" s="153" t="s">
        <v>4</v>
      </c>
      <c r="C19" s="154">
        <v>0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</row>
    <row r="20" spans="1:8" ht="30" customHeight="1">
      <c r="A20" s="146">
        <v>4</v>
      </c>
      <c r="B20" s="153" t="s">
        <v>3</v>
      </c>
      <c r="C20" s="154">
        <v>0</v>
      </c>
      <c r="D20" s="154">
        <v>12</v>
      </c>
      <c r="E20" s="154">
        <v>0</v>
      </c>
      <c r="F20" s="154">
        <v>0</v>
      </c>
      <c r="G20" s="154">
        <v>0</v>
      </c>
      <c r="H20" s="154">
        <v>0</v>
      </c>
    </row>
    <row r="21" spans="1:8" ht="30" customHeight="1">
      <c r="A21" s="218" t="s">
        <v>43</v>
      </c>
      <c r="B21" s="218"/>
      <c r="C21" s="155">
        <f>SUM(C17:C20)</f>
        <v>202528</v>
      </c>
      <c r="D21" s="155">
        <f t="shared" ref="D21:H21" si="1">SUM(D17:D20)</f>
        <v>246051</v>
      </c>
      <c r="E21" s="155">
        <f t="shared" si="1"/>
        <v>111588</v>
      </c>
      <c r="F21" s="155">
        <f t="shared" si="1"/>
        <v>123278</v>
      </c>
      <c r="G21" s="155">
        <f t="shared" si="1"/>
        <v>0</v>
      </c>
      <c r="H21" s="155">
        <f t="shared" si="1"/>
        <v>824608</v>
      </c>
    </row>
  </sheetData>
  <sortState ref="A9:J10">
    <sortCondition ref="A9:A10"/>
  </sortState>
  <mergeCells count="15">
    <mergeCell ref="A3:J3"/>
    <mergeCell ref="C5:J5"/>
    <mergeCell ref="A21:B21"/>
    <mergeCell ref="B14:B16"/>
    <mergeCell ref="A14:A16"/>
    <mergeCell ref="I6:J6"/>
    <mergeCell ref="G14:H15"/>
    <mergeCell ref="A12:B12"/>
    <mergeCell ref="C6:D6"/>
    <mergeCell ref="E6:F6"/>
    <mergeCell ref="G6:H6"/>
    <mergeCell ref="B5:B7"/>
    <mergeCell ref="A5:A7"/>
    <mergeCell ref="C14:D15"/>
    <mergeCell ref="E14:F15"/>
  </mergeCells>
  <pageMargins left="0.22" right="0.27" top="0.34" bottom="0.42" header="0.18" footer="0.19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1"/>
  <sheetViews>
    <sheetView workbookViewId="0"/>
  </sheetViews>
  <sheetFormatPr defaultRowHeight="12.75"/>
  <cols>
    <col min="1" max="1" width="7.140625" style="164" customWidth="1"/>
    <col min="2" max="2" width="43.85546875" style="164" customWidth="1"/>
    <col min="3" max="3" width="8" style="165" customWidth="1"/>
    <col min="4" max="4" width="11.5703125" style="164" customWidth="1"/>
    <col min="5" max="16384" width="9.140625" style="164"/>
  </cols>
  <sheetData>
    <row r="1" spans="1:4">
      <c r="A1" s="162" t="s">
        <v>320</v>
      </c>
      <c r="B1" s="163"/>
      <c r="C1" s="164"/>
    </row>
    <row r="2" spans="1:4">
      <c r="B2" s="166"/>
      <c r="C2" s="166"/>
      <c r="D2" s="166"/>
    </row>
    <row r="3" spans="1:4" ht="29.25" customHeight="1">
      <c r="A3" s="227" t="s">
        <v>300</v>
      </c>
      <c r="B3" s="227"/>
      <c r="C3" s="227"/>
      <c r="D3" s="227"/>
    </row>
    <row r="4" spans="1:4" ht="22.5" customHeight="1"/>
    <row r="5" spans="1:4" s="167" customFormat="1" ht="38.25" customHeight="1">
      <c r="A5" s="171" t="s">
        <v>45</v>
      </c>
      <c r="B5" s="172" t="s">
        <v>0</v>
      </c>
      <c r="C5" s="173" t="s">
        <v>298</v>
      </c>
      <c r="D5" s="173" t="s">
        <v>299</v>
      </c>
    </row>
    <row r="6" spans="1:4" s="160" customFormat="1" ht="30" customHeight="1">
      <c r="A6" s="158"/>
      <c r="B6" s="159" t="s">
        <v>224</v>
      </c>
      <c r="C6" s="92">
        <v>0</v>
      </c>
      <c r="D6" s="92">
        <v>299</v>
      </c>
    </row>
    <row r="7" spans="1:4" s="160" customFormat="1" ht="30" customHeight="1">
      <c r="A7" s="158"/>
      <c r="B7" s="161" t="s">
        <v>225</v>
      </c>
      <c r="C7" s="127">
        <v>0</v>
      </c>
      <c r="D7" s="127">
        <v>120</v>
      </c>
    </row>
    <row r="8" spans="1:4" s="160" customFormat="1" ht="30" customHeight="1">
      <c r="A8" s="158"/>
      <c r="B8" s="161" t="s">
        <v>226</v>
      </c>
      <c r="C8" s="127">
        <v>0</v>
      </c>
      <c r="D8" s="127">
        <v>179</v>
      </c>
    </row>
    <row r="9" spans="1:4" s="160" customFormat="1" ht="30" customHeight="1">
      <c r="A9" s="158"/>
      <c r="B9" s="159" t="s">
        <v>227</v>
      </c>
      <c r="C9" s="92">
        <f>SUM(C10)</f>
        <v>300</v>
      </c>
      <c r="D9" s="92">
        <f t="shared" ref="D9" si="0">SUM(D10)</f>
        <v>1380</v>
      </c>
    </row>
    <row r="10" spans="1:4" s="160" customFormat="1" ht="30" customHeight="1">
      <c r="A10" s="158"/>
      <c r="B10" s="161" t="s">
        <v>228</v>
      </c>
      <c r="C10" s="127">
        <v>300</v>
      </c>
      <c r="D10" s="127">
        <v>1380</v>
      </c>
    </row>
    <row r="11" spans="1:4" s="160" customFormat="1" ht="30" customHeight="1">
      <c r="A11" s="158"/>
      <c r="B11" s="159" t="s">
        <v>229</v>
      </c>
      <c r="C11" s="92">
        <f>SUM(C12)</f>
        <v>200</v>
      </c>
      <c r="D11" s="92">
        <f t="shared" ref="D11" si="1">SUM(D12)</f>
        <v>4354</v>
      </c>
    </row>
    <row r="12" spans="1:4" s="160" customFormat="1" ht="30" customHeight="1">
      <c r="A12" s="158"/>
      <c r="B12" s="161" t="s">
        <v>230</v>
      </c>
      <c r="C12" s="127">
        <v>200</v>
      </c>
      <c r="D12" s="127">
        <v>4354</v>
      </c>
    </row>
    <row r="13" spans="1:4" s="160" customFormat="1" ht="30" customHeight="1">
      <c r="A13" s="158"/>
      <c r="B13" s="159" t="s">
        <v>231</v>
      </c>
      <c r="C13" s="92">
        <f>SUM(C14)</f>
        <v>0</v>
      </c>
      <c r="D13" s="92">
        <f t="shared" ref="D13" si="2">SUM(D14)</f>
        <v>600</v>
      </c>
    </row>
    <row r="14" spans="1:4" s="160" customFormat="1" ht="30" customHeight="1">
      <c r="A14" s="158"/>
      <c r="B14" s="161" t="s">
        <v>232</v>
      </c>
      <c r="C14" s="127">
        <v>0</v>
      </c>
      <c r="D14" s="127">
        <v>600</v>
      </c>
    </row>
    <row r="15" spans="1:4" s="160" customFormat="1" ht="30" customHeight="1">
      <c r="A15" s="158"/>
      <c r="B15" s="159" t="s">
        <v>233</v>
      </c>
      <c r="C15" s="92">
        <v>17772</v>
      </c>
      <c r="D15" s="92">
        <f t="shared" ref="D15" si="3">SUM(D16:D20)</f>
        <v>21370</v>
      </c>
    </row>
    <row r="16" spans="1:4" s="160" customFormat="1" ht="30" customHeight="1">
      <c r="A16" s="158"/>
      <c r="B16" s="161" t="s">
        <v>234</v>
      </c>
      <c r="C16" s="127"/>
      <c r="D16" s="127">
        <v>1422</v>
      </c>
    </row>
    <row r="17" spans="1:4" s="160" customFormat="1" ht="30" customHeight="1">
      <c r="A17" s="158"/>
      <c r="B17" s="161" t="s">
        <v>235</v>
      </c>
      <c r="C17" s="127"/>
      <c r="D17" s="127">
        <v>2191</v>
      </c>
    </row>
    <row r="18" spans="1:4" s="160" customFormat="1" ht="30" customHeight="1">
      <c r="A18" s="158"/>
      <c r="B18" s="161" t="s">
        <v>236</v>
      </c>
      <c r="C18" s="127"/>
      <c r="D18" s="127">
        <v>111</v>
      </c>
    </row>
    <row r="19" spans="1:4" s="160" customFormat="1" ht="30" customHeight="1">
      <c r="A19" s="158"/>
      <c r="B19" s="161" t="s">
        <v>237</v>
      </c>
      <c r="C19" s="127"/>
      <c r="D19" s="127">
        <v>3363</v>
      </c>
    </row>
    <row r="20" spans="1:4" s="160" customFormat="1" ht="30" customHeight="1">
      <c r="A20" s="158"/>
      <c r="B20" s="161" t="s">
        <v>238</v>
      </c>
      <c r="C20" s="127"/>
      <c r="D20" s="127">
        <v>14283</v>
      </c>
    </row>
    <row r="21" spans="1:4" s="160" customFormat="1" ht="30" customHeight="1">
      <c r="A21" s="168"/>
      <c r="B21" s="169" t="s">
        <v>250</v>
      </c>
      <c r="C21" s="170">
        <f t="shared" ref="C21:D21" si="4">SUM(C6,C9,C11,C13,C15)</f>
        <v>18272</v>
      </c>
      <c r="D21" s="170">
        <f t="shared" si="4"/>
        <v>28003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28515625" style="177" customWidth="1"/>
    <col min="2" max="2" width="34.140625" style="177" customWidth="1"/>
    <col min="3" max="3" width="10.140625" style="177" customWidth="1"/>
    <col min="4" max="4" width="11.5703125" style="177" customWidth="1"/>
    <col min="5" max="5" width="40.28515625" style="177" bestFit="1" customWidth="1"/>
    <col min="6" max="6" width="13.140625" style="177" customWidth="1"/>
    <col min="7" max="7" width="12.5703125" style="177" customWidth="1"/>
    <col min="8" max="16384" width="9.140625" style="177"/>
  </cols>
  <sheetData>
    <row r="1" spans="1:7">
      <c r="A1" s="85" t="s">
        <v>321</v>
      </c>
    </row>
    <row r="3" spans="1:7" ht="12.75" customHeight="1">
      <c r="A3" s="228" t="s">
        <v>301</v>
      </c>
      <c r="B3" s="228"/>
      <c r="C3" s="228"/>
      <c r="D3" s="228"/>
      <c r="E3" s="228"/>
      <c r="F3" s="228"/>
      <c r="G3" s="228"/>
    </row>
    <row r="5" spans="1:7" s="89" customFormat="1" ht="24.95" customHeight="1">
      <c r="A5" s="231" t="s">
        <v>51</v>
      </c>
      <c r="B5" s="231" t="s">
        <v>52</v>
      </c>
      <c r="C5" s="229" t="s">
        <v>49</v>
      </c>
      <c r="D5" s="230"/>
      <c r="E5" s="231" t="s">
        <v>50</v>
      </c>
      <c r="F5" s="229" t="s">
        <v>49</v>
      </c>
      <c r="G5" s="230"/>
    </row>
    <row r="6" spans="1:7" s="89" customFormat="1" ht="24.95" customHeight="1">
      <c r="A6" s="232"/>
      <c r="B6" s="232"/>
      <c r="C6" s="176" t="s">
        <v>79</v>
      </c>
      <c r="D6" s="186" t="s">
        <v>77</v>
      </c>
      <c r="E6" s="232"/>
      <c r="F6" s="176" t="s">
        <v>79</v>
      </c>
      <c r="G6" s="186" t="s">
        <v>77</v>
      </c>
    </row>
    <row r="7" spans="1:7" s="89" customFormat="1" ht="24.95" customHeight="1">
      <c r="A7" s="83"/>
      <c r="B7" s="83"/>
      <c r="C7" s="174"/>
      <c r="D7" s="174"/>
      <c r="E7" s="178" t="s">
        <v>253</v>
      </c>
      <c r="F7" s="179">
        <v>0</v>
      </c>
      <c r="G7" s="179">
        <v>272</v>
      </c>
    </row>
    <row r="8" spans="1:7" ht="24.95" customHeight="1">
      <c r="A8" s="178"/>
      <c r="B8" s="180" t="s">
        <v>162</v>
      </c>
      <c r="C8" s="180">
        <v>0</v>
      </c>
      <c r="D8" s="181">
        <v>97</v>
      </c>
      <c r="E8" s="178" t="s">
        <v>252</v>
      </c>
      <c r="F8" s="179">
        <v>0</v>
      </c>
      <c r="G8" s="179">
        <v>280</v>
      </c>
    </row>
    <row r="9" spans="1:7" s="89" customFormat="1" ht="24.95" customHeight="1">
      <c r="A9" s="178"/>
      <c r="B9" s="180" t="s">
        <v>163</v>
      </c>
      <c r="C9" s="180">
        <v>0</v>
      </c>
      <c r="D9" s="181">
        <v>520</v>
      </c>
      <c r="E9" s="178" t="s">
        <v>251</v>
      </c>
      <c r="F9" s="179">
        <v>0</v>
      </c>
      <c r="G9" s="179">
        <v>640359</v>
      </c>
    </row>
    <row r="10" spans="1:7" ht="24.95" customHeight="1">
      <c r="A10" s="178"/>
      <c r="B10" s="182"/>
      <c r="C10" s="182"/>
      <c r="D10" s="181"/>
      <c r="E10" s="178" t="s">
        <v>254</v>
      </c>
      <c r="F10" s="179">
        <v>0</v>
      </c>
      <c r="G10" s="179">
        <v>161819</v>
      </c>
    </row>
    <row r="11" spans="1:7" ht="24.95" customHeight="1">
      <c r="A11" s="178"/>
      <c r="B11" s="182"/>
      <c r="C11" s="182"/>
      <c r="D11" s="181"/>
      <c r="E11" s="180" t="s">
        <v>255</v>
      </c>
      <c r="F11" s="183">
        <v>0</v>
      </c>
      <c r="G11" s="179">
        <v>15823</v>
      </c>
    </row>
    <row r="12" spans="1:7" ht="24.95" customHeight="1">
      <c r="A12" s="178"/>
      <c r="B12" s="182"/>
      <c r="C12" s="182"/>
      <c r="D12" s="181"/>
      <c r="E12" s="161" t="s">
        <v>256</v>
      </c>
      <c r="F12" s="183">
        <v>0</v>
      </c>
      <c r="G12" s="179">
        <v>4272</v>
      </c>
    </row>
    <row r="13" spans="1:7" s="89" customFormat="1" ht="24.95" customHeight="1">
      <c r="A13" s="229" t="s">
        <v>75</v>
      </c>
      <c r="B13" s="233"/>
      <c r="C13" s="175">
        <f>SUM(C8:C12)</f>
        <v>0</v>
      </c>
      <c r="D13" s="175">
        <f>SUM(D8:D12)</f>
        <v>617</v>
      </c>
      <c r="E13" s="176" t="s">
        <v>302</v>
      </c>
      <c r="F13" s="175">
        <f>SUM(F8:F12)</f>
        <v>0</v>
      </c>
      <c r="G13" s="175">
        <f>SUM(G7:G12)</f>
        <v>822825</v>
      </c>
    </row>
    <row r="14" spans="1:7">
      <c r="A14" s="184"/>
    </row>
    <row r="15" spans="1:7">
      <c r="A15" s="184"/>
    </row>
    <row r="16" spans="1:7">
      <c r="A16" s="184"/>
    </row>
    <row r="17" spans="1:1">
      <c r="A17" s="184"/>
    </row>
    <row r="18" spans="1:1">
      <c r="A18" s="184"/>
    </row>
    <row r="19" spans="1:1">
      <c r="A19" s="184"/>
    </row>
    <row r="29" spans="1:1" s="185" customFormat="1"/>
  </sheetData>
  <mergeCells count="7">
    <mergeCell ref="A3:G3"/>
    <mergeCell ref="F5:G5"/>
    <mergeCell ref="E5:E6"/>
    <mergeCell ref="A13:B13"/>
    <mergeCell ref="A5:A6"/>
    <mergeCell ref="B5:B6"/>
    <mergeCell ref="C5:D5"/>
  </mergeCells>
  <pageMargins left="0.74" right="0.15" top="1" bottom="1" header="0.5" footer="0.5"/>
  <pageSetup paperSize="9" scale="9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workbookViewId="0"/>
  </sheetViews>
  <sheetFormatPr defaultRowHeight="12.75"/>
  <cols>
    <col min="1" max="1" width="3" style="6" customWidth="1"/>
    <col min="2" max="2" width="15.140625" style="6" customWidth="1"/>
    <col min="3" max="3" width="7.85546875" style="6" customWidth="1"/>
    <col min="4" max="4" width="8.42578125" style="6" customWidth="1"/>
    <col min="5" max="5" width="7" style="6" customWidth="1"/>
    <col min="6" max="6" width="9.42578125" style="6" customWidth="1"/>
    <col min="7" max="7" width="6.5703125" style="6" customWidth="1"/>
    <col min="8" max="8" width="8.85546875" style="6" customWidth="1"/>
    <col min="9" max="9" width="7" style="6" customWidth="1"/>
    <col min="10" max="10" width="6.28515625" style="7" customWidth="1"/>
    <col min="11" max="11" width="7.140625" style="7" customWidth="1"/>
    <col min="12" max="15" width="7.85546875" style="6" bestFit="1" customWidth="1"/>
    <col min="16" max="16384" width="9.140625" style="6"/>
  </cols>
  <sheetData>
    <row r="1" spans="1:15" ht="13.5" customHeight="1">
      <c r="A1" s="25" t="s">
        <v>322</v>
      </c>
      <c r="D1" s="5"/>
      <c r="E1" s="5"/>
      <c r="F1" s="5"/>
      <c r="G1" s="5"/>
      <c r="H1" s="4"/>
      <c r="I1" s="4"/>
      <c r="J1" s="3"/>
      <c r="K1" s="3"/>
    </row>
    <row r="2" spans="1:15" ht="13.5" customHeight="1">
      <c r="A2" s="25"/>
      <c r="D2" s="5"/>
      <c r="E2" s="5"/>
      <c r="F2" s="5"/>
      <c r="G2" s="5"/>
      <c r="H2" s="4"/>
      <c r="I2" s="4"/>
      <c r="J2" s="3"/>
      <c r="K2" s="3"/>
    </row>
    <row r="3" spans="1:15" ht="39.75" customHeight="1">
      <c r="A3" s="236" t="s">
        <v>176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27.75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s="22" customFormat="1" ht="34.5" customHeight="1">
      <c r="A5" s="246" t="s">
        <v>44</v>
      </c>
      <c r="B5" s="243" t="s">
        <v>0</v>
      </c>
      <c r="C5" s="249" t="s">
        <v>73</v>
      </c>
      <c r="D5" s="249"/>
      <c r="E5" s="249"/>
      <c r="F5" s="249"/>
      <c r="G5" s="249" t="s">
        <v>179</v>
      </c>
      <c r="H5" s="249"/>
      <c r="I5" s="249"/>
      <c r="J5" s="249"/>
      <c r="K5" s="249"/>
      <c r="L5" s="249"/>
      <c r="M5" s="249"/>
      <c r="N5" s="239" t="s">
        <v>6</v>
      </c>
      <c r="O5" s="240"/>
    </row>
    <row r="6" spans="1:15" s="22" customFormat="1" ht="45.75" customHeight="1">
      <c r="A6" s="247"/>
      <c r="B6" s="244"/>
      <c r="C6" s="235" t="s">
        <v>178</v>
      </c>
      <c r="D6" s="235"/>
      <c r="E6" s="235" t="s">
        <v>177</v>
      </c>
      <c r="F6" s="235"/>
      <c r="G6" s="235" t="s">
        <v>180</v>
      </c>
      <c r="H6" s="235"/>
      <c r="I6" s="235"/>
      <c r="J6" s="237" t="s">
        <v>54</v>
      </c>
      <c r="K6" s="238"/>
      <c r="L6" s="235" t="s">
        <v>181</v>
      </c>
      <c r="M6" s="235"/>
      <c r="N6" s="241"/>
      <c r="O6" s="242"/>
    </row>
    <row r="7" spans="1:15" s="22" customFormat="1" ht="51.75" customHeight="1">
      <c r="A7" s="248"/>
      <c r="B7" s="245"/>
      <c r="C7" s="187" t="s">
        <v>79</v>
      </c>
      <c r="D7" s="187" t="s">
        <v>77</v>
      </c>
      <c r="E7" s="187" t="s">
        <v>79</v>
      </c>
      <c r="F7" s="187" t="s">
        <v>77</v>
      </c>
      <c r="G7" s="187" t="s">
        <v>79</v>
      </c>
      <c r="H7" s="187" t="s">
        <v>77</v>
      </c>
      <c r="I7" s="187" t="s">
        <v>78</v>
      </c>
      <c r="J7" s="187" t="s">
        <v>79</v>
      </c>
      <c r="K7" s="187" t="s">
        <v>77</v>
      </c>
      <c r="L7" s="187" t="s">
        <v>79</v>
      </c>
      <c r="M7" s="187" t="s">
        <v>77</v>
      </c>
      <c r="N7" s="187" t="s">
        <v>79</v>
      </c>
      <c r="O7" s="187" t="s">
        <v>77</v>
      </c>
    </row>
    <row r="8" spans="1:15" s="105" customFormat="1" ht="53.25" customHeight="1">
      <c r="A8" s="101" t="s">
        <v>14</v>
      </c>
      <c r="B8" s="102" t="s">
        <v>47</v>
      </c>
      <c r="C8" s="103">
        <v>89951</v>
      </c>
      <c r="D8" s="103">
        <v>89951</v>
      </c>
      <c r="E8" s="104">
        <v>0</v>
      </c>
      <c r="F8" s="104">
        <v>2948</v>
      </c>
      <c r="G8" s="103">
        <v>1400</v>
      </c>
      <c r="H8" s="104">
        <v>1474</v>
      </c>
      <c r="I8" s="104">
        <v>2319</v>
      </c>
      <c r="J8" s="103">
        <v>9570</v>
      </c>
      <c r="K8" s="103">
        <v>7565</v>
      </c>
      <c r="L8" s="104">
        <v>0</v>
      </c>
      <c r="M8" s="104">
        <v>5</v>
      </c>
      <c r="N8" s="104">
        <f>SUM(C8,E8,G8,J8,L8)</f>
        <v>100921</v>
      </c>
      <c r="O8" s="104">
        <f>SUM(D8,F8,H8,K8,M8)</f>
        <v>101943</v>
      </c>
    </row>
    <row r="12" spans="1:15" s="106" customFormat="1" ht="25.5" customHeight="1">
      <c r="A12" s="234" t="s">
        <v>44</v>
      </c>
      <c r="B12" s="252" t="s">
        <v>0</v>
      </c>
      <c r="C12" s="249" t="s">
        <v>8</v>
      </c>
      <c r="D12" s="249"/>
      <c r="E12" s="249"/>
      <c r="F12" s="249"/>
      <c r="G12" s="249"/>
      <c r="H12" s="249"/>
      <c r="I12" s="249"/>
      <c r="J12" s="249"/>
      <c r="K12" s="249"/>
      <c r="L12" s="250" t="s">
        <v>184</v>
      </c>
      <c r="M12" s="250"/>
      <c r="N12" s="251" t="s">
        <v>2</v>
      </c>
      <c r="O12" s="251"/>
    </row>
    <row r="13" spans="1:15" s="106" customFormat="1" ht="24.75" customHeight="1">
      <c r="A13" s="234"/>
      <c r="B13" s="252"/>
      <c r="C13" s="235" t="s">
        <v>182</v>
      </c>
      <c r="D13" s="235"/>
      <c r="E13" s="235" t="s">
        <v>183</v>
      </c>
      <c r="F13" s="235"/>
      <c r="G13" s="235" t="s">
        <v>7</v>
      </c>
      <c r="H13" s="235"/>
      <c r="I13" s="235"/>
      <c r="J13" s="235" t="s">
        <v>54</v>
      </c>
      <c r="K13" s="235"/>
      <c r="L13" s="235" t="s">
        <v>53</v>
      </c>
      <c r="M13" s="235"/>
      <c r="N13" s="251"/>
      <c r="O13" s="251"/>
    </row>
    <row r="14" spans="1:15" ht="54.75" customHeight="1">
      <c r="A14" s="234"/>
      <c r="B14" s="252"/>
      <c r="C14" s="188" t="s">
        <v>79</v>
      </c>
      <c r="D14" s="188" t="s">
        <v>77</v>
      </c>
      <c r="E14" s="188" t="s">
        <v>79</v>
      </c>
      <c r="F14" s="188" t="s">
        <v>77</v>
      </c>
      <c r="G14" s="188" t="s">
        <v>79</v>
      </c>
      <c r="H14" s="188" t="s">
        <v>77</v>
      </c>
      <c r="I14" s="188" t="s">
        <v>78</v>
      </c>
      <c r="J14" s="188" t="s">
        <v>79</v>
      </c>
      <c r="K14" s="188" t="s">
        <v>77</v>
      </c>
      <c r="L14" s="188" t="s">
        <v>79</v>
      </c>
      <c r="M14" s="188" t="s">
        <v>77</v>
      </c>
      <c r="N14" s="188" t="s">
        <v>79</v>
      </c>
      <c r="O14" s="188" t="s">
        <v>77</v>
      </c>
    </row>
    <row r="15" spans="1:15" s="38" customFormat="1" ht="51.75" customHeight="1">
      <c r="A15" s="37" t="s">
        <v>14</v>
      </c>
      <c r="B15" s="102" t="s">
        <v>47</v>
      </c>
      <c r="C15" s="103">
        <v>57040</v>
      </c>
      <c r="D15" s="103">
        <v>57040</v>
      </c>
      <c r="E15" s="103">
        <v>13381</v>
      </c>
      <c r="F15" s="103">
        <v>15670</v>
      </c>
      <c r="G15" s="103">
        <v>27158</v>
      </c>
      <c r="H15" s="103">
        <v>24766</v>
      </c>
      <c r="I15" s="103">
        <v>16103</v>
      </c>
      <c r="J15" s="103">
        <v>3342</v>
      </c>
      <c r="K15" s="103">
        <v>2794</v>
      </c>
      <c r="L15" s="103">
        <v>0</v>
      </c>
      <c r="M15" s="103">
        <v>1668</v>
      </c>
      <c r="N15" s="104">
        <f>SUM(C15,E15,G15,J15, L15)</f>
        <v>100921</v>
      </c>
      <c r="O15" s="104">
        <f>SUM(D15,F15,H15,K15, M15)</f>
        <v>101938</v>
      </c>
    </row>
    <row r="17" spans="2:2">
      <c r="B17" s="25"/>
    </row>
  </sheetData>
  <mergeCells count="21">
    <mergeCell ref="E6:F6"/>
    <mergeCell ref="L6:M6"/>
    <mergeCell ref="G13:I13"/>
    <mergeCell ref="J13:K13"/>
    <mergeCell ref="C12:K12"/>
    <mergeCell ref="A12:A14"/>
    <mergeCell ref="C13:D13"/>
    <mergeCell ref="E13:F13"/>
    <mergeCell ref="A3:O3"/>
    <mergeCell ref="C6:D6"/>
    <mergeCell ref="J6:K6"/>
    <mergeCell ref="G6:I6"/>
    <mergeCell ref="N5:O6"/>
    <mergeCell ref="B5:B7"/>
    <mergeCell ref="A5:A7"/>
    <mergeCell ref="C5:F5"/>
    <mergeCell ref="G5:M5"/>
    <mergeCell ref="L12:M12"/>
    <mergeCell ref="L13:M13"/>
    <mergeCell ref="N12:O13"/>
    <mergeCell ref="B12:B14"/>
  </mergeCells>
  <pageMargins left="0.2" right="0.16" top="0.74803149606299213" bottom="0.74803149606299213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sqref="A1:XFD1"/>
    </sheetView>
  </sheetViews>
  <sheetFormatPr defaultRowHeight="11.25"/>
  <cols>
    <col min="1" max="1" width="5.5703125" style="1" customWidth="1"/>
    <col min="2" max="2" width="33.85546875" style="1" customWidth="1"/>
    <col min="3" max="3" width="6.140625" style="1" customWidth="1"/>
    <col min="4" max="5" width="6.7109375" style="1" customWidth="1"/>
    <col min="6" max="6" width="6.140625" style="1" customWidth="1"/>
    <col min="7" max="7" width="7" style="1" customWidth="1"/>
    <col min="8" max="8" width="6.7109375" style="1" customWidth="1"/>
    <col min="9" max="10" width="7.85546875" style="1" customWidth="1"/>
    <col min="11" max="16384" width="9.140625" style="1"/>
  </cols>
  <sheetData>
    <row r="1" spans="1:12" s="2" customFormat="1" ht="15">
      <c r="A1" s="20" t="s">
        <v>323</v>
      </c>
      <c r="E1" s="23"/>
      <c r="F1" s="23"/>
      <c r="G1" s="23"/>
      <c r="H1" s="23"/>
      <c r="I1" s="23"/>
      <c r="J1" s="23"/>
    </row>
    <row r="2" spans="1:12" s="2" customFormat="1" ht="15">
      <c r="A2" s="20"/>
      <c r="E2" s="21"/>
      <c r="F2" s="21"/>
      <c r="G2" s="21"/>
      <c r="H2" s="21"/>
      <c r="I2" s="21"/>
      <c r="J2" s="21"/>
    </row>
    <row r="3" spans="1:12" s="2" customFormat="1" ht="24.75" customHeight="1">
      <c r="A3" s="267" t="s">
        <v>303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s="2" customFormat="1" ht="15.75" customHeight="1" thickBot="1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2" ht="25.5" customHeight="1">
      <c r="A5" s="256" t="s">
        <v>45</v>
      </c>
      <c r="B5" s="253" t="s">
        <v>1</v>
      </c>
      <c r="C5" s="268" t="s">
        <v>73</v>
      </c>
      <c r="D5" s="268"/>
      <c r="E5" s="268"/>
      <c r="F5" s="268"/>
      <c r="G5" s="268" t="s">
        <v>179</v>
      </c>
      <c r="H5" s="268"/>
      <c r="I5" s="268"/>
      <c r="J5" s="268"/>
      <c r="K5" s="269" t="s">
        <v>6</v>
      </c>
      <c r="L5" s="270"/>
    </row>
    <row r="6" spans="1:12" ht="39" customHeight="1">
      <c r="A6" s="257"/>
      <c r="B6" s="254"/>
      <c r="C6" s="235" t="s">
        <v>178</v>
      </c>
      <c r="D6" s="235"/>
      <c r="E6" s="235" t="s">
        <v>177</v>
      </c>
      <c r="F6" s="235"/>
      <c r="G6" s="235" t="s">
        <v>180</v>
      </c>
      <c r="H6" s="235"/>
      <c r="I6" s="237" t="s">
        <v>185</v>
      </c>
      <c r="J6" s="238"/>
      <c r="K6" s="241"/>
      <c r="L6" s="242"/>
    </row>
    <row r="7" spans="1:12" ht="53.25" customHeight="1">
      <c r="A7" s="257"/>
      <c r="B7" s="254"/>
      <c r="C7" s="189" t="s">
        <v>79</v>
      </c>
      <c r="D7" s="189" t="s">
        <v>77</v>
      </c>
      <c r="E7" s="189" t="s">
        <v>79</v>
      </c>
      <c r="F7" s="189" t="s">
        <v>77</v>
      </c>
      <c r="G7" s="189" t="s">
        <v>79</v>
      </c>
      <c r="H7" s="189" t="s">
        <v>77</v>
      </c>
      <c r="I7" s="189" t="s">
        <v>79</v>
      </c>
      <c r="J7" s="189" t="s">
        <v>77</v>
      </c>
      <c r="K7" s="189" t="s">
        <v>79</v>
      </c>
      <c r="L7" s="189" t="s">
        <v>77</v>
      </c>
    </row>
    <row r="8" spans="1:12" s="109" customFormat="1" ht="30.75" customHeight="1">
      <c r="A8" s="110"/>
      <c r="B8" s="108" t="s">
        <v>4</v>
      </c>
      <c r="C8" s="90">
        <v>7694</v>
      </c>
      <c r="D8" s="90">
        <v>7667</v>
      </c>
      <c r="E8" s="90">
        <v>0</v>
      </c>
      <c r="F8" s="90">
        <v>17</v>
      </c>
      <c r="G8" s="90">
        <v>156</v>
      </c>
      <c r="H8" s="90">
        <v>156</v>
      </c>
      <c r="I8" s="91">
        <v>0</v>
      </c>
      <c r="J8" s="91">
        <v>70</v>
      </c>
      <c r="K8" s="34">
        <f>SUM(C8,E8,G8,I8)</f>
        <v>7850</v>
      </c>
      <c r="L8" s="34">
        <f>SUM(D8,F8,H8,J8)</f>
        <v>7910</v>
      </c>
    </row>
    <row r="9" spans="1:12" s="109" customFormat="1" ht="35.25" customHeight="1">
      <c r="A9" s="110"/>
      <c r="B9" s="108" t="s">
        <v>3</v>
      </c>
      <c r="C9" s="90">
        <v>13943</v>
      </c>
      <c r="D9" s="90">
        <v>13866</v>
      </c>
      <c r="E9" s="90">
        <v>0</v>
      </c>
      <c r="F9" s="90">
        <v>75</v>
      </c>
      <c r="G9" s="90">
        <v>795</v>
      </c>
      <c r="H9" s="90">
        <v>1168</v>
      </c>
      <c r="I9" s="91">
        <v>0</v>
      </c>
      <c r="J9" s="91">
        <v>0</v>
      </c>
      <c r="K9" s="34">
        <f>SUM(C9,E9,G9,I9)</f>
        <v>14738</v>
      </c>
      <c r="L9" s="34">
        <f>SUM(D9,F9,H9,J9)</f>
        <v>15109</v>
      </c>
    </row>
    <row r="10" spans="1:12" s="107" customFormat="1" ht="39.75" customHeight="1" thickBot="1">
      <c r="A10" s="261" t="s">
        <v>46</v>
      </c>
      <c r="B10" s="262"/>
      <c r="C10" s="111">
        <f>SUM(C8:C9)</f>
        <v>21637</v>
      </c>
      <c r="D10" s="111">
        <f t="shared" ref="D10:L10" si="0">SUM(D8:D9)</f>
        <v>21533</v>
      </c>
      <c r="E10" s="111">
        <f t="shared" si="0"/>
        <v>0</v>
      </c>
      <c r="F10" s="111">
        <f t="shared" si="0"/>
        <v>92</v>
      </c>
      <c r="G10" s="111">
        <f t="shared" si="0"/>
        <v>951</v>
      </c>
      <c r="H10" s="111">
        <f t="shared" si="0"/>
        <v>1324</v>
      </c>
      <c r="I10" s="111">
        <f t="shared" si="0"/>
        <v>0</v>
      </c>
      <c r="J10" s="111">
        <f t="shared" si="0"/>
        <v>70</v>
      </c>
      <c r="K10" s="111">
        <f t="shared" si="0"/>
        <v>22588</v>
      </c>
      <c r="L10" s="111">
        <f t="shared" si="0"/>
        <v>23019</v>
      </c>
    </row>
    <row r="11" spans="1:12" ht="12" thickBot="1"/>
    <row r="12" spans="1:12" ht="36" customHeight="1">
      <c r="A12" s="256" t="s">
        <v>45</v>
      </c>
      <c r="B12" s="253" t="s">
        <v>1</v>
      </c>
      <c r="C12" s="259" t="s">
        <v>8</v>
      </c>
      <c r="D12" s="260"/>
      <c r="E12" s="260"/>
      <c r="F12" s="260"/>
      <c r="G12" s="260"/>
      <c r="H12" s="260"/>
      <c r="I12" s="265" t="s">
        <v>190</v>
      </c>
      <c r="J12" s="266"/>
      <c r="K12" s="269" t="s">
        <v>189</v>
      </c>
      <c r="L12" s="270"/>
    </row>
    <row r="13" spans="1:12" ht="24.75" customHeight="1">
      <c r="A13" s="257"/>
      <c r="B13" s="254"/>
      <c r="C13" s="271" t="s">
        <v>186</v>
      </c>
      <c r="D13" s="272"/>
      <c r="E13" s="271" t="s">
        <v>187</v>
      </c>
      <c r="F13" s="272"/>
      <c r="G13" s="271" t="s">
        <v>188</v>
      </c>
      <c r="H13" s="272"/>
      <c r="I13" s="263" t="s">
        <v>191</v>
      </c>
      <c r="J13" s="264"/>
      <c r="K13" s="241"/>
      <c r="L13" s="242"/>
    </row>
    <row r="14" spans="1:12" ht="57.75" customHeight="1">
      <c r="A14" s="258"/>
      <c r="B14" s="255"/>
      <c r="C14" s="190" t="s">
        <v>79</v>
      </c>
      <c r="D14" s="190" t="s">
        <v>77</v>
      </c>
      <c r="E14" s="190" t="s">
        <v>79</v>
      </c>
      <c r="F14" s="190" t="s">
        <v>77</v>
      </c>
      <c r="G14" s="190" t="s">
        <v>79</v>
      </c>
      <c r="H14" s="190" t="s">
        <v>77</v>
      </c>
      <c r="I14" s="190" t="s">
        <v>79</v>
      </c>
      <c r="J14" s="190" t="s">
        <v>77</v>
      </c>
      <c r="K14" s="190" t="s">
        <v>79</v>
      </c>
      <c r="L14" s="190" t="s">
        <v>77</v>
      </c>
    </row>
    <row r="15" spans="1:12" s="109" customFormat="1" ht="30.75" customHeight="1">
      <c r="A15" s="110"/>
      <c r="B15" s="108" t="s">
        <v>4</v>
      </c>
      <c r="C15" s="90">
        <v>4527</v>
      </c>
      <c r="D15" s="90">
        <v>4527</v>
      </c>
      <c r="E15" s="90">
        <v>1273</v>
      </c>
      <c r="F15" s="90">
        <v>1273</v>
      </c>
      <c r="G15" s="90">
        <v>2050</v>
      </c>
      <c r="H15" s="90">
        <v>2120</v>
      </c>
      <c r="I15" s="90">
        <v>0</v>
      </c>
      <c r="J15" s="90">
        <v>0</v>
      </c>
      <c r="K15" s="91">
        <f>SUM(C15,E15,G15)</f>
        <v>7850</v>
      </c>
      <c r="L15" s="91">
        <f>SUM(D15,F15,H15)</f>
        <v>7920</v>
      </c>
    </row>
    <row r="16" spans="1:12" s="109" customFormat="1" ht="35.25" customHeight="1">
      <c r="A16" s="110"/>
      <c r="B16" s="108" t="s">
        <v>3</v>
      </c>
      <c r="C16" s="90">
        <v>5556</v>
      </c>
      <c r="D16" s="90">
        <v>5835</v>
      </c>
      <c r="E16" s="90">
        <v>1522</v>
      </c>
      <c r="F16" s="90">
        <v>1595</v>
      </c>
      <c r="G16" s="90">
        <v>7660</v>
      </c>
      <c r="H16" s="90">
        <v>7667</v>
      </c>
      <c r="I16" s="90">
        <v>0</v>
      </c>
      <c r="J16" s="90">
        <v>12</v>
      </c>
      <c r="K16" s="91">
        <f>SUM(C16,E16,G16,I16)</f>
        <v>14738</v>
      </c>
      <c r="L16" s="91">
        <f>SUM(D16,F16,H16,J16)</f>
        <v>15109</v>
      </c>
    </row>
    <row r="17" spans="1:12" s="107" customFormat="1" ht="39.75" customHeight="1" thickBot="1">
      <c r="A17" s="261" t="s">
        <v>46</v>
      </c>
      <c r="B17" s="262"/>
      <c r="C17" s="111">
        <f>SUM(C15:C16)</f>
        <v>10083</v>
      </c>
      <c r="D17" s="111">
        <f t="shared" ref="D17" si="1">SUM(D15:D16)</f>
        <v>10362</v>
      </c>
      <c r="E17" s="111">
        <f t="shared" ref="E17" si="2">SUM(E15:E16)</f>
        <v>2795</v>
      </c>
      <c r="F17" s="111">
        <f t="shared" ref="F17" si="3">SUM(F15:F16)</f>
        <v>2868</v>
      </c>
      <c r="G17" s="111">
        <f t="shared" ref="G17" si="4">SUM(G15:G16)</f>
        <v>9710</v>
      </c>
      <c r="H17" s="111">
        <f t="shared" ref="H17" si="5">SUM(H15:H16)</f>
        <v>9787</v>
      </c>
      <c r="I17" s="111">
        <f>SUM(I15:I16)</f>
        <v>0</v>
      </c>
      <c r="J17" s="111">
        <f t="shared" ref="J17" si="6">SUM(J15:J16)</f>
        <v>12</v>
      </c>
      <c r="K17" s="111">
        <f>SUM(K15:K16)</f>
        <v>22588</v>
      </c>
      <c r="L17" s="111">
        <f>SUM(L15:L16)</f>
        <v>23029</v>
      </c>
    </row>
  </sheetData>
  <mergeCells count="21">
    <mergeCell ref="A17:B17"/>
    <mergeCell ref="I13:J13"/>
    <mergeCell ref="I12:J12"/>
    <mergeCell ref="A3:L3"/>
    <mergeCell ref="C5:F5"/>
    <mergeCell ref="G5:J5"/>
    <mergeCell ref="K5:L6"/>
    <mergeCell ref="C6:D6"/>
    <mergeCell ref="E6:F6"/>
    <mergeCell ref="G6:H6"/>
    <mergeCell ref="I6:J6"/>
    <mergeCell ref="K12:L13"/>
    <mergeCell ref="A10:B10"/>
    <mergeCell ref="C13:D13"/>
    <mergeCell ref="E13:F13"/>
    <mergeCell ref="G13:H13"/>
    <mergeCell ref="B12:B14"/>
    <mergeCell ref="A12:A14"/>
    <mergeCell ref="B5:B7"/>
    <mergeCell ref="A5:A7"/>
    <mergeCell ref="C12:H12"/>
  </mergeCells>
  <pageMargins left="0.17" right="0.16" top="0.28999999999999998" bottom="0.27" header="0.17" footer="0.17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sqref="A1:XFD1"/>
    </sheetView>
  </sheetViews>
  <sheetFormatPr defaultRowHeight="12.75"/>
  <cols>
    <col min="1" max="1" width="4.5703125" style="199" customWidth="1"/>
    <col min="2" max="2" width="47.140625" style="199" customWidth="1"/>
    <col min="3" max="4" width="13.28515625" style="199" customWidth="1"/>
    <col min="5" max="5" width="14" style="199" customWidth="1"/>
    <col min="6" max="6" width="14.140625" style="199" customWidth="1"/>
    <col min="7" max="7" width="15.140625" style="199" customWidth="1"/>
    <col min="8" max="16384" width="9.140625" style="199"/>
  </cols>
  <sheetData>
    <row r="1" spans="1:7" ht="18.75" customHeight="1">
      <c r="A1" s="85" t="s">
        <v>324</v>
      </c>
      <c r="B1" s="197"/>
      <c r="C1" s="197"/>
      <c r="D1" s="198"/>
      <c r="E1" s="198"/>
      <c r="F1" s="198"/>
      <c r="G1" s="198"/>
    </row>
    <row r="2" spans="1:7" ht="12.75" customHeight="1">
      <c r="A2" s="198"/>
      <c r="B2" s="198"/>
      <c r="C2" s="198"/>
      <c r="D2" s="198"/>
      <c r="E2" s="198"/>
      <c r="F2" s="198"/>
      <c r="G2" s="198"/>
    </row>
    <row r="3" spans="1:7" ht="36.75" customHeight="1">
      <c r="A3" s="273" t="s">
        <v>309</v>
      </c>
      <c r="B3" s="273"/>
      <c r="C3" s="273"/>
      <c r="D3" s="273"/>
      <c r="E3" s="273"/>
      <c r="F3" s="273"/>
      <c r="G3" s="273"/>
    </row>
    <row r="4" spans="1:7">
      <c r="A4" s="200"/>
      <c r="B4" s="200"/>
      <c r="C4" s="200"/>
      <c r="D4" s="200"/>
      <c r="E4" s="200"/>
      <c r="F4" s="200"/>
      <c r="G4" s="200"/>
    </row>
    <row r="5" spans="1:7" ht="21.75" customHeight="1">
      <c r="A5" s="274" t="s">
        <v>9</v>
      </c>
      <c r="B5" s="275" t="s">
        <v>115</v>
      </c>
      <c r="C5" s="277" t="s">
        <v>265</v>
      </c>
      <c r="D5" s="279" t="s">
        <v>261</v>
      </c>
      <c r="E5" s="280"/>
      <c r="F5" s="281"/>
      <c r="G5" s="275" t="s">
        <v>5</v>
      </c>
    </row>
    <row r="6" spans="1:7" ht="50.25" customHeight="1">
      <c r="A6" s="274"/>
      <c r="B6" s="276"/>
      <c r="C6" s="278"/>
      <c r="D6" s="191">
        <v>2016</v>
      </c>
      <c r="E6" s="192">
        <v>2017</v>
      </c>
      <c r="F6" s="192">
        <v>2018</v>
      </c>
      <c r="G6" s="276"/>
    </row>
    <row r="7" spans="1:7" s="122" customFormat="1" ht="15" customHeight="1">
      <c r="A7" s="119" t="s">
        <v>116</v>
      </c>
      <c r="B7" s="120" t="s">
        <v>182</v>
      </c>
      <c r="C7" s="119">
        <v>3</v>
      </c>
      <c r="D7" s="123">
        <v>9565200</v>
      </c>
      <c r="E7" s="123">
        <v>9565200</v>
      </c>
      <c r="F7" s="123">
        <v>9565200</v>
      </c>
      <c r="G7" s="121">
        <f>SUM(D7:F7)</f>
        <v>28695600</v>
      </c>
    </row>
    <row r="8" spans="1:7" s="122" customFormat="1" ht="25.5">
      <c r="A8" s="119"/>
      <c r="B8" s="125" t="s">
        <v>187</v>
      </c>
      <c r="C8" s="119">
        <v>3</v>
      </c>
      <c r="D8" s="123">
        <v>2582604</v>
      </c>
      <c r="E8" s="123">
        <v>2582604</v>
      </c>
      <c r="F8" s="123">
        <v>2582604</v>
      </c>
      <c r="G8" s="121">
        <f t="shared" ref="G8:G16" si="0">SUM(D8:F8)</f>
        <v>7747812</v>
      </c>
    </row>
    <row r="9" spans="1:7" s="122" customFormat="1" ht="15" customHeight="1">
      <c r="A9" s="119"/>
      <c r="B9" s="120" t="s">
        <v>257</v>
      </c>
      <c r="C9" s="119">
        <v>3</v>
      </c>
      <c r="D9" s="123">
        <f>SUM(D10:D15)</f>
        <v>25910631</v>
      </c>
      <c r="E9" s="123">
        <f>SUM(E10:E15)</f>
        <v>25910631</v>
      </c>
      <c r="F9" s="123">
        <f>SUM(F10:F15)</f>
        <v>25910631</v>
      </c>
      <c r="G9" s="121">
        <f t="shared" si="0"/>
        <v>77731893</v>
      </c>
    </row>
    <row r="10" spans="1:7" s="122" customFormat="1" ht="15" customHeight="1">
      <c r="A10" s="119"/>
      <c r="B10" s="126" t="s">
        <v>258</v>
      </c>
      <c r="C10" s="124"/>
      <c r="D10" s="118">
        <v>13910887</v>
      </c>
      <c r="E10" s="118">
        <v>13910887</v>
      </c>
      <c r="F10" s="118">
        <v>13910887</v>
      </c>
      <c r="G10" s="121">
        <f t="shared" si="0"/>
        <v>41732661</v>
      </c>
    </row>
    <row r="11" spans="1:7" s="122" customFormat="1" ht="15" customHeight="1">
      <c r="A11" s="119"/>
      <c r="B11" s="126" t="s">
        <v>262</v>
      </c>
      <c r="C11" s="124"/>
      <c r="D11" s="118">
        <v>3755940</v>
      </c>
      <c r="E11" s="118">
        <v>3755940</v>
      </c>
      <c r="F11" s="118">
        <v>3755940</v>
      </c>
      <c r="G11" s="121">
        <f t="shared" si="0"/>
        <v>11267820</v>
      </c>
    </row>
    <row r="12" spans="1:7" s="122" customFormat="1" ht="15" customHeight="1">
      <c r="A12" s="119"/>
      <c r="B12" s="126" t="s">
        <v>259</v>
      </c>
      <c r="C12" s="124"/>
      <c r="D12" s="118">
        <v>1954982</v>
      </c>
      <c r="E12" s="118">
        <v>1954982</v>
      </c>
      <c r="F12" s="118">
        <v>1954982</v>
      </c>
      <c r="G12" s="121">
        <f t="shared" si="0"/>
        <v>5864946</v>
      </c>
    </row>
    <row r="13" spans="1:7" s="122" customFormat="1" ht="15" customHeight="1">
      <c r="A13" s="119"/>
      <c r="B13" s="126" t="s">
        <v>263</v>
      </c>
      <c r="C13" s="124"/>
      <c r="D13" s="118">
        <v>527845</v>
      </c>
      <c r="E13" s="118">
        <v>527845</v>
      </c>
      <c r="F13" s="118">
        <v>527845</v>
      </c>
      <c r="G13" s="121">
        <f t="shared" si="0"/>
        <v>1583535</v>
      </c>
    </row>
    <row r="14" spans="1:7" s="122" customFormat="1" ht="15" customHeight="1">
      <c r="A14" s="119"/>
      <c r="B14" s="126" t="s">
        <v>260</v>
      </c>
      <c r="C14" s="124"/>
      <c r="D14" s="118">
        <v>4536202</v>
      </c>
      <c r="E14" s="118">
        <v>4536202</v>
      </c>
      <c r="F14" s="118">
        <v>4536202</v>
      </c>
      <c r="G14" s="121">
        <f t="shared" si="0"/>
        <v>13608606</v>
      </c>
    </row>
    <row r="15" spans="1:7" s="122" customFormat="1" ht="15" customHeight="1">
      <c r="A15" s="119"/>
      <c r="B15" s="126" t="s">
        <v>264</v>
      </c>
      <c r="C15" s="124"/>
      <c r="D15" s="118">
        <v>1224775</v>
      </c>
      <c r="E15" s="118">
        <v>1224775</v>
      </c>
      <c r="F15" s="118">
        <v>1224775</v>
      </c>
      <c r="G15" s="121">
        <f t="shared" si="0"/>
        <v>3674325</v>
      </c>
    </row>
    <row r="16" spans="1:7" s="122" customFormat="1" ht="27" customHeight="1">
      <c r="A16" s="193"/>
      <c r="B16" s="194" t="s">
        <v>117</v>
      </c>
      <c r="C16" s="195">
        <v>3</v>
      </c>
      <c r="D16" s="196">
        <f>SUM(D7:D9)</f>
        <v>38058435</v>
      </c>
      <c r="E16" s="196">
        <f>SUM(E7:E9)</f>
        <v>38058435</v>
      </c>
      <c r="F16" s="196">
        <f>SUM(F7:F9)</f>
        <v>38058435</v>
      </c>
      <c r="G16" s="196">
        <f t="shared" si="0"/>
        <v>114175305</v>
      </c>
    </row>
    <row r="17" spans="4:16">
      <c r="D17" s="201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</row>
    <row r="18" spans="4:16">
      <c r="D18" s="203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</row>
    <row r="19" spans="4:16">
      <c r="D19" s="203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</row>
    <row r="20" spans="4:16">
      <c r="D20" s="204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</row>
    <row r="21" spans="4:16">
      <c r="D21" s="204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</row>
    <row r="22" spans="4:16">
      <c r="D22" s="204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</row>
    <row r="23" spans="4:16">
      <c r="D23" s="204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</row>
    <row r="24" spans="4:16"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</row>
    <row r="25" spans="4:16"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</row>
    <row r="26" spans="4:16"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</row>
  </sheetData>
  <mergeCells count="6">
    <mergeCell ref="A3:G3"/>
    <mergeCell ref="A5:A6"/>
    <mergeCell ref="B5:B6"/>
    <mergeCell ref="C5:C6"/>
    <mergeCell ref="G5:G6"/>
    <mergeCell ref="D5:F5"/>
  </mergeCells>
  <pageMargins left="0.76" right="0.75" top="1.03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sqref="A1:XFD1"/>
    </sheetView>
  </sheetViews>
  <sheetFormatPr defaultRowHeight="15"/>
  <cols>
    <col min="1" max="1" width="72.42578125" style="39" customWidth="1"/>
    <col min="2" max="16384" width="9.140625" style="39"/>
  </cols>
  <sheetData>
    <row r="1" spans="1:14">
      <c r="A1" s="282" t="s">
        <v>325</v>
      </c>
      <c r="B1" s="283"/>
      <c r="C1" s="283"/>
      <c r="D1" s="283"/>
      <c r="E1" s="283"/>
      <c r="F1" s="283"/>
      <c r="G1" s="283"/>
      <c r="H1" s="35"/>
      <c r="I1" s="35"/>
      <c r="J1" s="35"/>
      <c r="K1" s="35"/>
      <c r="L1" s="35"/>
      <c r="M1" s="35"/>
      <c r="N1" s="35"/>
    </row>
    <row r="2" spans="1:14">
      <c r="A2" s="114"/>
      <c r="B2" s="115"/>
      <c r="C2" s="115"/>
      <c r="D2" s="115"/>
      <c r="E2" s="115"/>
      <c r="F2" s="115"/>
      <c r="G2" s="115"/>
      <c r="H2" s="35"/>
      <c r="I2" s="35"/>
      <c r="J2" s="35"/>
      <c r="K2" s="35"/>
      <c r="L2" s="35"/>
      <c r="M2" s="35"/>
      <c r="N2" s="35"/>
    </row>
    <row r="3" spans="1:14">
      <c r="A3" s="284" t="s">
        <v>82</v>
      </c>
      <c r="B3" s="284"/>
      <c r="C3" s="284"/>
      <c r="D3" s="284"/>
      <c r="E3" s="284"/>
      <c r="F3" s="284"/>
      <c r="G3" s="284"/>
    </row>
    <row r="4" spans="1:14" ht="15.75" thickBot="1">
      <c r="G4" s="40" t="s">
        <v>118</v>
      </c>
    </row>
    <row r="5" spans="1:14">
      <c r="A5" s="285" t="s">
        <v>21</v>
      </c>
      <c r="B5" s="288" t="s">
        <v>83</v>
      </c>
      <c r="C5" s="291" t="s">
        <v>84</v>
      </c>
      <c r="D5" s="292"/>
      <c r="E5" s="292"/>
      <c r="F5" s="292"/>
      <c r="G5" s="295" t="s">
        <v>85</v>
      </c>
    </row>
    <row r="6" spans="1:14">
      <c r="A6" s="286"/>
      <c r="B6" s="289"/>
      <c r="C6" s="293"/>
      <c r="D6" s="294"/>
      <c r="E6" s="294"/>
      <c r="F6" s="294"/>
      <c r="G6" s="296"/>
    </row>
    <row r="7" spans="1:14" ht="15.75" thickBot="1">
      <c r="A7" s="287"/>
      <c r="B7" s="290"/>
      <c r="C7" s="41">
        <v>2016</v>
      </c>
      <c r="D7" s="41">
        <v>2017</v>
      </c>
      <c r="E7" s="41">
        <v>2018</v>
      </c>
      <c r="F7" s="42">
        <v>2019</v>
      </c>
      <c r="G7" s="297"/>
    </row>
    <row r="8" spans="1:14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  <c r="G8" s="46">
        <v>7</v>
      </c>
    </row>
    <row r="9" spans="1:14" ht="10.5" customHeight="1">
      <c r="A9" s="47" t="s">
        <v>86</v>
      </c>
      <c r="B9" s="48" t="s">
        <v>87</v>
      </c>
      <c r="C9" s="49">
        <v>7240</v>
      </c>
      <c r="D9" s="49">
        <v>75224</v>
      </c>
      <c r="E9" s="49">
        <v>78157</v>
      </c>
      <c r="F9" s="49">
        <v>81205</v>
      </c>
      <c r="G9" s="50">
        <v>306086</v>
      </c>
    </row>
    <row r="10" spans="1:14" ht="10.5" customHeight="1">
      <c r="A10" s="47" t="s">
        <v>88</v>
      </c>
      <c r="B10" s="48" t="s">
        <v>89</v>
      </c>
      <c r="C10" s="49"/>
      <c r="D10" s="49"/>
      <c r="E10" s="49"/>
      <c r="F10" s="49"/>
      <c r="G10" s="50"/>
    </row>
    <row r="11" spans="1:14" ht="10.5" customHeight="1">
      <c r="A11" s="47" t="s">
        <v>90</v>
      </c>
      <c r="B11" s="48" t="s">
        <v>91</v>
      </c>
      <c r="C11" s="49"/>
      <c r="D11" s="49"/>
      <c r="E11" s="49"/>
      <c r="F11" s="49"/>
      <c r="G11" s="50"/>
    </row>
    <row r="12" spans="1:14" ht="10.5" customHeight="1">
      <c r="A12" s="47" t="s">
        <v>92</v>
      </c>
      <c r="B12" s="48" t="s">
        <v>93</v>
      </c>
      <c r="C12" s="49"/>
      <c r="D12" s="49"/>
      <c r="E12" s="49"/>
      <c r="F12" s="49"/>
      <c r="G12" s="50"/>
    </row>
    <row r="13" spans="1:14" ht="10.5" customHeight="1">
      <c r="A13" s="47" t="s">
        <v>94</v>
      </c>
      <c r="B13" s="48" t="s">
        <v>95</v>
      </c>
      <c r="C13" s="49"/>
      <c r="D13" s="49"/>
      <c r="E13" s="49"/>
      <c r="F13" s="51"/>
      <c r="G13" s="50"/>
    </row>
    <row r="14" spans="1:14" ht="10.5" customHeight="1">
      <c r="A14" s="47" t="s">
        <v>96</v>
      </c>
      <c r="B14" s="48" t="s">
        <v>97</v>
      </c>
      <c r="C14" s="49"/>
      <c r="D14" s="49"/>
      <c r="E14" s="49"/>
      <c r="F14" s="51"/>
      <c r="G14" s="50"/>
    </row>
    <row r="15" spans="1:14" ht="10.5" customHeight="1" thickBot="1">
      <c r="A15" s="52" t="s">
        <v>98</v>
      </c>
      <c r="B15" s="53" t="s">
        <v>99</v>
      </c>
      <c r="C15" s="54"/>
      <c r="D15" s="54"/>
      <c r="E15" s="54"/>
      <c r="F15" s="55"/>
      <c r="G15" s="56"/>
    </row>
    <row r="16" spans="1:14" ht="15.75" thickBot="1">
      <c r="A16" s="57" t="s">
        <v>100</v>
      </c>
      <c r="B16" s="58" t="s">
        <v>101</v>
      </c>
      <c r="C16" s="59">
        <v>72400</v>
      </c>
      <c r="D16" s="59">
        <v>75224</v>
      </c>
      <c r="E16" s="59">
        <v>78157</v>
      </c>
      <c r="F16" s="60">
        <v>81205</v>
      </c>
      <c r="G16" s="61">
        <v>306086</v>
      </c>
    </row>
    <row r="17" spans="1:7" ht="15.75" thickBot="1">
      <c r="A17" s="62" t="s">
        <v>102</v>
      </c>
      <c r="B17" s="63" t="s">
        <v>103</v>
      </c>
      <c r="C17" s="64">
        <v>36200</v>
      </c>
      <c r="D17" s="64">
        <v>37612</v>
      </c>
      <c r="E17" s="64">
        <v>39079</v>
      </c>
      <c r="F17" s="65">
        <v>40603</v>
      </c>
      <c r="G17" s="61">
        <v>153493</v>
      </c>
    </row>
    <row r="18" spans="1:7" ht="15.75" thickBot="1">
      <c r="A18" s="57" t="s">
        <v>104</v>
      </c>
      <c r="B18" s="66">
        <v>10</v>
      </c>
      <c r="C18" s="59"/>
      <c r="D18" s="59"/>
      <c r="E18" s="59"/>
      <c r="F18" s="60"/>
      <c r="G18" s="61"/>
    </row>
    <row r="19" spans="1:7" ht="12" customHeight="1">
      <c r="A19" s="67" t="s">
        <v>105</v>
      </c>
      <c r="B19" s="68">
        <v>11</v>
      </c>
      <c r="C19" s="69">
        <v>0</v>
      </c>
      <c r="D19" s="69">
        <v>0</v>
      </c>
      <c r="E19" s="69">
        <v>0</v>
      </c>
      <c r="F19" s="70">
        <v>0</v>
      </c>
      <c r="G19" s="71">
        <f t="shared" ref="G19:G35" si="0">+C19+D19+E19+F19</f>
        <v>0</v>
      </c>
    </row>
    <row r="20" spans="1:7" ht="12" customHeight="1">
      <c r="A20" s="47" t="s">
        <v>106</v>
      </c>
      <c r="B20" s="72">
        <v>12</v>
      </c>
      <c r="C20" s="49">
        <v>0</v>
      </c>
      <c r="D20" s="49">
        <v>0</v>
      </c>
      <c r="E20" s="49">
        <v>0</v>
      </c>
      <c r="F20" s="51">
        <v>0</v>
      </c>
      <c r="G20" s="50">
        <f t="shared" si="0"/>
        <v>0</v>
      </c>
    </row>
    <row r="21" spans="1:7" ht="12" customHeight="1">
      <c r="A21" s="47" t="s">
        <v>107</v>
      </c>
      <c r="B21" s="72">
        <v>13</v>
      </c>
      <c r="C21" s="49">
        <v>0</v>
      </c>
      <c r="D21" s="49">
        <v>0</v>
      </c>
      <c r="E21" s="49">
        <v>0</v>
      </c>
      <c r="F21" s="51">
        <v>0</v>
      </c>
      <c r="G21" s="50">
        <f t="shared" si="0"/>
        <v>0</v>
      </c>
    </row>
    <row r="22" spans="1:7" ht="12" customHeight="1">
      <c r="A22" s="47" t="s">
        <v>108</v>
      </c>
      <c r="B22" s="72">
        <v>14</v>
      </c>
      <c r="C22" s="49">
        <v>0</v>
      </c>
      <c r="D22" s="49">
        <v>0</v>
      </c>
      <c r="E22" s="49">
        <v>0</v>
      </c>
      <c r="F22" s="51">
        <v>0</v>
      </c>
      <c r="G22" s="50">
        <f t="shared" si="0"/>
        <v>0</v>
      </c>
    </row>
    <row r="23" spans="1:7" ht="12" customHeight="1">
      <c r="A23" s="47" t="s">
        <v>109</v>
      </c>
      <c r="B23" s="72">
        <v>15</v>
      </c>
      <c r="C23" s="49">
        <v>0</v>
      </c>
      <c r="D23" s="49">
        <v>0</v>
      </c>
      <c r="E23" s="49">
        <v>0</v>
      </c>
      <c r="F23" s="51">
        <v>0</v>
      </c>
      <c r="G23" s="50">
        <f t="shared" si="0"/>
        <v>0</v>
      </c>
    </row>
    <row r="24" spans="1:7" ht="12" customHeight="1">
      <c r="A24" s="47" t="s">
        <v>110</v>
      </c>
      <c r="B24" s="72">
        <v>16</v>
      </c>
      <c r="C24" s="49">
        <v>0</v>
      </c>
      <c r="D24" s="49">
        <v>0</v>
      </c>
      <c r="E24" s="49">
        <v>0</v>
      </c>
      <c r="F24" s="51">
        <v>0</v>
      </c>
      <c r="G24" s="50">
        <f t="shared" si="0"/>
        <v>0</v>
      </c>
    </row>
    <row r="25" spans="1:7" ht="12" customHeight="1" thickBot="1">
      <c r="A25" s="52" t="s">
        <v>111</v>
      </c>
      <c r="B25" s="73">
        <v>17</v>
      </c>
      <c r="C25" s="54">
        <v>0</v>
      </c>
      <c r="D25" s="54">
        <v>0</v>
      </c>
      <c r="E25" s="54">
        <v>0</v>
      </c>
      <c r="F25" s="55">
        <v>0</v>
      </c>
      <c r="G25" s="56">
        <f t="shared" si="0"/>
        <v>0</v>
      </c>
    </row>
    <row r="26" spans="1:7" ht="17.25" customHeight="1" thickBot="1">
      <c r="A26" s="57" t="s">
        <v>112</v>
      </c>
      <c r="B26" s="66">
        <v>18</v>
      </c>
      <c r="C26" s="59">
        <f>SUM(C27:C33)</f>
        <v>0</v>
      </c>
      <c r="D26" s="59">
        <f>SUM(D27:D33)</f>
        <v>0</v>
      </c>
      <c r="E26" s="59">
        <f>SUM(E27:E33)</f>
        <v>0</v>
      </c>
      <c r="F26" s="60">
        <f>SUM(F27:F33)</f>
        <v>0</v>
      </c>
      <c r="G26" s="61">
        <f t="shared" si="0"/>
        <v>0</v>
      </c>
    </row>
    <row r="27" spans="1:7" ht="12.75" customHeight="1">
      <c r="A27" s="67" t="s">
        <v>105</v>
      </c>
      <c r="B27" s="68">
        <v>19</v>
      </c>
      <c r="C27" s="69">
        <v>0</v>
      </c>
      <c r="D27" s="69">
        <v>0</v>
      </c>
      <c r="E27" s="69">
        <v>0</v>
      </c>
      <c r="F27" s="70">
        <v>0</v>
      </c>
      <c r="G27" s="71">
        <f t="shared" si="0"/>
        <v>0</v>
      </c>
    </row>
    <row r="28" spans="1:7" ht="12.75" customHeight="1">
      <c r="A28" s="47" t="s">
        <v>106</v>
      </c>
      <c r="B28" s="72">
        <v>20</v>
      </c>
      <c r="C28" s="69">
        <v>0</v>
      </c>
      <c r="D28" s="69">
        <v>0</v>
      </c>
      <c r="E28" s="69">
        <v>0</v>
      </c>
      <c r="F28" s="70">
        <v>0</v>
      </c>
      <c r="G28" s="50">
        <f t="shared" si="0"/>
        <v>0</v>
      </c>
    </row>
    <row r="29" spans="1:7" ht="12.75" customHeight="1">
      <c r="A29" s="47" t="s">
        <v>107</v>
      </c>
      <c r="B29" s="72">
        <v>21</v>
      </c>
      <c r="C29" s="69">
        <v>0</v>
      </c>
      <c r="D29" s="69">
        <v>0</v>
      </c>
      <c r="E29" s="69">
        <v>0</v>
      </c>
      <c r="F29" s="70">
        <v>0</v>
      </c>
      <c r="G29" s="50">
        <f t="shared" si="0"/>
        <v>0</v>
      </c>
    </row>
    <row r="30" spans="1:7" ht="12.75" customHeight="1">
      <c r="A30" s="47" t="s">
        <v>108</v>
      </c>
      <c r="B30" s="72">
        <v>22</v>
      </c>
      <c r="C30" s="69">
        <v>0</v>
      </c>
      <c r="D30" s="69">
        <v>0</v>
      </c>
      <c r="E30" s="69">
        <v>0</v>
      </c>
      <c r="F30" s="70">
        <v>0</v>
      </c>
      <c r="G30" s="50">
        <f t="shared" si="0"/>
        <v>0</v>
      </c>
    </row>
    <row r="31" spans="1:7" ht="12.75" customHeight="1">
      <c r="A31" s="47" t="s">
        <v>109</v>
      </c>
      <c r="B31" s="72">
        <v>23</v>
      </c>
      <c r="C31" s="69">
        <v>0</v>
      </c>
      <c r="D31" s="69">
        <v>0</v>
      </c>
      <c r="E31" s="69">
        <v>0</v>
      </c>
      <c r="F31" s="70">
        <v>0</v>
      </c>
      <c r="G31" s="50">
        <f t="shared" si="0"/>
        <v>0</v>
      </c>
    </row>
    <row r="32" spans="1:7" ht="12.75" customHeight="1">
      <c r="A32" s="47" t="s">
        <v>110</v>
      </c>
      <c r="B32" s="72">
        <v>24</v>
      </c>
      <c r="C32" s="69">
        <v>0</v>
      </c>
      <c r="D32" s="69">
        <v>0</v>
      </c>
      <c r="E32" s="69">
        <v>0</v>
      </c>
      <c r="F32" s="70">
        <v>0</v>
      </c>
      <c r="G32" s="50">
        <f t="shared" si="0"/>
        <v>0</v>
      </c>
    </row>
    <row r="33" spans="1:7" ht="12.75" customHeight="1" thickBot="1">
      <c r="A33" s="52" t="s">
        <v>111</v>
      </c>
      <c r="B33" s="73">
        <v>25</v>
      </c>
      <c r="C33" s="69">
        <v>0</v>
      </c>
      <c r="D33" s="69">
        <v>0</v>
      </c>
      <c r="E33" s="69">
        <v>0</v>
      </c>
      <c r="F33" s="70">
        <v>0</v>
      </c>
      <c r="G33" s="56">
        <f t="shared" si="0"/>
        <v>0</v>
      </c>
    </row>
    <row r="34" spans="1:7" ht="15.75" thickBot="1">
      <c r="A34" s="57" t="s">
        <v>113</v>
      </c>
      <c r="B34" s="66">
        <v>26</v>
      </c>
      <c r="C34" s="59">
        <f>+C18+C26</f>
        <v>0</v>
      </c>
      <c r="D34" s="59">
        <f>+D18+D26</f>
        <v>0</v>
      </c>
      <c r="E34" s="59">
        <f>+E18+E26</f>
        <v>0</v>
      </c>
      <c r="F34" s="60">
        <f>+F18+F26</f>
        <v>0</v>
      </c>
      <c r="G34" s="61">
        <f t="shared" si="0"/>
        <v>0</v>
      </c>
    </row>
    <row r="35" spans="1:7" ht="15.75" thickBot="1">
      <c r="A35" s="62" t="s">
        <v>114</v>
      </c>
      <c r="B35" s="74">
        <v>27</v>
      </c>
      <c r="C35" s="64">
        <f>+C17-C34</f>
        <v>36200</v>
      </c>
      <c r="D35" s="64">
        <f>+D17-D34</f>
        <v>37612</v>
      </c>
      <c r="E35" s="64">
        <f>+E17-E34</f>
        <v>39079</v>
      </c>
      <c r="F35" s="64">
        <f>+F17-F34</f>
        <v>40603</v>
      </c>
      <c r="G35" s="75">
        <f t="shared" si="0"/>
        <v>153494</v>
      </c>
    </row>
  </sheetData>
  <mergeCells count="6">
    <mergeCell ref="A1:G1"/>
    <mergeCell ref="A3:G3"/>
    <mergeCell ref="A5:A7"/>
    <mergeCell ref="B5:B7"/>
    <mergeCell ref="C5:F6"/>
    <mergeCell ref="G5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 címrend</vt:lpstr>
      <vt:lpstr>bevételek kiadások  ÖSSZ</vt:lpstr>
      <vt:lpstr>kiadások összesítése</vt:lpstr>
      <vt:lpstr>segélyek</vt:lpstr>
      <vt:lpstr>FELHALMOZÁSI</vt:lpstr>
      <vt:lpstr>hivatal</vt:lpstr>
      <vt:lpstr>könyvtár, mh</vt:lpstr>
      <vt:lpstr>KÖTELEZETTSÉGEK</vt:lpstr>
      <vt:lpstr>adósságk</vt:lpstr>
      <vt:lpstr>KÖZVETETT TÁMOG.</vt:lpstr>
      <vt:lpstr>'bevételek kiadások  ÖSSZ'!Nyomtatási_cím</vt:lpstr>
      <vt:lpstr>'bevételek kiadások  ÖSSZ'!Nyomtatási_terület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,</dc:creator>
  <cp:lastModifiedBy>Hivatal17</cp:lastModifiedBy>
  <cp:lastPrinted>2016-05-23T05:51:01Z</cp:lastPrinted>
  <dcterms:created xsi:type="dcterms:W3CDTF">2000-02-01T14:49:25Z</dcterms:created>
  <dcterms:modified xsi:type="dcterms:W3CDTF">2016-05-30T05:58:55Z</dcterms:modified>
</cp:coreProperties>
</file>