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40" activeTab="5"/>
  </bookViews>
  <sheets>
    <sheet name="1" sheetId="1" r:id="rId1"/>
    <sheet name="2" sheetId="2" r:id="rId2"/>
    <sheet name="2,1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9a" sheetId="11" r:id="rId11"/>
    <sheet name="10" sheetId="12" r:id="rId12"/>
    <sheet name="11" sheetId="13" r:id="rId13"/>
    <sheet name="12" sheetId="14" r:id="rId14"/>
  </sheets>
  <definedNames>
    <definedName name="_xlfn.IFERROR" hidden="1">#NAME?</definedName>
    <definedName name="_xlnm.Print_Titles" localSheetId="0">'1'!$5:$6</definedName>
    <definedName name="_xlnm.Print_Titles" localSheetId="1">'2'!$6:$9</definedName>
    <definedName name="_xlnm.Print_Titles" localSheetId="3">'3'!$4:$7</definedName>
    <definedName name="_xlnm.Print_Titles" localSheetId="5">'5'!$4:$7</definedName>
    <definedName name="_xlnm.Print_Titles" localSheetId="6">'6'!$7:$7</definedName>
    <definedName name="_xlnm.Print_Titles" localSheetId="7">'7'!$7:$7</definedName>
    <definedName name="_xlnm.Print_Titles" localSheetId="9">'9'!$4:$6</definedName>
    <definedName name="_xlnm.Print_Titles" localSheetId="10">'9a'!$4:$6</definedName>
    <definedName name="_xlnm.Print_Area" localSheetId="0">'1'!$A$1:$AK$40</definedName>
    <definedName name="_xlnm.Print_Area" localSheetId="1">'2'!$A$2:$AW$99</definedName>
    <definedName name="_xlnm.Print_Area" localSheetId="3">'3'!$A$1:$AU$66</definedName>
    <definedName name="_xlnm.Print_Area" localSheetId="4">'4'!$A$1:$AL$31</definedName>
    <definedName name="_xlnm.Print_Area" localSheetId="5">'5'!$A$1:$AV$32</definedName>
    <definedName name="_xlnm.Print_Area" localSheetId="6">'6'!$A$1:$AU$44</definedName>
    <definedName name="_xlnm.Print_Area" localSheetId="9">'9'!$A$1:$J$152</definedName>
    <definedName name="_xlnm.Print_Area" localSheetId="10">'9a'!$A$1:$G$75</definedName>
  </definedNames>
  <calcPr fullCalcOnLoad="1"/>
</workbook>
</file>

<file path=xl/sharedStrings.xml><?xml version="1.0" encoding="utf-8"?>
<sst xmlns="http://schemas.openxmlformats.org/spreadsheetml/2006/main" count="1461" uniqueCount="1040">
  <si>
    <t>01</t>
  </si>
  <si>
    <t>02</t>
  </si>
  <si>
    <t>03</t>
  </si>
  <si>
    <t>04</t>
  </si>
  <si>
    <t>08</t>
  </si>
  <si>
    <t>10</t>
  </si>
  <si>
    <t>#</t>
  </si>
  <si>
    <t>Megnevezés</t>
  </si>
  <si>
    <t>Teljesítés</t>
  </si>
  <si>
    <t>05</t>
  </si>
  <si>
    <t>06</t>
  </si>
  <si>
    <t>07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</si>
  <si>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</si>
  <si>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</si>
  <si>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</si>
  <si>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</si>
  <si>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</si>
  <si>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</si>
  <si>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</si>
  <si>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</si>
  <si>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</si>
  <si>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</si>
  <si>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</si>
  <si>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</si>
  <si>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</si>
  <si>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</si>
  <si>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</si>
  <si>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</si>
  <si>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</si>
  <si>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</si>
  <si>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</si>
  <si>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</si>
  <si>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</si>
  <si>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</si>
  <si>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</si>
  <si>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</si>
  <si>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</si>
  <si>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</si>
  <si>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</si>
  <si>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</si>
  <si>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</si>
  <si>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</si>
  <si>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</si>
  <si>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</si>
  <si>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</si>
  <si>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</si>
  <si>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</si>
  <si>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</si>
  <si>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</si>
  <si>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</si>
  <si>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</si>
  <si>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</si>
  <si>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</si>
  <si>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</si>
  <si>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</si>
  <si>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</si>
  <si>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</si>
  <si>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</si>
  <si>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</si>
  <si>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</si>
  <si>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</si>
  <si>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</si>
  <si>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</si>
  <si>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</si>
  <si>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</si>
  <si>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</si>
  <si>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</si>
  <si>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</si>
  <si>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</si>
  <si>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</si>
  <si>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</si>
  <si>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</si>
  <si>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</si>
  <si>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</si>
  <si>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</si>
  <si>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</si>
  <si>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</si>
  <si>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</si>
  <si>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</si>
  <si>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</si>
  <si>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</si>
  <si>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</si>
  <si>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</si>
  <si>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</si>
  <si>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</si>
  <si>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</si>
  <si>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</si>
  <si>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</si>
  <si>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</si>
  <si>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</si>
  <si>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</si>
  <si>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</si>
  <si>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</si>
  <si>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</si>
  <si>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</si>
  <si>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</si>
  <si>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</si>
  <si>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</si>
  <si>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</si>
  <si>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</si>
  <si>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</si>
  <si>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</si>
  <si>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</si>
  <si>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</si>
  <si>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</si>
  <si>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</si>
  <si>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</si>
  <si>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</si>
  <si>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</si>
  <si>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</si>
  <si>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</si>
  <si>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</si>
  <si>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</si>
  <si>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</si>
  <si>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</si>
  <si>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</si>
  <si>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</si>
  <si>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</si>
  <si>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</si>
  <si>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</si>
  <si>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</si>
  <si>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</si>
  <si>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</si>
  <si>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</si>
  <si>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</si>
  <si>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</si>
  <si>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</si>
  <si>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</si>
  <si>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</si>
  <si>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</si>
  <si>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</si>
  <si>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</si>
  <si>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</si>
  <si>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</si>
  <si>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</si>
  <si>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</si>
  <si>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</si>
  <si>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</si>
  <si>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</si>
  <si>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</si>
  <si>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</si>
  <si>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</si>
  <si>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</si>
  <si>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</si>
  <si>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</si>
  <si>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</si>
  <si>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</si>
  <si>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</si>
  <si>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</si>
  <si>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</si>
  <si>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</si>
  <si>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</si>
  <si>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</si>
  <si>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</si>
  <si>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</si>
  <si>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</si>
  <si>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</si>
  <si>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</si>
  <si>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</si>
  <si>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</si>
  <si>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</si>
  <si>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</si>
  <si>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</si>
  <si>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</si>
  <si>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</si>
  <si>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</si>
  <si>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F)        Vállalkozási tevékenységet terhelő befizetési kötelezettség (=B*0,1)</t>
  </si>
  <si>
    <t>G)        Vállalkozási tevékenység felhasználható maradványa (=B-F)</t>
  </si>
  <si>
    <t/>
  </si>
  <si>
    <t>Előző időszak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</si>
  <si>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</si>
  <si>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</si>
  <si>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</si>
  <si>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</si>
  <si>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</si>
  <si>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</si>
  <si>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</si>
  <si>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</si>
  <si>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</si>
  <si>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</si>
  <si>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</si>
  <si>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</si>
  <si>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</si>
  <si>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</si>
  <si>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</si>
  <si>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</si>
  <si>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</si>
  <si>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</si>
  <si>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</si>
  <si>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</si>
  <si>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</si>
  <si>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</si>
  <si>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</si>
  <si>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</si>
  <si>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</si>
  <si>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</si>
  <si>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</si>
  <si>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</si>
  <si>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</si>
  <si>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</si>
  <si>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</si>
  <si>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</si>
  <si>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</si>
  <si>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</si>
  <si>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</si>
  <si>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</si>
  <si>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</si>
  <si>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</si>
  <si>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</si>
  <si>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</si>
  <si>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</si>
  <si>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</si>
  <si>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</si>
  <si>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</si>
  <si>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</si>
  <si>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</si>
  <si>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</si>
  <si>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</si>
  <si>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</si>
  <si>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</si>
  <si>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</si>
  <si>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</si>
  <si>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</si>
  <si>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</si>
  <si>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</si>
  <si>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</si>
  <si>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</si>
  <si>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</si>
  <si>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</si>
  <si>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</si>
  <si>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</si>
  <si>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</si>
  <si>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</si>
  <si>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</si>
  <si>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</si>
  <si>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</si>
  <si>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</si>
  <si>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</si>
  <si>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</si>
  <si>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</si>
  <si>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</si>
  <si>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</si>
  <si>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</si>
  <si>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</si>
  <si>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</si>
  <si>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</si>
  <si>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</si>
  <si>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</si>
  <si>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</si>
  <si>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</si>
  <si>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</si>
  <si>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</si>
  <si>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</si>
  <si>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</si>
  <si>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</si>
  <si>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</si>
  <si>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</si>
  <si>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</si>
  <si>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</si>
  <si>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</si>
  <si>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</si>
  <si>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</si>
  <si>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</si>
  <si>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</si>
  <si>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</si>
  <si>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</si>
  <si>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</si>
  <si>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</si>
  <si>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</si>
  <si>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</si>
  <si>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</si>
  <si>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</si>
  <si>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</si>
  <si>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</si>
  <si>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</si>
  <si>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</si>
  <si>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</si>
  <si>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</si>
  <si>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</si>
  <si>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</si>
  <si>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</si>
  <si>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</si>
  <si>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</si>
  <si>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</si>
  <si>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</si>
  <si>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</si>
  <si>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</si>
  <si>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</si>
  <si>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</si>
  <si>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</si>
  <si>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</si>
  <si>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</si>
  <si>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</si>
  <si>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</si>
  <si>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</si>
  <si>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</si>
  <si>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</si>
  <si>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</si>
  <si>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</si>
  <si>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</si>
  <si>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</si>
  <si>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</si>
  <si>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</si>
  <si>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</si>
  <si>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</si>
  <si>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</si>
  <si>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</si>
  <si>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</si>
  <si>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</si>
  <si>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</si>
  <si>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Galamboki Közös Önkormányzati Hivatal</t>
  </si>
  <si>
    <t>Galambok 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</si>
  <si>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</si>
  <si>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</si>
  <si>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</si>
  <si>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</si>
  <si>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</si>
  <si>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</si>
  <si>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</si>
  <si>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</si>
  <si>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</si>
  <si>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</si>
  <si>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</si>
  <si>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Vagyonkimutatás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</si>
  <si>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</si>
  <si>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</si>
  <si>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</si>
  <si>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</si>
  <si>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</si>
  <si>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</si>
  <si>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</si>
  <si>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</si>
  <si>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</si>
  <si>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</si>
  <si>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</si>
  <si>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</si>
  <si>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</si>
  <si>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</si>
  <si>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</si>
  <si>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</si>
  <si>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</si>
  <si>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felújítások</t>
  </si>
  <si>
    <t>előlegek</t>
  </si>
  <si>
    <t>adott előlegek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</si>
  <si>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</si>
  <si>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</si>
  <si>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</si>
  <si>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</si>
  <si>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</si>
  <si>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</si>
  <si>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</si>
  <si>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</si>
  <si>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</si>
  <si>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</si>
  <si>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</si>
  <si>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</si>
  <si>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</si>
  <si>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</si>
  <si>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</si>
  <si>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</si>
  <si>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</si>
  <si>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</si>
  <si>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</si>
  <si>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E)</t>
  </si>
  <si>
    <t xml:space="preserve"> Egyéb sajátos eszközoldali elszámolások (forgalomképes)</t>
  </si>
  <si>
    <t>F)</t>
  </si>
  <si>
    <t>AKTÍV IDŐBELI ELHATÁROLÁSOK</t>
  </si>
  <si>
    <t>G)</t>
  </si>
  <si>
    <t>SAJÁT TŐKE</t>
  </si>
  <si>
    <t>H)</t>
  </si>
  <si>
    <t>KÖTELEZETTSÉGEK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</si>
  <si>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</si>
  <si>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</si>
  <si>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</si>
  <si>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</si>
  <si>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</si>
  <si>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</si>
  <si>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KÖNYVVITELI MÉRLEGEN KÍVÜLI ESZKÖZÖK</t>
  </si>
  <si>
    <t xml:space="preserve"> -  "0"-ra leírt, de használatban lévő eszközök állománya</t>
  </si>
  <si>
    <t xml:space="preserve"> Mérleg</t>
  </si>
  <si>
    <t>3. Beruházások, felújítások</t>
  </si>
  <si>
    <t>3.1 Forgalomképtelen eszköz létesítésére irányuló beruházások, felújítások</t>
  </si>
  <si>
    <t>3.2. Korlátozttan forgalomképes eszköz létesítésére irányuló beruházások,</t>
  </si>
  <si>
    <t>3.3. Forgalomképes eszköz létesítésére irányuló beruházások, felújítások</t>
  </si>
  <si>
    <t>4. Beruházásra adott előlegek</t>
  </si>
  <si>
    <t>4.1. Forgalomképtelen tárgyi eszközök létesítésére irányuló beruházásra adott</t>
  </si>
  <si>
    <t>4.2. Korlátozottan forgalomképes tárgyi eszköz létesítésére irányuló beruházásra</t>
  </si>
  <si>
    <t>4.3. Forgalomképes tárgyi eszköz létesítésére irányuló beruházásra adott előlegek</t>
  </si>
  <si>
    <t>5. Tárgyi eszközök értékhelyesbítése (forgalomképes)</t>
  </si>
  <si>
    <t>I.Költségvetési évben esedékes követelések</t>
  </si>
  <si>
    <t>II.Költségvetési évet követő követelések</t>
  </si>
  <si>
    <t>III.Követelés jellegű sajátos elszámolások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</si>
  <si>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</si>
  <si>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</si>
  <si>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</si>
  <si>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</si>
  <si>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</si>
  <si>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</si>
  <si>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I. Költségvetési évben esedékes kötelezettség</t>
  </si>
  <si>
    <t>II.Költlségvetési évet követően esedékes kötelezettség</t>
  </si>
  <si>
    <t>III.Kötelezettség jellegű sajátos elszámolások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</si>
  <si>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</si>
  <si>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</si>
  <si>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</si>
  <si>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</si>
  <si>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</si>
  <si>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</si>
  <si>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</si>
  <si>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</si>
  <si>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</si>
  <si>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</si>
  <si>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</si>
  <si>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</si>
  <si>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</si>
  <si>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</si>
  <si>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</si>
  <si>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</si>
  <si>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</si>
  <si>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</si>
  <si>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</si>
  <si>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</si>
  <si>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</si>
  <si>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</si>
  <si>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</si>
  <si>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</si>
  <si>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</si>
  <si>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</si>
  <si>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</si>
  <si>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</si>
  <si>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Összesen:</t>
  </si>
  <si>
    <t>ssz.</t>
  </si>
  <si>
    <t>Gazdasági szervezet</t>
  </si>
  <si>
    <t>Önkormányzat részesedése</t>
  </si>
  <si>
    <t>%</t>
  </si>
  <si>
    <t>Délzalai Víz-és Csatornamű Zrt</t>
  </si>
  <si>
    <t>1.melléklet</t>
  </si>
  <si>
    <t>Galambok Község Önkormányzata és Intézménye</t>
  </si>
  <si>
    <t>Sor-
szám</t>
  </si>
  <si>
    <t>Rovat megnevezése</t>
  </si>
  <si>
    <t xml:space="preserve">Foglalkoztatottak személyi juttatásai </t>
  </si>
  <si>
    <t xml:space="preserve">Külső személyi juttatások </t>
  </si>
  <si>
    <t>Személyi juttatások (=1+2)</t>
  </si>
  <si>
    <t xml:space="preserve">Munkaadókat terhelő járulékok és szociális hozzájárulási adó                                                                           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</si>
  <si>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</si>
  <si>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</si>
  <si>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</si>
  <si>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</si>
  <si>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</si>
  <si>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</si>
  <si>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Költségvetési kiadások (=3+…+10)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</si>
  <si>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</si>
  <si>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</si>
  <si>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</si>
  <si>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</si>
  <si>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 (=12+…+15)</t>
  </si>
  <si>
    <t>Kiadások összesen (=11+16)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</si>
  <si>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</si>
  <si>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</si>
  <si>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</si>
  <si>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</si>
  <si>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</si>
  <si>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</si>
  <si>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Felhalmozási célú átvett pénzeszközök </t>
  </si>
  <si>
    <t>Költségvetési bevételek (=1+…+7)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</si>
  <si>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</si>
  <si>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</si>
  <si>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</si>
  <si>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Külföldi finanszírozás bevételei </t>
  </si>
  <si>
    <t>Finanszírozási bevételek (=9+…..+13)</t>
  </si>
  <si>
    <t>Bevételek összesen (=8+14)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</si>
  <si>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</si>
  <si>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</si>
  <si>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</si>
  <si>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</si>
  <si>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</si>
  <si>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</si>
  <si>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</si>
  <si>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</si>
  <si>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</si>
  <si>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</si>
  <si>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</si>
  <si>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</si>
  <si>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</si>
  <si>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</si>
  <si>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</si>
  <si>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</si>
  <si>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</si>
  <si>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</si>
  <si>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</si>
  <si>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</si>
  <si>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</si>
  <si>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</si>
  <si>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</si>
  <si>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</si>
  <si>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</si>
  <si>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</si>
  <si>
    <t>Kedvezmények</t>
  </si>
  <si>
    <t>Állami megelőlegezések</t>
  </si>
  <si>
    <t>K1-K8</t>
  </si>
  <si>
    <t>Költségvetési kiadások (=19+20+45+54+67+75+80+89)</t>
  </si>
  <si>
    <t>K8</t>
  </si>
  <si>
    <t>Egyéb felhalmozási célú kiadások (=81+…+88)</t>
  </si>
  <si>
    <t>K88</t>
  </si>
  <si>
    <t xml:space="preserve">Egyéb felhalmozási célú támogatások államháztartáson kívülre 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</si>
  <si>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</si>
  <si>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</si>
  <si>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</si>
  <si>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</si>
  <si>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</si>
  <si>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</si>
  <si>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</si>
  <si>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</si>
  <si>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</si>
  <si>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</si>
  <si>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</si>
  <si>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</si>
  <si>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</si>
  <si>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</si>
  <si>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</si>
  <si>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(=76+...+79)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</si>
  <si>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</si>
  <si>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</si>
  <si>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</si>
  <si>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</si>
  <si>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</si>
  <si>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</si>
  <si>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</si>
  <si>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</si>
  <si>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</si>
  <si>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(=68+…+74)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</si>
  <si>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</si>
  <si>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</si>
  <si>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</si>
  <si>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</si>
  <si>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</si>
  <si>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</si>
  <si>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</si>
  <si>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</si>
  <si>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</si>
  <si>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</si>
  <si>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</si>
  <si>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</si>
  <si>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</si>
  <si>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</si>
  <si>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</si>
  <si>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(=55+…+66)</t>
  </si>
  <si>
    <t>K512</t>
  </si>
  <si>
    <t>Tartalékok</t>
  </si>
  <si>
    <t>K511</t>
  </si>
  <si>
    <t>Egyéb működési célú támogatások államháztartáson kívülre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</si>
  <si>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</si>
  <si>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</si>
  <si>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</si>
  <si>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</si>
  <si>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</si>
  <si>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</si>
  <si>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</si>
  <si>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</si>
  <si>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</si>
  <si>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</si>
  <si>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</si>
  <si>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</si>
  <si>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</si>
  <si>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</si>
  <si>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</si>
  <si>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</si>
  <si>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</si>
  <si>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</t>
  </si>
  <si>
    <t>K501</t>
  </si>
  <si>
    <t>Nemzetközi kötelezettségek</t>
  </si>
  <si>
    <t>K4</t>
  </si>
  <si>
    <t>Ellátottak pénzbeli juttatásai (=46+...+53)</t>
  </si>
  <si>
    <t>K48</t>
  </si>
  <si>
    <t>Egyéb nem intézményi ellátások (települési támogatás)</t>
  </si>
  <si>
    <t>K47</t>
  </si>
  <si>
    <t>Intézményi ellátások</t>
  </si>
  <si>
    <t>K46</t>
  </si>
  <si>
    <t>Lakhatással kapcsolatos ellátások</t>
  </si>
  <si>
    <t>K45</t>
  </si>
  <si>
    <t>Foglalkoztatással, munkanélküliséggel kapcsolatos ellátások</t>
  </si>
  <si>
    <t>K44</t>
  </si>
  <si>
    <t>Betegséggel kapcsolatos (nem társadalombiztosítási) ellátások</t>
  </si>
  <si>
    <t>K43</t>
  </si>
  <si>
    <t>Pénzbeli kárpótlások, kártérítések</t>
  </si>
  <si>
    <t>K42</t>
  </si>
  <si>
    <t>Családi támogatások</t>
  </si>
  <si>
    <t>K41</t>
  </si>
  <si>
    <t>Társadalombiztosítási ellátások</t>
  </si>
  <si>
    <t>K3</t>
  </si>
  <si>
    <t>Dologi kiadások (=24+27+35+38+44)</t>
  </si>
  <si>
    <t>K35</t>
  </si>
  <si>
    <t>Különféle befizetések és egyéb dologi kiadások (=39+…+43)</t>
  </si>
  <si>
    <t>K355</t>
  </si>
  <si>
    <t>Egyéb dologi kiadások</t>
  </si>
  <si>
    <t>K354</t>
  </si>
  <si>
    <t>Egyéb pénzügyi műveletek kiadásai</t>
  </si>
  <si>
    <t>K353</t>
  </si>
  <si>
    <t xml:space="preserve">Kamatkiadások </t>
  </si>
  <si>
    <t>K352</t>
  </si>
  <si>
    <t xml:space="preserve">Fizetendő általános forgalmi adó </t>
  </si>
  <si>
    <t>K351</t>
  </si>
  <si>
    <t>Működési célú előzetesen felszámított általános forgalmi adó</t>
  </si>
  <si>
    <t>K34</t>
  </si>
  <si>
    <t>Kiküldetések, reklám- és propagandakiadások (=36+37)</t>
  </si>
  <si>
    <t>K342</t>
  </si>
  <si>
    <t>Reklám- és propagandakiadások</t>
  </si>
  <si>
    <t>K341</t>
  </si>
  <si>
    <t>Kiküldetések kiadásai</t>
  </si>
  <si>
    <t>K33</t>
  </si>
  <si>
    <t>Szolgáltatási kiadások (=28+…+34)</t>
  </si>
  <si>
    <t>K337</t>
  </si>
  <si>
    <t>Egyéb szolgáltatások</t>
  </si>
  <si>
    <t>K336</t>
  </si>
  <si>
    <t xml:space="preserve">Szakmai tevékenységet segítő szolgáltatások </t>
  </si>
  <si>
    <t>K335</t>
  </si>
  <si>
    <t>Közvetített szolgáltatások</t>
  </si>
  <si>
    <t>K334</t>
  </si>
  <si>
    <t>Karbantartási, kisjavítási szolgáltatások</t>
  </si>
  <si>
    <t>K333</t>
  </si>
  <si>
    <t>Bérleti és lízing díjak</t>
  </si>
  <si>
    <t>K332</t>
  </si>
  <si>
    <t>Vásárolt élelmezés</t>
  </si>
  <si>
    <t>K331</t>
  </si>
  <si>
    <t>Közüzemi díjak</t>
  </si>
  <si>
    <t>K32</t>
  </si>
  <si>
    <t>Kommunikációs szolgáltatások (=25+26)</t>
  </si>
  <si>
    <t>K322</t>
  </si>
  <si>
    <t>Egyéb kommunikációs szolgáltatások</t>
  </si>
  <si>
    <t>K321</t>
  </si>
  <si>
    <t>Informatikai szolgáltatások igénybevétele</t>
  </si>
  <si>
    <t>K31</t>
  </si>
  <si>
    <t>Készletbeszerzés (=21+22+23)</t>
  </si>
  <si>
    <t>K313</t>
  </si>
  <si>
    <t>Árubeszerzés</t>
  </si>
  <si>
    <t>K312</t>
  </si>
  <si>
    <t>Üzemeltetési anyagok beszerzése</t>
  </si>
  <si>
    <t>K311</t>
  </si>
  <si>
    <t>Szakmai anyagok beszerzése</t>
  </si>
  <si>
    <t>K2</t>
  </si>
  <si>
    <t>K1</t>
  </si>
  <si>
    <t>Személyi juttatások (=14+18)</t>
  </si>
  <si>
    <t>K12</t>
  </si>
  <si>
    <t>Külső személyi juttatások (=15+16+17)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</si>
  <si>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</si>
  <si>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</si>
  <si>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</si>
  <si>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</si>
  <si>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</si>
  <si>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</si>
  <si>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</t>
  </si>
  <si>
    <t>Foglalkoztatottak személyi juttatásai (=01+…+13)</t>
  </si>
  <si>
    <t>K1113</t>
  </si>
  <si>
    <t>Foglalkoztatottak egyéb személyi juttatásai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</si>
  <si>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</si>
  <si>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</si>
  <si>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</si>
  <si>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</si>
  <si>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</si>
  <si>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</si>
  <si>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</si>
  <si>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</si>
  <si>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</si>
  <si>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</si>
  <si>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</si>
  <si>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</si>
  <si>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</si>
  <si>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</si>
  <si>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</si>
  <si>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</si>
  <si>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</si>
  <si>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</si>
  <si>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</si>
  <si>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</si>
  <si>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</si>
  <si>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</si>
  <si>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</si>
  <si>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</si>
  <si>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Eredeti előirányzat</t>
  </si>
  <si>
    <t>Eredeti
előirányzat</t>
  </si>
  <si>
    <t>Rovat
száma</t>
  </si>
  <si>
    <t>KÖH</t>
  </si>
  <si>
    <t>Önkormányzat</t>
  </si>
  <si>
    <t xml:space="preserve">ezer forintban  </t>
  </si>
  <si>
    <t>K1-K8. Költségvetési kiadások</t>
  </si>
  <si>
    <t>2015. ÉVI KÖLTSÉGVETÉSÉNEK MÓDOSÍTÁSA</t>
  </si>
  <si>
    <t>B1-B7. Költségvetési bevételek</t>
  </si>
  <si>
    <t>ezer forintban</t>
  </si>
  <si>
    <t>Eredeti 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</si>
  <si>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</si>
  <si>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</si>
  <si>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</si>
  <si>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</si>
  <si>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</si>
  <si>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</si>
  <si>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</si>
  <si>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</si>
  <si>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Helyi önkormányzatok költségvetési és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</si>
  <si>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</si>
  <si>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</si>
  <si>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</si>
  <si>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</si>
  <si>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</si>
  <si>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</si>
  <si>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</si>
  <si>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</si>
  <si>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</si>
  <si>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</si>
  <si>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</si>
  <si>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</si>
  <si>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</si>
  <si>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</si>
  <si>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</si>
  <si>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</si>
  <si>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</si>
  <si>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</si>
  <si>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</si>
  <si>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</si>
  <si>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</si>
  <si>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</si>
  <si>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</si>
  <si>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</si>
  <si>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</si>
  <si>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</si>
  <si>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</si>
  <si>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</si>
  <si>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</si>
  <si>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</si>
  <si>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</si>
  <si>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</si>
  <si>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</si>
  <si>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</si>
  <si>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</si>
  <si>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</si>
  <si>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</si>
  <si>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</si>
  <si>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</si>
  <si>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</si>
  <si>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</si>
  <si>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</si>
  <si>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</si>
  <si>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</si>
  <si>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</si>
  <si>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</si>
  <si>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</si>
  <si>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</si>
  <si>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</si>
  <si>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</si>
  <si>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</si>
  <si>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</si>
  <si>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</si>
  <si>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</si>
  <si>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</si>
  <si>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</si>
  <si>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</si>
  <si>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</si>
  <si>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</si>
  <si>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</si>
  <si>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</si>
  <si>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</si>
  <si>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</si>
  <si>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</si>
  <si>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</si>
  <si>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</si>
  <si>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</si>
  <si>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</si>
  <si>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</si>
  <si>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</si>
  <si>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</si>
  <si>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</si>
  <si>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</si>
  <si>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</si>
  <si>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</si>
  <si>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</si>
  <si>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</si>
  <si>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</si>
  <si>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</si>
  <si>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</si>
  <si>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</si>
  <si>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</si>
  <si>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</si>
  <si>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</si>
  <si>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</si>
  <si>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</si>
  <si>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</si>
  <si>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</si>
  <si>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</si>
  <si>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</si>
  <si>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</si>
  <si>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</si>
  <si>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</si>
  <si>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</si>
  <si>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</si>
  <si>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</si>
  <si>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</si>
  <si>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</si>
  <si>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</si>
  <si>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</si>
  <si>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</si>
  <si>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</si>
  <si>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</si>
  <si>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</si>
  <si>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</si>
  <si>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</si>
  <si>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K9</t>
  </si>
  <si>
    <t>Finanszírozási kiadások (=16+21+22)</t>
  </si>
  <si>
    <t>K93</t>
  </si>
  <si>
    <t>Adóssághoz nem kapcsolódó származékos ügyletek kiadásai</t>
  </si>
  <si>
    <t>K92</t>
  </si>
  <si>
    <t>Külföldi finanszírozás kiadásai (=17+…+20)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</si>
  <si>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</si>
  <si>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</si>
  <si>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</si>
  <si>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</si>
  <si>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</si>
  <si>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</si>
  <si>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</si>
  <si>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</si>
  <si>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</si>
  <si>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(=04+09+…+15)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</si>
  <si>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</si>
  <si>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</si>
  <si>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</si>
  <si>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</si>
  <si>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</si>
  <si>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</si>
  <si>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</si>
  <si>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</si>
  <si>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</si>
  <si>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</si>
  <si>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</si>
  <si>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</si>
  <si>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</si>
  <si>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(=05+…+08)</t>
  </si>
  <si>
    <t>K9124</t>
  </si>
  <si>
    <t>Befektetési célú belföldi értékpapírok beváltása</t>
  </si>
  <si>
    <t>K9123</t>
  </si>
  <si>
    <t>Befektetési célú belföldi értékpapírok vásárlása</t>
  </si>
  <si>
    <t>K9122</t>
  </si>
  <si>
    <t>Forgatási célú belföldi értékpapírok beváltása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</si>
  <si>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</si>
  <si>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</si>
  <si>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</si>
  <si>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</si>
  <si>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</si>
  <si>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</si>
  <si>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</si>
  <si>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</si>
  <si>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</si>
  <si>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</si>
  <si>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Módosított előirányzat</t>
  </si>
  <si>
    <t>K9. Finanszírozási kiadások</t>
  </si>
  <si>
    <t>B8</t>
  </si>
  <si>
    <t>Finanszírozási bevételek (=18+23+24)</t>
  </si>
  <si>
    <t>B83</t>
  </si>
  <si>
    <t>Adóssághoz nem kapcsolódó származékos ügyletek bevételei</t>
  </si>
  <si>
    <t>B82</t>
  </si>
  <si>
    <t>Külföldi finanszírozás bevételei (=19+…+22)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</si>
  <si>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</si>
  <si>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</si>
  <si>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</si>
  <si>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</si>
  <si>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</si>
  <si>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</si>
  <si>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</si>
  <si>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</si>
  <si>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</si>
  <si>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>Belföldi finanszírozás bevételei (=04+09+12+…+17)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</si>
  <si>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</si>
  <si>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</si>
  <si>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</si>
  <si>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</si>
  <si>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</si>
  <si>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</si>
  <si>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</si>
  <si>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</si>
  <si>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</si>
  <si>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</si>
  <si>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</si>
  <si>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</si>
  <si>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</si>
  <si>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</si>
  <si>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</si>
  <si>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</si>
  <si>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</si>
  <si>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</si>
  <si>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</si>
  <si>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</si>
  <si>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</si>
  <si>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</si>
  <si>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</si>
  <si>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</si>
  <si>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</si>
  <si>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</si>
  <si>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</si>
  <si>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>Hitel-, kölcsönfelvétel államháztartáson kívülről (=01+02+03)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</si>
  <si>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</si>
  <si>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</si>
  <si>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</si>
  <si>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</si>
  <si>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</si>
  <si>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</si>
  <si>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önkormányzat</t>
  </si>
  <si>
    <t>összesen</t>
  </si>
  <si>
    <t>B8. Finanszírozási bevételek</t>
  </si>
  <si>
    <t>Teljesített kiadások kormányzati funkciónként</t>
  </si>
  <si>
    <t>Kormányzati funkció</t>
  </si>
  <si>
    <t>Személyi juttatások</t>
  </si>
  <si>
    <t>Munkaadót terhelő járulékok</t>
  </si>
  <si>
    <t>Dologi kiadások</t>
  </si>
  <si>
    <t>Ellátottak pénzbeli juttatásai</t>
  </si>
  <si>
    <t>Egyéb működési célú támogatások</t>
  </si>
  <si>
    <t>Beruházok</t>
  </si>
  <si>
    <t>Felújítások</t>
  </si>
  <si>
    <t>Finanszírozási kiadások</t>
  </si>
  <si>
    <t>011130 Önkormányzatok és önkormányzati hivatalok jogalkotó és általános ig. tev.</t>
  </si>
  <si>
    <t>013320 Köztemető fenntartás- és működtetés</t>
  </si>
  <si>
    <t>018010 Önkormányzatok elszámolás központi költségvetéssel</t>
  </si>
  <si>
    <t>041233 Hosszabb időtartamú közfoglalkoztatás</t>
  </si>
  <si>
    <t>064010 Közvilágítás</t>
  </si>
  <si>
    <t>66010 Zöldterület kezelés</t>
  </si>
  <si>
    <t>066020  Város- és községgazdálkodási egyéb szolgáltatások</t>
  </si>
  <si>
    <t>081045 Szabadidősport-tevékenység és támogatása</t>
  </si>
  <si>
    <t>082091 Közművelődés-közösségi és társadalmi részvétel fejlesztése</t>
  </si>
  <si>
    <t>084031 Civil szervezetk működési támogatása</t>
  </si>
  <si>
    <t>091140 Óvodai nevelés, ellátás működtetési feladati</t>
  </si>
  <si>
    <t>104051 Gyermekvédelmi pénzbeli és természetbeni ellátások</t>
  </si>
  <si>
    <t>107060 Egyéb szociális pénzbeli és természetbeni ellátások, támogatások</t>
  </si>
  <si>
    <t xml:space="preserve">Módosított előirányzat </t>
  </si>
  <si>
    <t xml:space="preserve">Módosított előirányzat  </t>
  </si>
  <si>
    <t xml:space="preserve">módosított előirányzat </t>
  </si>
  <si>
    <t>Teljesített BEVÉTELEK kormányzati funkciónként</t>
  </si>
  <si>
    <t>Egyéb felhalmozási kiadás</t>
  </si>
  <si>
    <t>011220 Adó- vám és jövedéki igazgatás</t>
  </si>
  <si>
    <t>013350 Önkormányzati vagyonnal való gazdálkodás</t>
  </si>
  <si>
    <t>018030 Támogatási célú finanszírozási műveletek</t>
  </si>
  <si>
    <t>042180 Állat eü feladatok</t>
  </si>
  <si>
    <t>045160 Közutak, hidak , alagutak üzemeltetése</t>
  </si>
  <si>
    <t>047410 Ár és belvízvédelemmel összefüggő tevékenység</t>
  </si>
  <si>
    <t>051030 Nem veszélyes hulladék szállítása, átrakása</t>
  </si>
  <si>
    <t>072111 Háziorvosi alapellátás</t>
  </si>
  <si>
    <t>074031 Család és nővédelmi egészségügyi gondozás</t>
  </si>
  <si>
    <t>096015 Gyermekétkeztetés köznevelési intézményben</t>
  </si>
  <si>
    <t>107051 Szociális étkeztetés</t>
  </si>
  <si>
    <t>Működési célú támogatások ÁHT-n belül</t>
  </si>
  <si>
    <t>Felhalmo-zási célú támogatások ÁHT-n</t>
  </si>
  <si>
    <t>Működési bevételek</t>
  </si>
  <si>
    <t>Felhalmozási átvétel</t>
  </si>
  <si>
    <t>Finanszíro-zási bevétel</t>
  </si>
  <si>
    <t>018010 Önkormányzatok elszámolásai központi költségvetéssel</t>
  </si>
  <si>
    <t>051030 Nem veszélyes hulladék szállítás</t>
  </si>
  <si>
    <t>061030 Lakáshoz jutást segítő támogatás</t>
  </si>
  <si>
    <t>066010 Zöldterület kezelés</t>
  </si>
  <si>
    <t>066020 város és községgazdálkodás</t>
  </si>
  <si>
    <t>074032 Ifjuság egészségügyi gondozás</t>
  </si>
  <si>
    <t>106010 Lakóingatlan szociális célú bérbeadása</t>
  </si>
  <si>
    <t>900020 Önkormádnyzatok funkcióra nem sorolható bevételei államháztartáson kívülről</t>
  </si>
  <si>
    <t>H/III/8       Letétre, megőrzésre, fedezetkezelésre átvett pénzeszközök, biztosítékok</t>
  </si>
  <si>
    <t>KJ/2        Eredményszemléletű bevételek passzív időbeli elhatárolása</t>
  </si>
  <si>
    <t>(KLIK részére vagyonkezelési szerződésben átadott eszközök)</t>
  </si>
  <si>
    <t xml:space="preserve">KÖNYVVITELI MÉRLEGEN KÍVÜLI TÉTELEK 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</si>
  <si>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</si>
  <si>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</si>
  <si>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</si>
  <si>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</si>
  <si>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</si>
  <si>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</si>
  <si>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</si>
  <si>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</si>
  <si>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9/a melléklet</t>
  </si>
  <si>
    <t>10. melléklet</t>
  </si>
  <si>
    <t>11. melléklet</t>
  </si>
  <si>
    <t>12. melléklet</t>
  </si>
  <si>
    <t>Elszámolásból származó bevétel</t>
  </si>
  <si>
    <t>B115</t>
  </si>
  <si>
    <t>063020 Víztermelés kezelés-, ellátás</t>
  </si>
  <si>
    <t>104037 Intézményen kívüli gyermekétkeztetés</t>
  </si>
  <si>
    <t>104042 Család és gyerekjóléti szolgálat</t>
  </si>
  <si>
    <t>063080 Vízellátással kapcsolatos közmű építés</t>
  </si>
  <si>
    <t>Felhjalmozási bev.</t>
  </si>
  <si>
    <t>Működési célú átvét. ÁHT-n kív.</t>
  </si>
  <si>
    <t>D/III/1e        - ebből: foglalkoztatottaknak adott előleg</t>
  </si>
  <si>
    <t>D/III/1d        - ebből: szolgáltatásokra adott előleg</t>
  </si>
  <si>
    <t>149</t>
  </si>
  <si>
    <t>155</t>
  </si>
  <si>
    <t>D/III/1f        - ebből: túléfizetések, visszajáró kifizetések</t>
  </si>
  <si>
    <t>Galambok Község Önkormányzata és Intézményei</t>
  </si>
  <si>
    <t>Galamboki Szolgáltató Központ</t>
  </si>
  <si>
    <t>042130 Növénytermesztés, állattenyésztés és kapcsolódó szolgáltatások</t>
  </si>
  <si>
    <t>045120 Útépítés</t>
  </si>
  <si>
    <t>062010 Településfejlesztés igazgatás</t>
  </si>
  <si>
    <t>082091 Közművelődés, közösséégi és társadalmi részvétel fejleszt</t>
  </si>
  <si>
    <t>104042 Család és gyermekjóléti szolgáltatás</t>
  </si>
  <si>
    <t>013370 Informatikai fejlesztések szolgáltatások</t>
  </si>
  <si>
    <t>016010 Országgyűlési, önkormányzati, eu parlamenti képviselőválasztás</t>
  </si>
  <si>
    <t>096025 Munkahelyi étkeztetés köznevelési intézményben</t>
  </si>
  <si>
    <t>016010 Országgyűlési, önkormányzati és eu parlamenti képviselőválasztás</t>
  </si>
  <si>
    <t>049010 Máshova nem sorolt gazdasági ügyek</t>
  </si>
  <si>
    <t>081045 Szabadidősport tevékenység támogatása</t>
  </si>
  <si>
    <t>A/III/1e        - ebből: egyéb tartós részesedés</t>
  </si>
  <si>
    <t>H/II/9e        - ebből: költségvetési évet követően esedékes kötelezettségek államháztartáson belüli megelőlegezések visszafizetésére</t>
  </si>
  <si>
    <t>Jegyzett tőke   Ft</t>
  </si>
  <si>
    <t>Ft</t>
  </si>
  <si>
    <t>Bekerülési érték  Ft</t>
  </si>
  <si>
    <t>Könyv szerinti érték  Ft</t>
  </si>
  <si>
    <t>E)        Alaptevékenység maradványa (=A-D)</t>
  </si>
  <si>
    <t>Ezer Ft-ban</t>
  </si>
  <si>
    <t>Feladat megnevezése</t>
  </si>
  <si>
    <t>Felhalmozási kiadások</t>
  </si>
  <si>
    <t>Kamerarendszer bővíés</t>
  </si>
  <si>
    <t>Beruházás összesen</t>
  </si>
  <si>
    <t>TOP-1.1.3-15-ZA1-2016-00005 Gazdaságfejlesztés  Zöldségelőkészítő, volt húsbolt felújítás</t>
  </si>
  <si>
    <t>Felújítás összesen</t>
  </si>
  <si>
    <t>Fejlesztés mindösszesen</t>
  </si>
  <si>
    <t>2019.  évi beszámolója</t>
  </si>
  <si>
    <t>2019.évi eredeti ei.</t>
  </si>
  <si>
    <t>2019.évi módosított</t>
  </si>
  <si>
    <t>Galambok Község Önkormányzat és Intézményei 2019. évi beszámolója</t>
  </si>
  <si>
    <t>2019. évi teljesítés</t>
  </si>
  <si>
    <t>Galambok Önkormányzat fejlesztési kiadásainak 2019. évi teljesítése</t>
  </si>
  <si>
    <t>2019. ÉVI KÖLTSÉGVETÉSI BESZÁMOLÓJA</t>
  </si>
  <si>
    <t>2019. ÉVI BESZÁMOLÓJA</t>
  </si>
  <si>
    <t>Galambok Község Önkormányzata és Intézménye 2019. évi  MARADVÁNYKIMUTATÁSA</t>
  </si>
  <si>
    <t>Galambok Község Önkormányzata és intézménye 2019. évi beszámolója</t>
  </si>
  <si>
    <t>Galambok Önkormányzat részesedéseinek alakulása 2019.évben</t>
  </si>
  <si>
    <t>Adósság állomány alakulása lejárat, eszközök, bel- és külföldi hitelezők szerinti bontásban 
2019. december 31-én</t>
  </si>
  <si>
    <t>TOP-1.1.3-15-ZA1-2016-00005 GazdaságfejlesztésTermelői piac építés</t>
  </si>
  <si>
    <t xml:space="preserve">Fűnyíró traktor vásárlás </t>
  </si>
  <si>
    <t>Hótolólap vásárlás</t>
  </si>
  <si>
    <t>Önkormányzati 2017. évi fejlesztés pályázat áthúzódó rész Árpád út járda felújítás</t>
  </si>
  <si>
    <t>Helységpince tető felújítás</t>
  </si>
  <si>
    <t>Önkormányzati fejlesztések 2018. évi pályázat  Hegyalja út, Kossuth út és Árpád út felújítás, Dózsa György járda felújítás</t>
  </si>
  <si>
    <t>Berendezés vásárlás Termelői piachoz</t>
  </si>
  <si>
    <t xml:space="preserve">Leptop vásárlás polgármesternek </t>
  </si>
  <si>
    <t>Biztosító által fizetett kártérítés</t>
  </si>
  <si>
    <t>047120 Piac üzemeltetés</t>
  </si>
  <si>
    <t>049010 Máshová nem sorolt gazdasági ügyek</t>
  </si>
  <si>
    <t>107052 Házi segítségnyújtás</t>
  </si>
  <si>
    <t>042120 Mezőgazdasági támogatások</t>
  </si>
  <si>
    <t xml:space="preserve"> Ft-ban</t>
  </si>
  <si>
    <t>2,1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</si>
</sst>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#,###"/>
    <numFmt numFmtId="174" formatCode="#,##0.000"/>
    <numFmt numFmtId="175" formatCode="00"/>
    <numFmt numFmtId="176" formatCode="\ ##########"/>
    <numFmt numFmtId="177" formatCode="0__"/>
  </numFmts>
  <fonts count="66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4"/>
      <name val="Arial CE"/>
      <family val="0"/>
    </font>
    <font>
      <sz val="12"/>
      <color indexed="62"/>
      <name val="Arial"/>
      <family val="2"/>
    </font>
    <font>
      <b/>
      <sz val="12"/>
      <name val="Arial"/>
      <family val="2"/>
    </font>
    <font>
      <sz val="10"/>
      <name val="Times New Roman CE"/>
      <family val="0"/>
    </font>
    <font>
      <i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4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color indexed="8"/>
      <name val="Arial"/>
      <family val="2"/>
    </font>
    <font>
      <b/>
      <sz val="2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Times New Roman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7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3" fillId="21" borderId="0" applyNumberFormat="0" applyBorder="0" applyAlignment="0" applyProtection="0"/>
    <xf numFmtId="0" fontId="55" fillId="22" borderId="1" applyNumberFormat="0" applyAlignment="0" applyProtection="0"/>
    <xf numFmtId="0" fontId="3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56" fillId="23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1" fillId="24" borderId="7" applyNumberFormat="0" applyFont="0" applyAlignment="0" applyProtection="0"/>
    <xf numFmtId="0" fontId="59" fillId="25" borderId="0" applyNumberFormat="0" applyBorder="0" applyAlignment="0" applyProtection="0"/>
    <xf numFmtId="0" fontId="60" fillId="26" borderId="8" applyNumberFormat="0" applyAlignment="0" applyProtection="0"/>
    <xf numFmtId="0" fontId="6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62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3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6" borderId="1" applyNumberFormat="0" applyAlignment="0" applyProtection="0"/>
    <xf numFmtId="9" fontId="1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6" fillId="17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6" fillId="0" borderId="0" xfId="56" applyFont="1">
      <alignment/>
      <protection/>
    </xf>
    <xf numFmtId="0" fontId="8" fillId="26" borderId="10" xfId="56" applyFont="1" applyFill="1" applyBorder="1">
      <alignment/>
      <protection/>
    </xf>
    <xf numFmtId="0" fontId="6" fillId="0" borderId="10" xfId="56" applyFont="1" applyBorder="1">
      <alignment/>
      <protection/>
    </xf>
    <xf numFmtId="3" fontId="6" fillId="0" borderId="10" xfId="56" applyNumberFormat="1" applyFont="1" applyBorder="1">
      <alignment/>
      <protection/>
    </xf>
    <xf numFmtId="3" fontId="9" fillId="0" borderId="10" xfId="56" applyNumberFormat="1" applyFont="1" applyBorder="1">
      <alignment/>
      <protection/>
    </xf>
    <xf numFmtId="0" fontId="9" fillId="0" borderId="10" xfId="56" applyFont="1" applyBorder="1">
      <alignment/>
      <protection/>
    </xf>
    <xf numFmtId="0" fontId="10" fillId="0" borderId="0" xfId="60" applyFill="1" applyAlignment="1">
      <alignment vertical="center" wrapText="1"/>
      <protection/>
    </xf>
    <xf numFmtId="173" fontId="11" fillId="0" borderId="0" xfId="60" applyNumberFormat="1" applyFont="1" applyFill="1" applyAlignment="1">
      <alignment vertical="center" wrapText="1"/>
      <protection/>
    </xf>
    <xf numFmtId="0" fontId="13" fillId="0" borderId="0" xfId="60" applyFont="1" applyFill="1" applyAlignment="1">
      <alignment horizontal="center" vertical="center" wrapText="1"/>
      <protection/>
    </xf>
    <xf numFmtId="0" fontId="10" fillId="0" borderId="0" xfId="60" applyFill="1" applyAlignment="1">
      <alignment horizontal="right" vertical="center" wrapText="1"/>
      <protection/>
    </xf>
    <xf numFmtId="0" fontId="10" fillId="0" borderId="0" xfId="60" applyFill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12" fillId="0" borderId="10" xfId="60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>
      <alignment horizontal="center" vertical="center" wrapText="1"/>
      <protection/>
    </xf>
    <xf numFmtId="0" fontId="4" fillId="0" borderId="0" xfId="56">
      <alignment/>
      <protection/>
    </xf>
    <xf numFmtId="0" fontId="17" fillId="0" borderId="10" xfId="56" applyFont="1" applyBorder="1" applyAlignment="1">
      <alignment horizontal="center" vertical="distributed"/>
      <protection/>
    </xf>
    <xf numFmtId="0" fontId="18" fillId="0" borderId="10" xfId="56" applyFont="1" applyBorder="1">
      <alignment/>
      <protection/>
    </xf>
    <xf numFmtId="3" fontId="18" fillId="0" borderId="10" xfId="56" applyNumberFormat="1" applyFont="1" applyBorder="1">
      <alignment/>
      <protection/>
    </xf>
    <xf numFmtId="174" fontId="18" fillId="0" borderId="10" xfId="56" applyNumberFormat="1" applyFont="1" applyBorder="1">
      <alignment/>
      <protection/>
    </xf>
    <xf numFmtId="0" fontId="17" fillId="0" borderId="10" xfId="56" applyFont="1" applyBorder="1">
      <alignment/>
      <protection/>
    </xf>
    <xf numFmtId="3" fontId="17" fillId="0" borderId="10" xfId="56" applyNumberFormat="1" applyFont="1" applyBorder="1">
      <alignment/>
      <protection/>
    </xf>
    <xf numFmtId="174" fontId="17" fillId="0" borderId="10" xfId="56" applyNumberFormat="1" applyFont="1" applyBorder="1">
      <alignment/>
      <protection/>
    </xf>
    <xf numFmtId="175" fontId="19" fillId="0" borderId="0" xfId="55" applyNumberFormat="1" applyFont="1" applyFill="1">
      <alignment/>
      <protection/>
    </xf>
    <xf numFmtId="0" fontId="19" fillId="0" borderId="0" xfId="55" applyFont="1" applyFill="1">
      <alignment/>
      <protection/>
    </xf>
    <xf numFmtId="3" fontId="19" fillId="0" borderId="0" xfId="55" applyNumberFormat="1" applyFont="1" applyFill="1">
      <alignment/>
      <protection/>
    </xf>
    <xf numFmtId="0" fontId="23" fillId="0" borderId="10" xfId="55" applyFont="1" applyBorder="1" applyAlignment="1">
      <alignment horizontal="center" vertical="center" wrapText="1"/>
      <protection/>
    </xf>
    <xf numFmtId="3" fontId="22" fillId="0" borderId="11" xfId="55" applyNumberFormat="1" applyFont="1" applyFill="1" applyBorder="1" applyAlignment="1">
      <alignment horizontal="right" vertical="center"/>
      <protection/>
    </xf>
    <xf numFmtId="3" fontId="22" fillId="0" borderId="12" xfId="55" applyNumberFormat="1" applyFont="1" applyFill="1" applyBorder="1" applyAlignment="1">
      <alignment horizontal="right" vertical="center"/>
      <protection/>
    </xf>
    <xf numFmtId="0" fontId="19" fillId="0" borderId="0" xfId="55" applyFont="1" applyFill="1" applyBorder="1">
      <alignment/>
      <protection/>
    </xf>
    <xf numFmtId="0" fontId="21" fillId="0" borderId="0" xfId="55" applyFont="1" applyFill="1">
      <alignment/>
      <protection/>
    </xf>
    <xf numFmtId="3" fontId="22" fillId="0" borderId="10" xfId="55" applyNumberFormat="1" applyFont="1" applyFill="1" applyBorder="1" applyAlignment="1">
      <alignment horizontal="right" vertical="center"/>
      <protection/>
    </xf>
    <xf numFmtId="3" fontId="22" fillId="0" borderId="10" xfId="55" applyNumberFormat="1" applyFont="1" applyFill="1" applyBorder="1" applyAlignment="1">
      <alignment horizontal="right" vertical="center" wrapText="1"/>
      <protection/>
    </xf>
    <xf numFmtId="0" fontId="24" fillId="0" borderId="0" xfId="55" applyFont="1" applyFill="1">
      <alignment/>
      <protection/>
    </xf>
    <xf numFmtId="175" fontId="25" fillId="0" borderId="0" xfId="55" applyNumberFormat="1" applyFont="1" applyFill="1">
      <alignment/>
      <protection/>
    </xf>
    <xf numFmtId="0" fontId="25" fillId="0" borderId="0" xfId="55" applyFont="1" applyFill="1">
      <alignment/>
      <protection/>
    </xf>
    <xf numFmtId="3" fontId="25" fillId="0" borderId="0" xfId="55" applyNumberFormat="1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10" fillId="0" borderId="0" xfId="58" applyFill="1">
      <alignment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0" fontId="13" fillId="0" borderId="0" xfId="58" applyFont="1" applyFill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0" fontId="14" fillId="0" borderId="16" xfId="58" applyFont="1" applyFill="1" applyBorder="1" applyAlignment="1">
      <alignment horizontal="center" vertical="center" wrapText="1"/>
      <protection/>
    </xf>
    <xf numFmtId="0" fontId="15" fillId="0" borderId="17" xfId="58" applyFont="1" applyFill="1" applyBorder="1" applyAlignment="1" applyProtection="1">
      <alignment horizontal="center" vertical="center"/>
      <protection/>
    </xf>
    <xf numFmtId="0" fontId="15" fillId="0" borderId="1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vertical="center" wrapText="1"/>
      <protection locked="0"/>
    </xf>
    <xf numFmtId="173" fontId="15" fillId="0" borderId="10" xfId="58" applyNumberFormat="1" applyFont="1" applyFill="1" applyBorder="1" applyAlignment="1" applyProtection="1">
      <alignment vertical="center"/>
      <protection locked="0"/>
    </xf>
    <xf numFmtId="173" fontId="15" fillId="0" borderId="11" xfId="58" applyNumberFormat="1" applyFont="1" applyFill="1" applyBorder="1" applyAlignment="1" applyProtection="1">
      <alignment vertical="center"/>
      <protection locked="0"/>
    </xf>
    <xf numFmtId="173" fontId="14" fillId="0" borderId="11" xfId="58" applyNumberFormat="1" applyFont="1" applyFill="1" applyBorder="1" applyAlignment="1" applyProtection="1">
      <alignment vertical="center"/>
      <protection/>
    </xf>
    <xf numFmtId="173" fontId="14" fillId="0" borderId="18" xfId="58" applyNumberFormat="1" applyFont="1" applyFill="1" applyBorder="1" applyAlignment="1" applyProtection="1">
      <alignment vertical="center"/>
      <protection/>
    </xf>
    <xf numFmtId="0" fontId="15" fillId="0" borderId="19" xfId="58" applyFont="1" applyFill="1" applyBorder="1" applyAlignment="1" applyProtection="1">
      <alignment horizontal="center" vertical="center"/>
      <protection/>
    </xf>
    <xf numFmtId="0" fontId="15" fillId="0" borderId="20" xfId="58" applyFont="1" applyFill="1" applyBorder="1" applyAlignment="1" applyProtection="1">
      <alignment vertical="center" wrapText="1"/>
      <protection/>
    </xf>
    <xf numFmtId="0" fontId="15" fillId="0" borderId="20" xfId="58" applyFont="1" applyFill="1" applyBorder="1" applyAlignment="1" applyProtection="1">
      <alignment vertical="center" wrapText="1"/>
      <protection locked="0"/>
    </xf>
    <xf numFmtId="173" fontId="15" fillId="0" borderId="20" xfId="58" applyNumberFormat="1" applyFont="1" applyFill="1" applyBorder="1" applyAlignment="1" applyProtection="1">
      <alignment vertical="center"/>
      <protection locked="0"/>
    </xf>
    <xf numFmtId="173" fontId="15" fillId="0" borderId="21" xfId="58" applyNumberFormat="1" applyFont="1" applyFill="1" applyBorder="1" applyAlignment="1" applyProtection="1">
      <alignment vertical="center"/>
      <protection locked="0"/>
    </xf>
    <xf numFmtId="0" fontId="15" fillId="0" borderId="22" xfId="58" applyFont="1" applyFill="1" applyBorder="1" applyAlignment="1" applyProtection="1">
      <alignment horizontal="center" vertical="center"/>
      <protection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3" xfId="58" applyFont="1" applyFill="1" applyBorder="1" applyAlignment="1" applyProtection="1">
      <alignment vertical="center" wrapText="1"/>
      <protection locked="0"/>
    </xf>
    <xf numFmtId="173" fontId="15" fillId="0" borderId="23" xfId="58" applyNumberFormat="1" applyFont="1" applyFill="1" applyBorder="1" applyAlignment="1" applyProtection="1">
      <alignment vertical="center"/>
      <protection locked="0"/>
    </xf>
    <xf numFmtId="173" fontId="15" fillId="0" borderId="24" xfId="58" applyNumberFormat="1" applyFont="1" applyFill="1" applyBorder="1" applyAlignment="1" applyProtection="1">
      <alignment vertical="center"/>
      <protection locked="0"/>
    </xf>
    <xf numFmtId="173" fontId="14" fillId="0" borderId="13" xfId="58" applyNumberFormat="1" applyFont="1" applyFill="1" applyBorder="1" applyAlignment="1" applyProtection="1">
      <alignment vertical="center"/>
      <protection/>
    </xf>
    <xf numFmtId="173" fontId="14" fillId="0" borderId="14" xfId="58" applyNumberFormat="1" applyFont="1" applyFill="1" applyBorder="1" applyAlignment="1" applyProtection="1">
      <alignment vertical="center"/>
      <protection/>
    </xf>
    <xf numFmtId="173" fontId="14" fillId="0" borderId="16" xfId="58" applyNumberFormat="1" applyFont="1" applyFill="1" applyBorder="1" applyAlignment="1" applyProtection="1">
      <alignment vertical="center"/>
      <protection/>
    </xf>
    <xf numFmtId="0" fontId="13" fillId="0" borderId="0" xfId="58" applyFont="1" applyFill="1">
      <alignment/>
      <protection/>
    </xf>
    <xf numFmtId="0" fontId="10" fillId="0" borderId="0" xfId="58" applyFill="1" applyProtection="1">
      <alignment/>
      <protection locked="0"/>
    </xf>
    <xf numFmtId="173" fontId="14" fillId="0" borderId="25" xfId="58" applyNumberFormat="1" applyFont="1" applyFill="1" applyBorder="1" applyAlignment="1" applyProtection="1">
      <alignment vertical="center"/>
      <protection/>
    </xf>
    <xf numFmtId="173" fontId="12" fillId="0" borderId="13" xfId="58" applyNumberFormat="1" applyFont="1" applyFill="1" applyBorder="1" applyAlignment="1" applyProtection="1">
      <alignment vertical="center"/>
      <protection/>
    </xf>
    <xf numFmtId="0" fontId="19" fillId="0" borderId="0" xfId="55" applyFont="1" applyFill="1" applyAlignment="1">
      <alignment vertical="center"/>
      <protection/>
    </xf>
    <xf numFmtId="3" fontId="21" fillId="29" borderId="10" xfId="55" applyNumberFormat="1" applyFont="1" applyFill="1" applyBorder="1" applyAlignment="1">
      <alignment vertical="center"/>
      <protection/>
    </xf>
    <xf numFmtId="3" fontId="21" fillId="0" borderId="10" xfId="55" applyNumberFormat="1" applyFont="1" applyFill="1" applyBorder="1" applyAlignment="1">
      <alignment vertical="center"/>
      <protection/>
    </xf>
    <xf numFmtId="3" fontId="19" fillId="0" borderId="10" xfId="55" applyNumberFormat="1" applyFont="1" applyFill="1" applyBorder="1" applyAlignment="1">
      <alignment vertical="center"/>
      <protection/>
    </xf>
    <xf numFmtId="3" fontId="19" fillId="29" borderId="10" xfId="55" applyNumberFormat="1" applyFont="1" applyFill="1" applyBorder="1" applyAlignment="1">
      <alignment horizontal="right" vertical="center"/>
      <protection/>
    </xf>
    <xf numFmtId="3" fontId="19" fillId="29" borderId="10" xfId="55" applyNumberFormat="1" applyFont="1" applyFill="1" applyBorder="1" applyAlignment="1">
      <alignment vertical="center"/>
      <protection/>
    </xf>
    <xf numFmtId="0" fontId="21" fillId="0" borderId="0" xfId="55" applyFont="1" applyFill="1" applyBorder="1">
      <alignment/>
      <protection/>
    </xf>
    <xf numFmtId="0" fontId="19" fillId="0" borderId="10" xfId="55" applyFont="1" applyFill="1" applyBorder="1" applyAlignment="1">
      <alignment vertical="center"/>
      <protection/>
    </xf>
    <xf numFmtId="3" fontId="19" fillId="0" borderId="10" xfId="55" applyNumberFormat="1" applyFont="1" applyFill="1" applyBorder="1">
      <alignment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175" fontId="20" fillId="0" borderId="0" xfId="55" applyNumberFormat="1" applyFont="1" applyFill="1" applyAlignment="1">
      <alignment/>
      <protection/>
    </xf>
    <xf numFmtId="0" fontId="19" fillId="0" borderId="0" xfId="55" applyFont="1" applyFill="1" applyAlignment="1">
      <alignment horizontal="left"/>
      <protection/>
    </xf>
    <xf numFmtId="0" fontId="4" fillId="0" borderId="10" xfId="55" applyFont="1" applyBorder="1" applyAlignment="1">
      <alignment horizontal="center" vertical="center" wrapText="1"/>
      <protection/>
    </xf>
    <xf numFmtId="3" fontId="19" fillId="0" borderId="10" xfId="55" applyNumberFormat="1" applyFont="1" applyFill="1" applyBorder="1" applyAlignment="1">
      <alignment horizontal="right" vertical="center"/>
      <protection/>
    </xf>
    <xf numFmtId="0" fontId="5" fillId="0" borderId="0" xfId="55" applyFont="1" applyBorder="1" applyAlignment="1">
      <alignment horizontal="center" vertical="center"/>
      <protection/>
    </xf>
    <xf numFmtId="3" fontId="19" fillId="29" borderId="10" xfId="55" applyNumberFormat="1" applyFont="1" applyFill="1" applyBorder="1" applyAlignment="1">
      <alignment horizontal="right" vertical="center"/>
      <protection/>
    </xf>
    <xf numFmtId="0" fontId="19" fillId="0" borderId="10" xfId="55" applyFont="1" applyFill="1" applyBorder="1" applyAlignment="1">
      <alignment horizontal="center" vertical="center"/>
      <protection/>
    </xf>
    <xf numFmtId="175" fontId="28" fillId="0" borderId="0" xfId="55" applyNumberFormat="1" applyFont="1" applyFill="1" applyBorder="1" applyAlignment="1">
      <alignment horizontal="center" vertical="center"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/>
      <protection/>
    </xf>
    <xf numFmtId="0" fontId="32" fillId="0" borderId="10" xfId="55" applyFont="1" applyFill="1" applyBorder="1" applyAlignment="1">
      <alignment horizontal="center" vertical="center" wrapText="1"/>
      <protection/>
    </xf>
    <xf numFmtId="3" fontId="19" fillId="0" borderId="10" xfId="55" applyNumberFormat="1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>
      <alignment/>
      <protection/>
    </xf>
    <xf numFmtId="0" fontId="6" fillId="0" borderId="0" xfId="56" applyFont="1" applyFill="1">
      <alignment/>
      <protection/>
    </xf>
    <xf numFmtId="0" fontId="6" fillId="0" borderId="10" xfId="56" applyFont="1" applyFill="1" applyBorder="1" applyAlignment="1">
      <alignment/>
      <protection/>
    </xf>
    <xf numFmtId="0" fontId="8" fillId="0" borderId="10" xfId="56" applyFont="1" applyFill="1" applyBorder="1" applyAlignment="1">
      <alignment/>
      <protection/>
    </xf>
    <xf numFmtId="175" fontId="20" fillId="0" borderId="26" xfId="55" applyNumberFormat="1" applyFont="1" applyFill="1" applyBorder="1" applyAlignment="1">
      <alignment horizontal="center"/>
      <protection/>
    </xf>
    <xf numFmtId="175" fontId="20" fillId="0" borderId="0" xfId="55" applyNumberFormat="1" applyFont="1" applyFill="1" applyBorder="1" applyAlignment="1">
      <alignment horizontal="center"/>
      <protection/>
    </xf>
    <xf numFmtId="175" fontId="30" fillId="0" borderId="0" xfId="55" applyNumberFormat="1" applyFont="1" applyFill="1" applyBorder="1" applyAlignment="1">
      <alignment horizontal="center"/>
      <protection/>
    </xf>
    <xf numFmtId="0" fontId="10" fillId="0" borderId="0" xfId="60" applyFont="1" applyFill="1" applyAlignment="1">
      <alignment horizontal="center" vertical="center" wrapText="1"/>
      <protection/>
    </xf>
    <xf numFmtId="0" fontId="54" fillId="0" borderId="0" xfId="57" applyAlignment="1">
      <alignment vertical="center" wrapText="1"/>
      <protection/>
    </xf>
    <xf numFmtId="0" fontId="34" fillId="0" borderId="0" xfId="56" applyFont="1">
      <alignment/>
      <protection/>
    </xf>
    <xf numFmtId="3" fontId="19" fillId="0" borderId="10" xfId="55" applyNumberFormat="1" applyFont="1" applyFill="1" applyBorder="1" applyAlignment="1">
      <alignment horizontal="center"/>
      <protection/>
    </xf>
    <xf numFmtId="3" fontId="19" fillId="29" borderId="10" xfId="55" applyNumberFormat="1" applyFont="1" applyFill="1" applyBorder="1" applyAlignment="1">
      <alignment horizontal="right" vertical="center"/>
      <protection/>
    </xf>
    <xf numFmtId="0" fontId="19" fillId="29" borderId="10" xfId="55" applyFont="1" applyFill="1" applyBorder="1" applyAlignment="1">
      <alignment horizontal="center" vertical="center"/>
      <protection/>
    </xf>
    <xf numFmtId="3" fontId="19" fillId="29" borderId="10" xfId="55" applyNumberFormat="1" applyFont="1" applyFill="1" applyBorder="1" applyAlignment="1">
      <alignment horizontal="right" vertical="center"/>
      <protection/>
    </xf>
    <xf numFmtId="0" fontId="19" fillId="29" borderId="10" xfId="55" applyFont="1" applyFill="1" applyBorder="1" applyAlignment="1">
      <alignment horizontal="center" vertical="center"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175" fontId="20" fillId="0" borderId="0" xfId="55" applyNumberFormat="1" applyFont="1" applyFill="1" applyAlignment="1">
      <alignment vertical="center"/>
      <protection/>
    </xf>
    <xf numFmtId="175" fontId="33" fillId="0" borderId="0" xfId="55" applyNumberFormat="1" applyFont="1" applyFill="1" applyAlignment="1">
      <alignment vertical="center"/>
      <protection/>
    </xf>
    <xf numFmtId="3" fontId="4" fillId="0" borderId="27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35" fillId="0" borderId="10" xfId="60" applyFont="1" applyFill="1" applyBorder="1" applyAlignment="1" applyProtection="1">
      <alignment horizontal="left" vertical="center" wrapText="1" indent="1"/>
      <protection locked="0"/>
    </xf>
    <xf numFmtId="173" fontId="36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10" xfId="60" applyFont="1" applyFill="1" applyBorder="1" applyAlignment="1" applyProtection="1">
      <alignment horizontal="left" vertical="center" wrapText="1" indent="8"/>
      <protection locked="0"/>
    </xf>
    <xf numFmtId="0" fontId="26" fillId="0" borderId="10" xfId="60" applyFont="1" applyFill="1" applyBorder="1" applyAlignment="1">
      <alignment vertical="center" wrapText="1"/>
      <protection/>
    </xf>
    <xf numFmtId="173" fontId="26" fillId="0" borderId="10" xfId="60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left" vertical="top" wrapText="1"/>
    </xf>
    <xf numFmtId="0" fontId="4" fillId="0" borderId="0" xfId="59">
      <alignment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horizontal="center"/>
      <protection/>
    </xf>
    <xf numFmtId="0" fontId="4" fillId="0" borderId="0" xfId="59" applyBorder="1">
      <alignment/>
      <protection/>
    </xf>
    <xf numFmtId="0" fontId="6" fillId="0" borderId="10" xfId="59" applyFont="1" applyBorder="1">
      <alignment/>
      <protection/>
    </xf>
    <xf numFmtId="0" fontId="6" fillId="0" borderId="0" xfId="59" applyFont="1" applyBorder="1" applyAlignment="1">
      <alignment wrapText="1"/>
      <protection/>
    </xf>
    <xf numFmtId="0" fontId="6" fillId="0" borderId="10" xfId="59" applyFont="1" applyBorder="1" applyAlignment="1">
      <alignment wrapText="1"/>
      <protection/>
    </xf>
    <xf numFmtId="3" fontId="6" fillId="0" borderId="10" xfId="59" applyNumberFormat="1" applyFont="1" applyBorder="1">
      <alignment/>
      <protection/>
    </xf>
    <xf numFmtId="0" fontId="6" fillId="0" borderId="0" xfId="59" applyFont="1" applyBorder="1">
      <alignment/>
      <protection/>
    </xf>
    <xf numFmtId="3" fontId="6" fillId="0" borderId="0" xfId="59" applyNumberFormat="1" applyFont="1" applyBorder="1">
      <alignment/>
      <protection/>
    </xf>
    <xf numFmtId="0" fontId="9" fillId="0" borderId="10" xfId="59" applyFont="1" applyBorder="1">
      <alignment/>
      <protection/>
    </xf>
    <xf numFmtId="3" fontId="9" fillId="0" borderId="10" xfId="59" applyNumberFormat="1" applyFont="1" applyBorder="1">
      <alignment/>
      <protection/>
    </xf>
    <xf numFmtId="0" fontId="9" fillId="0" borderId="0" xfId="59" applyFont="1" applyBorder="1">
      <alignment/>
      <protection/>
    </xf>
    <xf numFmtId="3" fontId="6" fillId="0" borderId="10" xfId="59" applyNumberFormat="1" applyFont="1" applyFill="1" applyBorder="1">
      <alignment/>
      <protection/>
    </xf>
    <xf numFmtId="0" fontId="6" fillId="0" borderId="10" xfId="59" applyFont="1" applyFill="1" applyBorder="1" applyAlignment="1">
      <alignment wrapText="1"/>
      <protection/>
    </xf>
    <xf numFmtId="0" fontId="9" fillId="0" borderId="1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6" fillId="0" borderId="10" xfId="59" applyFont="1" applyBorder="1" applyAlignment="1">
      <alignment horizontal="center" wrapText="1"/>
      <protection/>
    </xf>
    <xf numFmtId="3" fontId="19" fillId="0" borderId="10" xfId="55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3" fontId="4" fillId="0" borderId="10" xfId="55" applyNumberFormat="1" applyFont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right" vertical="center"/>
      <protection/>
    </xf>
    <xf numFmtId="3" fontId="21" fillId="0" borderId="10" xfId="55" applyNumberFormat="1" applyFont="1" applyFill="1" applyBorder="1">
      <alignment/>
      <protection/>
    </xf>
    <xf numFmtId="3" fontId="19" fillId="0" borderId="10" xfId="55" applyNumberFormat="1" applyFont="1" applyFill="1" applyBorder="1" applyAlignment="1">
      <alignment horizontal="left"/>
      <protection/>
    </xf>
    <xf numFmtId="3" fontId="19" fillId="0" borderId="0" xfId="55" applyNumberFormat="1" applyFont="1" applyFill="1" applyAlignment="1">
      <alignment vertical="center"/>
      <protection/>
    </xf>
    <xf numFmtId="3" fontId="21" fillId="0" borderId="0" xfId="55" applyNumberFormat="1" applyFont="1" applyFill="1" applyAlignment="1">
      <alignment horizontal="center" vertical="center"/>
      <protection/>
    </xf>
    <xf numFmtId="3" fontId="19" fillId="0" borderId="0" xfId="55" applyNumberFormat="1" applyFont="1" applyFill="1" applyAlignment="1">
      <alignment horizontal="right" vertical="center"/>
      <protection/>
    </xf>
    <xf numFmtId="3" fontId="19" fillId="0" borderId="28" xfId="55" applyNumberFormat="1" applyFont="1" applyFill="1" applyBorder="1" applyAlignment="1">
      <alignment horizontal="right" vertical="center"/>
      <protection/>
    </xf>
    <xf numFmtId="3" fontId="29" fillId="0" borderId="10" xfId="55" applyNumberFormat="1" applyFont="1" applyFill="1" applyBorder="1" applyAlignment="1">
      <alignment horizontal="right" vertical="center"/>
      <protection/>
    </xf>
    <xf numFmtId="0" fontId="22" fillId="0" borderId="11" xfId="55" applyFont="1" applyFill="1" applyBorder="1" applyAlignment="1" quotePrefix="1">
      <alignment horizontal="center" vertical="center"/>
      <protection/>
    </xf>
    <xf numFmtId="0" fontId="22" fillId="0" borderId="28" xfId="55" applyFont="1" applyFill="1" applyBorder="1" applyAlignment="1">
      <alignment horizontal="center" vertical="center"/>
      <protection/>
    </xf>
    <xf numFmtId="0" fontId="23" fillId="0" borderId="11" xfId="55" applyFont="1" applyFill="1" applyBorder="1" applyAlignment="1">
      <alignment horizontal="left" vertical="center"/>
      <protection/>
    </xf>
    <xf numFmtId="0" fontId="23" fillId="0" borderId="12" xfId="55" applyFont="1" applyFill="1" applyBorder="1" applyAlignment="1">
      <alignment horizontal="left" vertical="center"/>
      <protection/>
    </xf>
    <xf numFmtId="0" fontId="23" fillId="0" borderId="28" xfId="55" applyFont="1" applyFill="1" applyBorder="1" applyAlignment="1">
      <alignment horizontal="left" vertical="center"/>
      <protection/>
    </xf>
    <xf numFmtId="3" fontId="22" fillId="0" borderId="11" xfId="55" applyNumberFormat="1" applyFont="1" applyFill="1" applyBorder="1" applyAlignment="1">
      <alignment horizontal="right" vertical="center" wrapText="1"/>
      <protection/>
    </xf>
    <xf numFmtId="3" fontId="22" fillId="0" borderId="12" xfId="55" applyNumberFormat="1" applyFont="1" applyFill="1" applyBorder="1" applyAlignment="1">
      <alignment horizontal="right" vertical="center" wrapText="1"/>
      <protection/>
    </xf>
    <xf numFmtId="3" fontId="22" fillId="0" borderId="28" xfId="55" applyNumberFormat="1" applyFont="1" applyFill="1" applyBorder="1" applyAlignment="1">
      <alignment horizontal="right" vertical="center" wrapText="1"/>
      <protection/>
    </xf>
    <xf numFmtId="3" fontId="22" fillId="0" borderId="11" xfId="55" applyNumberFormat="1" applyFont="1" applyFill="1" applyBorder="1" applyAlignment="1">
      <alignment horizontal="right" vertical="center"/>
      <protection/>
    </xf>
    <xf numFmtId="3" fontId="22" fillId="0" borderId="12" xfId="55" applyNumberFormat="1" applyFont="1" applyFill="1" applyBorder="1" applyAlignment="1">
      <alignment horizontal="right" vertical="center"/>
      <protection/>
    </xf>
    <xf numFmtId="3" fontId="22" fillId="0" borderId="28" xfId="55" applyNumberFormat="1" applyFont="1" applyFill="1" applyBorder="1" applyAlignment="1">
      <alignment horizontal="right" vertical="center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0" fontId="22" fillId="0" borderId="12" xfId="55" applyFont="1" applyFill="1" applyBorder="1" applyAlignment="1">
      <alignment horizontal="left" vertical="center" wrapText="1"/>
      <protection/>
    </xf>
    <xf numFmtId="0" fontId="22" fillId="0" borderId="28" xfId="55" applyFont="1" applyFill="1" applyBorder="1" applyAlignment="1">
      <alignment horizontal="left" vertical="center" wrapText="1"/>
      <protection/>
    </xf>
    <xf numFmtId="0" fontId="23" fillId="0" borderId="11" xfId="55" applyFont="1" applyFill="1" applyBorder="1" applyAlignment="1">
      <alignment horizontal="left" vertical="center" wrapText="1"/>
      <protection/>
    </xf>
    <xf numFmtId="0" fontId="23" fillId="0" borderId="12" xfId="55" applyFont="1" applyFill="1" applyBorder="1" applyAlignment="1">
      <alignment horizontal="left" vertical="center" wrapText="1"/>
      <protection/>
    </xf>
    <xf numFmtId="0" fontId="23" fillId="0" borderId="28" xfId="55" applyFont="1" applyFill="1" applyBorder="1" applyAlignment="1">
      <alignment horizontal="left" vertical="center" wrapText="1"/>
      <protection/>
    </xf>
    <xf numFmtId="0" fontId="22" fillId="0" borderId="28" xfId="55" applyFont="1" applyFill="1" applyBorder="1" applyAlignment="1" quotePrefix="1">
      <alignment horizontal="center" vertical="center"/>
      <protection/>
    </xf>
    <xf numFmtId="3" fontId="23" fillId="0" borderId="10" xfId="55" applyNumberFormat="1" applyFont="1" applyFill="1" applyBorder="1" applyAlignment="1">
      <alignment horizontal="right" vertical="center"/>
      <protection/>
    </xf>
    <xf numFmtId="3" fontId="22" fillId="0" borderId="10" xfId="55" applyNumberFormat="1" applyFont="1" applyFill="1" applyBorder="1" applyAlignment="1">
      <alignment horizontal="right" vertical="center"/>
      <protection/>
    </xf>
    <xf numFmtId="175" fontId="22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3" fontId="23" fillId="0" borderId="10" xfId="55" applyNumberFormat="1" applyFont="1" applyBorder="1" applyAlignment="1">
      <alignment horizontal="center" vertical="center"/>
      <protection/>
    </xf>
    <xf numFmtId="3" fontId="22" fillId="0" borderId="11" xfId="55" applyNumberFormat="1" applyFont="1" applyFill="1" applyBorder="1" applyAlignment="1">
      <alignment horizontal="left" vertical="center" wrapText="1"/>
      <protection/>
    </xf>
    <xf numFmtId="3" fontId="22" fillId="0" borderId="12" xfId="55" applyNumberFormat="1" applyFont="1" applyFill="1" applyBorder="1" applyAlignment="1">
      <alignment horizontal="left" vertical="center" wrapText="1"/>
      <protection/>
    </xf>
    <xf numFmtId="3" fontId="22" fillId="0" borderId="10" xfId="55" applyNumberFormat="1" applyFont="1" applyFill="1" applyBorder="1" applyAlignment="1">
      <alignment horizontal="center" vertical="center"/>
      <protection/>
    </xf>
    <xf numFmtId="1" fontId="22" fillId="0" borderId="11" xfId="55" applyNumberFormat="1" applyFont="1" applyFill="1" applyBorder="1" applyAlignment="1" quotePrefix="1">
      <alignment horizontal="center" vertical="center"/>
      <protection/>
    </xf>
    <xf numFmtId="1" fontId="22" fillId="0" borderId="28" xfId="55" applyNumberFormat="1" applyFont="1" applyFill="1" applyBorder="1" applyAlignment="1" quotePrefix="1">
      <alignment horizontal="center" vertical="center"/>
      <protection/>
    </xf>
    <xf numFmtId="0" fontId="22" fillId="0" borderId="11" xfId="55" applyFont="1" applyFill="1" applyBorder="1" applyAlignment="1">
      <alignment horizontal="left" vertical="center"/>
      <protection/>
    </xf>
    <xf numFmtId="0" fontId="22" fillId="0" borderId="12" xfId="55" applyFont="1" applyFill="1" applyBorder="1" applyAlignment="1">
      <alignment horizontal="left" vertical="center"/>
      <protection/>
    </xf>
    <xf numFmtId="3" fontId="22" fillId="0" borderId="11" xfId="55" applyNumberFormat="1" applyFont="1" applyFill="1" applyBorder="1" applyAlignment="1">
      <alignment vertical="center"/>
      <protection/>
    </xf>
    <xf numFmtId="3" fontId="22" fillId="0" borderId="12" xfId="55" applyNumberFormat="1" applyFont="1" applyFill="1" applyBorder="1" applyAlignment="1">
      <alignment vertical="center"/>
      <protection/>
    </xf>
    <xf numFmtId="3" fontId="22" fillId="0" borderId="10" xfId="55" applyNumberFormat="1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 vertical="center" wrapText="1"/>
      <protection/>
    </xf>
    <xf numFmtId="0" fontId="22" fillId="0" borderId="12" xfId="55" applyFont="1" applyFill="1" applyBorder="1" applyAlignment="1">
      <alignment vertical="center" wrapText="1"/>
      <protection/>
    </xf>
    <xf numFmtId="0" fontId="19" fillId="0" borderId="0" xfId="55" applyFont="1" applyFill="1" applyAlignment="1">
      <alignment horizontal="right"/>
      <protection/>
    </xf>
    <xf numFmtId="175" fontId="20" fillId="0" borderId="0" xfId="55" applyNumberFormat="1" applyFont="1" applyFill="1" applyAlignment="1">
      <alignment horizontal="center"/>
      <protection/>
    </xf>
    <xf numFmtId="175" fontId="19" fillId="0" borderId="29" xfId="55" applyNumberFormat="1" applyFont="1" applyFill="1" applyBorder="1" applyAlignment="1">
      <alignment horizontal="center"/>
      <protection/>
    </xf>
    <xf numFmtId="0" fontId="21" fillId="0" borderId="12" xfId="55" applyFont="1" applyFill="1" applyBorder="1" applyAlignment="1">
      <alignment horizontal="right"/>
      <protection/>
    </xf>
    <xf numFmtId="0" fontId="4" fillId="0" borderId="12" xfId="55" applyFont="1" applyBorder="1" applyAlignment="1">
      <alignment/>
      <protection/>
    </xf>
    <xf numFmtId="175" fontId="20" fillId="0" borderId="26" xfId="55" applyNumberFormat="1" applyFont="1" applyFill="1" applyBorder="1" applyAlignment="1">
      <alignment horizontal="center"/>
      <protection/>
    </xf>
    <xf numFmtId="175" fontId="20" fillId="0" borderId="0" xfId="55" applyNumberFormat="1" applyFont="1" applyFill="1" applyBorder="1" applyAlignment="1">
      <alignment horizontal="center"/>
      <protection/>
    </xf>
    <xf numFmtId="175" fontId="19" fillId="0" borderId="10" xfId="55" applyNumberFormat="1" applyFont="1" applyFill="1" applyBorder="1" applyAlignment="1" quotePrefix="1">
      <alignment horizontal="center" vertical="center"/>
      <protection/>
    </xf>
    <xf numFmtId="175" fontId="20" fillId="0" borderId="11" xfId="55" applyNumberFormat="1" applyFont="1" applyFill="1" applyBorder="1" applyAlignment="1">
      <alignment horizontal="center"/>
      <protection/>
    </xf>
    <xf numFmtId="175" fontId="20" fillId="0" borderId="12" xfId="55" applyNumberFormat="1" applyFont="1" applyFill="1" applyBorder="1" applyAlignment="1">
      <alignment horizontal="center"/>
      <protection/>
    </xf>
    <xf numFmtId="176" fontId="19" fillId="0" borderId="10" xfId="55" applyNumberFormat="1" applyFont="1" applyFill="1" applyBorder="1" applyAlignment="1">
      <alignment vertical="center"/>
      <protection/>
    </xf>
    <xf numFmtId="3" fontId="19" fillId="29" borderId="10" xfId="55" applyNumberFormat="1" applyFont="1" applyFill="1" applyBorder="1" applyAlignment="1">
      <alignment horizontal="right" vertical="center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175" fontId="21" fillId="0" borderId="10" xfId="55" applyNumberFormat="1" applyFont="1" applyFill="1" applyBorder="1" applyAlignment="1" quotePrefix="1">
      <alignment horizontal="center" vertical="center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176" fontId="21" fillId="0" borderId="10" xfId="55" applyNumberFormat="1" applyFont="1" applyFill="1" applyBorder="1" applyAlignment="1">
      <alignment vertical="center"/>
      <protection/>
    </xf>
    <xf numFmtId="3" fontId="19" fillId="0" borderId="0" xfId="55" applyNumberFormat="1" applyFont="1" applyFill="1" applyBorder="1" applyAlignment="1">
      <alignment horizontal="right"/>
      <protection/>
    </xf>
    <xf numFmtId="0" fontId="54" fillId="0" borderId="0" xfId="57" applyBorder="1" applyAlignment="1">
      <alignment horizontal="right"/>
      <protection/>
    </xf>
    <xf numFmtId="0" fontId="21" fillId="0" borderId="10" xfId="55" applyFont="1" applyFill="1" applyBorder="1" applyAlignment="1">
      <alignment horizontal="left" vertical="center"/>
      <protection/>
    </xf>
    <xf numFmtId="0" fontId="19" fillId="0" borderId="10" xfId="55" applyFont="1" applyFill="1" applyBorder="1" applyAlignment="1">
      <alignment horizontal="left" vertical="center"/>
      <protection/>
    </xf>
    <xf numFmtId="177" fontId="19" fillId="0" borderId="10" xfId="55" applyNumberFormat="1" applyFont="1" applyFill="1" applyBorder="1" applyAlignment="1">
      <alignment horizontal="left" vertical="center"/>
      <protection/>
    </xf>
    <xf numFmtId="0" fontId="4" fillId="0" borderId="1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vertical="center" wrapText="1"/>
      <protection/>
    </xf>
    <xf numFmtId="0" fontId="4" fillId="30" borderId="10" xfId="55" applyFont="1" applyFill="1" applyBorder="1" applyAlignment="1">
      <alignment horizontal="left" vertical="center" wrapText="1"/>
      <protection/>
    </xf>
    <xf numFmtId="0" fontId="21" fillId="0" borderId="10" xfId="55" applyFont="1" applyFill="1" applyBorder="1" applyAlignment="1">
      <alignment horizontal="left" vertical="center" wrapText="1"/>
      <protection/>
    </xf>
    <xf numFmtId="0" fontId="19" fillId="0" borderId="10" xfId="55" applyFont="1" applyFill="1" applyBorder="1" applyAlignment="1">
      <alignment horizontal="left" vertical="center" wrapText="1"/>
      <protection/>
    </xf>
    <xf numFmtId="0" fontId="19" fillId="30" borderId="10" xfId="55" applyFont="1" applyFill="1" applyBorder="1" applyAlignment="1">
      <alignment horizontal="left" vertical="center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19" fillId="0" borderId="10" xfId="55" applyFont="1" applyFill="1" applyBorder="1" applyAlignment="1">
      <alignment vertical="center" wrapText="1"/>
      <protection/>
    </xf>
    <xf numFmtId="0" fontId="19" fillId="0" borderId="10" xfId="55" applyNumberFormat="1" applyFont="1" applyFill="1" applyBorder="1" applyAlignment="1">
      <alignment vertical="center"/>
      <protection/>
    </xf>
    <xf numFmtId="0" fontId="19" fillId="0" borderId="10" xfId="55" applyFont="1" applyFill="1" applyBorder="1" applyAlignment="1">
      <alignment vertical="center"/>
      <protection/>
    </xf>
    <xf numFmtId="1" fontId="19" fillId="0" borderId="10" xfId="55" applyNumberFormat="1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>
      <alignment horizontal="center" vertical="center"/>
      <protection/>
    </xf>
    <xf numFmtId="0" fontId="19" fillId="29" borderId="10" xfId="55" applyFont="1" applyFill="1" applyBorder="1" applyAlignment="1">
      <alignment horizontal="center" vertical="center"/>
      <protection/>
    </xf>
    <xf numFmtId="175" fontId="28" fillId="0" borderId="26" xfId="55" applyNumberFormat="1" applyFont="1" applyFill="1" applyBorder="1" applyAlignment="1">
      <alignment horizontal="center" vertical="center"/>
      <protection/>
    </xf>
    <xf numFmtId="175" fontId="28" fillId="0" borderId="0" xfId="55" applyNumberFormat="1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right"/>
      <protection/>
    </xf>
    <xf numFmtId="0" fontId="54" fillId="0" borderId="10" xfId="57" applyBorder="1" applyAlignment="1">
      <alignment/>
      <protection/>
    </xf>
    <xf numFmtId="175" fontId="21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0" fontId="5" fillId="29" borderId="10" xfId="55" applyFont="1" applyFill="1" applyBorder="1" applyAlignment="1">
      <alignment horizontal="center" vertical="center"/>
      <protection/>
    </xf>
    <xf numFmtId="0" fontId="19" fillId="29" borderId="11" xfId="55" applyFont="1" applyFill="1" applyBorder="1" applyAlignment="1">
      <alignment horizontal="center" vertical="center"/>
      <protection/>
    </xf>
    <xf numFmtId="0" fontId="19" fillId="29" borderId="12" xfId="55" applyFont="1" applyFill="1" applyBorder="1" applyAlignment="1">
      <alignment horizontal="center" vertical="center"/>
      <protection/>
    </xf>
    <xf numFmtId="0" fontId="19" fillId="29" borderId="28" xfId="55" applyFont="1" applyFill="1" applyBorder="1" applyAlignment="1">
      <alignment horizontal="center" vertical="center"/>
      <protection/>
    </xf>
    <xf numFmtId="3" fontId="19" fillId="0" borderId="10" xfId="55" applyNumberFormat="1" applyFont="1" applyFill="1" applyBorder="1" applyAlignment="1">
      <alignment horizontal="center" vertical="center"/>
      <protection/>
    </xf>
    <xf numFmtId="0" fontId="4" fillId="29" borderId="11" xfId="55" applyFont="1" applyFill="1" applyBorder="1" applyAlignment="1">
      <alignment horizontal="center" vertical="center"/>
      <protection/>
    </xf>
    <xf numFmtId="0" fontId="4" fillId="29" borderId="12" xfId="55" applyFont="1" applyFill="1" applyBorder="1" applyAlignment="1">
      <alignment horizontal="center" vertical="center"/>
      <protection/>
    </xf>
    <xf numFmtId="0" fontId="4" fillId="29" borderId="28" xfId="55" applyFont="1" applyFill="1" applyBorder="1" applyAlignment="1">
      <alignment horizontal="center" vertical="center"/>
      <protection/>
    </xf>
    <xf numFmtId="0" fontId="9" fillId="0" borderId="0" xfId="59" applyFont="1" applyAlignment="1">
      <alignment horizontal="center" wrapText="1"/>
      <protection/>
    </xf>
    <xf numFmtId="0" fontId="19" fillId="0" borderId="10" xfId="55" applyFont="1" applyFill="1" applyBorder="1" applyAlignment="1" quotePrefix="1">
      <alignment horizontal="center" vertical="center"/>
      <protection/>
    </xf>
    <xf numFmtId="0" fontId="19" fillId="0" borderId="11" xfId="55" applyFont="1" applyFill="1" applyBorder="1" applyAlignment="1">
      <alignment horizontal="left" vertical="center" wrapText="1"/>
      <protection/>
    </xf>
    <xf numFmtId="0" fontId="19" fillId="0" borderId="12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11" xfId="55" applyFont="1" applyFill="1" applyBorder="1" applyAlignment="1">
      <alignment horizontal="left" vertical="center"/>
      <protection/>
    </xf>
    <xf numFmtId="0" fontId="19" fillId="0" borderId="12" xfId="55" applyFont="1" applyFill="1" applyBorder="1" applyAlignment="1">
      <alignment horizontal="left" vertical="center"/>
      <protection/>
    </xf>
    <xf numFmtId="0" fontId="19" fillId="0" borderId="28" xfId="55" applyFont="1" applyFill="1" applyBorder="1" applyAlignment="1">
      <alignment horizontal="left" vertical="center"/>
      <protection/>
    </xf>
    <xf numFmtId="3" fontId="19" fillId="0" borderId="10" xfId="55" applyNumberFormat="1" applyFont="1" applyFill="1" applyBorder="1" applyAlignment="1">
      <alignment horizontal="right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26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54" fillId="0" borderId="0" xfId="57" applyAlignment="1">
      <alignment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28" xfId="55" applyFont="1" applyBorder="1" applyAlignment="1">
      <alignment horizontal="center" vertical="center"/>
      <protection/>
    </xf>
    <xf numFmtId="3" fontId="19" fillId="0" borderId="11" xfId="55" applyNumberFormat="1" applyFont="1" applyFill="1" applyBorder="1" applyAlignment="1">
      <alignment horizontal="center" vertical="center"/>
      <protection/>
    </xf>
    <xf numFmtId="3" fontId="19" fillId="0" borderId="12" xfId="55" applyNumberFormat="1" applyFont="1" applyFill="1" applyBorder="1" applyAlignment="1">
      <alignment horizontal="center" vertical="center"/>
      <protection/>
    </xf>
    <xf numFmtId="3" fontId="19" fillId="0" borderId="28" xfId="55" applyNumberFormat="1" applyFont="1" applyFill="1" applyBorder="1" applyAlignment="1">
      <alignment horizontal="center" vertical="center"/>
      <protection/>
    </xf>
    <xf numFmtId="3" fontId="19" fillId="0" borderId="29" xfId="55" applyNumberFormat="1" applyFont="1" applyFill="1" applyBorder="1" applyAlignment="1">
      <alignment horizontal="right"/>
      <protection/>
    </xf>
    <xf numFmtId="175" fontId="20" fillId="0" borderId="10" xfId="55" applyNumberFormat="1" applyFont="1" applyFill="1" applyBorder="1" applyAlignment="1">
      <alignment horizontal="center"/>
      <protection/>
    </xf>
    <xf numFmtId="175" fontId="28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/>
      <protection/>
    </xf>
    <xf numFmtId="0" fontId="4" fillId="0" borderId="10" xfId="55" applyFont="1" applyBorder="1" applyAlignment="1">
      <alignment/>
      <protection/>
    </xf>
    <xf numFmtId="3" fontId="5" fillId="0" borderId="11" xfId="55" applyNumberFormat="1" applyFont="1" applyBorder="1" applyAlignment="1">
      <alignment horizontal="center" vertical="center"/>
      <protection/>
    </xf>
    <xf numFmtId="3" fontId="5" fillId="0" borderId="12" xfId="55" applyNumberFormat="1" applyFont="1" applyBorder="1" applyAlignment="1">
      <alignment horizontal="center" vertical="center"/>
      <protection/>
    </xf>
    <xf numFmtId="3" fontId="5" fillId="0" borderId="28" xfId="55" applyNumberFormat="1" applyFont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3" fontId="21" fillId="0" borderId="10" xfId="55" applyNumberFormat="1" applyFont="1" applyFill="1" applyBorder="1" applyAlignment="1">
      <alignment horizontal="right" vertical="center"/>
      <protection/>
    </xf>
    <xf numFmtId="0" fontId="21" fillId="0" borderId="10" xfId="55" applyFont="1" applyFill="1" applyBorder="1" applyAlignment="1" quotePrefix="1">
      <alignment horizontal="center" vertical="center"/>
      <protection/>
    </xf>
    <xf numFmtId="0" fontId="5" fillId="0" borderId="10" xfId="55" applyFont="1" applyFill="1" applyBorder="1" applyAlignment="1">
      <alignment horizontal="left" vertical="center"/>
      <protection/>
    </xf>
    <xf numFmtId="3" fontId="21" fillId="0" borderId="11" xfId="55" applyNumberFormat="1" applyFont="1" applyFill="1" applyBorder="1" applyAlignment="1">
      <alignment horizontal="right" vertical="center"/>
      <protection/>
    </xf>
    <xf numFmtId="3" fontId="21" fillId="0" borderId="12" xfId="55" applyNumberFormat="1" applyFont="1" applyFill="1" applyBorder="1" applyAlignment="1">
      <alignment horizontal="right" vertical="center"/>
      <protection/>
    </xf>
    <xf numFmtId="3" fontId="21" fillId="0" borderId="28" xfId="55" applyNumberFormat="1" applyFont="1" applyFill="1" applyBorder="1" applyAlignment="1">
      <alignment horizontal="right" vertical="center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3" fontId="5" fillId="0" borderId="10" xfId="55" applyNumberFormat="1" applyFont="1" applyBorder="1" applyAlignment="1">
      <alignment horizontal="center" vertical="center"/>
      <protection/>
    </xf>
    <xf numFmtId="3" fontId="19" fillId="0" borderId="29" xfId="55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 vertical="center"/>
      <protection/>
    </xf>
    <xf numFmtId="3" fontId="4" fillId="0" borderId="12" xfId="55" applyNumberFormat="1" applyFont="1" applyBorder="1" applyAlignment="1">
      <alignment horizontal="center" vertical="center"/>
      <protection/>
    </xf>
    <xf numFmtId="3" fontId="4" fillId="0" borderId="28" xfId="55" applyNumberFormat="1" applyFont="1" applyBorder="1" applyAlignment="1">
      <alignment horizontal="center" vertical="center"/>
      <protection/>
    </xf>
    <xf numFmtId="3" fontId="19" fillId="0" borderId="0" xfId="55" applyNumberFormat="1" applyFont="1" applyFill="1" applyAlignment="1">
      <alignment horizontal="right" vertical="center"/>
      <protection/>
    </xf>
    <xf numFmtId="3" fontId="54" fillId="0" borderId="0" xfId="57" applyNumberFormat="1" applyAlignment="1">
      <alignment horizontal="right" vertical="center"/>
      <protection/>
    </xf>
    <xf numFmtId="3" fontId="19" fillId="0" borderId="11" xfId="55" applyNumberFormat="1" applyFont="1" applyFill="1" applyBorder="1" applyAlignment="1">
      <alignment horizontal="right" vertical="center"/>
      <protection/>
    </xf>
    <xf numFmtId="3" fontId="19" fillId="0" borderId="12" xfId="55" applyNumberFormat="1" applyFont="1" applyFill="1" applyBorder="1" applyAlignment="1">
      <alignment horizontal="right" vertical="center"/>
      <protection/>
    </xf>
    <xf numFmtId="3" fontId="19" fillId="0" borderId="28" xfId="55" applyNumberFormat="1" applyFont="1" applyFill="1" applyBorder="1" applyAlignment="1">
      <alignment horizontal="right" vertic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28" xfId="55" applyFont="1" applyBorder="1" applyAlignment="1">
      <alignment horizontal="center"/>
      <protection/>
    </xf>
    <xf numFmtId="0" fontId="19" fillId="0" borderId="11" xfId="55" applyFont="1" applyFill="1" applyBorder="1" applyAlignment="1" quotePrefix="1">
      <alignment horizontal="center" vertical="center"/>
      <protection/>
    </xf>
    <xf numFmtId="0" fontId="19" fillId="0" borderId="28" xfId="55" applyFont="1" applyFill="1" applyBorder="1" applyAlignment="1">
      <alignment horizontal="center" vertical="center"/>
      <protection/>
    </xf>
    <xf numFmtId="3" fontId="19" fillId="0" borderId="11" xfId="55" applyNumberFormat="1" applyFont="1" applyFill="1" applyBorder="1" applyAlignment="1" quotePrefix="1">
      <alignment horizontal="center" vertical="center" wrapText="1"/>
      <protection/>
    </xf>
    <xf numFmtId="3" fontId="19" fillId="0" borderId="12" xfId="55" applyNumberFormat="1" applyFont="1" applyFill="1" applyBorder="1" applyAlignment="1" quotePrefix="1">
      <alignment horizontal="center" vertical="center" wrapText="1"/>
      <protection/>
    </xf>
    <xf numFmtId="3" fontId="19" fillId="0" borderId="28" xfId="55" applyNumberFormat="1" applyFont="1" applyFill="1" applyBorder="1" applyAlignment="1" quotePrefix="1">
      <alignment horizontal="center" vertical="center" wrapText="1"/>
      <protection/>
    </xf>
    <xf numFmtId="3" fontId="19" fillId="0" borderId="11" xfId="55" applyNumberFormat="1" applyFont="1" applyFill="1" applyBorder="1" applyAlignment="1">
      <alignment horizontal="center" vertical="center" wrapText="1"/>
      <protection/>
    </xf>
    <xf numFmtId="3" fontId="19" fillId="0" borderId="12" xfId="55" applyNumberFormat="1" applyFont="1" applyFill="1" applyBorder="1" applyAlignment="1">
      <alignment horizontal="center" vertical="center" wrapText="1"/>
      <protection/>
    </xf>
    <xf numFmtId="3" fontId="19" fillId="0" borderId="28" xfId="55" applyNumberFormat="1" applyFont="1" applyFill="1" applyBorder="1" applyAlignment="1">
      <alignment horizontal="center" vertical="center" wrapText="1"/>
      <protection/>
    </xf>
    <xf numFmtId="3" fontId="19" fillId="0" borderId="10" xfId="55" applyNumberFormat="1" applyFont="1" applyFill="1" applyBorder="1" applyAlignment="1">
      <alignment horizontal="center"/>
      <protection/>
    </xf>
    <xf numFmtId="0" fontId="19" fillId="0" borderId="10" xfId="55" applyFont="1" applyFill="1" applyBorder="1" applyAlignment="1">
      <alignment horizontal="center"/>
      <protection/>
    </xf>
    <xf numFmtId="3" fontId="19" fillId="0" borderId="10" xfId="55" applyNumberFormat="1" applyFont="1" applyFill="1" applyBorder="1" applyAlignment="1">
      <alignment horizontal="center" vertical="center" wrapText="1"/>
      <protection/>
    </xf>
    <xf numFmtId="0" fontId="31" fillId="0" borderId="11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31" fillId="0" borderId="28" xfId="55" applyFont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vertical="center" wrapText="1"/>
      <protection/>
    </xf>
    <xf numFmtId="0" fontId="19" fillId="0" borderId="12" xfId="55" applyFont="1" applyFill="1" applyBorder="1" applyAlignment="1">
      <alignment vertical="center" wrapText="1"/>
      <protection/>
    </xf>
    <xf numFmtId="0" fontId="19" fillId="0" borderId="28" xfId="55" applyFont="1" applyFill="1" applyBorder="1" applyAlignment="1">
      <alignment vertical="center" wrapText="1"/>
      <protection/>
    </xf>
    <xf numFmtId="0" fontId="19" fillId="0" borderId="11" xfId="55" applyNumberFormat="1" applyFont="1" applyFill="1" applyBorder="1" applyAlignment="1">
      <alignment horizontal="center" vertical="center" wrapText="1"/>
      <protection/>
    </xf>
    <xf numFmtId="0" fontId="19" fillId="0" borderId="12" xfId="55" applyNumberFormat="1" applyFont="1" applyFill="1" applyBorder="1" applyAlignment="1">
      <alignment horizontal="center" vertical="center" wrapText="1"/>
      <protection/>
    </xf>
    <xf numFmtId="0" fontId="19" fillId="0" borderId="28" xfId="55" applyNumberFormat="1" applyFont="1" applyFill="1" applyBorder="1" applyAlignment="1">
      <alignment horizontal="center" vertical="center" wrapText="1"/>
      <protection/>
    </xf>
    <xf numFmtId="175" fontId="30" fillId="0" borderId="0" xfId="55" applyNumberFormat="1" applyFont="1" applyFill="1" applyAlignment="1">
      <alignment horizontal="center"/>
      <protection/>
    </xf>
    <xf numFmtId="175" fontId="30" fillId="0" borderId="0" xfId="55" applyNumberFormat="1" applyFont="1" applyFill="1" applyBorder="1" applyAlignment="1">
      <alignment horizontal="center"/>
      <protection/>
    </xf>
    <xf numFmtId="0" fontId="21" fillId="0" borderId="29" xfId="55" applyFont="1" applyFill="1" applyBorder="1" applyAlignment="1">
      <alignment horizontal="right"/>
      <protection/>
    </xf>
    <xf numFmtId="0" fontId="4" fillId="0" borderId="29" xfId="55" applyFont="1" applyBorder="1" applyAlignment="1">
      <alignment/>
      <protection/>
    </xf>
    <xf numFmtId="175" fontId="33" fillId="0" borderId="0" xfId="55" applyNumberFormat="1" applyFont="1" applyFill="1" applyBorder="1" applyAlignment="1">
      <alignment horizontal="center"/>
      <protection/>
    </xf>
    <xf numFmtId="0" fontId="19" fillId="0" borderId="0" xfId="55" applyFont="1" applyFill="1" applyAlignment="1">
      <alignment horizontal="center"/>
      <protection/>
    </xf>
    <xf numFmtId="3" fontId="19" fillId="0" borderId="10" xfId="55" applyNumberFormat="1" applyFont="1" applyFill="1" applyBorder="1" applyAlignment="1" quotePrefix="1">
      <alignment horizontal="center" vertical="center" wrapText="1"/>
      <protection/>
    </xf>
    <xf numFmtId="0" fontId="6" fillId="17" borderId="10" xfId="0" applyFont="1" applyFill="1" applyBorder="1" applyAlignment="1">
      <alignment horizontal="center" vertical="top" wrapText="1"/>
    </xf>
    <xf numFmtId="0" fontId="6" fillId="17" borderId="11" xfId="0" applyFont="1" applyFill="1" applyBorder="1" applyAlignment="1">
      <alignment horizontal="center" vertical="top" wrapText="1"/>
    </xf>
    <xf numFmtId="0" fontId="6" fillId="17" borderId="28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0" fontId="6" fillId="0" borderId="28" xfId="56" applyFont="1" applyBorder="1" applyAlignment="1">
      <alignment horizontal="center"/>
      <protection/>
    </xf>
    <xf numFmtId="0" fontId="6" fillId="0" borderId="11" xfId="56" applyFont="1" applyBorder="1" applyAlignment="1">
      <alignment horizontal="left"/>
      <protection/>
    </xf>
    <xf numFmtId="0" fontId="6" fillId="0" borderId="12" xfId="56" applyFont="1" applyBorder="1" applyAlignment="1">
      <alignment horizontal="left"/>
      <protection/>
    </xf>
    <xf numFmtId="0" fontId="6" fillId="0" borderId="28" xfId="56" applyFont="1" applyBorder="1" applyAlignment="1">
      <alignment horizontal="left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56" applyFont="1" applyBorder="1" applyAlignment="1">
      <alignment horizontal="center" vertical="center"/>
      <protection/>
    </xf>
    <xf numFmtId="0" fontId="8" fillId="26" borderId="10" xfId="56" applyFont="1" applyFill="1" applyBorder="1" applyAlignment="1">
      <alignment/>
      <protection/>
    </xf>
    <xf numFmtId="0" fontId="6" fillId="0" borderId="10" xfId="56" applyFont="1" applyBorder="1" applyAlignment="1">
      <alignment horizontal="left" vertical="top"/>
      <protection/>
    </xf>
    <xf numFmtId="0" fontId="8" fillId="26" borderId="11" xfId="56" applyFont="1" applyFill="1" applyBorder="1" applyAlignment="1">
      <alignment horizontal="right"/>
      <protection/>
    </xf>
    <xf numFmtId="0" fontId="8" fillId="26" borderId="28" xfId="56" applyFont="1" applyFill="1" applyBorder="1" applyAlignment="1">
      <alignment horizontal="right"/>
      <protection/>
    </xf>
    <xf numFmtId="0" fontId="10" fillId="0" borderId="0" xfId="60" applyFont="1" applyFill="1" applyAlignment="1">
      <alignment horizontal="right" vertical="center" wrapText="1"/>
      <protection/>
    </xf>
    <xf numFmtId="0" fontId="54" fillId="0" borderId="0" xfId="57" applyAlignment="1">
      <alignment horizontal="right" vertical="center" wrapText="1"/>
      <protection/>
    </xf>
    <xf numFmtId="0" fontId="15" fillId="0" borderId="0" xfId="60" applyFont="1" applyFill="1" applyBorder="1" applyAlignment="1">
      <alignment horizontal="justify" vertical="center" wrapText="1"/>
      <protection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16" fillId="0" borderId="29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distributed"/>
      <protection/>
    </xf>
    <xf numFmtId="0" fontId="4" fillId="0" borderId="10" xfId="56" applyBorder="1" applyAlignment="1">
      <alignment/>
      <protection/>
    </xf>
    <xf numFmtId="0" fontId="17" fillId="0" borderId="20" xfId="56" applyFont="1" applyBorder="1" applyAlignment="1">
      <alignment horizontal="center" vertical="distributed" wrapText="1"/>
      <protection/>
    </xf>
    <xf numFmtId="0" fontId="4" fillId="0" borderId="30" xfId="56" applyBorder="1" applyAlignment="1">
      <alignment wrapText="1"/>
      <protection/>
    </xf>
    <xf numFmtId="0" fontId="17" fillId="0" borderId="20" xfId="56" applyFont="1" applyBorder="1" applyAlignment="1">
      <alignment horizontal="center" vertical="center" wrapText="1"/>
      <protection/>
    </xf>
    <xf numFmtId="0" fontId="4" fillId="0" borderId="30" xfId="56" applyBorder="1" applyAlignment="1">
      <alignment horizontal="center" vertical="center" wrapText="1"/>
      <protection/>
    </xf>
    <xf numFmtId="0" fontId="14" fillId="0" borderId="31" xfId="58" applyFont="1" applyFill="1" applyBorder="1" applyAlignment="1" applyProtection="1">
      <alignment horizontal="left" vertical="center"/>
      <protection/>
    </xf>
    <xf numFmtId="0" fontId="14" fillId="0" borderId="32" xfId="58" applyFont="1" applyFill="1" applyBorder="1" applyAlignment="1" applyProtection="1">
      <alignment horizontal="left" vertical="center"/>
      <protection/>
    </xf>
    <xf numFmtId="0" fontId="13" fillId="0" borderId="31" xfId="58" applyFont="1" applyFill="1" applyBorder="1" applyAlignment="1" applyProtection="1">
      <alignment horizontal="left" vertical="center"/>
      <protection/>
    </xf>
    <xf numFmtId="0" fontId="13" fillId="0" borderId="32" xfId="58" applyFont="1" applyFill="1" applyBorder="1" applyAlignment="1" applyProtection="1">
      <alignment horizontal="left" vertical="center"/>
      <protection/>
    </xf>
    <xf numFmtId="0" fontId="7" fillId="0" borderId="2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6" fillId="0" borderId="0" xfId="58" applyFont="1" applyFill="1" applyAlignment="1">
      <alignment horizontal="center" wrapText="1"/>
      <protection/>
    </xf>
    <xf numFmtId="0" fontId="26" fillId="0" borderId="0" xfId="58" applyFont="1" applyFill="1" applyAlignment="1">
      <alignment horizontal="center"/>
      <protection/>
    </xf>
    <xf numFmtId="0" fontId="27" fillId="0" borderId="33" xfId="58" applyFont="1" applyFill="1" applyBorder="1" applyAlignment="1">
      <alignment horizontal="right"/>
      <protection/>
    </xf>
    <xf numFmtId="0" fontId="12" fillId="0" borderId="34" xfId="58" applyFont="1" applyFill="1" applyBorder="1" applyAlignment="1">
      <alignment horizontal="center" vertical="center" wrapText="1"/>
      <protection/>
    </xf>
    <xf numFmtId="0" fontId="12" fillId="0" borderId="35" xfId="58" applyFont="1" applyFill="1" applyBorder="1" applyAlignment="1">
      <alignment horizontal="center" vertical="center" wrapText="1"/>
      <protection/>
    </xf>
    <xf numFmtId="0" fontId="12" fillId="0" borderId="36" xfId="58" applyFont="1" applyFill="1" applyBorder="1" applyAlignment="1">
      <alignment horizontal="center" vertical="center" wrapText="1"/>
      <protection/>
    </xf>
    <xf numFmtId="0" fontId="12" fillId="0" borderId="37" xfId="58" applyFont="1" applyFill="1" applyBorder="1" applyAlignment="1">
      <alignment horizontal="center" vertical="center" wrapText="1"/>
      <protection/>
    </xf>
    <xf numFmtId="0" fontId="12" fillId="0" borderId="38" xfId="58" applyFont="1" applyFill="1" applyBorder="1" applyAlignment="1">
      <alignment horizontal="center" vertical="center" wrapText="1"/>
      <protection/>
    </xf>
    <xf numFmtId="0" fontId="12" fillId="0" borderId="33" xfId="58" applyFont="1" applyFill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/>
      <protection/>
    </xf>
    <xf numFmtId="0" fontId="12" fillId="0" borderId="39" xfId="58" applyFont="1" applyFill="1" applyBorder="1" applyAlignment="1">
      <alignment horizontal="center"/>
      <protection/>
    </xf>
    <xf numFmtId="0" fontId="12" fillId="0" borderId="40" xfId="58" applyFont="1" applyFill="1" applyBorder="1" applyAlignment="1">
      <alignment horizontal="center" vertical="center" wrapText="1"/>
      <protection/>
    </xf>
    <xf numFmtId="0" fontId="12" fillId="0" borderId="41" xfId="58" applyFont="1" applyFill="1" applyBorder="1" applyAlignment="1">
      <alignment horizontal="center" vertical="center" wrapText="1"/>
      <protection/>
    </xf>
    <xf numFmtId="0" fontId="12" fillId="0" borderId="34" xfId="58" applyFont="1" applyFill="1" applyBorder="1" applyAlignment="1">
      <alignment horizontal="left" vertical="center" wrapText="1"/>
      <protection/>
    </xf>
    <xf numFmtId="0" fontId="12" fillId="0" borderId="38" xfId="58" applyFont="1" applyFill="1" applyBorder="1" applyAlignment="1">
      <alignment horizontal="left" vertical="center" wrapText="1"/>
      <protection/>
    </xf>
    <xf numFmtId="0" fontId="12" fillId="0" borderId="42" xfId="58" applyFont="1" applyFill="1" applyBorder="1" applyAlignment="1">
      <alignment horizontal="left" vertical="center" wrapText="1"/>
      <protection/>
    </xf>
    <xf numFmtId="0" fontId="12" fillId="0" borderId="34" xfId="58" applyFont="1" applyFill="1" applyBorder="1" applyAlignment="1" applyProtection="1">
      <alignment horizontal="left" vertical="center" wrapText="1"/>
      <protection/>
    </xf>
    <xf numFmtId="0" fontId="12" fillId="0" borderId="38" xfId="58" applyFont="1" applyFill="1" applyBorder="1" applyAlignment="1" applyProtection="1">
      <alignment horizontal="left" vertical="center" wrapText="1"/>
      <protection/>
    </xf>
    <xf numFmtId="0" fontId="12" fillId="0" borderId="42" xfId="58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4" xfId="57"/>
    <cellStyle name="Normál 5" xfId="58"/>
    <cellStyle name="Normál 6" xfId="59"/>
    <cellStyle name="Normál_KVIREND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SheetLayoutView="100" zoomScalePageLayoutView="0" workbookViewId="0" topLeftCell="A10">
      <selection activeCell="AG21" sqref="AG21"/>
    </sheetView>
  </sheetViews>
  <sheetFormatPr defaultColWidth="2.75390625" defaultRowHeight="12.75"/>
  <cols>
    <col min="1" max="2" width="2.75390625" style="35" customWidth="1"/>
    <col min="3" max="23" width="2.75390625" style="36" customWidth="1"/>
    <col min="24" max="24" width="0.875" style="36" customWidth="1"/>
    <col min="25" max="28" width="2.75390625" style="36" hidden="1" customWidth="1"/>
    <col min="29" max="31" width="2.75390625" style="37" customWidth="1"/>
    <col min="32" max="32" width="5.00390625" style="37" customWidth="1"/>
    <col min="33" max="33" width="12.375" style="36" customWidth="1"/>
    <col min="34" max="36" width="2.75390625" style="36" customWidth="1"/>
    <col min="37" max="37" width="6.125" style="36" customWidth="1"/>
    <col min="38" max="185" width="9.125" style="36" customWidth="1"/>
    <col min="186" max="16384" width="2.75390625" style="36" customWidth="1"/>
  </cols>
  <sheetData>
    <row r="1" spans="33:37" ht="19.5" customHeight="1">
      <c r="AG1" s="199" t="s">
        <v>435</v>
      </c>
      <c r="AH1" s="199"/>
      <c r="AI1" s="199"/>
      <c r="AJ1" s="199"/>
      <c r="AK1" s="199"/>
    </row>
    <row r="2" spans="1:37" ht="35.25" customHeight="1">
      <c r="A2" s="200" t="s">
        <v>985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</row>
    <row r="3" spans="1:37" ht="35.25" customHeight="1">
      <c r="A3" s="200" t="s">
        <v>1013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</row>
    <row r="4" spans="1:37" ht="33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</row>
    <row r="5" spans="1:37" ht="15.75" customHeight="1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</row>
    <row r="6" spans="1:37" ht="49.5" customHeight="1">
      <c r="A6" s="181" t="s">
        <v>437</v>
      </c>
      <c r="B6" s="182"/>
      <c r="C6" s="183" t="s">
        <v>438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5" t="s">
        <v>1014</v>
      </c>
      <c r="AD6" s="186"/>
      <c r="AE6" s="186"/>
      <c r="AF6" s="186"/>
      <c r="AG6" s="38" t="s">
        <v>1015</v>
      </c>
      <c r="AH6" s="182" t="s">
        <v>8</v>
      </c>
      <c r="AI6" s="184"/>
      <c r="AJ6" s="184"/>
      <c r="AK6" s="184"/>
    </row>
    <row r="7" spans="1:37" s="41" customFormat="1" ht="19.5" customHeight="1">
      <c r="A7" s="190">
        <v>1</v>
      </c>
      <c r="B7" s="191"/>
      <c r="C7" s="197" t="s">
        <v>439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6">
        <v>83117188</v>
      </c>
      <c r="AD7" s="196"/>
      <c r="AE7" s="196"/>
      <c r="AF7" s="196"/>
      <c r="AG7" s="39">
        <v>89828176</v>
      </c>
      <c r="AH7" s="169">
        <v>87862553</v>
      </c>
      <c r="AI7" s="170"/>
      <c r="AJ7" s="170"/>
      <c r="AK7" s="171"/>
    </row>
    <row r="8" spans="1:37" ht="19.5" customHeight="1">
      <c r="A8" s="190">
        <v>2</v>
      </c>
      <c r="B8" s="191"/>
      <c r="C8" s="172" t="s">
        <v>440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96">
        <v>10751950</v>
      </c>
      <c r="AD8" s="196"/>
      <c r="AE8" s="196"/>
      <c r="AF8" s="196"/>
      <c r="AG8" s="39">
        <v>17607106</v>
      </c>
      <c r="AH8" s="169">
        <v>17010732</v>
      </c>
      <c r="AI8" s="170"/>
      <c r="AJ8" s="170"/>
      <c r="AK8" s="171"/>
    </row>
    <row r="9" spans="1:37" ht="19.5" customHeight="1">
      <c r="A9" s="190">
        <v>3</v>
      </c>
      <c r="B9" s="191"/>
      <c r="C9" s="197" t="s">
        <v>441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6">
        <f>SUM(AC7:AF8)</f>
        <v>93869138</v>
      </c>
      <c r="AD9" s="196"/>
      <c r="AE9" s="196"/>
      <c r="AF9" s="196"/>
      <c r="AG9" s="39">
        <f>SUM(AG7:AG8)</f>
        <v>107435282</v>
      </c>
      <c r="AH9" s="169">
        <f>SUM(AH7:AK8)</f>
        <v>104873285</v>
      </c>
      <c r="AI9" s="170"/>
      <c r="AJ9" s="170"/>
      <c r="AK9" s="171"/>
    </row>
    <row r="10" spans="1:37" s="42" customFormat="1" ht="33" customHeight="1">
      <c r="A10" s="190">
        <v>4</v>
      </c>
      <c r="B10" s="191"/>
      <c r="C10" s="172" t="s">
        <v>442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96">
        <v>17008504</v>
      </c>
      <c r="AD10" s="196"/>
      <c r="AE10" s="196"/>
      <c r="AF10" s="196"/>
      <c r="AG10" s="39">
        <v>20118578</v>
      </c>
      <c r="AH10" s="169">
        <v>18450823</v>
      </c>
      <c r="AI10" s="170"/>
      <c r="AJ10" s="170"/>
      <c r="AK10" s="171"/>
    </row>
    <row r="11" spans="1:37" ht="27.75" customHeight="1">
      <c r="A11" s="190">
        <v>5</v>
      </c>
      <c r="B11" s="191"/>
      <c r="C11" s="172" t="s">
        <v>443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96">
        <v>57880369</v>
      </c>
      <c r="AD11" s="196"/>
      <c r="AE11" s="196"/>
      <c r="AF11" s="196"/>
      <c r="AG11" s="39">
        <v>72745079</v>
      </c>
      <c r="AH11" s="169">
        <v>67496839</v>
      </c>
      <c r="AI11" s="170"/>
      <c r="AJ11" s="170"/>
      <c r="AK11" s="171"/>
    </row>
    <row r="12" spans="1:37" ht="19.5" customHeight="1">
      <c r="A12" s="190">
        <v>6</v>
      </c>
      <c r="B12" s="191"/>
      <c r="C12" s="175" t="s">
        <v>444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96">
        <v>14207000</v>
      </c>
      <c r="AD12" s="196"/>
      <c r="AE12" s="196"/>
      <c r="AF12" s="196"/>
      <c r="AG12" s="39">
        <v>4884204</v>
      </c>
      <c r="AH12" s="169">
        <v>4591440</v>
      </c>
      <c r="AI12" s="170"/>
      <c r="AJ12" s="170"/>
      <c r="AK12" s="171"/>
    </row>
    <row r="13" spans="1:37" ht="19.5" customHeight="1">
      <c r="A13" s="190">
        <v>7</v>
      </c>
      <c r="B13" s="191"/>
      <c r="C13" s="175" t="s">
        <v>445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96">
        <v>40992913</v>
      </c>
      <c r="AD13" s="196"/>
      <c r="AE13" s="196"/>
      <c r="AF13" s="196"/>
      <c r="AG13" s="39">
        <v>42725988</v>
      </c>
      <c r="AH13" s="169">
        <v>42454882</v>
      </c>
      <c r="AI13" s="170"/>
      <c r="AJ13" s="170"/>
      <c r="AK13" s="171"/>
    </row>
    <row r="14" spans="1:37" s="42" customFormat="1" ht="19.5" customHeight="1">
      <c r="A14" s="190">
        <v>8</v>
      </c>
      <c r="B14" s="191"/>
      <c r="C14" s="192" t="s">
        <v>446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6">
        <v>26726258</v>
      </c>
      <c r="AD14" s="196"/>
      <c r="AE14" s="196"/>
      <c r="AF14" s="196"/>
      <c r="AG14" s="39">
        <v>35757377</v>
      </c>
      <c r="AH14" s="169">
        <v>34933772</v>
      </c>
      <c r="AI14" s="170"/>
      <c r="AJ14" s="170"/>
      <c r="AK14" s="171"/>
    </row>
    <row r="15" spans="1:37" s="42" customFormat="1" ht="19.5" customHeight="1">
      <c r="A15" s="190">
        <v>9</v>
      </c>
      <c r="B15" s="191"/>
      <c r="C15" s="175" t="s">
        <v>447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96">
        <v>28298655</v>
      </c>
      <c r="AD15" s="196"/>
      <c r="AE15" s="196"/>
      <c r="AF15" s="196"/>
      <c r="AG15" s="39">
        <v>71348445</v>
      </c>
      <c r="AH15" s="169">
        <v>26055238</v>
      </c>
      <c r="AI15" s="170"/>
      <c r="AJ15" s="170"/>
      <c r="AK15" s="171"/>
    </row>
    <row r="16" spans="1:37" ht="19.5" customHeight="1">
      <c r="A16" s="190">
        <v>10</v>
      </c>
      <c r="B16" s="191"/>
      <c r="C16" s="175" t="s">
        <v>448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96"/>
      <c r="AD16" s="196"/>
      <c r="AE16" s="196"/>
      <c r="AF16" s="196"/>
      <c r="AG16" s="39">
        <v>400000</v>
      </c>
      <c r="AH16" s="169">
        <v>400000</v>
      </c>
      <c r="AI16" s="170"/>
      <c r="AJ16" s="170"/>
      <c r="AK16" s="171"/>
    </row>
    <row r="17" spans="1:37" s="42" customFormat="1" ht="19.5" customHeight="1">
      <c r="A17" s="190">
        <v>11</v>
      </c>
      <c r="B17" s="191"/>
      <c r="C17" s="192" t="s">
        <v>449</v>
      </c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4">
        <f>SUM(AC9+AC10+AC11+AC12+AC13+AC14+AC15+AC16)</f>
        <v>278982837</v>
      </c>
      <c r="AD17" s="195"/>
      <c r="AE17" s="195"/>
      <c r="AF17" s="195"/>
      <c r="AG17" s="43">
        <f>SUM(AG9:AG16)</f>
        <v>355414953</v>
      </c>
      <c r="AH17" s="169">
        <f>SUM(AH9:AK16)</f>
        <v>299256279</v>
      </c>
      <c r="AI17" s="170"/>
      <c r="AJ17" s="170"/>
      <c r="AK17" s="171"/>
    </row>
    <row r="18" spans="1:37" s="45" customFormat="1" ht="19.5" customHeight="1">
      <c r="A18" s="161">
        <v>12</v>
      </c>
      <c r="B18" s="178"/>
      <c r="C18" s="175" t="s">
        <v>450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  <c r="AC18" s="187"/>
      <c r="AD18" s="188"/>
      <c r="AE18" s="188"/>
      <c r="AF18" s="188"/>
      <c r="AG18" s="44"/>
      <c r="AH18" s="189"/>
      <c r="AI18" s="189"/>
      <c r="AJ18" s="189"/>
      <c r="AK18" s="189"/>
    </row>
    <row r="19" spans="1:37" s="45" customFormat="1" ht="19.5" customHeight="1">
      <c r="A19" s="161">
        <v>13</v>
      </c>
      <c r="B19" s="178"/>
      <c r="C19" s="163" t="s">
        <v>451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5"/>
      <c r="AC19" s="187"/>
      <c r="AD19" s="188"/>
      <c r="AE19" s="188"/>
      <c r="AF19" s="188"/>
      <c r="AG19" s="44"/>
      <c r="AH19" s="189"/>
      <c r="AI19" s="189"/>
      <c r="AJ19" s="189"/>
      <c r="AK19" s="189"/>
    </row>
    <row r="20" spans="1:37" s="45" customFormat="1" ht="19.5" customHeight="1">
      <c r="A20" s="161">
        <v>14</v>
      </c>
      <c r="B20" s="178"/>
      <c r="C20" s="163" t="s">
        <v>452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5"/>
      <c r="AC20" s="166">
        <v>3621391</v>
      </c>
      <c r="AD20" s="167"/>
      <c r="AE20" s="167"/>
      <c r="AF20" s="167"/>
      <c r="AG20" s="44">
        <v>14974562</v>
      </c>
      <c r="AH20" s="180">
        <v>9669089</v>
      </c>
      <c r="AI20" s="180"/>
      <c r="AJ20" s="180"/>
      <c r="AK20" s="180"/>
    </row>
    <row r="21" spans="1:37" s="45" customFormat="1" ht="19.5" customHeight="1">
      <c r="A21" s="161">
        <v>15</v>
      </c>
      <c r="B21" s="178"/>
      <c r="C21" s="163" t="s">
        <v>453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5"/>
      <c r="AC21" s="187"/>
      <c r="AD21" s="188"/>
      <c r="AE21" s="188"/>
      <c r="AF21" s="188"/>
      <c r="AG21" s="44"/>
      <c r="AH21" s="189"/>
      <c r="AI21" s="189"/>
      <c r="AJ21" s="189"/>
      <c r="AK21" s="189"/>
    </row>
    <row r="22" spans="1:37" s="45" customFormat="1" ht="19.5" customHeight="1">
      <c r="A22" s="161">
        <v>16</v>
      </c>
      <c r="B22" s="178"/>
      <c r="C22" s="163" t="s">
        <v>454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5"/>
      <c r="AC22" s="166">
        <f>SUM(AC20:AF21)</f>
        <v>3621391</v>
      </c>
      <c r="AD22" s="167"/>
      <c r="AE22" s="167"/>
      <c r="AF22" s="167"/>
      <c r="AG22" s="44">
        <f>SUM(AG20:AG21)</f>
        <v>14974562</v>
      </c>
      <c r="AH22" s="180">
        <f>SUM(AH20:AK21)</f>
        <v>9669089</v>
      </c>
      <c r="AI22" s="180"/>
      <c r="AJ22" s="180"/>
      <c r="AK22" s="180"/>
    </row>
    <row r="23" spans="1:37" s="45" customFormat="1" ht="19.5" customHeight="1">
      <c r="A23" s="161">
        <v>17</v>
      </c>
      <c r="B23" s="178"/>
      <c r="C23" s="163" t="s">
        <v>455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5"/>
      <c r="AC23" s="166">
        <f>SUM(AC17+AC22)</f>
        <v>282604228</v>
      </c>
      <c r="AD23" s="167"/>
      <c r="AE23" s="167"/>
      <c r="AF23" s="167"/>
      <c r="AG23" s="44">
        <f>SUM(AG17+AG22)</f>
        <v>370389515</v>
      </c>
      <c r="AH23" s="179">
        <f>SUM(AH17+AH22)</f>
        <v>308925368</v>
      </c>
      <c r="AI23" s="180"/>
      <c r="AJ23" s="180"/>
      <c r="AK23" s="180"/>
    </row>
    <row r="24" spans="1:37" ht="19.5" customHeight="1">
      <c r="A24" s="46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8"/>
      <c r="AD24" s="48"/>
      <c r="AE24" s="48"/>
      <c r="AF24" s="48"/>
      <c r="AG24" s="49"/>
      <c r="AH24" s="47"/>
      <c r="AI24" s="47"/>
      <c r="AJ24" s="47"/>
      <c r="AK24" s="47"/>
    </row>
    <row r="25" spans="1:37" ht="32.25" customHeight="1">
      <c r="A25" s="181" t="s">
        <v>437</v>
      </c>
      <c r="B25" s="182"/>
      <c r="C25" s="183" t="s">
        <v>438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5" t="s">
        <v>1014</v>
      </c>
      <c r="AD25" s="186"/>
      <c r="AE25" s="186"/>
      <c r="AF25" s="186"/>
      <c r="AG25" s="38" t="s">
        <v>1015</v>
      </c>
      <c r="AH25" s="182" t="s">
        <v>8</v>
      </c>
      <c r="AI25" s="184"/>
      <c r="AJ25" s="184"/>
      <c r="AK25" s="184"/>
    </row>
    <row r="26" spans="1:37" ht="24.75" customHeight="1">
      <c r="A26" s="161">
        <v>1</v>
      </c>
      <c r="B26" s="162"/>
      <c r="C26" s="172" t="s">
        <v>456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  <c r="AC26" s="169">
        <v>159911021</v>
      </c>
      <c r="AD26" s="170"/>
      <c r="AE26" s="170"/>
      <c r="AF26" s="171"/>
      <c r="AG26" s="40">
        <v>178968350</v>
      </c>
      <c r="AH26" s="169">
        <v>176160231</v>
      </c>
      <c r="AI26" s="170"/>
      <c r="AJ26" s="170"/>
      <c r="AK26" s="171"/>
    </row>
    <row r="27" spans="1:37" ht="24.75" customHeight="1">
      <c r="A27" s="161">
        <v>2</v>
      </c>
      <c r="B27" s="162"/>
      <c r="C27" s="172" t="s">
        <v>457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4"/>
      <c r="AC27" s="169"/>
      <c r="AD27" s="170"/>
      <c r="AE27" s="170"/>
      <c r="AF27" s="171"/>
      <c r="AG27" s="40">
        <v>50277130</v>
      </c>
      <c r="AH27" s="169">
        <v>57775292</v>
      </c>
      <c r="AI27" s="170"/>
      <c r="AJ27" s="170"/>
      <c r="AK27" s="171"/>
    </row>
    <row r="28" spans="1:37" ht="24.75" customHeight="1">
      <c r="A28" s="161">
        <v>3</v>
      </c>
      <c r="B28" s="162"/>
      <c r="C28" s="172" t="s">
        <v>458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4"/>
      <c r="AC28" s="169">
        <v>33297000</v>
      </c>
      <c r="AD28" s="170"/>
      <c r="AE28" s="170"/>
      <c r="AF28" s="171"/>
      <c r="AG28" s="40">
        <v>33497000</v>
      </c>
      <c r="AH28" s="169">
        <v>34661131</v>
      </c>
      <c r="AI28" s="170"/>
      <c r="AJ28" s="170"/>
      <c r="AK28" s="171"/>
    </row>
    <row r="29" spans="1:37" ht="24.75" customHeight="1">
      <c r="A29" s="161">
        <v>4</v>
      </c>
      <c r="B29" s="162"/>
      <c r="C29" s="175" t="s">
        <v>459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7"/>
      <c r="AC29" s="169">
        <v>25074420</v>
      </c>
      <c r="AD29" s="170"/>
      <c r="AE29" s="170"/>
      <c r="AF29" s="171"/>
      <c r="AG29" s="40">
        <v>31883958</v>
      </c>
      <c r="AH29" s="169">
        <v>29645879</v>
      </c>
      <c r="AI29" s="170"/>
      <c r="AJ29" s="170"/>
      <c r="AK29" s="171"/>
    </row>
    <row r="30" spans="1:37" ht="24.75" customHeight="1">
      <c r="A30" s="161">
        <v>5</v>
      </c>
      <c r="B30" s="162"/>
      <c r="C30" s="172" t="s">
        <v>460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4"/>
      <c r="AC30" s="169"/>
      <c r="AD30" s="170"/>
      <c r="AE30" s="170"/>
      <c r="AF30" s="171"/>
      <c r="AG30" s="40"/>
      <c r="AH30" s="169"/>
      <c r="AI30" s="170"/>
      <c r="AJ30" s="170"/>
      <c r="AK30" s="171"/>
    </row>
    <row r="31" spans="1:37" ht="24.75" customHeight="1">
      <c r="A31" s="161">
        <v>6</v>
      </c>
      <c r="B31" s="162"/>
      <c r="C31" s="172" t="s">
        <v>461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4"/>
      <c r="AC31" s="169">
        <v>325000</v>
      </c>
      <c r="AD31" s="170"/>
      <c r="AE31" s="170"/>
      <c r="AF31" s="171"/>
      <c r="AG31" s="40">
        <v>405000</v>
      </c>
      <c r="AH31" s="169">
        <v>315600</v>
      </c>
      <c r="AI31" s="170"/>
      <c r="AJ31" s="170"/>
      <c r="AK31" s="171"/>
    </row>
    <row r="32" spans="1:37" ht="24.75" customHeight="1">
      <c r="A32" s="161">
        <v>7</v>
      </c>
      <c r="B32" s="162"/>
      <c r="C32" s="172" t="s">
        <v>462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4"/>
      <c r="AC32" s="169">
        <v>346000</v>
      </c>
      <c r="AD32" s="170"/>
      <c r="AE32" s="170"/>
      <c r="AF32" s="171"/>
      <c r="AG32" s="40">
        <v>346000</v>
      </c>
      <c r="AH32" s="169">
        <v>295277</v>
      </c>
      <c r="AI32" s="170"/>
      <c r="AJ32" s="170"/>
      <c r="AK32" s="171"/>
    </row>
    <row r="33" spans="1:37" ht="24.75" customHeight="1">
      <c r="A33" s="161">
        <v>8</v>
      </c>
      <c r="B33" s="162"/>
      <c r="C33" s="175" t="s">
        <v>463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169">
        <f>SUM(AC26:AF32)</f>
        <v>218953441</v>
      </c>
      <c r="AD33" s="170"/>
      <c r="AE33" s="170"/>
      <c r="AF33" s="171"/>
      <c r="AG33" s="43">
        <f>SUM(AG26:AG32)</f>
        <v>295377438</v>
      </c>
      <c r="AH33" s="169">
        <f>SUM(AH26:AK32)</f>
        <v>298853410</v>
      </c>
      <c r="AI33" s="170"/>
      <c r="AJ33" s="170"/>
      <c r="AK33" s="171"/>
    </row>
    <row r="34" spans="1:37" ht="24.75" customHeight="1">
      <c r="A34" s="161">
        <v>9</v>
      </c>
      <c r="B34" s="162"/>
      <c r="C34" s="175" t="s">
        <v>464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7"/>
      <c r="AC34" s="166"/>
      <c r="AD34" s="167"/>
      <c r="AE34" s="167"/>
      <c r="AF34" s="167"/>
      <c r="AG34" s="44"/>
      <c r="AH34" s="169"/>
      <c r="AI34" s="170"/>
      <c r="AJ34" s="170"/>
      <c r="AK34" s="171"/>
    </row>
    <row r="35" spans="1:37" ht="24.75" customHeight="1">
      <c r="A35" s="161">
        <v>10</v>
      </c>
      <c r="B35" s="162"/>
      <c r="C35" s="163" t="s">
        <v>465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5"/>
      <c r="AC35" s="166"/>
      <c r="AD35" s="167"/>
      <c r="AE35" s="167"/>
      <c r="AF35" s="167"/>
      <c r="AG35" s="44"/>
      <c r="AH35" s="169"/>
      <c r="AI35" s="170"/>
      <c r="AJ35" s="170"/>
      <c r="AK35" s="171"/>
    </row>
    <row r="36" spans="1:37" ht="24.75" customHeight="1">
      <c r="A36" s="161">
        <v>11</v>
      </c>
      <c r="B36" s="162"/>
      <c r="C36" s="172" t="s">
        <v>466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4"/>
      <c r="AC36" s="166">
        <v>63650787</v>
      </c>
      <c r="AD36" s="167"/>
      <c r="AE36" s="167"/>
      <c r="AF36" s="167"/>
      <c r="AG36" s="44">
        <v>63658906</v>
      </c>
      <c r="AH36" s="169">
        <v>63659393</v>
      </c>
      <c r="AI36" s="170"/>
      <c r="AJ36" s="170"/>
      <c r="AK36" s="171"/>
    </row>
    <row r="37" spans="1:37" ht="24.75" customHeight="1">
      <c r="A37" s="161">
        <v>12</v>
      </c>
      <c r="B37" s="162"/>
      <c r="C37" s="175" t="s">
        <v>497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7"/>
      <c r="AC37" s="166"/>
      <c r="AD37" s="167"/>
      <c r="AE37" s="167"/>
      <c r="AF37" s="167"/>
      <c r="AG37" s="44">
        <v>11353171</v>
      </c>
      <c r="AH37" s="169">
        <v>11353171</v>
      </c>
      <c r="AI37" s="170"/>
      <c r="AJ37" s="170"/>
      <c r="AK37" s="171"/>
    </row>
    <row r="38" spans="1:37" ht="24.75" customHeight="1">
      <c r="A38" s="161">
        <v>13</v>
      </c>
      <c r="B38" s="162"/>
      <c r="C38" s="163" t="s">
        <v>467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5"/>
      <c r="AC38" s="166"/>
      <c r="AD38" s="167"/>
      <c r="AE38" s="167"/>
      <c r="AF38" s="167"/>
      <c r="AG38" s="44"/>
      <c r="AH38" s="169"/>
      <c r="AI38" s="170"/>
      <c r="AJ38" s="170"/>
      <c r="AK38" s="171"/>
    </row>
    <row r="39" spans="1:37" ht="24.75" customHeight="1">
      <c r="A39" s="161">
        <v>14</v>
      </c>
      <c r="B39" s="162"/>
      <c r="C39" s="163" t="s">
        <v>468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5"/>
      <c r="AC39" s="166">
        <f>SUM(AC34:AF38)</f>
        <v>63650787</v>
      </c>
      <c r="AD39" s="167"/>
      <c r="AE39" s="167"/>
      <c r="AF39" s="168"/>
      <c r="AG39" s="44">
        <f>SUM(AG34:AG38)</f>
        <v>75012077</v>
      </c>
      <c r="AH39" s="169">
        <f>SUM(AH34:AK38)</f>
        <v>75012564</v>
      </c>
      <c r="AI39" s="170"/>
      <c r="AJ39" s="170"/>
      <c r="AK39" s="171"/>
    </row>
    <row r="40" spans="1:37" ht="24.75" customHeight="1">
      <c r="A40" s="161">
        <v>15</v>
      </c>
      <c r="B40" s="162"/>
      <c r="C40" s="163" t="s">
        <v>469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5"/>
      <c r="AC40" s="166">
        <f>SUM(AC33+AC39)</f>
        <v>282604228</v>
      </c>
      <c r="AD40" s="167"/>
      <c r="AE40" s="167"/>
      <c r="AF40" s="168"/>
      <c r="AG40" s="44">
        <f>SUM(AG39,AG33)</f>
        <v>370389515</v>
      </c>
      <c r="AH40" s="166">
        <f>SUM(AH39,AH33)</f>
        <v>373865974</v>
      </c>
      <c r="AI40" s="167"/>
      <c r="AJ40" s="167"/>
      <c r="AK40" s="168"/>
    </row>
  </sheetData>
  <sheetProtection/>
  <mergeCells count="141">
    <mergeCell ref="AG1:AK1"/>
    <mergeCell ref="A2:AK2"/>
    <mergeCell ref="A3:AK3"/>
    <mergeCell ref="A4:AK4"/>
    <mergeCell ref="A5:AK5"/>
    <mergeCell ref="A6:B6"/>
    <mergeCell ref="C6:AB6"/>
    <mergeCell ref="AC6:AF6"/>
    <mergeCell ref="AH6:AK6"/>
    <mergeCell ref="A7:B7"/>
    <mergeCell ref="C7:AB7"/>
    <mergeCell ref="AC7:AF7"/>
    <mergeCell ref="AH7:AK7"/>
    <mergeCell ref="A8:B8"/>
    <mergeCell ref="C8:AB8"/>
    <mergeCell ref="AC8:AF8"/>
    <mergeCell ref="AH8:AK8"/>
    <mergeCell ref="A9:B9"/>
    <mergeCell ref="C9:AB9"/>
    <mergeCell ref="AC9:AF9"/>
    <mergeCell ref="AH9:AK9"/>
    <mergeCell ref="A10:B10"/>
    <mergeCell ref="C10:AB10"/>
    <mergeCell ref="AC10:AF10"/>
    <mergeCell ref="AH10:AK10"/>
    <mergeCell ref="A11:B11"/>
    <mergeCell ref="C11:AB11"/>
    <mergeCell ref="AC11:AF11"/>
    <mergeCell ref="AH11:AK11"/>
    <mergeCell ref="A12:B12"/>
    <mergeCell ref="C12:AB12"/>
    <mergeCell ref="AC12:AF12"/>
    <mergeCell ref="AH12:AK12"/>
    <mergeCell ref="A13:B13"/>
    <mergeCell ref="C13:AB13"/>
    <mergeCell ref="AC13:AF13"/>
    <mergeCell ref="AH13:AK13"/>
    <mergeCell ref="A14:B14"/>
    <mergeCell ref="C14:AB14"/>
    <mergeCell ref="AC14:AF14"/>
    <mergeCell ref="AH14:AK14"/>
    <mergeCell ref="A15:B15"/>
    <mergeCell ref="C15:AB15"/>
    <mergeCell ref="AC15:AF15"/>
    <mergeCell ref="AH15:AK15"/>
    <mergeCell ref="A16:B16"/>
    <mergeCell ref="C16:AB16"/>
    <mergeCell ref="AC16:AF16"/>
    <mergeCell ref="AH16:AK16"/>
    <mergeCell ref="A17:B17"/>
    <mergeCell ref="C17:AB17"/>
    <mergeCell ref="AC17:AF17"/>
    <mergeCell ref="AH17:AK17"/>
    <mergeCell ref="A18:B18"/>
    <mergeCell ref="C18:AB18"/>
    <mergeCell ref="AC18:AF18"/>
    <mergeCell ref="AH18:AK18"/>
    <mergeCell ref="A19:B19"/>
    <mergeCell ref="C19:AB19"/>
    <mergeCell ref="AC19:AF19"/>
    <mergeCell ref="AH19:AK19"/>
    <mergeCell ref="A20:B20"/>
    <mergeCell ref="C20:AB20"/>
    <mergeCell ref="AC20:AF20"/>
    <mergeCell ref="AH20:AK20"/>
    <mergeCell ref="A21:B21"/>
    <mergeCell ref="C21:AB21"/>
    <mergeCell ref="AC21:AF21"/>
    <mergeCell ref="AH21:AK21"/>
    <mergeCell ref="A22:B22"/>
    <mergeCell ref="C22:AB22"/>
    <mergeCell ref="AC22:AF22"/>
    <mergeCell ref="AH22:AK22"/>
    <mergeCell ref="A23:B23"/>
    <mergeCell ref="C23:AB23"/>
    <mergeCell ref="AC23:AF23"/>
    <mergeCell ref="AH23:AK23"/>
    <mergeCell ref="A25:B25"/>
    <mergeCell ref="C25:AB25"/>
    <mergeCell ref="AC25:AF25"/>
    <mergeCell ref="AH25:AK25"/>
    <mergeCell ref="A26:B26"/>
    <mergeCell ref="C26:AB26"/>
    <mergeCell ref="AC26:AF26"/>
    <mergeCell ref="AH26:AK26"/>
    <mergeCell ref="A27:B27"/>
    <mergeCell ref="C27:AB27"/>
    <mergeCell ref="AC27:AF27"/>
    <mergeCell ref="AH27:AK27"/>
    <mergeCell ref="A28:B28"/>
    <mergeCell ref="C28:AB28"/>
    <mergeCell ref="AC28:AF28"/>
    <mergeCell ref="AH28:AK28"/>
    <mergeCell ref="A29:B29"/>
    <mergeCell ref="C29:AB29"/>
    <mergeCell ref="AC29:AF29"/>
    <mergeCell ref="AH29:AK29"/>
    <mergeCell ref="A30:B30"/>
    <mergeCell ref="C30:AB30"/>
    <mergeCell ref="AC30:AF30"/>
    <mergeCell ref="AH30:AK30"/>
    <mergeCell ref="A31:B31"/>
    <mergeCell ref="C31:AB31"/>
    <mergeCell ref="AC31:AF31"/>
    <mergeCell ref="AH31:AK31"/>
    <mergeCell ref="A32:B32"/>
    <mergeCell ref="C32:AB32"/>
    <mergeCell ref="AC32:AF32"/>
    <mergeCell ref="AH32:AK32"/>
    <mergeCell ref="A33:B33"/>
    <mergeCell ref="C33:AB33"/>
    <mergeCell ref="AC33:AF33"/>
    <mergeCell ref="AH33:AK33"/>
    <mergeCell ref="A34:B34"/>
    <mergeCell ref="C34:AB34"/>
    <mergeCell ref="AC34:AF34"/>
    <mergeCell ref="AH34:AK34"/>
    <mergeCell ref="A35:B35"/>
    <mergeCell ref="C35:AB35"/>
    <mergeCell ref="AC35:AF35"/>
    <mergeCell ref="AH35:AK35"/>
    <mergeCell ref="AC39:AF39"/>
    <mergeCell ref="AH39:AK39"/>
    <mergeCell ref="A36:B36"/>
    <mergeCell ref="C36:AB36"/>
    <mergeCell ref="AC36:AF36"/>
    <mergeCell ref="AH36:AK36"/>
    <mergeCell ref="A37:B37"/>
    <mergeCell ref="C37:AB37"/>
    <mergeCell ref="AC37:AF37"/>
    <mergeCell ref="AH37:AK37"/>
    <mergeCell ref="A40:B40"/>
    <mergeCell ref="C40:AB40"/>
    <mergeCell ref="AC40:AF40"/>
    <mergeCell ref="AH40:AK40"/>
    <mergeCell ref="A38:B38"/>
    <mergeCell ref="C38:AB38"/>
    <mergeCell ref="AC38:AF38"/>
    <mergeCell ref="AH38:AK38"/>
    <mergeCell ref="A39:B39"/>
    <mergeCell ref="C39:AB3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2"/>
  <sheetViews>
    <sheetView view="pageBreakPreview" zoomScale="60" zoomScalePageLayoutView="0" workbookViewId="0" topLeftCell="B1">
      <pane ySplit="6" topLeftCell="A37" activePane="bottomLeft" state="frozen"/>
      <selection pane="topLeft" activeCell="A1" sqref="A1"/>
      <selection pane="bottomLeft" activeCell="J157" sqref="J157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10" width="12.75390625" style="0" customWidth="1"/>
  </cols>
  <sheetData>
    <row r="1" ht="12.75">
      <c r="J1" t="s">
        <v>967</v>
      </c>
    </row>
    <row r="2" spans="1:13" ht="18">
      <c r="A2" s="329" t="s">
        <v>1022</v>
      </c>
      <c r="B2" s="329"/>
      <c r="C2" s="329"/>
      <c r="D2" s="329"/>
      <c r="E2" s="329"/>
      <c r="F2" s="329"/>
      <c r="G2" s="329"/>
      <c r="H2" s="329"/>
      <c r="I2" s="329"/>
      <c r="J2" s="329"/>
      <c r="K2" s="22"/>
      <c r="L2" s="22"/>
      <c r="M2" s="22"/>
    </row>
    <row r="3" spans="1:10" ht="20.25" customHeight="1">
      <c r="A3" s="326" t="s">
        <v>379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ht="32.25" customHeight="1">
      <c r="A4" s="1"/>
      <c r="B4" s="1"/>
      <c r="C4" s="326" t="s">
        <v>149</v>
      </c>
      <c r="D4" s="326"/>
      <c r="E4" s="326" t="s">
        <v>311</v>
      </c>
      <c r="F4" s="326"/>
      <c r="G4" s="327" t="s">
        <v>986</v>
      </c>
      <c r="H4" s="328"/>
      <c r="I4" s="326" t="s">
        <v>310</v>
      </c>
      <c r="J4" s="326"/>
    </row>
    <row r="5" spans="1:10" ht="30">
      <c r="A5" s="1" t="s">
        <v>6</v>
      </c>
      <c r="B5" s="1" t="s">
        <v>7</v>
      </c>
      <c r="C5" s="1" t="s">
        <v>169</v>
      </c>
      <c r="D5" s="1" t="s">
        <v>170</v>
      </c>
      <c r="E5" s="1" t="s">
        <v>169</v>
      </c>
      <c r="F5" s="1" t="s">
        <v>170</v>
      </c>
      <c r="G5" s="1" t="s">
        <v>169</v>
      </c>
      <c r="H5" s="1" t="s">
        <v>170</v>
      </c>
      <c r="I5" s="1" t="s">
        <v>169</v>
      </c>
      <c r="J5" s="1" t="s">
        <v>170</v>
      </c>
    </row>
    <row r="6" spans="1:10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</row>
    <row r="7" spans="1:10" ht="12.75">
      <c r="A7" s="5" t="s">
        <v>168</v>
      </c>
      <c r="B7" s="6" t="s">
        <v>171</v>
      </c>
      <c r="C7" s="10"/>
      <c r="D7" s="10"/>
      <c r="E7" s="10"/>
      <c r="F7" s="10"/>
      <c r="G7" s="10"/>
      <c r="H7" s="10"/>
      <c r="I7" s="10"/>
      <c r="J7" s="10"/>
    </row>
    <row r="8" spans="1:10" ht="12.75">
      <c r="A8" s="2" t="s">
        <v>0</v>
      </c>
      <c r="B8" s="3" t="s">
        <v>172</v>
      </c>
      <c r="C8" s="4">
        <f>SUM(E8+G8+I8)</f>
        <v>0</v>
      </c>
      <c r="D8" s="4">
        <f>SUM(F8+H8+J8)</f>
        <v>0</v>
      </c>
      <c r="E8" s="8"/>
      <c r="F8" s="8"/>
      <c r="G8" s="8"/>
      <c r="H8" s="8"/>
      <c r="I8" s="8"/>
      <c r="J8" s="8"/>
    </row>
    <row r="9" spans="1:10" ht="12.75">
      <c r="A9" s="2" t="s">
        <v>1</v>
      </c>
      <c r="B9" s="3" t="s">
        <v>173</v>
      </c>
      <c r="C9" s="4">
        <f aca="true" t="shared" si="0" ref="C9:C72">SUM(E9+G9+I9)</f>
        <v>1015134</v>
      </c>
      <c r="D9" s="4">
        <f aca="true" t="shared" si="1" ref="D9:D72">SUM(F9+H9+J9)</f>
        <v>493215</v>
      </c>
      <c r="E9" s="8">
        <v>1015134</v>
      </c>
      <c r="F9" s="8">
        <v>493215</v>
      </c>
      <c r="G9" s="8"/>
      <c r="H9" s="8"/>
      <c r="I9" s="8"/>
      <c r="J9" s="8"/>
    </row>
    <row r="10" spans="1:10" ht="12.75">
      <c r="A10" s="2" t="s">
        <v>2</v>
      </c>
      <c r="B10" s="3" t="s">
        <v>174</v>
      </c>
      <c r="C10" s="4">
        <f t="shared" si="0"/>
        <v>0</v>
      </c>
      <c r="D10" s="4">
        <f t="shared" si="1"/>
        <v>0</v>
      </c>
      <c r="E10" s="8"/>
      <c r="F10" s="8"/>
      <c r="G10" s="8"/>
      <c r="H10" s="8"/>
      <c r="I10" s="8"/>
      <c r="J10" s="8"/>
    </row>
    <row r="11" spans="1:10" ht="12.75">
      <c r="A11" s="5" t="s">
        <v>3</v>
      </c>
      <c r="B11" s="6" t="s">
        <v>175</v>
      </c>
      <c r="C11" s="4">
        <f t="shared" si="0"/>
        <v>1015134</v>
      </c>
      <c r="D11" s="4">
        <f t="shared" si="1"/>
        <v>493215</v>
      </c>
      <c r="E11" s="8">
        <v>1015134</v>
      </c>
      <c r="F11" s="8">
        <v>493215</v>
      </c>
      <c r="G11" s="8"/>
      <c r="H11" s="8"/>
      <c r="I11" s="7">
        <f>SUM(I7:I10)</f>
        <v>0</v>
      </c>
      <c r="J11" s="7">
        <f>SUM(J7:J10)</f>
        <v>0</v>
      </c>
    </row>
    <row r="12" spans="1:10" ht="12.75">
      <c r="A12" s="2" t="s">
        <v>9</v>
      </c>
      <c r="B12" s="3" t="s">
        <v>176</v>
      </c>
      <c r="C12" s="4">
        <f t="shared" si="0"/>
        <v>825644537</v>
      </c>
      <c r="D12" s="4">
        <f t="shared" si="1"/>
        <v>1007056668</v>
      </c>
      <c r="E12" s="8">
        <v>825644537</v>
      </c>
      <c r="F12" s="8">
        <v>1007056668</v>
      </c>
      <c r="G12" s="8"/>
      <c r="H12" s="8"/>
      <c r="I12" s="8"/>
      <c r="J12" s="8"/>
    </row>
    <row r="13" spans="1:10" ht="12.75">
      <c r="A13" s="2" t="s">
        <v>10</v>
      </c>
      <c r="B13" s="3" t="s">
        <v>177</v>
      </c>
      <c r="C13" s="4">
        <f t="shared" si="0"/>
        <v>25282677</v>
      </c>
      <c r="D13" s="4">
        <f t="shared" si="1"/>
        <v>26131983</v>
      </c>
      <c r="E13" s="8">
        <v>24539488</v>
      </c>
      <c r="F13" s="8">
        <v>25498480</v>
      </c>
      <c r="G13" s="8">
        <v>743189</v>
      </c>
      <c r="H13" s="8">
        <v>633503</v>
      </c>
      <c r="I13" s="8"/>
      <c r="J13" s="8"/>
    </row>
    <row r="14" spans="1:10" ht="12.75">
      <c r="A14" s="2" t="s">
        <v>11</v>
      </c>
      <c r="B14" s="3" t="s">
        <v>178</v>
      </c>
      <c r="C14" s="4">
        <f t="shared" si="0"/>
        <v>0</v>
      </c>
      <c r="D14" s="4">
        <f t="shared" si="1"/>
        <v>0</v>
      </c>
      <c r="E14" s="8"/>
      <c r="F14" s="8"/>
      <c r="G14" s="8"/>
      <c r="H14" s="8"/>
      <c r="I14" s="8"/>
      <c r="J14" s="8"/>
    </row>
    <row r="15" spans="1:10" ht="12.75">
      <c r="A15" s="2" t="s">
        <v>4</v>
      </c>
      <c r="B15" s="3" t="s">
        <v>179</v>
      </c>
      <c r="C15" s="4">
        <f t="shared" si="0"/>
        <v>41944279</v>
      </c>
      <c r="D15" s="4">
        <f t="shared" si="1"/>
        <v>3680000</v>
      </c>
      <c r="E15" s="8">
        <v>41944279</v>
      </c>
      <c r="F15" s="8">
        <v>3680000</v>
      </c>
      <c r="G15" s="8"/>
      <c r="H15" s="8"/>
      <c r="I15" s="8"/>
      <c r="J15" s="8"/>
    </row>
    <row r="16" spans="1:10" ht="12.75">
      <c r="A16" s="2" t="s">
        <v>12</v>
      </c>
      <c r="B16" s="3" t="s">
        <v>180</v>
      </c>
      <c r="C16" s="4">
        <f t="shared" si="0"/>
        <v>0</v>
      </c>
      <c r="D16" s="4">
        <f t="shared" si="1"/>
        <v>0</v>
      </c>
      <c r="E16" s="8"/>
      <c r="F16" s="8"/>
      <c r="G16" s="8"/>
      <c r="H16" s="8"/>
      <c r="I16" s="8"/>
      <c r="J16" s="8"/>
    </row>
    <row r="17" spans="1:10" ht="12.75">
      <c r="A17" s="5" t="s">
        <v>5</v>
      </c>
      <c r="B17" s="6" t="s">
        <v>181</v>
      </c>
      <c r="C17" s="4">
        <f t="shared" si="0"/>
        <v>892871493</v>
      </c>
      <c r="D17" s="4">
        <f t="shared" si="1"/>
        <v>1036868651</v>
      </c>
      <c r="E17" s="8">
        <f>SUM(E12:E15)</f>
        <v>892128304</v>
      </c>
      <c r="F17" s="8">
        <f>SUM(F12:F15)</f>
        <v>1036235148</v>
      </c>
      <c r="G17" s="8">
        <v>743189</v>
      </c>
      <c r="H17" s="8">
        <v>633503</v>
      </c>
      <c r="I17" s="9"/>
      <c r="J17" s="9"/>
    </row>
    <row r="18" spans="1:10" ht="12.75">
      <c r="A18" s="2" t="s">
        <v>13</v>
      </c>
      <c r="B18" s="3" t="s">
        <v>182</v>
      </c>
      <c r="C18" s="4">
        <f t="shared" si="0"/>
        <v>8540000</v>
      </c>
      <c r="D18" s="4">
        <f t="shared" si="1"/>
        <v>8540000</v>
      </c>
      <c r="E18" s="8">
        <v>8540000</v>
      </c>
      <c r="F18" s="8">
        <v>8540000</v>
      </c>
      <c r="G18" s="8"/>
      <c r="H18" s="8"/>
      <c r="I18" s="8"/>
      <c r="J18" s="8"/>
    </row>
    <row r="19" spans="1:10" ht="12.75">
      <c r="A19" s="2" t="s">
        <v>14</v>
      </c>
      <c r="B19" s="3" t="s">
        <v>183</v>
      </c>
      <c r="C19" s="4">
        <f t="shared" si="0"/>
        <v>0</v>
      </c>
      <c r="D19" s="4">
        <f t="shared" si="1"/>
        <v>0</v>
      </c>
      <c r="E19" s="8"/>
      <c r="F19" s="8"/>
      <c r="G19" s="8"/>
      <c r="H19" s="8"/>
      <c r="I19" s="8"/>
      <c r="J19" s="8"/>
    </row>
    <row r="20" spans="1:10" ht="12.75">
      <c r="A20" s="2" t="s">
        <v>15</v>
      </c>
      <c r="B20" s="3" t="s">
        <v>998</v>
      </c>
      <c r="C20" s="4">
        <f t="shared" si="0"/>
        <v>0</v>
      </c>
      <c r="D20" s="4">
        <f t="shared" si="1"/>
        <v>0</v>
      </c>
      <c r="E20" s="8"/>
      <c r="F20" s="8"/>
      <c r="G20" s="8"/>
      <c r="H20" s="8"/>
      <c r="I20" s="8"/>
      <c r="J20" s="8"/>
    </row>
    <row r="21" spans="1:10" ht="12.75">
      <c r="A21" s="2" t="s">
        <v>16</v>
      </c>
      <c r="B21" s="3" t="s">
        <v>184</v>
      </c>
      <c r="C21" s="4">
        <f t="shared" si="0"/>
        <v>0</v>
      </c>
      <c r="D21" s="4">
        <f t="shared" si="1"/>
        <v>0</v>
      </c>
      <c r="E21" s="8"/>
      <c r="F21" s="8"/>
      <c r="G21" s="8"/>
      <c r="H21" s="8"/>
      <c r="I21" s="8"/>
      <c r="J21" s="8"/>
    </row>
    <row r="22" spans="1:10" ht="12.75">
      <c r="A22" s="2" t="s">
        <v>17</v>
      </c>
      <c r="B22" s="3" t="s">
        <v>185</v>
      </c>
      <c r="C22" s="4">
        <f t="shared" si="0"/>
        <v>0</v>
      </c>
      <c r="D22" s="4">
        <f t="shared" si="1"/>
        <v>0</v>
      </c>
      <c r="E22" s="8"/>
      <c r="F22" s="8"/>
      <c r="G22" s="8"/>
      <c r="H22" s="8"/>
      <c r="I22" s="8"/>
      <c r="J22" s="8"/>
    </row>
    <row r="23" spans="1:10" ht="12.75">
      <c r="A23" s="2" t="s">
        <v>18</v>
      </c>
      <c r="B23" s="3" t="s">
        <v>186</v>
      </c>
      <c r="C23" s="4">
        <f t="shared" si="0"/>
        <v>0</v>
      </c>
      <c r="D23" s="4">
        <f t="shared" si="1"/>
        <v>0</v>
      </c>
      <c r="E23" s="8"/>
      <c r="F23" s="8"/>
      <c r="G23" s="8"/>
      <c r="H23" s="8"/>
      <c r="I23" s="8"/>
      <c r="J23" s="8"/>
    </row>
    <row r="24" spans="1:10" ht="12.75">
      <c r="A24" s="2" t="s">
        <v>19</v>
      </c>
      <c r="B24" s="3" t="s">
        <v>187</v>
      </c>
      <c r="C24" s="4">
        <f t="shared" si="0"/>
        <v>0</v>
      </c>
      <c r="D24" s="4">
        <f t="shared" si="1"/>
        <v>0</v>
      </c>
      <c r="E24" s="8"/>
      <c r="F24" s="8"/>
      <c r="G24" s="8"/>
      <c r="H24" s="8"/>
      <c r="I24" s="8"/>
      <c r="J24" s="8"/>
    </row>
    <row r="25" spans="1:10" ht="12.75">
      <c r="A25" s="5" t="s">
        <v>20</v>
      </c>
      <c r="B25" s="6" t="s">
        <v>188</v>
      </c>
      <c r="C25" s="4">
        <f t="shared" si="0"/>
        <v>8540000</v>
      </c>
      <c r="D25" s="4">
        <f t="shared" si="1"/>
        <v>8540000</v>
      </c>
      <c r="E25" s="8">
        <v>8540000</v>
      </c>
      <c r="F25" s="8">
        <v>8540000</v>
      </c>
      <c r="G25" s="8"/>
      <c r="H25" s="8"/>
      <c r="I25" s="9"/>
      <c r="J25" s="9"/>
    </row>
    <row r="26" spans="1:10" ht="25.5">
      <c r="A26" s="5" t="s">
        <v>24</v>
      </c>
      <c r="B26" s="6" t="s">
        <v>189</v>
      </c>
      <c r="C26" s="4">
        <f t="shared" si="0"/>
        <v>902426627</v>
      </c>
      <c r="D26" s="4">
        <f t="shared" si="1"/>
        <v>1045901866</v>
      </c>
      <c r="E26" s="8">
        <v>901683438</v>
      </c>
      <c r="F26" s="8">
        <v>1045268363</v>
      </c>
      <c r="G26" s="8">
        <v>743189</v>
      </c>
      <c r="H26" s="8">
        <v>633503</v>
      </c>
      <c r="I26" s="9">
        <f>SUM(I11+I17+I25)</f>
        <v>0</v>
      </c>
      <c r="J26" s="9">
        <f>SUM(J11+J17+J25)</f>
        <v>0</v>
      </c>
    </row>
    <row r="27" spans="1:10" ht="12.75">
      <c r="A27" s="2" t="s">
        <v>25</v>
      </c>
      <c r="B27" s="3" t="s">
        <v>190</v>
      </c>
      <c r="C27" s="4">
        <f t="shared" si="0"/>
        <v>167636</v>
      </c>
      <c r="D27" s="4">
        <f t="shared" si="1"/>
        <v>416723</v>
      </c>
      <c r="E27" s="8"/>
      <c r="F27" s="8"/>
      <c r="G27" s="8">
        <v>167636</v>
      </c>
      <c r="H27" s="8">
        <v>416723</v>
      </c>
      <c r="I27" s="8"/>
      <c r="J27" s="8"/>
    </row>
    <row r="28" spans="1:10" ht="12.75">
      <c r="A28" s="2" t="s">
        <v>26</v>
      </c>
      <c r="B28" s="3" t="s">
        <v>191</v>
      </c>
      <c r="C28" s="4">
        <f t="shared" si="0"/>
        <v>0</v>
      </c>
      <c r="D28" s="4">
        <f t="shared" si="1"/>
        <v>0</v>
      </c>
      <c r="E28" s="8"/>
      <c r="F28" s="8"/>
      <c r="G28" s="8"/>
      <c r="H28" s="8"/>
      <c r="I28" s="8"/>
      <c r="J28" s="8"/>
    </row>
    <row r="29" spans="1:10" ht="12.75">
      <c r="A29" s="2" t="s">
        <v>27</v>
      </c>
      <c r="B29" s="3" t="s">
        <v>192</v>
      </c>
      <c r="C29" s="4">
        <f t="shared" si="0"/>
        <v>0</v>
      </c>
      <c r="D29" s="4">
        <f t="shared" si="1"/>
        <v>0</v>
      </c>
      <c r="E29" s="8"/>
      <c r="F29" s="8"/>
      <c r="G29" s="8"/>
      <c r="H29" s="8"/>
      <c r="I29" s="8"/>
      <c r="J29" s="8"/>
    </row>
    <row r="30" spans="1:10" ht="12.75">
      <c r="A30" s="2" t="s">
        <v>28</v>
      </c>
      <c r="B30" s="3" t="s">
        <v>193</v>
      </c>
      <c r="C30" s="4">
        <f t="shared" si="0"/>
        <v>398750</v>
      </c>
      <c r="D30" s="4">
        <f t="shared" si="1"/>
        <v>38814</v>
      </c>
      <c r="E30" s="8"/>
      <c r="F30" s="8"/>
      <c r="G30" s="8">
        <v>398750</v>
      </c>
      <c r="H30" s="8">
        <v>38814</v>
      </c>
      <c r="I30" s="8"/>
      <c r="J30" s="8"/>
    </row>
    <row r="31" spans="1:10" ht="12.75">
      <c r="A31" s="2" t="s">
        <v>29</v>
      </c>
      <c r="B31" s="3" t="s">
        <v>194</v>
      </c>
      <c r="C31" s="4">
        <f t="shared" si="0"/>
        <v>0</v>
      </c>
      <c r="D31" s="4">
        <f t="shared" si="1"/>
        <v>0</v>
      </c>
      <c r="E31" s="8"/>
      <c r="F31" s="8"/>
      <c r="G31" s="8"/>
      <c r="H31" s="8"/>
      <c r="I31" s="8"/>
      <c r="J31" s="8"/>
    </row>
    <row r="32" spans="1:10" ht="12.75">
      <c r="A32" s="5" t="s">
        <v>30</v>
      </c>
      <c r="B32" s="6" t="s">
        <v>195</v>
      </c>
      <c r="C32" s="4">
        <f t="shared" si="0"/>
        <v>566386</v>
      </c>
      <c r="D32" s="4">
        <f t="shared" si="1"/>
        <v>455537</v>
      </c>
      <c r="E32" s="8"/>
      <c r="F32" s="8"/>
      <c r="G32" s="8">
        <v>566386</v>
      </c>
      <c r="H32" s="8">
        <v>455537</v>
      </c>
      <c r="I32" s="9"/>
      <c r="J32" s="9"/>
    </row>
    <row r="33" spans="1:10" ht="12.75">
      <c r="A33" s="2" t="s">
        <v>31</v>
      </c>
      <c r="B33" s="3" t="s">
        <v>196</v>
      </c>
      <c r="C33" s="4">
        <f t="shared" si="0"/>
        <v>0</v>
      </c>
      <c r="D33" s="4">
        <f t="shared" si="1"/>
        <v>0</v>
      </c>
      <c r="E33" s="8"/>
      <c r="F33" s="8"/>
      <c r="G33" s="8"/>
      <c r="H33" s="8"/>
      <c r="I33" s="8"/>
      <c r="J33" s="8"/>
    </row>
    <row r="34" spans="1:10" ht="12.75">
      <c r="A34" s="2" t="s">
        <v>32</v>
      </c>
      <c r="B34" s="3" t="s">
        <v>197</v>
      </c>
      <c r="C34" s="4">
        <f t="shared" si="0"/>
        <v>0</v>
      </c>
      <c r="D34" s="4">
        <f t="shared" si="1"/>
        <v>0</v>
      </c>
      <c r="E34" s="8"/>
      <c r="F34" s="8"/>
      <c r="G34" s="8"/>
      <c r="H34" s="8"/>
      <c r="I34" s="8"/>
      <c r="J34" s="8"/>
    </row>
    <row r="35" spans="1:10" ht="12.75">
      <c r="A35" s="2" t="s">
        <v>33</v>
      </c>
      <c r="B35" s="3" t="s">
        <v>198</v>
      </c>
      <c r="C35" s="4">
        <f t="shared" si="0"/>
        <v>0</v>
      </c>
      <c r="D35" s="4">
        <f t="shared" si="1"/>
        <v>0</v>
      </c>
      <c r="E35" s="8"/>
      <c r="F35" s="8"/>
      <c r="G35" s="8"/>
      <c r="H35" s="8"/>
      <c r="I35" s="8"/>
      <c r="J35" s="8"/>
    </row>
    <row r="36" spans="1:10" ht="12.75">
      <c r="A36" s="2" t="s">
        <v>34</v>
      </c>
      <c r="B36" s="3" t="s">
        <v>199</v>
      </c>
      <c r="C36" s="4">
        <f t="shared" si="0"/>
        <v>0</v>
      </c>
      <c r="D36" s="4">
        <f t="shared" si="1"/>
        <v>0</v>
      </c>
      <c r="E36" s="8"/>
      <c r="F36" s="8"/>
      <c r="G36" s="8"/>
      <c r="H36" s="8"/>
      <c r="I36" s="8"/>
      <c r="J36" s="8"/>
    </row>
    <row r="37" spans="1:10" ht="12.75">
      <c r="A37" s="2" t="s">
        <v>35</v>
      </c>
      <c r="B37" s="3" t="s">
        <v>200</v>
      </c>
      <c r="C37" s="4">
        <f t="shared" si="0"/>
        <v>0</v>
      </c>
      <c r="D37" s="4">
        <f t="shared" si="1"/>
        <v>0</v>
      </c>
      <c r="E37" s="8"/>
      <c r="F37" s="8"/>
      <c r="G37" s="8"/>
      <c r="H37" s="8"/>
      <c r="I37" s="8"/>
      <c r="J37" s="8"/>
    </row>
    <row r="38" spans="1:10" ht="12.75">
      <c r="A38" s="2" t="s">
        <v>36</v>
      </c>
      <c r="B38" s="3" t="s">
        <v>201</v>
      </c>
      <c r="C38" s="4">
        <f t="shared" si="0"/>
        <v>0</v>
      </c>
      <c r="D38" s="4">
        <f t="shared" si="1"/>
        <v>0</v>
      </c>
      <c r="E38" s="8"/>
      <c r="F38" s="8"/>
      <c r="G38" s="8"/>
      <c r="H38" s="8"/>
      <c r="I38" s="8"/>
      <c r="J38" s="8"/>
    </row>
    <row r="39" spans="1:10" ht="12.75">
      <c r="A39" s="2" t="s">
        <v>37</v>
      </c>
      <c r="B39" s="3" t="s">
        <v>202</v>
      </c>
      <c r="C39" s="4">
        <f t="shared" si="0"/>
        <v>0</v>
      </c>
      <c r="D39" s="4">
        <f t="shared" si="1"/>
        <v>0</v>
      </c>
      <c r="E39" s="8"/>
      <c r="F39" s="8"/>
      <c r="G39" s="8"/>
      <c r="H39" s="8"/>
      <c r="I39" s="8"/>
      <c r="J39" s="8"/>
    </row>
    <row r="40" spans="1:10" ht="12.75">
      <c r="A40" s="5" t="s">
        <v>38</v>
      </c>
      <c r="B40" s="6" t="s">
        <v>203</v>
      </c>
      <c r="C40" s="4">
        <f t="shared" si="0"/>
        <v>0</v>
      </c>
      <c r="D40" s="4">
        <f t="shared" si="1"/>
        <v>0</v>
      </c>
      <c r="E40" s="8"/>
      <c r="F40" s="8"/>
      <c r="G40" s="8"/>
      <c r="H40" s="8"/>
      <c r="I40" s="9"/>
      <c r="J40" s="9"/>
    </row>
    <row r="41" spans="1:10" ht="12.75">
      <c r="A41" s="5" t="s">
        <v>39</v>
      </c>
      <c r="B41" s="6" t="s">
        <v>204</v>
      </c>
      <c r="C41" s="4">
        <f t="shared" si="0"/>
        <v>566386</v>
      </c>
      <c r="D41" s="4">
        <f t="shared" si="1"/>
        <v>455537</v>
      </c>
      <c r="E41" s="8"/>
      <c r="F41" s="8"/>
      <c r="G41" s="8">
        <f>SUM(G32+G40)</f>
        <v>566386</v>
      </c>
      <c r="H41" s="8">
        <f>SUM(H32+H40)</f>
        <v>455537</v>
      </c>
      <c r="I41" s="9"/>
      <c r="J41" s="9"/>
    </row>
    <row r="42" spans="1:10" ht="12.75">
      <c r="A42" s="2" t="s">
        <v>40</v>
      </c>
      <c r="B42" s="3" t="s">
        <v>205</v>
      </c>
      <c r="C42" s="4">
        <f t="shared" si="0"/>
        <v>0</v>
      </c>
      <c r="D42" s="4">
        <f t="shared" si="1"/>
        <v>0</v>
      </c>
      <c r="E42" s="8"/>
      <c r="F42" s="8"/>
      <c r="G42" s="8"/>
      <c r="H42" s="8"/>
      <c r="I42" s="8"/>
      <c r="J42" s="8"/>
    </row>
    <row r="43" spans="1:10" ht="12.75">
      <c r="A43" s="2" t="s">
        <v>41</v>
      </c>
      <c r="B43" s="3" t="s">
        <v>206</v>
      </c>
      <c r="C43" s="4">
        <f t="shared" si="0"/>
        <v>30</v>
      </c>
      <c r="D43" s="4">
        <f t="shared" si="1"/>
        <v>0</v>
      </c>
      <c r="E43" s="8"/>
      <c r="F43" s="8"/>
      <c r="G43" s="8"/>
      <c r="H43" s="8"/>
      <c r="I43" s="8">
        <v>30</v>
      </c>
      <c r="J43" s="8"/>
    </row>
    <row r="44" spans="1:10" ht="12.75">
      <c r="A44" s="2" t="s">
        <v>42</v>
      </c>
      <c r="B44" s="3" t="s">
        <v>207</v>
      </c>
      <c r="C44" s="4">
        <f t="shared" si="0"/>
        <v>68851827</v>
      </c>
      <c r="D44" s="4">
        <f t="shared" si="1"/>
        <v>72839414</v>
      </c>
      <c r="E44" s="8">
        <v>61505040</v>
      </c>
      <c r="F44" s="8">
        <v>65750812</v>
      </c>
      <c r="G44" s="8">
        <v>7250724</v>
      </c>
      <c r="H44" s="8">
        <v>4843209</v>
      </c>
      <c r="I44" s="8">
        <v>96063</v>
      </c>
      <c r="J44" s="8">
        <v>2245393</v>
      </c>
    </row>
    <row r="45" spans="1:10" ht="12.75">
      <c r="A45" s="2" t="s">
        <v>43</v>
      </c>
      <c r="B45" s="3" t="s">
        <v>208</v>
      </c>
      <c r="C45" s="4">
        <f t="shared" si="0"/>
        <v>0</v>
      </c>
      <c r="D45" s="4">
        <f t="shared" si="1"/>
        <v>0</v>
      </c>
      <c r="E45" s="8"/>
      <c r="F45" s="8"/>
      <c r="G45" s="8"/>
      <c r="H45" s="8"/>
      <c r="I45" s="8"/>
      <c r="J45" s="8"/>
    </row>
    <row r="46" spans="1:10" ht="12.75">
      <c r="A46" s="2" t="s">
        <v>44</v>
      </c>
      <c r="B46" s="3" t="s">
        <v>209</v>
      </c>
      <c r="C46" s="4">
        <f t="shared" si="0"/>
        <v>0</v>
      </c>
      <c r="D46" s="4">
        <f t="shared" si="1"/>
        <v>0</v>
      </c>
      <c r="E46" s="8"/>
      <c r="F46" s="8"/>
      <c r="G46" s="8"/>
      <c r="H46" s="8"/>
      <c r="I46" s="8"/>
      <c r="J46" s="8"/>
    </row>
    <row r="47" spans="1:10" ht="12.75">
      <c r="A47" s="5" t="s">
        <v>45</v>
      </c>
      <c r="B47" s="6" t="s">
        <v>210</v>
      </c>
      <c r="C47" s="4">
        <f t="shared" si="0"/>
        <v>7346787</v>
      </c>
      <c r="D47" s="4">
        <f t="shared" si="1"/>
        <v>7088602</v>
      </c>
      <c r="E47" s="8"/>
      <c r="F47" s="8"/>
      <c r="G47" s="8">
        <f>SUM(G44:G46)</f>
        <v>7250724</v>
      </c>
      <c r="H47" s="8">
        <f>SUM(H44:H46)</f>
        <v>4843209</v>
      </c>
      <c r="I47" s="8">
        <f>SUM(I44:I46)</f>
        <v>96063</v>
      </c>
      <c r="J47" s="8">
        <f>SUM(J43:J45)</f>
        <v>2245393</v>
      </c>
    </row>
    <row r="48" spans="1:10" ht="25.5">
      <c r="A48" s="2" t="s">
        <v>46</v>
      </c>
      <c r="B48" s="3" t="s">
        <v>211</v>
      </c>
      <c r="C48" s="4">
        <f t="shared" si="0"/>
        <v>0</v>
      </c>
      <c r="D48" s="4">
        <f t="shared" si="1"/>
        <v>50000</v>
      </c>
      <c r="E48" s="8"/>
      <c r="F48" s="8">
        <v>50000</v>
      </c>
      <c r="G48" s="8"/>
      <c r="H48" s="8"/>
      <c r="I48" s="8"/>
      <c r="J48" s="8"/>
    </row>
    <row r="49" spans="1:10" ht="25.5">
      <c r="A49" s="2" t="s">
        <v>47</v>
      </c>
      <c r="B49" s="3" t="s">
        <v>212</v>
      </c>
      <c r="C49" s="4">
        <f t="shared" si="0"/>
        <v>0</v>
      </c>
      <c r="D49" s="4">
        <f t="shared" si="1"/>
        <v>50000</v>
      </c>
      <c r="E49" s="8"/>
      <c r="F49" s="8">
        <v>50000</v>
      </c>
      <c r="G49" s="8"/>
      <c r="H49" s="8"/>
      <c r="I49" s="8"/>
      <c r="J49" s="8"/>
    </row>
    <row r="50" spans="1:10" ht="25.5">
      <c r="A50" s="2" t="s">
        <v>48</v>
      </c>
      <c r="B50" s="3" t="s">
        <v>213</v>
      </c>
      <c r="C50" s="4">
        <f t="shared" si="0"/>
        <v>0</v>
      </c>
      <c r="D50" s="4">
        <f t="shared" si="1"/>
        <v>0</v>
      </c>
      <c r="E50" s="8"/>
      <c r="F50" s="8"/>
      <c r="G50" s="8"/>
      <c r="H50" s="8"/>
      <c r="I50" s="8"/>
      <c r="J50" s="8"/>
    </row>
    <row r="51" spans="1:10" ht="25.5">
      <c r="A51" s="2" t="s">
        <v>49</v>
      </c>
      <c r="B51" s="3" t="s">
        <v>214</v>
      </c>
      <c r="C51" s="4">
        <f t="shared" si="0"/>
        <v>0</v>
      </c>
      <c r="D51" s="4">
        <f t="shared" si="1"/>
        <v>0</v>
      </c>
      <c r="E51" s="8"/>
      <c r="F51" s="8"/>
      <c r="G51" s="8"/>
      <c r="H51" s="8"/>
      <c r="I51" s="8"/>
      <c r="J51" s="8"/>
    </row>
    <row r="52" spans="1:10" ht="12.75">
      <c r="A52" s="2" t="s">
        <v>50</v>
      </c>
      <c r="B52" s="3" t="s">
        <v>215</v>
      </c>
      <c r="C52" s="4">
        <f t="shared" si="0"/>
        <v>4152793</v>
      </c>
      <c r="D52" s="4">
        <f t="shared" si="1"/>
        <v>3626516</v>
      </c>
      <c r="E52" s="8">
        <v>4152793</v>
      </c>
      <c r="F52" s="8">
        <v>3626516</v>
      </c>
      <c r="G52" s="8"/>
      <c r="H52" s="8"/>
      <c r="I52" s="8"/>
      <c r="J52" s="8"/>
    </row>
    <row r="53" spans="1:10" ht="12.75">
      <c r="A53" s="2" t="s">
        <v>51</v>
      </c>
      <c r="B53" s="3" t="s">
        <v>216</v>
      </c>
      <c r="C53" s="4">
        <f t="shared" si="0"/>
        <v>4147543</v>
      </c>
      <c r="D53" s="4">
        <f t="shared" si="1"/>
        <v>5482127</v>
      </c>
      <c r="E53" s="8">
        <v>3685333</v>
      </c>
      <c r="F53" s="8">
        <v>4810341</v>
      </c>
      <c r="G53" s="8">
        <v>462210</v>
      </c>
      <c r="H53" s="8">
        <v>671786</v>
      </c>
      <c r="I53" s="8"/>
      <c r="J53" s="8"/>
    </row>
    <row r="54" spans="1:10" ht="12.75">
      <c r="A54" s="2" t="s">
        <v>52</v>
      </c>
      <c r="B54" s="3" t="s">
        <v>217</v>
      </c>
      <c r="C54" s="4">
        <f t="shared" si="0"/>
        <v>0</v>
      </c>
      <c r="D54" s="4">
        <f t="shared" si="1"/>
        <v>0</v>
      </c>
      <c r="E54" s="8"/>
      <c r="F54" s="8"/>
      <c r="G54" s="8"/>
      <c r="H54" s="8"/>
      <c r="I54" s="8"/>
      <c r="J54" s="8"/>
    </row>
    <row r="55" spans="1:10" ht="25.5">
      <c r="A55" s="2" t="s">
        <v>53</v>
      </c>
      <c r="B55" s="3" t="s">
        <v>218</v>
      </c>
      <c r="C55" s="4">
        <f t="shared" si="0"/>
        <v>580560</v>
      </c>
      <c r="D55" s="4">
        <f t="shared" si="1"/>
        <v>472759</v>
      </c>
      <c r="E55" s="8">
        <v>580560</v>
      </c>
      <c r="F55" s="8">
        <v>472759</v>
      </c>
      <c r="G55" s="8"/>
      <c r="H55" s="8"/>
      <c r="I55" s="8"/>
      <c r="J55" s="8"/>
    </row>
    <row r="56" spans="1:10" ht="25.5">
      <c r="A56" s="2" t="s">
        <v>54</v>
      </c>
      <c r="B56" s="3" t="s">
        <v>219</v>
      </c>
      <c r="C56" s="4">
        <f t="shared" si="0"/>
        <v>580560</v>
      </c>
      <c r="D56" s="4">
        <f t="shared" si="1"/>
        <v>472759</v>
      </c>
      <c r="E56" s="8">
        <v>580560</v>
      </c>
      <c r="F56" s="8">
        <v>472759</v>
      </c>
      <c r="G56" s="8"/>
      <c r="H56" s="8"/>
      <c r="I56" s="8"/>
      <c r="J56" s="8"/>
    </row>
    <row r="57" spans="1:10" ht="25.5">
      <c r="A57" s="2" t="s">
        <v>55</v>
      </c>
      <c r="B57" s="3" t="s">
        <v>220</v>
      </c>
      <c r="C57" s="4">
        <f t="shared" si="0"/>
        <v>6997656</v>
      </c>
      <c r="D57" s="4">
        <f t="shared" si="1"/>
        <v>7292379</v>
      </c>
      <c r="E57" s="8">
        <v>6997656</v>
      </c>
      <c r="F57" s="8">
        <v>7292379</v>
      </c>
      <c r="G57" s="8"/>
      <c r="H57" s="8"/>
      <c r="I57" s="8"/>
      <c r="J57" s="8"/>
    </row>
    <row r="58" spans="1:10" ht="25.5">
      <c r="A58" s="2" t="s">
        <v>56</v>
      </c>
      <c r="B58" s="3" t="s">
        <v>221</v>
      </c>
      <c r="C58" s="4">
        <f t="shared" si="0"/>
        <v>730495</v>
      </c>
      <c r="D58" s="4">
        <f t="shared" si="1"/>
        <v>1025218</v>
      </c>
      <c r="E58" s="8">
        <v>730495</v>
      </c>
      <c r="F58" s="8">
        <v>1025218</v>
      </c>
      <c r="G58" s="8"/>
      <c r="H58" s="8"/>
      <c r="I58" s="8"/>
      <c r="J58" s="8"/>
    </row>
    <row r="59" spans="1:10" ht="12.75">
      <c r="A59" s="2" t="s">
        <v>57</v>
      </c>
      <c r="B59" s="3" t="s">
        <v>222</v>
      </c>
      <c r="C59" s="4">
        <f t="shared" si="0"/>
        <v>0</v>
      </c>
      <c r="D59" s="4">
        <f t="shared" si="1"/>
        <v>0</v>
      </c>
      <c r="E59" s="8"/>
      <c r="F59" s="8"/>
      <c r="G59" s="8"/>
      <c r="H59" s="8"/>
      <c r="I59" s="8"/>
      <c r="J59" s="8"/>
    </row>
    <row r="60" spans="1:10" ht="25.5">
      <c r="A60" s="2" t="s">
        <v>58</v>
      </c>
      <c r="B60" s="3" t="s">
        <v>223</v>
      </c>
      <c r="C60" s="4">
        <f t="shared" si="0"/>
        <v>0</v>
      </c>
      <c r="D60" s="4">
        <f t="shared" si="1"/>
        <v>0</v>
      </c>
      <c r="E60" s="8"/>
      <c r="F60" s="8"/>
      <c r="G60" s="8"/>
      <c r="H60" s="8"/>
      <c r="I60" s="8"/>
      <c r="J60" s="8"/>
    </row>
    <row r="61" spans="1:10" ht="25.5">
      <c r="A61" s="5" t="s">
        <v>59</v>
      </c>
      <c r="B61" s="6" t="s">
        <v>224</v>
      </c>
      <c r="C61" s="4">
        <f t="shared" si="0"/>
        <v>15416342</v>
      </c>
      <c r="D61" s="4">
        <f t="shared" si="1"/>
        <v>16251995</v>
      </c>
      <c r="E61" s="8">
        <v>15416342</v>
      </c>
      <c r="F61" s="8">
        <v>16251995</v>
      </c>
      <c r="G61" s="8"/>
      <c r="H61" s="8"/>
      <c r="I61" s="9"/>
      <c r="J61" s="9"/>
    </row>
    <row r="62" spans="1:10" ht="25.5">
      <c r="A62" s="2" t="s">
        <v>60</v>
      </c>
      <c r="B62" s="3" t="s">
        <v>225</v>
      </c>
      <c r="C62" s="4">
        <f t="shared" si="0"/>
        <v>0</v>
      </c>
      <c r="D62" s="4">
        <f t="shared" si="1"/>
        <v>0</v>
      </c>
      <c r="E62" s="8"/>
      <c r="F62" s="8"/>
      <c r="G62" s="8"/>
      <c r="H62" s="8"/>
      <c r="I62" s="8"/>
      <c r="J62" s="8"/>
    </row>
    <row r="63" spans="1:10" ht="25.5">
      <c r="A63" s="2" t="s">
        <v>61</v>
      </c>
      <c r="B63" s="3" t="s">
        <v>226</v>
      </c>
      <c r="C63" s="4">
        <f t="shared" si="0"/>
        <v>0</v>
      </c>
      <c r="D63" s="4">
        <f t="shared" si="1"/>
        <v>0</v>
      </c>
      <c r="E63" s="8"/>
      <c r="F63" s="8"/>
      <c r="G63" s="8"/>
      <c r="H63" s="8"/>
      <c r="I63" s="8"/>
      <c r="J63" s="8"/>
    </row>
    <row r="64" spans="1:10" ht="25.5">
      <c r="A64" s="2" t="s">
        <v>62</v>
      </c>
      <c r="B64" s="3" t="s">
        <v>227</v>
      </c>
      <c r="C64" s="4">
        <f t="shared" si="0"/>
        <v>0</v>
      </c>
      <c r="D64" s="4">
        <f t="shared" si="1"/>
        <v>0</v>
      </c>
      <c r="E64" s="8"/>
      <c r="F64" s="8"/>
      <c r="G64" s="8"/>
      <c r="H64" s="8"/>
      <c r="I64" s="8"/>
      <c r="J64" s="8"/>
    </row>
    <row r="65" spans="1:10" ht="25.5">
      <c r="A65" s="2" t="s">
        <v>63</v>
      </c>
      <c r="B65" s="3" t="s">
        <v>228</v>
      </c>
      <c r="C65" s="4">
        <f t="shared" si="0"/>
        <v>0</v>
      </c>
      <c r="D65" s="4">
        <f t="shared" si="1"/>
        <v>0</v>
      </c>
      <c r="E65" s="8"/>
      <c r="F65" s="8"/>
      <c r="G65" s="8"/>
      <c r="H65" s="8"/>
      <c r="I65" s="8"/>
      <c r="J65" s="8"/>
    </row>
    <row r="66" spans="1:10" ht="12.75">
      <c r="A66" s="2" t="s">
        <v>64</v>
      </c>
      <c r="B66" s="3" t="s">
        <v>229</v>
      </c>
      <c r="C66" s="4">
        <f t="shared" si="0"/>
        <v>0</v>
      </c>
      <c r="D66" s="4">
        <f t="shared" si="1"/>
        <v>0</v>
      </c>
      <c r="E66" s="8"/>
      <c r="F66" s="8"/>
      <c r="G66" s="8"/>
      <c r="H66" s="8"/>
      <c r="I66" s="8"/>
      <c r="J66" s="8"/>
    </row>
    <row r="67" spans="1:10" ht="12.75">
      <c r="A67" s="2" t="s">
        <v>65</v>
      </c>
      <c r="B67" s="3" t="s">
        <v>230</v>
      </c>
      <c r="C67" s="4">
        <f t="shared" si="0"/>
        <v>0</v>
      </c>
      <c r="D67" s="4">
        <f t="shared" si="1"/>
        <v>0</v>
      </c>
      <c r="E67" s="8"/>
      <c r="F67" s="8"/>
      <c r="G67" s="8"/>
      <c r="H67" s="8"/>
      <c r="I67" s="8"/>
      <c r="J67" s="8"/>
    </row>
    <row r="68" spans="1:10" ht="12.75">
      <c r="A68" s="2" t="s">
        <v>66</v>
      </c>
      <c r="B68" s="3" t="s">
        <v>231</v>
      </c>
      <c r="C68" s="4">
        <f t="shared" si="0"/>
        <v>0</v>
      </c>
      <c r="D68" s="4">
        <f t="shared" si="1"/>
        <v>0</v>
      </c>
      <c r="E68" s="8"/>
      <c r="F68" s="8"/>
      <c r="G68" s="8"/>
      <c r="H68" s="8"/>
      <c r="I68" s="8"/>
      <c r="J68" s="8"/>
    </row>
    <row r="69" spans="1:10" ht="25.5">
      <c r="A69" s="2" t="s">
        <v>67</v>
      </c>
      <c r="B69" s="3" t="s">
        <v>232</v>
      </c>
      <c r="C69" s="4">
        <f t="shared" si="0"/>
        <v>0</v>
      </c>
      <c r="D69" s="4">
        <f t="shared" si="1"/>
        <v>0</v>
      </c>
      <c r="E69" s="8"/>
      <c r="F69" s="8"/>
      <c r="G69" s="8"/>
      <c r="H69" s="8"/>
      <c r="I69" s="8"/>
      <c r="J69" s="8"/>
    </row>
    <row r="70" spans="1:10" ht="25.5">
      <c r="A70" s="2" t="s">
        <v>68</v>
      </c>
      <c r="B70" s="3" t="s">
        <v>233</v>
      </c>
      <c r="C70" s="4">
        <f t="shared" si="0"/>
        <v>0</v>
      </c>
      <c r="D70" s="4">
        <f t="shared" si="1"/>
        <v>0</v>
      </c>
      <c r="E70" s="8"/>
      <c r="F70" s="8"/>
      <c r="G70" s="8"/>
      <c r="H70" s="8"/>
      <c r="I70" s="8"/>
      <c r="J70" s="8"/>
    </row>
    <row r="71" spans="1:10" ht="25.5">
      <c r="A71" s="2" t="s">
        <v>69</v>
      </c>
      <c r="B71" s="3" t="s">
        <v>234</v>
      </c>
      <c r="C71" s="4">
        <f t="shared" si="0"/>
        <v>0</v>
      </c>
      <c r="D71" s="4">
        <f t="shared" si="1"/>
        <v>0</v>
      </c>
      <c r="E71" s="8"/>
      <c r="F71" s="8"/>
      <c r="G71" s="8"/>
      <c r="H71" s="8"/>
      <c r="I71" s="8"/>
      <c r="J71" s="8"/>
    </row>
    <row r="72" spans="1:10" ht="25.5">
      <c r="A72" s="2" t="s">
        <v>70</v>
      </c>
      <c r="B72" s="3" t="s">
        <v>235</v>
      </c>
      <c r="C72" s="4">
        <f t="shared" si="0"/>
        <v>0</v>
      </c>
      <c r="D72" s="4">
        <f t="shared" si="1"/>
        <v>0</v>
      </c>
      <c r="E72" s="8"/>
      <c r="F72" s="8"/>
      <c r="G72" s="8"/>
      <c r="H72" s="8"/>
      <c r="I72" s="8"/>
      <c r="J72" s="8"/>
    </row>
    <row r="73" spans="1:10" ht="25.5">
      <c r="A73" s="2" t="s">
        <v>71</v>
      </c>
      <c r="B73" s="3" t="s">
        <v>236</v>
      </c>
      <c r="C73" s="4">
        <f aca="true" t="shared" si="2" ref="C73:C136">SUM(E73+G73+I73)</f>
        <v>0</v>
      </c>
      <c r="D73" s="4">
        <f aca="true" t="shared" si="3" ref="D73:D136">SUM(F73+H73+J73)</f>
        <v>0</v>
      </c>
      <c r="E73" s="8"/>
      <c r="F73" s="8"/>
      <c r="G73" s="8"/>
      <c r="H73" s="8"/>
      <c r="I73" s="8"/>
      <c r="J73" s="8"/>
    </row>
    <row r="74" spans="1:10" ht="25.5">
      <c r="A74" s="2" t="s">
        <v>72</v>
      </c>
      <c r="B74" s="3" t="s">
        <v>237</v>
      </c>
      <c r="C74" s="4">
        <f t="shared" si="2"/>
        <v>0</v>
      </c>
      <c r="D74" s="4">
        <f t="shared" si="3"/>
        <v>0</v>
      </c>
      <c r="E74" s="8"/>
      <c r="F74" s="8"/>
      <c r="G74" s="8"/>
      <c r="H74" s="8"/>
      <c r="I74" s="8"/>
      <c r="J74" s="8"/>
    </row>
    <row r="75" spans="1:10" ht="25.5">
      <c r="A75" s="5" t="s">
        <v>73</v>
      </c>
      <c r="B75" s="6" t="s">
        <v>238</v>
      </c>
      <c r="C75" s="4">
        <f t="shared" si="2"/>
        <v>0</v>
      </c>
      <c r="D75" s="4">
        <f t="shared" si="3"/>
        <v>0</v>
      </c>
      <c r="E75" s="8"/>
      <c r="F75" s="8"/>
      <c r="G75" s="8"/>
      <c r="H75" s="8"/>
      <c r="I75" s="9"/>
      <c r="J75" s="9"/>
    </row>
    <row r="76" spans="1:10" ht="12.75">
      <c r="A76" s="2" t="s">
        <v>74</v>
      </c>
      <c r="B76" s="3" t="s">
        <v>239</v>
      </c>
      <c r="C76" s="4">
        <f t="shared" si="2"/>
        <v>2780401</v>
      </c>
      <c r="D76" s="4">
        <f t="shared" si="3"/>
        <v>404607</v>
      </c>
      <c r="E76" s="8">
        <v>2647361</v>
      </c>
      <c r="F76" s="8">
        <v>389001</v>
      </c>
      <c r="G76" s="8">
        <v>104182</v>
      </c>
      <c r="H76" s="8">
        <v>15606</v>
      </c>
      <c r="I76" s="8">
        <v>28858</v>
      </c>
      <c r="J76" s="8"/>
    </row>
    <row r="77" spans="1:10" ht="12.75">
      <c r="A77" s="2" t="s">
        <v>75</v>
      </c>
      <c r="B77" s="3" t="s">
        <v>240</v>
      </c>
      <c r="C77" s="4">
        <f t="shared" si="2"/>
        <v>0</v>
      </c>
      <c r="D77" s="4">
        <f t="shared" si="3"/>
        <v>0</v>
      </c>
      <c r="E77" s="8"/>
      <c r="F77" s="8"/>
      <c r="G77" s="8"/>
      <c r="H77" s="8"/>
      <c r="I77" s="8"/>
      <c r="J77" s="8"/>
    </row>
    <row r="78" spans="1:10" ht="12.75">
      <c r="A78" s="2" t="s">
        <v>76</v>
      </c>
      <c r="B78" s="3" t="s">
        <v>241</v>
      </c>
      <c r="C78" s="4">
        <f t="shared" si="2"/>
        <v>2647361</v>
      </c>
      <c r="D78" s="4">
        <f t="shared" si="3"/>
        <v>389001</v>
      </c>
      <c r="E78" s="8">
        <v>2647361</v>
      </c>
      <c r="F78" s="8">
        <v>389001</v>
      </c>
      <c r="G78" s="8"/>
      <c r="H78" s="8"/>
      <c r="I78" s="8"/>
      <c r="J78" s="8"/>
    </row>
    <row r="79" spans="1:10" ht="12.75">
      <c r="A79" s="2" t="s">
        <v>77</v>
      </c>
      <c r="B79" s="3" t="s">
        <v>242</v>
      </c>
      <c r="C79" s="4">
        <f t="shared" si="2"/>
        <v>0</v>
      </c>
      <c r="D79" s="4">
        <f t="shared" si="3"/>
        <v>0</v>
      </c>
      <c r="E79" s="8"/>
      <c r="F79" s="8"/>
      <c r="G79" s="8"/>
      <c r="H79" s="8"/>
      <c r="I79" s="8"/>
      <c r="J79" s="8"/>
    </row>
    <row r="80" spans="1:10" ht="12.75">
      <c r="A80" s="2" t="s">
        <v>78</v>
      </c>
      <c r="B80" s="3" t="s">
        <v>981</v>
      </c>
      <c r="C80" s="4">
        <f t="shared" si="2"/>
        <v>133040</v>
      </c>
      <c r="D80" s="4">
        <f t="shared" si="3"/>
        <v>15606</v>
      </c>
      <c r="E80" s="8"/>
      <c r="F80" s="8"/>
      <c r="G80" s="8">
        <v>104182</v>
      </c>
      <c r="H80" s="8">
        <v>15606</v>
      </c>
      <c r="I80" s="8">
        <v>28858</v>
      </c>
      <c r="J80" s="8"/>
    </row>
    <row r="81" spans="1:10" ht="12.75">
      <c r="A81" s="2" t="s">
        <v>79</v>
      </c>
      <c r="B81" s="3" t="s">
        <v>980</v>
      </c>
      <c r="C81" s="4">
        <f t="shared" si="2"/>
        <v>0</v>
      </c>
      <c r="D81" s="4">
        <f t="shared" si="3"/>
        <v>0</v>
      </c>
      <c r="E81" s="8"/>
      <c r="F81" s="8"/>
      <c r="G81" s="8"/>
      <c r="H81" s="8"/>
      <c r="I81" s="8"/>
      <c r="J81" s="8"/>
    </row>
    <row r="82" spans="1:10" ht="12.75">
      <c r="A82" s="2" t="s">
        <v>80</v>
      </c>
      <c r="B82" s="3" t="s">
        <v>984</v>
      </c>
      <c r="C82" s="4">
        <f t="shared" si="2"/>
        <v>0</v>
      </c>
      <c r="D82" s="4">
        <f t="shared" si="3"/>
        <v>0</v>
      </c>
      <c r="E82" s="8"/>
      <c r="F82" s="8"/>
      <c r="G82" s="8"/>
      <c r="H82" s="8"/>
      <c r="I82" s="8"/>
      <c r="J82" s="8"/>
    </row>
    <row r="83" spans="1:10" ht="12.75">
      <c r="A83" s="2" t="s">
        <v>81</v>
      </c>
      <c r="B83" s="3" t="s">
        <v>243</v>
      </c>
      <c r="C83" s="4">
        <f t="shared" si="2"/>
        <v>0</v>
      </c>
      <c r="D83" s="4">
        <f t="shared" si="3"/>
        <v>0</v>
      </c>
      <c r="E83" s="8"/>
      <c r="F83" s="8"/>
      <c r="G83" s="8"/>
      <c r="H83" s="8"/>
      <c r="I83" s="8"/>
      <c r="J83" s="8"/>
    </row>
    <row r="84" spans="1:10" ht="12.75">
      <c r="A84" s="2" t="s">
        <v>82</v>
      </c>
      <c r="B84" s="3" t="s">
        <v>244</v>
      </c>
      <c r="C84" s="4">
        <f t="shared" si="2"/>
        <v>0</v>
      </c>
      <c r="D84" s="4">
        <f t="shared" si="3"/>
        <v>0</v>
      </c>
      <c r="E84" s="8"/>
      <c r="F84" s="8"/>
      <c r="G84" s="8"/>
      <c r="H84" s="8"/>
      <c r="I84" s="8"/>
      <c r="J84" s="8"/>
    </row>
    <row r="85" spans="1:10" ht="12.75">
      <c r="A85" s="2" t="s">
        <v>83</v>
      </c>
      <c r="B85" s="3" t="s">
        <v>245</v>
      </c>
      <c r="C85" s="4">
        <f t="shared" si="2"/>
        <v>120000</v>
      </c>
      <c r="D85" s="4">
        <f t="shared" si="3"/>
        <v>36000</v>
      </c>
      <c r="E85" s="8">
        <v>120000</v>
      </c>
      <c r="F85" s="8">
        <v>36000</v>
      </c>
      <c r="G85" s="8"/>
      <c r="H85" s="8"/>
      <c r="I85" s="8"/>
      <c r="J85" s="8"/>
    </row>
    <row r="86" spans="1:10" ht="25.5">
      <c r="A86" s="2" t="s">
        <v>84</v>
      </c>
      <c r="B86" s="3" t="s">
        <v>246</v>
      </c>
      <c r="C86" s="4">
        <f t="shared" si="2"/>
        <v>0</v>
      </c>
      <c r="D86" s="4">
        <f t="shared" si="3"/>
        <v>0</v>
      </c>
      <c r="E86" s="8"/>
      <c r="F86" s="8"/>
      <c r="G86" s="8"/>
      <c r="H86" s="8"/>
      <c r="I86" s="8"/>
      <c r="J86" s="8"/>
    </row>
    <row r="87" spans="1:10" ht="25.5">
      <c r="A87" s="2" t="s">
        <v>85</v>
      </c>
      <c r="B87" s="3" t="s">
        <v>247</v>
      </c>
      <c r="C87" s="4">
        <f t="shared" si="2"/>
        <v>0</v>
      </c>
      <c r="D87" s="4">
        <f t="shared" si="3"/>
        <v>0</v>
      </c>
      <c r="E87" s="8"/>
      <c r="F87" s="8"/>
      <c r="G87" s="8"/>
      <c r="H87" s="8"/>
      <c r="I87" s="8"/>
      <c r="J87" s="8"/>
    </row>
    <row r="88" spans="1:10" ht="25.5">
      <c r="A88" s="2" t="s">
        <v>86</v>
      </c>
      <c r="B88" s="3" t="s">
        <v>248</v>
      </c>
      <c r="C88" s="4">
        <f t="shared" si="2"/>
        <v>0</v>
      </c>
      <c r="D88" s="4">
        <f t="shared" si="3"/>
        <v>0</v>
      </c>
      <c r="E88" s="8"/>
      <c r="F88" s="8"/>
      <c r="G88" s="8"/>
      <c r="H88" s="8"/>
      <c r="I88" s="8"/>
      <c r="J88" s="8"/>
    </row>
    <row r="89" spans="1:10" ht="12.75">
      <c r="A89" s="2" t="s">
        <v>87</v>
      </c>
      <c r="B89" s="6" t="s">
        <v>249</v>
      </c>
      <c r="C89" s="4">
        <f t="shared" si="2"/>
        <v>2900401</v>
      </c>
      <c r="D89" s="4">
        <f t="shared" si="3"/>
        <v>440607</v>
      </c>
      <c r="E89" s="8">
        <v>2767361</v>
      </c>
      <c r="F89" s="8">
        <v>425001</v>
      </c>
      <c r="G89" s="8">
        <v>104182</v>
      </c>
      <c r="H89" s="8">
        <v>15606</v>
      </c>
      <c r="I89" s="9">
        <v>28858</v>
      </c>
      <c r="J89" s="9"/>
    </row>
    <row r="90" spans="1:10" ht="12.75">
      <c r="A90" s="2" t="s">
        <v>88</v>
      </c>
      <c r="B90" s="6" t="s">
        <v>250</v>
      </c>
      <c r="C90" s="4">
        <f t="shared" si="2"/>
        <v>18778953</v>
      </c>
      <c r="D90" s="4">
        <f t="shared" si="3"/>
        <v>17364388</v>
      </c>
      <c r="E90" s="8">
        <v>18183703</v>
      </c>
      <c r="F90" s="8">
        <v>16676996</v>
      </c>
      <c r="G90" s="8">
        <v>566392</v>
      </c>
      <c r="H90" s="8">
        <v>687392</v>
      </c>
      <c r="I90" s="8">
        <v>28858</v>
      </c>
      <c r="J90" s="8"/>
    </row>
    <row r="91" spans="1:10" ht="12.75">
      <c r="A91" s="2" t="s">
        <v>89</v>
      </c>
      <c r="B91" s="6" t="s">
        <v>251</v>
      </c>
      <c r="C91" s="4">
        <f t="shared" si="2"/>
        <v>0</v>
      </c>
      <c r="D91" s="4">
        <f t="shared" si="3"/>
        <v>0</v>
      </c>
      <c r="E91" s="8"/>
      <c r="F91" s="8"/>
      <c r="G91" s="8"/>
      <c r="H91" s="8"/>
      <c r="I91" s="9"/>
      <c r="J91" s="9"/>
    </row>
    <row r="92" spans="1:10" ht="12.75">
      <c r="A92" s="2" t="s">
        <v>90</v>
      </c>
      <c r="B92" s="3" t="s">
        <v>252</v>
      </c>
      <c r="C92" s="4">
        <f t="shared" si="2"/>
        <v>0</v>
      </c>
      <c r="D92" s="4">
        <f t="shared" si="3"/>
        <v>0</v>
      </c>
      <c r="E92" s="8"/>
      <c r="F92" s="8"/>
      <c r="G92" s="8"/>
      <c r="H92" s="8"/>
      <c r="I92" s="8"/>
      <c r="J92" s="8"/>
    </row>
    <row r="93" spans="1:10" ht="12.75">
      <c r="A93" s="2" t="s">
        <v>91</v>
      </c>
      <c r="B93" s="3" t="s">
        <v>253</v>
      </c>
      <c r="C93" s="4">
        <f t="shared" si="2"/>
        <v>0</v>
      </c>
      <c r="D93" s="4">
        <f t="shared" si="3"/>
        <v>0</v>
      </c>
      <c r="E93" s="8"/>
      <c r="F93" s="8"/>
      <c r="G93" s="8"/>
      <c r="H93" s="8"/>
      <c r="I93" s="8"/>
      <c r="J93" s="8"/>
    </row>
    <row r="94" spans="1:10" ht="12.75">
      <c r="A94" s="2" t="s">
        <v>92</v>
      </c>
      <c r="B94" s="3" t="s">
        <v>254</v>
      </c>
      <c r="C94" s="4">
        <f t="shared" si="2"/>
        <v>0</v>
      </c>
      <c r="D94" s="4">
        <f t="shared" si="3"/>
        <v>0</v>
      </c>
      <c r="E94" s="8"/>
      <c r="F94" s="8"/>
      <c r="G94" s="8"/>
      <c r="H94" s="8"/>
      <c r="I94" s="8"/>
      <c r="J94" s="8"/>
    </row>
    <row r="95" spans="1:10" ht="12.75">
      <c r="A95" s="2" t="s">
        <v>93</v>
      </c>
      <c r="B95" s="6" t="s">
        <v>255</v>
      </c>
      <c r="C95" s="4">
        <f t="shared" si="2"/>
        <v>0</v>
      </c>
      <c r="D95" s="4">
        <f t="shared" si="3"/>
        <v>0</v>
      </c>
      <c r="E95" s="8"/>
      <c r="F95" s="8"/>
      <c r="G95" s="8"/>
      <c r="H95" s="8"/>
      <c r="I95" s="9"/>
      <c r="J95" s="9"/>
    </row>
    <row r="96" spans="1:10" ht="12.75">
      <c r="A96" s="2" t="s">
        <v>94</v>
      </c>
      <c r="B96" s="6" t="s">
        <v>256</v>
      </c>
      <c r="C96" s="4">
        <f t="shared" si="2"/>
        <v>990623823</v>
      </c>
      <c r="D96" s="4">
        <f t="shared" si="3"/>
        <v>1136561205</v>
      </c>
      <c r="E96" s="8">
        <v>981372181</v>
      </c>
      <c r="F96" s="8">
        <v>1127696171</v>
      </c>
      <c r="G96" s="8">
        <v>9126691</v>
      </c>
      <c r="H96" s="8">
        <v>6619641</v>
      </c>
      <c r="I96" s="8">
        <v>124951</v>
      </c>
      <c r="J96" s="8">
        <v>2245393</v>
      </c>
    </row>
    <row r="97" spans="1:10" ht="12.75">
      <c r="A97" s="2" t="s">
        <v>95</v>
      </c>
      <c r="B97" s="6" t="s">
        <v>257</v>
      </c>
      <c r="C97" s="4">
        <f t="shared" si="2"/>
        <v>0</v>
      </c>
      <c r="D97" s="4">
        <f t="shared" si="3"/>
        <v>0</v>
      </c>
      <c r="E97" s="8"/>
      <c r="F97" s="8"/>
      <c r="G97" s="8"/>
      <c r="H97" s="8"/>
      <c r="I97" s="10"/>
      <c r="J97" s="10"/>
    </row>
    <row r="98" spans="1:10" ht="12.75">
      <c r="A98" s="2" t="s">
        <v>96</v>
      </c>
      <c r="B98" s="3" t="s">
        <v>258</v>
      </c>
      <c r="C98" s="4">
        <f t="shared" si="2"/>
        <v>765139518</v>
      </c>
      <c r="D98" s="4">
        <f t="shared" si="3"/>
        <v>765139518</v>
      </c>
      <c r="E98" s="8">
        <v>765139518</v>
      </c>
      <c r="F98" s="8">
        <v>765139518</v>
      </c>
      <c r="G98" s="8"/>
      <c r="H98" s="8"/>
      <c r="I98" s="8"/>
      <c r="J98" s="8"/>
    </row>
    <row r="99" spans="1:10" ht="12.75">
      <c r="A99" s="2" t="s">
        <v>97</v>
      </c>
      <c r="B99" s="3" t="s">
        <v>259</v>
      </c>
      <c r="C99" s="4">
        <f t="shared" si="2"/>
        <v>0</v>
      </c>
      <c r="D99" s="4">
        <f t="shared" si="3"/>
        <v>0</v>
      </c>
      <c r="E99" s="8"/>
      <c r="F99" s="8"/>
      <c r="G99" s="8"/>
      <c r="H99" s="8"/>
      <c r="I99" s="8"/>
      <c r="J99" s="8"/>
    </row>
    <row r="100" spans="1:10" ht="12.75">
      <c r="A100" s="2" t="s">
        <v>98</v>
      </c>
      <c r="B100" s="3" t="s">
        <v>260</v>
      </c>
      <c r="C100" s="4">
        <f t="shared" si="2"/>
        <v>35831341</v>
      </c>
      <c r="D100" s="4">
        <f t="shared" si="3"/>
        <v>35831341</v>
      </c>
      <c r="E100" s="8">
        <v>35434912</v>
      </c>
      <c r="F100" s="8">
        <v>35434912</v>
      </c>
      <c r="G100" s="8"/>
      <c r="H100" s="8"/>
      <c r="I100" s="8">
        <v>396429</v>
      </c>
      <c r="J100" s="8">
        <v>396429</v>
      </c>
    </row>
    <row r="101" spans="1:10" ht="12.75">
      <c r="A101" s="2" t="s">
        <v>99</v>
      </c>
      <c r="B101" s="3" t="s">
        <v>261</v>
      </c>
      <c r="C101" s="4">
        <f t="shared" si="2"/>
        <v>182778769</v>
      </c>
      <c r="D101" s="4">
        <f t="shared" si="3"/>
        <v>123370756</v>
      </c>
      <c r="E101" s="8">
        <v>175116128</v>
      </c>
      <c r="F101" s="8">
        <v>121266358</v>
      </c>
      <c r="G101" s="8">
        <v>10871305</v>
      </c>
      <c r="H101" s="8">
        <v>5564639</v>
      </c>
      <c r="I101" s="8">
        <v>-3208664</v>
      </c>
      <c r="J101" s="8">
        <v>-3460241</v>
      </c>
    </row>
    <row r="102" spans="1:10" ht="12.75">
      <c r="A102" s="2" t="s">
        <v>100</v>
      </c>
      <c r="B102" s="3" t="s">
        <v>262</v>
      </c>
      <c r="C102" s="4">
        <f t="shared" si="2"/>
        <v>0</v>
      </c>
      <c r="D102" s="4">
        <f t="shared" si="3"/>
        <v>0</v>
      </c>
      <c r="E102" s="8"/>
      <c r="F102" s="8"/>
      <c r="G102" s="8"/>
      <c r="H102" s="8"/>
      <c r="I102" s="8"/>
      <c r="J102" s="8"/>
    </row>
    <row r="103" spans="1:10" ht="12.75">
      <c r="A103" s="2" t="s">
        <v>101</v>
      </c>
      <c r="B103" s="3" t="s">
        <v>263</v>
      </c>
      <c r="C103" s="4">
        <f t="shared" si="2"/>
        <v>-59408013</v>
      </c>
      <c r="D103" s="4">
        <f t="shared" si="3"/>
        <v>130494314</v>
      </c>
      <c r="E103" s="8">
        <v>-53849770</v>
      </c>
      <c r="F103" s="8">
        <v>135579806</v>
      </c>
      <c r="G103" s="8">
        <v>-5306666</v>
      </c>
      <c r="H103" s="8">
        <v>-3909774</v>
      </c>
      <c r="I103" s="8">
        <v>-251577</v>
      </c>
      <c r="J103" s="8">
        <v>-1175718</v>
      </c>
    </row>
    <row r="104" spans="1:10" ht="12.75">
      <c r="A104" s="2" t="s">
        <v>102</v>
      </c>
      <c r="B104" s="6" t="s">
        <v>264</v>
      </c>
      <c r="C104" s="4">
        <f t="shared" si="2"/>
        <v>924341615</v>
      </c>
      <c r="D104" s="4">
        <f t="shared" si="3"/>
        <v>1054835929</v>
      </c>
      <c r="E104" s="8">
        <f>SUM(E98:E103)</f>
        <v>921840788</v>
      </c>
      <c r="F104" s="8">
        <f>SUM(F98:F103)</f>
        <v>1057420594</v>
      </c>
      <c r="G104" s="8">
        <v>5564639</v>
      </c>
      <c r="H104" s="8">
        <v>1654865</v>
      </c>
      <c r="I104" s="9">
        <f>SUM(I100:I103)</f>
        <v>-3063812</v>
      </c>
      <c r="J104" s="9">
        <f>SUM(J100:J103)</f>
        <v>-4239530</v>
      </c>
    </row>
    <row r="105" spans="1:10" ht="12.75">
      <c r="A105" s="2" t="s">
        <v>103</v>
      </c>
      <c r="B105" s="3" t="s">
        <v>265</v>
      </c>
      <c r="C105" s="4">
        <f t="shared" si="2"/>
        <v>0</v>
      </c>
      <c r="D105" s="4">
        <f t="shared" si="3"/>
        <v>0</v>
      </c>
      <c r="E105" s="125"/>
      <c r="F105" s="8"/>
      <c r="G105" s="8"/>
      <c r="H105" s="8"/>
      <c r="I105" s="8"/>
      <c r="J105" s="8"/>
    </row>
    <row r="106" spans="1:10" ht="25.5">
      <c r="A106" s="2" t="s">
        <v>104</v>
      </c>
      <c r="B106" s="3" t="s">
        <v>266</v>
      </c>
      <c r="C106" s="4">
        <f t="shared" si="2"/>
        <v>0</v>
      </c>
      <c r="D106" s="4">
        <f t="shared" si="3"/>
        <v>0</v>
      </c>
      <c r="E106" s="8"/>
      <c r="F106" s="8"/>
      <c r="G106" s="8"/>
      <c r="H106" s="8"/>
      <c r="I106" s="8"/>
      <c r="J106" s="8"/>
    </row>
    <row r="107" spans="1:10" ht="12.75">
      <c r="A107" s="2" t="s">
        <v>105</v>
      </c>
      <c r="B107" s="3" t="s">
        <v>267</v>
      </c>
      <c r="C107" s="4">
        <f t="shared" si="2"/>
        <v>0</v>
      </c>
      <c r="D107" s="4">
        <f t="shared" si="3"/>
        <v>937969</v>
      </c>
      <c r="E107" s="8"/>
      <c r="F107" s="8">
        <v>102286</v>
      </c>
      <c r="G107" s="8"/>
      <c r="H107" s="8">
        <v>835683</v>
      </c>
      <c r="I107" s="8"/>
      <c r="J107" s="8"/>
    </row>
    <row r="108" spans="1:10" ht="12.75">
      <c r="A108" s="2" t="s">
        <v>106</v>
      </c>
      <c r="B108" s="3" t="s">
        <v>268</v>
      </c>
      <c r="C108" s="4">
        <f t="shared" si="2"/>
        <v>0</v>
      </c>
      <c r="D108" s="4">
        <f t="shared" si="3"/>
        <v>0</v>
      </c>
      <c r="E108" s="8"/>
      <c r="F108" s="8"/>
      <c r="G108" s="8"/>
      <c r="H108" s="8"/>
      <c r="I108" s="8"/>
      <c r="J108" s="8"/>
    </row>
    <row r="109" spans="1:10" ht="25.5">
      <c r="A109" s="2" t="s">
        <v>107</v>
      </c>
      <c r="B109" s="3" t="s">
        <v>269</v>
      </c>
      <c r="C109" s="4">
        <f t="shared" si="2"/>
        <v>0</v>
      </c>
      <c r="D109" s="4">
        <f t="shared" si="3"/>
        <v>147400</v>
      </c>
      <c r="E109" s="8"/>
      <c r="F109" s="8">
        <v>147400</v>
      </c>
      <c r="G109" s="8"/>
      <c r="H109" s="8"/>
      <c r="I109" s="8"/>
      <c r="J109" s="8"/>
    </row>
    <row r="110" spans="1:10" ht="25.5">
      <c r="A110" s="2" t="s">
        <v>108</v>
      </c>
      <c r="B110" s="3" t="s">
        <v>270</v>
      </c>
      <c r="C110" s="4">
        <f t="shared" si="2"/>
        <v>0</v>
      </c>
      <c r="D110" s="4">
        <f t="shared" si="3"/>
        <v>0</v>
      </c>
      <c r="E110" s="8"/>
      <c r="F110" s="8"/>
      <c r="G110" s="8"/>
      <c r="H110" s="8"/>
      <c r="I110" s="8"/>
      <c r="J110" s="8"/>
    </row>
    <row r="111" spans="1:10" ht="12.75">
      <c r="A111" s="2" t="s">
        <v>109</v>
      </c>
      <c r="B111" s="3" t="s">
        <v>271</v>
      </c>
      <c r="C111" s="4">
        <f t="shared" si="2"/>
        <v>0</v>
      </c>
      <c r="D111" s="4">
        <f t="shared" si="3"/>
        <v>0</v>
      </c>
      <c r="E111" s="8"/>
      <c r="F111" s="8"/>
      <c r="G111" s="8"/>
      <c r="H111" s="8"/>
      <c r="I111" s="8"/>
      <c r="J111" s="8"/>
    </row>
    <row r="112" spans="1:10" ht="12.75">
      <c r="A112" s="2" t="s">
        <v>110</v>
      </c>
      <c r="B112" s="3" t="s">
        <v>272</v>
      </c>
      <c r="C112" s="4">
        <f t="shared" si="2"/>
        <v>0</v>
      </c>
      <c r="D112" s="4">
        <f t="shared" si="3"/>
        <v>0</v>
      </c>
      <c r="E112" s="8"/>
      <c r="F112" s="8"/>
      <c r="G112" s="8"/>
      <c r="H112" s="8"/>
      <c r="I112" s="8"/>
      <c r="J112" s="8"/>
    </row>
    <row r="113" spans="1:10" ht="25.5">
      <c r="A113" s="2" t="s">
        <v>111</v>
      </c>
      <c r="B113" s="3" t="s">
        <v>273</v>
      </c>
      <c r="C113" s="4">
        <f t="shared" si="2"/>
        <v>0</v>
      </c>
      <c r="D113" s="4">
        <f t="shared" si="3"/>
        <v>0</v>
      </c>
      <c r="E113" s="8"/>
      <c r="F113" s="8"/>
      <c r="G113" s="8"/>
      <c r="H113" s="8"/>
      <c r="I113" s="8"/>
      <c r="J113" s="8"/>
    </row>
    <row r="114" spans="1:10" ht="25.5">
      <c r="A114" s="2" t="s">
        <v>112</v>
      </c>
      <c r="B114" s="3" t="s">
        <v>274</v>
      </c>
      <c r="C114" s="4">
        <f t="shared" si="2"/>
        <v>0</v>
      </c>
      <c r="D114" s="4">
        <f t="shared" si="3"/>
        <v>0</v>
      </c>
      <c r="E114" s="8"/>
      <c r="F114" s="8"/>
      <c r="G114" s="8"/>
      <c r="H114" s="8"/>
      <c r="I114" s="8"/>
      <c r="J114" s="8"/>
    </row>
    <row r="115" spans="1:10" ht="25.5">
      <c r="A115" s="2" t="s">
        <v>113</v>
      </c>
      <c r="B115" s="3" t="s">
        <v>275</v>
      </c>
      <c r="C115" s="4">
        <f t="shared" si="2"/>
        <v>0</v>
      </c>
      <c r="D115" s="4">
        <f t="shared" si="3"/>
        <v>0</v>
      </c>
      <c r="E115" s="8"/>
      <c r="F115" s="8"/>
      <c r="G115" s="8"/>
      <c r="H115" s="8"/>
      <c r="I115" s="8"/>
      <c r="J115" s="8"/>
    </row>
    <row r="116" spans="1:10" ht="25.5">
      <c r="A116" s="2" t="s">
        <v>114</v>
      </c>
      <c r="B116" s="3" t="s">
        <v>276</v>
      </c>
      <c r="C116" s="4">
        <f t="shared" si="2"/>
        <v>0</v>
      </c>
      <c r="D116" s="4">
        <f t="shared" si="3"/>
        <v>0</v>
      </c>
      <c r="E116" s="8"/>
      <c r="F116" s="8"/>
      <c r="G116" s="8"/>
      <c r="H116" s="8"/>
      <c r="I116" s="8"/>
      <c r="J116" s="8"/>
    </row>
    <row r="117" spans="1:10" ht="25.5">
      <c r="A117" s="2" t="s">
        <v>115</v>
      </c>
      <c r="B117" s="3" t="s">
        <v>277</v>
      </c>
      <c r="C117" s="4">
        <f t="shared" si="2"/>
        <v>0</v>
      </c>
      <c r="D117" s="4">
        <f t="shared" si="3"/>
        <v>0</v>
      </c>
      <c r="E117" s="8"/>
      <c r="F117" s="8"/>
      <c r="G117" s="8"/>
      <c r="H117" s="8"/>
      <c r="I117" s="8"/>
      <c r="J117" s="8"/>
    </row>
    <row r="118" spans="1:10" ht="25.5">
      <c r="A118" s="2" t="s">
        <v>116</v>
      </c>
      <c r="B118" s="3" t="s">
        <v>278</v>
      </c>
      <c r="C118" s="4">
        <f t="shared" si="2"/>
        <v>0</v>
      </c>
      <c r="D118" s="4">
        <f t="shared" si="3"/>
        <v>0</v>
      </c>
      <c r="E118" s="8"/>
      <c r="F118" s="8"/>
      <c r="G118" s="8"/>
      <c r="H118" s="8"/>
      <c r="I118" s="8"/>
      <c r="J118" s="8"/>
    </row>
    <row r="119" spans="1:10" ht="25.5">
      <c r="A119" s="2" t="s">
        <v>117</v>
      </c>
      <c r="B119" s="3" t="s">
        <v>279</v>
      </c>
      <c r="C119" s="4">
        <f t="shared" si="2"/>
        <v>0</v>
      </c>
      <c r="D119" s="4">
        <f t="shared" si="3"/>
        <v>0</v>
      </c>
      <c r="E119" s="8"/>
      <c r="F119" s="8"/>
      <c r="G119" s="8"/>
      <c r="H119" s="8"/>
      <c r="I119" s="8"/>
      <c r="J119" s="8"/>
    </row>
    <row r="120" spans="1:10" ht="25.5">
      <c r="A120" s="2" t="s">
        <v>118</v>
      </c>
      <c r="B120" s="3" t="s">
        <v>280</v>
      </c>
      <c r="C120" s="4">
        <f t="shared" si="2"/>
        <v>0</v>
      </c>
      <c r="D120" s="4">
        <f t="shared" si="3"/>
        <v>0</v>
      </c>
      <c r="E120" s="8"/>
      <c r="F120" s="8"/>
      <c r="G120" s="8"/>
      <c r="H120" s="8"/>
      <c r="I120" s="8"/>
      <c r="J120" s="8"/>
    </row>
    <row r="121" spans="1:10" ht="25.5">
      <c r="A121" s="2" t="s">
        <v>119</v>
      </c>
      <c r="B121" s="3" t="s">
        <v>281</v>
      </c>
      <c r="C121" s="4">
        <f t="shared" si="2"/>
        <v>0</v>
      </c>
      <c r="D121" s="4">
        <f t="shared" si="3"/>
        <v>0</v>
      </c>
      <c r="E121" s="8"/>
      <c r="F121" s="8"/>
      <c r="G121" s="8"/>
      <c r="H121" s="8"/>
      <c r="I121" s="8"/>
      <c r="J121" s="8"/>
    </row>
    <row r="122" spans="1:10" ht="25.5">
      <c r="A122" s="2" t="s">
        <v>120</v>
      </c>
      <c r="B122" s="3" t="s">
        <v>282</v>
      </c>
      <c r="C122" s="4">
        <f t="shared" si="2"/>
        <v>0</v>
      </c>
      <c r="D122" s="4">
        <f t="shared" si="3"/>
        <v>0</v>
      </c>
      <c r="E122" s="8"/>
      <c r="F122" s="8"/>
      <c r="G122" s="8"/>
      <c r="H122" s="8"/>
      <c r="I122" s="8"/>
      <c r="J122" s="8"/>
    </row>
    <row r="123" spans="1:10" ht="25.5">
      <c r="A123" s="2" t="s">
        <v>121</v>
      </c>
      <c r="B123" s="3" t="s">
        <v>283</v>
      </c>
      <c r="C123" s="4">
        <f t="shared" si="2"/>
        <v>0</v>
      </c>
      <c r="D123" s="4">
        <f t="shared" si="3"/>
        <v>0</v>
      </c>
      <c r="E123" s="8"/>
      <c r="F123" s="8"/>
      <c r="G123" s="8"/>
      <c r="H123" s="8"/>
      <c r="I123" s="8"/>
      <c r="J123" s="8"/>
    </row>
    <row r="124" spans="1:10" ht="25.5">
      <c r="A124" s="2" t="s">
        <v>122</v>
      </c>
      <c r="B124" s="6" t="s">
        <v>284</v>
      </c>
      <c r="C124" s="4">
        <f t="shared" si="2"/>
        <v>0</v>
      </c>
      <c r="D124" s="4">
        <f t="shared" si="3"/>
        <v>1085369</v>
      </c>
      <c r="E124" s="8">
        <f>SUM(E111:E112)</f>
        <v>0</v>
      </c>
      <c r="F124" s="8">
        <v>249686</v>
      </c>
      <c r="G124" s="8"/>
      <c r="H124" s="8">
        <v>835683</v>
      </c>
      <c r="I124" s="9"/>
      <c r="J124" s="9"/>
    </row>
    <row r="125" spans="1:10" ht="12.75">
      <c r="A125" s="2" t="s">
        <v>123</v>
      </c>
      <c r="B125" s="3" t="s">
        <v>285</v>
      </c>
      <c r="C125" s="4">
        <f t="shared" si="2"/>
        <v>0</v>
      </c>
      <c r="D125" s="4">
        <f t="shared" si="3"/>
        <v>0</v>
      </c>
      <c r="E125" s="8"/>
      <c r="F125" s="8"/>
      <c r="G125" s="8"/>
      <c r="H125" s="8"/>
      <c r="I125" s="8"/>
      <c r="J125" s="8"/>
    </row>
    <row r="126" spans="1:10" ht="25.5">
      <c r="A126" s="2" t="s">
        <v>124</v>
      </c>
      <c r="B126" s="3" t="s">
        <v>286</v>
      </c>
      <c r="C126" s="4">
        <f t="shared" si="2"/>
        <v>0</v>
      </c>
      <c r="D126" s="4">
        <f t="shared" si="3"/>
        <v>0</v>
      </c>
      <c r="E126" s="8"/>
      <c r="F126" s="8"/>
      <c r="G126" s="8"/>
      <c r="H126" s="8"/>
      <c r="I126" s="8"/>
      <c r="J126" s="8"/>
    </row>
    <row r="127" spans="1:10" ht="12.75">
      <c r="A127" s="2" t="s">
        <v>125</v>
      </c>
      <c r="B127" s="3" t="s">
        <v>287</v>
      </c>
      <c r="C127" s="4">
        <f t="shared" si="2"/>
        <v>0</v>
      </c>
      <c r="D127" s="4">
        <f t="shared" si="3"/>
        <v>0</v>
      </c>
      <c r="E127" s="8"/>
      <c r="F127" s="8"/>
      <c r="G127" s="8"/>
      <c r="H127" s="8"/>
      <c r="I127" s="8"/>
      <c r="J127" s="8"/>
    </row>
    <row r="128" spans="1:10" ht="25.5">
      <c r="A128" s="2" t="s">
        <v>126</v>
      </c>
      <c r="B128" s="3" t="s">
        <v>288</v>
      </c>
      <c r="C128" s="4">
        <f t="shared" si="2"/>
        <v>0</v>
      </c>
      <c r="D128" s="4">
        <f t="shared" si="3"/>
        <v>0</v>
      </c>
      <c r="E128" s="8"/>
      <c r="F128" s="8"/>
      <c r="G128" s="8"/>
      <c r="H128" s="8"/>
      <c r="I128" s="8"/>
      <c r="J128" s="8"/>
    </row>
    <row r="129" spans="1:10" ht="25.5">
      <c r="A129" s="2" t="s">
        <v>127</v>
      </c>
      <c r="B129" s="3" t="s">
        <v>289</v>
      </c>
      <c r="C129" s="4">
        <f t="shared" si="2"/>
        <v>0</v>
      </c>
      <c r="D129" s="4">
        <f t="shared" si="3"/>
        <v>0</v>
      </c>
      <c r="E129" s="8"/>
      <c r="F129" s="8"/>
      <c r="G129" s="8"/>
      <c r="H129" s="8"/>
      <c r="I129" s="8"/>
      <c r="J129" s="8"/>
    </row>
    <row r="130" spans="1:10" ht="25.5">
      <c r="A130" s="2" t="s">
        <v>128</v>
      </c>
      <c r="B130" s="3" t="s">
        <v>290</v>
      </c>
      <c r="C130" s="4">
        <f t="shared" si="2"/>
        <v>0</v>
      </c>
      <c r="D130" s="4">
        <f t="shared" si="3"/>
        <v>0</v>
      </c>
      <c r="E130" s="8"/>
      <c r="F130" s="8"/>
      <c r="G130" s="8"/>
      <c r="H130" s="8"/>
      <c r="I130" s="8"/>
      <c r="J130" s="8"/>
    </row>
    <row r="131" spans="1:10" ht="12.75">
      <c r="A131" s="2" t="s">
        <v>129</v>
      </c>
      <c r="B131" s="3" t="s">
        <v>291</v>
      </c>
      <c r="C131" s="4">
        <f t="shared" si="2"/>
        <v>0</v>
      </c>
      <c r="D131" s="4">
        <f t="shared" si="3"/>
        <v>0</v>
      </c>
      <c r="E131" s="8"/>
      <c r="F131" s="8"/>
      <c r="G131" s="8"/>
      <c r="H131" s="8"/>
      <c r="I131" s="8"/>
      <c r="J131" s="8"/>
    </row>
    <row r="132" spans="1:10" ht="12.75">
      <c r="A132" s="2" t="s">
        <v>130</v>
      </c>
      <c r="B132" s="3" t="s">
        <v>292</v>
      </c>
      <c r="C132" s="4">
        <f t="shared" si="2"/>
        <v>0</v>
      </c>
      <c r="D132" s="4">
        <f t="shared" si="3"/>
        <v>0</v>
      </c>
      <c r="E132" s="8"/>
      <c r="F132" s="8"/>
      <c r="G132" s="8"/>
      <c r="H132" s="8"/>
      <c r="I132" s="8"/>
      <c r="J132" s="8"/>
    </row>
    <row r="133" spans="1:10" ht="25.5">
      <c r="A133" s="2" t="s">
        <v>131</v>
      </c>
      <c r="B133" s="3" t="s">
        <v>293</v>
      </c>
      <c r="C133" s="4">
        <f t="shared" si="2"/>
        <v>0</v>
      </c>
      <c r="D133" s="4">
        <f t="shared" si="3"/>
        <v>0</v>
      </c>
      <c r="E133" s="8"/>
      <c r="F133" s="8"/>
      <c r="G133" s="8"/>
      <c r="H133" s="8"/>
      <c r="I133" s="8"/>
      <c r="J133" s="8"/>
    </row>
    <row r="134" spans="1:10" ht="25.5">
      <c r="A134" s="2" t="s">
        <v>132</v>
      </c>
      <c r="B134" s="3" t="s">
        <v>294</v>
      </c>
      <c r="C134" s="4">
        <f t="shared" si="2"/>
        <v>0</v>
      </c>
      <c r="D134" s="4">
        <f t="shared" si="3"/>
        <v>0</v>
      </c>
      <c r="E134" s="8"/>
      <c r="F134" s="8"/>
      <c r="G134" s="8"/>
      <c r="H134" s="8"/>
      <c r="I134" s="8"/>
      <c r="J134" s="8"/>
    </row>
    <row r="135" spans="1:10" ht="25.5">
      <c r="A135" s="2" t="s">
        <v>133</v>
      </c>
      <c r="B135" s="3" t="s">
        <v>295</v>
      </c>
      <c r="C135" s="4">
        <f t="shared" si="2"/>
        <v>3621391</v>
      </c>
      <c r="D135" s="4">
        <f t="shared" si="3"/>
        <v>5305473</v>
      </c>
      <c r="E135" s="8">
        <v>3621391</v>
      </c>
      <c r="F135" s="8">
        <v>5305473</v>
      </c>
      <c r="G135" s="8"/>
      <c r="H135" s="8"/>
      <c r="I135" s="8"/>
      <c r="J135" s="8"/>
    </row>
    <row r="136" spans="1:10" ht="25.5">
      <c r="A136" s="2" t="s">
        <v>134</v>
      </c>
      <c r="B136" s="3" t="s">
        <v>999</v>
      </c>
      <c r="C136" s="4">
        <f t="shared" si="2"/>
        <v>3621391</v>
      </c>
      <c r="D136" s="4">
        <f t="shared" si="3"/>
        <v>5305473</v>
      </c>
      <c r="E136" s="8">
        <v>3621391</v>
      </c>
      <c r="F136" s="8">
        <v>5305473</v>
      </c>
      <c r="G136" s="8"/>
      <c r="H136" s="8"/>
      <c r="I136" s="8"/>
      <c r="J136" s="8"/>
    </row>
    <row r="137" spans="1:10" ht="25.5">
      <c r="A137" s="2" t="s">
        <v>135</v>
      </c>
      <c r="B137" s="6" t="s">
        <v>296</v>
      </c>
      <c r="C137" s="4">
        <f aca="true" t="shared" si="4" ref="C137:C152">SUM(E137+G137+I137)</f>
        <v>3621391</v>
      </c>
      <c r="D137" s="4">
        <f aca="true" t="shared" si="5" ref="D137:D152">SUM(F137+H137+J137)</f>
        <v>5305473</v>
      </c>
      <c r="E137" s="8">
        <v>3621391</v>
      </c>
      <c r="F137" s="8">
        <v>5305473</v>
      </c>
      <c r="G137" s="8"/>
      <c r="H137" s="8"/>
      <c r="I137" s="9"/>
      <c r="J137" s="9"/>
    </row>
    <row r="138" spans="1:10" ht="12.75">
      <c r="A138" s="2" t="s">
        <v>136</v>
      </c>
      <c r="B138" s="3" t="s">
        <v>297</v>
      </c>
      <c r="C138" s="4">
        <f t="shared" si="4"/>
        <v>5196034</v>
      </c>
      <c r="D138" s="4">
        <f t="shared" si="5"/>
        <v>5126661</v>
      </c>
      <c r="E138" s="8">
        <v>5196034</v>
      </c>
      <c r="F138" s="8">
        <v>5126661</v>
      </c>
      <c r="G138" s="8"/>
      <c r="H138" s="8"/>
      <c r="I138" s="8"/>
      <c r="J138" s="8"/>
    </row>
    <row r="139" spans="1:10" ht="12.75">
      <c r="A139" s="2" t="s">
        <v>137</v>
      </c>
      <c r="B139" s="3" t="s">
        <v>298</v>
      </c>
      <c r="C139" s="4">
        <f t="shared" si="4"/>
        <v>0</v>
      </c>
      <c r="D139" s="4">
        <f t="shared" si="5"/>
        <v>26000</v>
      </c>
      <c r="E139" s="8"/>
      <c r="F139" s="8">
        <v>26000</v>
      </c>
      <c r="G139" s="8"/>
      <c r="H139" s="8"/>
      <c r="I139" s="8"/>
      <c r="J139" s="8"/>
    </row>
    <row r="140" spans="1:10" ht="12.75">
      <c r="A140" s="2" t="s">
        <v>138</v>
      </c>
      <c r="B140" s="3" t="s">
        <v>299</v>
      </c>
      <c r="C140" s="4">
        <f t="shared" si="4"/>
        <v>0</v>
      </c>
      <c r="D140" s="4">
        <f t="shared" si="5"/>
        <v>289923</v>
      </c>
      <c r="E140" s="8"/>
      <c r="F140" s="8">
        <v>289923</v>
      </c>
      <c r="G140" s="8"/>
      <c r="H140" s="8"/>
      <c r="I140" s="8"/>
      <c r="J140" s="8"/>
    </row>
    <row r="141" spans="1:10" ht="12.75">
      <c r="A141" s="2" t="s">
        <v>139</v>
      </c>
      <c r="B141" s="3" t="s">
        <v>300</v>
      </c>
      <c r="C141" s="4">
        <f t="shared" si="4"/>
        <v>0</v>
      </c>
      <c r="D141" s="4">
        <f t="shared" si="5"/>
        <v>0</v>
      </c>
      <c r="E141" s="8"/>
      <c r="F141" s="8"/>
      <c r="G141" s="8"/>
      <c r="H141" s="8"/>
      <c r="I141" s="8"/>
      <c r="J141" s="8"/>
    </row>
    <row r="142" spans="1:10" ht="25.5">
      <c r="A142" s="2" t="s">
        <v>140</v>
      </c>
      <c r="B142" s="3" t="s">
        <v>301</v>
      </c>
      <c r="C142" s="4">
        <f t="shared" si="4"/>
        <v>0</v>
      </c>
      <c r="D142" s="4">
        <f t="shared" si="5"/>
        <v>0</v>
      </c>
      <c r="E142" s="8"/>
      <c r="F142" s="8"/>
      <c r="G142" s="8"/>
      <c r="H142" s="8"/>
      <c r="I142" s="8"/>
      <c r="J142" s="8"/>
    </row>
    <row r="143" spans="1:10" ht="25.5">
      <c r="A143" s="2" t="s">
        <v>141</v>
      </c>
      <c r="B143" s="3" t="s">
        <v>302</v>
      </c>
      <c r="C143" s="4">
        <f t="shared" si="4"/>
        <v>0</v>
      </c>
      <c r="D143" s="4">
        <f t="shared" si="5"/>
        <v>0</v>
      </c>
      <c r="E143" s="8"/>
      <c r="F143" s="8"/>
      <c r="G143" s="8"/>
      <c r="H143" s="8"/>
      <c r="I143" s="8"/>
      <c r="J143" s="8"/>
    </row>
    <row r="144" spans="1:10" ht="12.75">
      <c r="A144" s="2" t="s">
        <v>142</v>
      </c>
      <c r="B144" s="3" t="s">
        <v>956</v>
      </c>
      <c r="C144" s="4">
        <f t="shared" si="4"/>
        <v>80000</v>
      </c>
      <c r="D144" s="4">
        <f t="shared" si="5"/>
        <v>80000</v>
      </c>
      <c r="E144" s="8">
        <v>80000</v>
      </c>
      <c r="F144" s="8">
        <v>80000</v>
      </c>
      <c r="G144" s="8"/>
      <c r="H144" s="8"/>
      <c r="I144" s="8"/>
      <c r="J144" s="8"/>
    </row>
    <row r="145" spans="1:10" ht="12.75">
      <c r="A145" s="2" t="s">
        <v>143</v>
      </c>
      <c r="B145" s="3" t="s">
        <v>303</v>
      </c>
      <c r="C145" s="4">
        <f t="shared" si="4"/>
        <v>5276034</v>
      </c>
      <c r="D145" s="4">
        <f t="shared" si="5"/>
        <v>5522584</v>
      </c>
      <c r="E145" s="8">
        <v>5276034</v>
      </c>
      <c r="F145" s="8">
        <v>5522584</v>
      </c>
      <c r="G145" s="8"/>
      <c r="H145" s="8"/>
      <c r="I145" s="8"/>
      <c r="J145" s="8"/>
    </row>
    <row r="146" spans="1:10" ht="12.75">
      <c r="A146" s="2" t="s">
        <v>982</v>
      </c>
      <c r="B146" s="6" t="s">
        <v>304</v>
      </c>
      <c r="C146" s="4">
        <f t="shared" si="4"/>
        <v>8897425</v>
      </c>
      <c r="D146" s="4">
        <f t="shared" si="5"/>
        <v>11913426</v>
      </c>
      <c r="E146" s="8">
        <v>8897425</v>
      </c>
      <c r="F146" s="8">
        <v>11077743</v>
      </c>
      <c r="G146" s="8"/>
      <c r="H146" s="8">
        <v>835683</v>
      </c>
      <c r="I146" s="9"/>
      <c r="J146" s="9"/>
    </row>
    <row r="147" spans="1:10" ht="12.75">
      <c r="A147" s="2" t="s">
        <v>144</v>
      </c>
      <c r="B147" s="6" t="s">
        <v>305</v>
      </c>
      <c r="C147" s="4">
        <f t="shared" si="4"/>
        <v>0</v>
      </c>
      <c r="D147" s="4">
        <f t="shared" si="5"/>
        <v>0</v>
      </c>
      <c r="E147" s="8"/>
      <c r="F147" s="8"/>
      <c r="G147" s="8"/>
      <c r="H147" s="8"/>
      <c r="I147" s="9"/>
      <c r="J147" s="9"/>
    </row>
    <row r="148" spans="1:10" ht="12.75">
      <c r="A148" s="2" t="s">
        <v>145</v>
      </c>
      <c r="B148" s="3" t="s">
        <v>957</v>
      </c>
      <c r="C148" s="4">
        <f t="shared" si="4"/>
        <v>0</v>
      </c>
      <c r="D148" s="4">
        <f t="shared" si="5"/>
        <v>0</v>
      </c>
      <c r="E148" s="8"/>
      <c r="F148" s="8"/>
      <c r="G148" s="8"/>
      <c r="H148" s="8"/>
      <c r="I148" s="8"/>
      <c r="J148" s="8"/>
    </row>
    <row r="149" spans="1:10" ht="12.75">
      <c r="A149" s="2" t="s">
        <v>146</v>
      </c>
      <c r="B149" s="3" t="s">
        <v>306</v>
      </c>
      <c r="C149" s="4">
        <f t="shared" si="4"/>
        <v>9259870</v>
      </c>
      <c r="D149" s="4">
        <f t="shared" si="5"/>
        <v>12314558</v>
      </c>
      <c r="E149" s="8">
        <v>2509055</v>
      </c>
      <c r="F149" s="8">
        <v>1700542</v>
      </c>
      <c r="G149" s="8">
        <v>3562052</v>
      </c>
      <c r="H149" s="8">
        <v>4129093</v>
      </c>
      <c r="I149" s="8">
        <v>3188763</v>
      </c>
      <c r="J149" s="8">
        <v>6484923</v>
      </c>
    </row>
    <row r="150" spans="1:10" ht="12.75">
      <c r="A150" s="2" t="s">
        <v>147</v>
      </c>
      <c r="B150" s="3" t="s">
        <v>307</v>
      </c>
      <c r="C150" s="4">
        <f t="shared" si="4"/>
        <v>48124913</v>
      </c>
      <c r="D150" s="4">
        <f t="shared" si="5"/>
        <v>57497292</v>
      </c>
      <c r="E150" s="8">
        <v>48124913</v>
      </c>
      <c r="F150" s="8">
        <v>57497292</v>
      </c>
      <c r="G150" s="8"/>
      <c r="H150" s="8"/>
      <c r="I150" s="8"/>
      <c r="J150" s="8"/>
    </row>
    <row r="151" spans="1:10" ht="12.75">
      <c r="A151" s="2" t="s">
        <v>148</v>
      </c>
      <c r="B151" s="6" t="s">
        <v>308</v>
      </c>
      <c r="C151" s="4">
        <f t="shared" si="4"/>
        <v>57384783</v>
      </c>
      <c r="D151" s="4">
        <f t="shared" si="5"/>
        <v>69811850</v>
      </c>
      <c r="E151" s="8">
        <f>SUM(E149:E150)</f>
        <v>50633968</v>
      </c>
      <c r="F151" s="8">
        <f>SUM(F149:F150)</f>
        <v>59197834</v>
      </c>
      <c r="G151" s="8">
        <v>3562052</v>
      </c>
      <c r="H151" s="8">
        <v>4129093</v>
      </c>
      <c r="I151" s="9">
        <v>3188763</v>
      </c>
      <c r="J151" s="9">
        <v>6484923</v>
      </c>
    </row>
    <row r="152" spans="1:10" ht="12.75">
      <c r="A152" s="2" t="s">
        <v>983</v>
      </c>
      <c r="B152" s="6" t="s">
        <v>309</v>
      </c>
      <c r="C152" s="4">
        <f t="shared" si="4"/>
        <v>990623823</v>
      </c>
      <c r="D152" s="4">
        <f t="shared" si="5"/>
        <v>1136561205</v>
      </c>
      <c r="E152" s="8">
        <f aca="true" t="shared" si="6" ref="E152:J152">SUM(E104+E146+E151)</f>
        <v>981372181</v>
      </c>
      <c r="F152" s="8">
        <f t="shared" si="6"/>
        <v>1127696171</v>
      </c>
      <c r="G152" s="8">
        <f t="shared" si="6"/>
        <v>9126691</v>
      </c>
      <c r="H152" s="8">
        <f t="shared" si="6"/>
        <v>6619641</v>
      </c>
      <c r="I152" s="8">
        <f t="shared" si="6"/>
        <v>124951</v>
      </c>
      <c r="J152" s="8">
        <f t="shared" si="6"/>
        <v>2245393</v>
      </c>
    </row>
  </sheetData>
  <sheetProtection/>
  <mergeCells count="6">
    <mergeCell ref="A3:J3"/>
    <mergeCell ref="C4:D4"/>
    <mergeCell ref="E4:F4"/>
    <mergeCell ref="I4:J4"/>
    <mergeCell ref="G4:H4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PageLayoutView="0" workbookViewId="0" topLeftCell="A1">
      <selection activeCell="H72" sqref="H72"/>
    </sheetView>
  </sheetViews>
  <sheetFormatPr defaultColWidth="13.75390625" defaultRowHeight="12.75"/>
  <cols>
    <col min="1" max="1" width="3.375" style="11" customWidth="1"/>
    <col min="2" max="4" width="13.75390625" style="11" customWidth="1"/>
    <col min="5" max="5" width="46.625" style="11" customWidth="1"/>
    <col min="6" max="6" width="18.25390625" style="11" customWidth="1"/>
    <col min="7" max="7" width="21.00390625" style="11" customWidth="1"/>
    <col min="8" max="16384" width="13.75390625" style="11" customWidth="1"/>
  </cols>
  <sheetData>
    <row r="1" ht="15">
      <c r="G1" s="115" t="s">
        <v>968</v>
      </c>
    </row>
    <row r="2" spans="1:11" ht="54" customHeight="1">
      <c r="A2" s="336" t="s">
        <v>1022</v>
      </c>
      <c r="B2" s="336"/>
      <c r="C2" s="336"/>
      <c r="D2" s="336"/>
      <c r="E2" s="336"/>
      <c r="F2" s="336"/>
      <c r="G2" s="336"/>
      <c r="H2" s="22"/>
      <c r="I2" s="22"/>
      <c r="J2" s="22"/>
      <c r="K2" s="22"/>
    </row>
    <row r="3" spans="1:7" ht="31.5" customHeight="1">
      <c r="A3" s="337" t="s">
        <v>323</v>
      </c>
      <c r="B3" s="337"/>
      <c r="C3" s="337"/>
      <c r="D3" s="337"/>
      <c r="E3" s="337"/>
      <c r="F3" s="337"/>
      <c r="G3" s="337"/>
    </row>
    <row r="4" spans="1:7" ht="15">
      <c r="A4" s="12"/>
      <c r="B4" s="338"/>
      <c r="C4" s="338"/>
      <c r="D4" s="338"/>
      <c r="E4" s="338"/>
      <c r="F4" s="340" t="s">
        <v>1038</v>
      </c>
      <c r="G4" s="341"/>
    </row>
    <row r="5" spans="1:7" ht="15">
      <c r="A5" s="12"/>
      <c r="B5" s="338" t="s">
        <v>7</v>
      </c>
      <c r="C5" s="338"/>
      <c r="D5" s="338"/>
      <c r="E5" s="338"/>
      <c r="F5" s="12" t="s">
        <v>324</v>
      </c>
      <c r="G5" s="12"/>
    </row>
    <row r="6" spans="1:7" ht="15">
      <c r="A6" s="12"/>
      <c r="B6" s="338"/>
      <c r="C6" s="338"/>
      <c r="D6" s="338"/>
      <c r="E6" s="338"/>
      <c r="F6" s="12" t="s">
        <v>325</v>
      </c>
      <c r="G6" s="12" t="s">
        <v>326</v>
      </c>
    </row>
    <row r="7" spans="1:7" s="107" customFormat="1" ht="15">
      <c r="A7" s="106"/>
      <c r="B7" s="108" t="s">
        <v>171</v>
      </c>
      <c r="C7" s="109"/>
      <c r="D7" s="109"/>
      <c r="E7" s="109"/>
      <c r="F7" s="106"/>
      <c r="G7" s="106"/>
    </row>
    <row r="8" spans="1:7" ht="15">
      <c r="A8" s="13" t="s">
        <v>327</v>
      </c>
      <c r="B8" s="339" t="s">
        <v>328</v>
      </c>
      <c r="C8" s="339"/>
      <c r="D8" s="339"/>
      <c r="E8" s="339"/>
      <c r="F8" s="14"/>
      <c r="G8" s="14"/>
    </row>
    <row r="9" spans="1:7" ht="15">
      <c r="A9" s="13"/>
      <c r="B9" s="13" t="s">
        <v>329</v>
      </c>
      <c r="C9" s="13"/>
      <c r="D9" s="13"/>
      <c r="E9" s="13"/>
      <c r="F9" s="14">
        <f>SUM(F10)</f>
        <v>12335381</v>
      </c>
      <c r="G9" s="14">
        <v>493215</v>
      </c>
    </row>
    <row r="10" spans="1:7" ht="15">
      <c r="A10" s="13"/>
      <c r="B10" s="13" t="s">
        <v>330</v>
      </c>
      <c r="C10" s="13"/>
      <c r="D10" s="13"/>
      <c r="E10" s="13"/>
      <c r="F10" s="14">
        <v>12335381</v>
      </c>
      <c r="G10" s="14">
        <v>493215</v>
      </c>
    </row>
    <row r="11" spans="1:7" ht="15">
      <c r="A11" s="13"/>
      <c r="B11" s="13" t="s">
        <v>331</v>
      </c>
      <c r="C11" s="13"/>
      <c r="D11" s="13"/>
      <c r="E11" s="13"/>
      <c r="F11" s="14"/>
      <c r="G11" s="14"/>
    </row>
    <row r="12" spans="1:7" ht="15">
      <c r="A12" s="13"/>
      <c r="B12" s="13" t="s">
        <v>332</v>
      </c>
      <c r="C12" s="13"/>
      <c r="D12" s="13"/>
      <c r="E12" s="13"/>
      <c r="F12" s="14"/>
      <c r="G12" s="14"/>
    </row>
    <row r="13" spans="1:7" ht="15.75">
      <c r="A13" s="13"/>
      <c r="B13" s="13" t="s">
        <v>333</v>
      </c>
      <c r="C13" s="13"/>
      <c r="D13" s="13"/>
      <c r="E13" s="13"/>
      <c r="F13" s="15">
        <f>SUM(F14:F16)</f>
        <v>1414664215</v>
      </c>
      <c r="G13" s="15">
        <f>SUM(G14:G16)</f>
        <v>1007056668</v>
      </c>
    </row>
    <row r="14" spans="1:7" ht="15">
      <c r="A14" s="13"/>
      <c r="B14" s="13" t="s">
        <v>334</v>
      </c>
      <c r="C14" s="13"/>
      <c r="D14" s="13"/>
      <c r="E14" s="13"/>
      <c r="F14" s="14">
        <v>516081060</v>
      </c>
      <c r="G14" s="14">
        <v>334074619</v>
      </c>
    </row>
    <row r="15" spans="1:7" ht="15">
      <c r="A15" s="13"/>
      <c r="B15" s="13" t="s">
        <v>335</v>
      </c>
      <c r="C15" s="13"/>
      <c r="D15" s="13"/>
      <c r="E15" s="13"/>
      <c r="F15" s="14">
        <v>670966044</v>
      </c>
      <c r="G15" s="14">
        <v>469426001</v>
      </c>
    </row>
    <row r="16" spans="1:7" ht="15">
      <c r="A16" s="13"/>
      <c r="B16" s="13" t="s">
        <v>336</v>
      </c>
      <c r="C16" s="13"/>
      <c r="D16" s="13"/>
      <c r="E16" s="13"/>
      <c r="F16" s="14">
        <v>227617111</v>
      </c>
      <c r="G16" s="14">
        <v>203556048</v>
      </c>
    </row>
    <row r="17" spans="1:7" ht="15.75">
      <c r="A17" s="13"/>
      <c r="B17" s="13" t="s">
        <v>337</v>
      </c>
      <c r="C17" s="13"/>
      <c r="D17" s="13"/>
      <c r="E17" s="13"/>
      <c r="F17" s="15">
        <f>SUM(F19:F20)</f>
        <v>109163103</v>
      </c>
      <c r="G17" s="15">
        <f>SUM(G19:G20)</f>
        <v>26131983</v>
      </c>
    </row>
    <row r="18" spans="1:7" ht="15">
      <c r="A18" s="13"/>
      <c r="B18" s="13" t="s">
        <v>338</v>
      </c>
      <c r="C18" s="13"/>
      <c r="D18" s="13"/>
      <c r="E18" s="13"/>
      <c r="F18" s="14"/>
      <c r="G18" s="14"/>
    </row>
    <row r="19" spans="1:7" ht="15">
      <c r="A19" s="13"/>
      <c r="B19" s="13" t="s">
        <v>339</v>
      </c>
      <c r="C19" s="13"/>
      <c r="D19" s="13"/>
      <c r="E19" s="13"/>
      <c r="F19" s="14">
        <v>107029783</v>
      </c>
      <c r="G19" s="14">
        <v>26131983</v>
      </c>
    </row>
    <row r="20" spans="1:7" ht="15">
      <c r="A20" s="13"/>
      <c r="B20" s="13" t="s">
        <v>340</v>
      </c>
      <c r="C20" s="13"/>
      <c r="D20" s="13"/>
      <c r="E20" s="13"/>
      <c r="F20" s="14">
        <v>2133320</v>
      </c>
      <c r="G20" s="14">
        <v>0</v>
      </c>
    </row>
    <row r="21" spans="1:7" ht="15.75">
      <c r="A21" s="13"/>
      <c r="B21" s="13"/>
      <c r="C21" s="13"/>
      <c r="D21" s="13"/>
      <c r="E21" s="13"/>
      <c r="F21" s="16"/>
      <c r="G21" s="16"/>
    </row>
    <row r="22" spans="1:7" ht="15.75">
      <c r="A22" s="13"/>
      <c r="B22" s="13" t="s">
        <v>380</v>
      </c>
      <c r="C22" s="13"/>
      <c r="D22" s="13"/>
      <c r="E22" s="13"/>
      <c r="F22" s="15"/>
      <c r="G22" s="15"/>
    </row>
    <row r="23" spans="1:7" ht="15.75">
      <c r="A23" s="13"/>
      <c r="B23" s="333" t="s">
        <v>381</v>
      </c>
      <c r="C23" s="334"/>
      <c r="D23" s="334"/>
      <c r="E23" s="335"/>
      <c r="F23" s="15"/>
      <c r="G23" s="15"/>
    </row>
    <row r="24" spans="1:7" ht="15.75">
      <c r="A24" s="13"/>
      <c r="B24" s="13" t="s">
        <v>382</v>
      </c>
      <c r="C24" s="13"/>
      <c r="D24" s="13"/>
      <c r="E24" s="13"/>
      <c r="F24" s="16">
        <v>3680000</v>
      </c>
      <c r="G24" s="16">
        <v>3680000</v>
      </c>
    </row>
    <row r="25" spans="1:7" ht="15.75">
      <c r="A25" s="13"/>
      <c r="B25" s="13" t="s">
        <v>341</v>
      </c>
      <c r="C25" s="13"/>
      <c r="D25" s="13"/>
      <c r="E25" s="13"/>
      <c r="F25" s="16"/>
      <c r="G25" s="16"/>
    </row>
    <row r="26" spans="1:7" ht="15.75">
      <c r="A26" s="13"/>
      <c r="B26" s="13" t="s">
        <v>383</v>
      </c>
      <c r="C26" s="13"/>
      <c r="D26" s="13"/>
      <c r="E26" s="13"/>
      <c r="F26" s="16"/>
      <c r="G26" s="16"/>
    </row>
    <row r="27" spans="1:7" ht="15.75">
      <c r="A27" s="13"/>
      <c r="B27" s="13" t="s">
        <v>384</v>
      </c>
      <c r="C27" s="13"/>
      <c r="D27" s="13"/>
      <c r="E27" s="13"/>
      <c r="F27" s="16"/>
      <c r="G27" s="16"/>
    </row>
    <row r="28" spans="1:7" ht="15.75">
      <c r="A28" s="13"/>
      <c r="B28" s="13" t="s">
        <v>385</v>
      </c>
      <c r="C28" s="13"/>
      <c r="D28" s="13"/>
      <c r="E28" s="13"/>
      <c r="F28" s="16"/>
      <c r="G28" s="16"/>
    </row>
    <row r="29" spans="1:7" ht="15">
      <c r="A29" s="13"/>
      <c r="B29" s="13" t="s">
        <v>342</v>
      </c>
      <c r="C29" s="13"/>
      <c r="D29" s="13"/>
      <c r="E29" s="13"/>
      <c r="F29" s="13"/>
      <c r="G29" s="13"/>
    </row>
    <row r="30" spans="1:7" ht="15">
      <c r="A30" s="13"/>
      <c r="B30" s="13" t="s">
        <v>386</v>
      </c>
      <c r="C30" s="13"/>
      <c r="D30" s="13"/>
      <c r="E30" s="13"/>
      <c r="F30" s="13"/>
      <c r="G30" s="13"/>
    </row>
    <row r="31" spans="1:7" ht="15">
      <c r="A31" s="13"/>
      <c r="B31" s="13" t="s">
        <v>343</v>
      </c>
      <c r="C31" s="13"/>
      <c r="D31" s="13"/>
      <c r="E31" s="13"/>
      <c r="F31" s="13"/>
      <c r="G31" s="13"/>
    </row>
    <row r="32" spans="1:7" ht="15">
      <c r="A32" s="13"/>
      <c r="B32" s="13" t="s">
        <v>387</v>
      </c>
      <c r="C32" s="13"/>
      <c r="D32" s="13"/>
      <c r="E32" s="13"/>
      <c r="F32" s="13"/>
      <c r="G32" s="13"/>
    </row>
    <row r="33" spans="1:7" ht="15.75">
      <c r="A33" s="13"/>
      <c r="B33" s="13" t="s">
        <v>388</v>
      </c>
      <c r="C33" s="13"/>
      <c r="D33" s="13"/>
      <c r="E33" s="13"/>
      <c r="F33" s="16"/>
      <c r="G33" s="16"/>
    </row>
    <row r="34" spans="1:7" ht="15.75">
      <c r="A34" s="13"/>
      <c r="B34" s="13" t="s">
        <v>344</v>
      </c>
      <c r="C34" s="13"/>
      <c r="D34" s="13"/>
      <c r="E34" s="13"/>
      <c r="F34" s="15"/>
      <c r="G34" s="15"/>
    </row>
    <row r="35" spans="1:7" ht="15">
      <c r="A35" s="13"/>
      <c r="B35" s="13" t="s">
        <v>345</v>
      </c>
      <c r="C35" s="13"/>
      <c r="D35" s="13"/>
      <c r="E35" s="13"/>
      <c r="F35" s="14"/>
      <c r="G35" s="14"/>
    </row>
    <row r="36" spans="1:7" ht="15.75">
      <c r="A36" s="13"/>
      <c r="B36" s="13" t="s">
        <v>346</v>
      </c>
      <c r="C36" s="13"/>
      <c r="D36" s="13"/>
      <c r="E36" s="13"/>
      <c r="F36" s="15">
        <v>8540000</v>
      </c>
      <c r="G36" s="15">
        <v>8540000</v>
      </c>
    </row>
    <row r="37" spans="1:7" ht="15">
      <c r="A37" s="13"/>
      <c r="B37" s="13" t="s">
        <v>347</v>
      </c>
      <c r="C37" s="13"/>
      <c r="D37" s="13"/>
      <c r="E37" s="13"/>
      <c r="F37" s="13"/>
      <c r="G37" s="13"/>
    </row>
    <row r="38" spans="1:7" ht="15">
      <c r="A38" s="13"/>
      <c r="B38" s="13" t="s">
        <v>348</v>
      </c>
      <c r="C38" s="13"/>
      <c r="D38" s="13"/>
      <c r="E38" s="13"/>
      <c r="F38" s="13"/>
      <c r="G38" s="13"/>
    </row>
    <row r="39" spans="1:7" ht="15.75">
      <c r="A39" s="13"/>
      <c r="B39" s="13" t="s">
        <v>349</v>
      </c>
      <c r="C39" s="13"/>
      <c r="D39" s="13"/>
      <c r="E39" s="13"/>
      <c r="F39" s="15"/>
      <c r="G39" s="15"/>
    </row>
    <row r="40" spans="1:7" ht="15.75">
      <c r="A40" s="13"/>
      <c r="B40" s="13" t="s">
        <v>350</v>
      </c>
      <c r="C40" s="13"/>
      <c r="D40" s="13"/>
      <c r="E40" s="13"/>
      <c r="F40" s="15"/>
      <c r="G40" s="15"/>
    </row>
    <row r="41" spans="1:7" ht="15">
      <c r="A41" s="13"/>
      <c r="B41" s="13" t="s">
        <v>351</v>
      </c>
      <c r="C41" s="13"/>
      <c r="D41" s="13"/>
      <c r="E41" s="13"/>
      <c r="F41" s="13"/>
      <c r="G41" s="13"/>
    </row>
    <row r="42" spans="1:7" ht="15.75">
      <c r="A42" s="13" t="s">
        <v>352</v>
      </c>
      <c r="B42" s="13" t="s">
        <v>353</v>
      </c>
      <c r="C42" s="13"/>
      <c r="D42" s="13"/>
      <c r="E42" s="13"/>
      <c r="F42" s="15"/>
      <c r="G42" s="15"/>
    </row>
    <row r="43" spans="1:7" ht="15.75">
      <c r="A43" s="13"/>
      <c r="B43" s="13" t="s">
        <v>354</v>
      </c>
      <c r="C43" s="13"/>
      <c r="D43" s="13"/>
      <c r="E43" s="13"/>
      <c r="F43" s="16">
        <v>455537</v>
      </c>
      <c r="G43" s="16">
        <v>455537</v>
      </c>
    </row>
    <row r="44" spans="1:7" ht="15">
      <c r="A44" s="13"/>
      <c r="B44" s="13" t="s">
        <v>355</v>
      </c>
      <c r="C44" s="13"/>
      <c r="D44" s="13"/>
      <c r="E44" s="13"/>
      <c r="F44" s="14"/>
      <c r="G44" s="14"/>
    </row>
    <row r="45" spans="1:7" ht="15">
      <c r="A45" s="13"/>
      <c r="B45" s="13" t="s">
        <v>356</v>
      </c>
      <c r="C45" s="13"/>
      <c r="D45" s="13"/>
      <c r="E45" s="13"/>
      <c r="F45" s="13"/>
      <c r="G45" s="13"/>
    </row>
    <row r="46" spans="1:7" ht="15">
      <c r="A46" s="13"/>
      <c r="B46" s="13" t="s">
        <v>357</v>
      </c>
      <c r="C46" s="13"/>
      <c r="D46" s="13"/>
      <c r="E46" s="13"/>
      <c r="F46" s="13"/>
      <c r="G46" s="13"/>
    </row>
    <row r="47" spans="1:7" ht="15">
      <c r="A47" s="13"/>
      <c r="B47" s="13" t="s">
        <v>358</v>
      </c>
      <c r="C47" s="13"/>
      <c r="D47" s="13"/>
      <c r="E47" s="13"/>
      <c r="F47" s="13"/>
      <c r="G47" s="13"/>
    </row>
    <row r="48" spans="1:7" ht="15.75">
      <c r="A48" s="13" t="s">
        <v>359</v>
      </c>
      <c r="B48" s="13" t="s">
        <v>360</v>
      </c>
      <c r="C48" s="13"/>
      <c r="D48" s="13"/>
      <c r="E48" s="13"/>
      <c r="F48" s="15">
        <v>72839414</v>
      </c>
      <c r="G48" s="15">
        <v>72839414</v>
      </c>
    </row>
    <row r="49" spans="1:7" ht="15.75">
      <c r="A49" s="13" t="s">
        <v>361</v>
      </c>
      <c r="B49" s="13" t="s">
        <v>362</v>
      </c>
      <c r="C49" s="13"/>
      <c r="D49" s="13"/>
      <c r="E49" s="13"/>
      <c r="F49" s="15">
        <f>SUM(F50:F52)</f>
        <v>17364388</v>
      </c>
      <c r="G49" s="15">
        <f>SUM(G50:G52)</f>
        <v>17364388</v>
      </c>
    </row>
    <row r="50" spans="1:7" ht="15">
      <c r="A50" s="13"/>
      <c r="B50" s="13" t="s">
        <v>389</v>
      </c>
      <c r="C50" s="13"/>
      <c r="D50" s="13"/>
      <c r="E50" s="13"/>
      <c r="F50" s="14">
        <v>16923781</v>
      </c>
      <c r="G50" s="14">
        <v>16923781</v>
      </c>
    </row>
    <row r="51" spans="1:7" ht="15">
      <c r="A51" s="13"/>
      <c r="B51" s="13" t="s">
        <v>390</v>
      </c>
      <c r="C51" s="13"/>
      <c r="D51" s="13"/>
      <c r="E51" s="13"/>
      <c r="F51" s="14"/>
      <c r="G51" s="14"/>
    </row>
    <row r="52" spans="1:7" ht="15">
      <c r="A52" s="13"/>
      <c r="B52" s="13" t="s">
        <v>391</v>
      </c>
      <c r="C52" s="13"/>
      <c r="D52" s="13"/>
      <c r="E52" s="13"/>
      <c r="F52" s="14">
        <v>440607</v>
      </c>
      <c r="G52" s="14">
        <v>440607</v>
      </c>
    </row>
    <row r="53" spans="1:7" ht="15.75">
      <c r="A53" s="13" t="s">
        <v>363</v>
      </c>
      <c r="B53" s="13" t="s">
        <v>364</v>
      </c>
      <c r="C53" s="13"/>
      <c r="D53" s="13"/>
      <c r="E53" s="13"/>
      <c r="F53" s="15"/>
      <c r="G53" s="15"/>
    </row>
    <row r="54" spans="1:7" ht="15">
      <c r="A54" s="13" t="s">
        <v>365</v>
      </c>
      <c r="B54" s="13" t="s">
        <v>366</v>
      </c>
      <c r="C54" s="13"/>
      <c r="D54" s="13"/>
      <c r="E54" s="13"/>
      <c r="F54" s="13"/>
      <c r="G54" s="13"/>
    </row>
    <row r="55" spans="1:7" ht="15">
      <c r="A55" s="13" t="s">
        <v>257</v>
      </c>
      <c r="B55" s="13"/>
      <c r="C55" s="13"/>
      <c r="D55" s="13"/>
      <c r="E55" s="13"/>
      <c r="F55" s="13"/>
      <c r="G55" s="13"/>
    </row>
    <row r="56" spans="1:7" ht="15">
      <c r="A56" s="13"/>
      <c r="B56" s="13"/>
      <c r="C56" s="13"/>
      <c r="D56" s="13"/>
      <c r="E56" s="13"/>
      <c r="F56" s="13"/>
      <c r="G56" s="13"/>
    </row>
    <row r="57" spans="1:7" ht="15.75">
      <c r="A57" s="13" t="s">
        <v>367</v>
      </c>
      <c r="B57" s="13" t="s">
        <v>368</v>
      </c>
      <c r="C57" s="13"/>
      <c r="D57" s="13"/>
      <c r="E57" s="13"/>
      <c r="F57" s="16"/>
      <c r="G57" s="16"/>
    </row>
    <row r="58" spans="1:7" ht="15">
      <c r="A58" s="13"/>
      <c r="B58" s="13" t="s">
        <v>392</v>
      </c>
      <c r="C58" s="13"/>
      <c r="D58" s="13"/>
      <c r="E58" s="13"/>
      <c r="F58" s="13">
        <v>765139518</v>
      </c>
      <c r="G58" s="13">
        <v>765139518</v>
      </c>
    </row>
    <row r="59" spans="1:7" ht="15">
      <c r="A59" s="13"/>
      <c r="B59" s="13" t="s">
        <v>393</v>
      </c>
      <c r="C59" s="13"/>
      <c r="D59" s="13"/>
      <c r="E59" s="13"/>
      <c r="F59" s="11">
        <v>35831341</v>
      </c>
      <c r="G59" s="13">
        <v>35831341</v>
      </c>
    </row>
    <row r="60" spans="1:7" ht="15">
      <c r="A60" s="13"/>
      <c r="B60" s="13" t="s">
        <v>394</v>
      </c>
      <c r="C60" s="13"/>
      <c r="D60" s="13"/>
      <c r="E60" s="13"/>
      <c r="F60" s="13"/>
      <c r="G60" s="13"/>
    </row>
    <row r="61" spans="1:7" ht="15">
      <c r="A61" s="13"/>
      <c r="B61" s="13" t="s">
        <v>395</v>
      </c>
      <c r="C61" s="13"/>
      <c r="D61" s="13"/>
      <c r="E61" s="13"/>
      <c r="F61" s="13">
        <v>123370756</v>
      </c>
      <c r="G61" s="13">
        <v>123370756</v>
      </c>
    </row>
    <row r="62" spans="1:7" ht="15">
      <c r="A62" s="13"/>
      <c r="B62" s="13" t="s">
        <v>396</v>
      </c>
      <c r="C62" s="13"/>
      <c r="D62" s="13"/>
      <c r="E62" s="13"/>
      <c r="F62" s="13"/>
      <c r="G62" s="13"/>
    </row>
    <row r="63" spans="1:7" ht="15">
      <c r="A63" s="13"/>
      <c r="B63" s="13" t="s">
        <v>397</v>
      </c>
      <c r="C63" s="13"/>
      <c r="D63" s="13"/>
      <c r="E63" s="13"/>
      <c r="F63" s="13">
        <v>130494314</v>
      </c>
      <c r="G63" s="13">
        <v>130494314</v>
      </c>
    </row>
    <row r="64" spans="1:7" ht="15.75">
      <c r="A64" s="13" t="s">
        <v>369</v>
      </c>
      <c r="B64" s="13" t="s">
        <v>370</v>
      </c>
      <c r="C64" s="13"/>
      <c r="D64" s="13"/>
      <c r="E64" s="13"/>
      <c r="F64" s="16"/>
      <c r="G64" s="16"/>
    </row>
    <row r="65" spans="1:7" ht="15">
      <c r="A65" s="13"/>
      <c r="B65" s="13" t="s">
        <v>398</v>
      </c>
      <c r="C65" s="13"/>
      <c r="D65" s="13"/>
      <c r="E65" s="13"/>
      <c r="F65" s="13">
        <v>1085369</v>
      </c>
      <c r="G65" s="13">
        <v>1085369</v>
      </c>
    </row>
    <row r="66" spans="1:7" ht="15">
      <c r="A66" s="13"/>
      <c r="B66" s="13" t="s">
        <v>399</v>
      </c>
      <c r="C66" s="13"/>
      <c r="D66" s="13"/>
      <c r="E66" s="13"/>
      <c r="F66" s="13">
        <v>5305473</v>
      </c>
      <c r="G66" s="13">
        <v>5305473</v>
      </c>
    </row>
    <row r="67" spans="1:7" ht="15">
      <c r="A67" s="13"/>
      <c r="B67" s="13" t="s">
        <v>400</v>
      </c>
      <c r="C67" s="13"/>
      <c r="D67" s="13"/>
      <c r="E67" s="13"/>
      <c r="F67" s="13">
        <v>5522584</v>
      </c>
      <c r="G67" s="13">
        <v>5522584</v>
      </c>
    </row>
    <row r="68" spans="1:7" ht="15.75">
      <c r="A68" s="13" t="s">
        <v>371</v>
      </c>
      <c r="B68" s="13" t="s">
        <v>372</v>
      </c>
      <c r="C68" s="13"/>
      <c r="D68" s="13"/>
      <c r="E68" s="13"/>
      <c r="F68" s="15"/>
      <c r="G68" s="15"/>
    </row>
    <row r="69" spans="1:7" ht="15.75">
      <c r="A69" s="13" t="s">
        <v>373</v>
      </c>
      <c r="B69" s="13" t="s">
        <v>374</v>
      </c>
      <c r="C69" s="13"/>
      <c r="D69" s="13"/>
      <c r="E69" s="13"/>
      <c r="F69" s="15"/>
      <c r="G69" s="15"/>
    </row>
    <row r="70" spans="1:7" ht="15.75">
      <c r="A70" s="13" t="s">
        <v>375</v>
      </c>
      <c r="B70" s="13" t="s">
        <v>376</v>
      </c>
      <c r="C70" s="13"/>
      <c r="D70" s="13"/>
      <c r="E70" s="13"/>
      <c r="F70" s="16">
        <v>69811850</v>
      </c>
      <c r="G70" s="16">
        <v>69811850</v>
      </c>
    </row>
    <row r="71" spans="1:7" ht="15">
      <c r="A71" s="13" t="s">
        <v>959</v>
      </c>
      <c r="B71" s="13"/>
      <c r="C71" s="13"/>
      <c r="D71" s="13"/>
      <c r="E71" s="13"/>
      <c r="F71" s="13"/>
      <c r="G71" s="13"/>
    </row>
    <row r="72" spans="1:7" ht="15">
      <c r="A72" s="13"/>
      <c r="B72" s="330" t="s">
        <v>958</v>
      </c>
      <c r="C72" s="331"/>
      <c r="D72" s="331"/>
      <c r="E72" s="332"/>
      <c r="F72" s="13">
        <v>186214114</v>
      </c>
      <c r="G72" s="13"/>
    </row>
    <row r="73" spans="1:7" ht="15">
      <c r="A73" s="13" t="s">
        <v>377</v>
      </c>
      <c r="B73" s="13"/>
      <c r="C73" s="13"/>
      <c r="D73" s="13"/>
      <c r="E73" s="13"/>
      <c r="F73" s="13"/>
      <c r="G73" s="13"/>
    </row>
    <row r="74" spans="1:7" ht="1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 t="s">
        <v>378</v>
      </c>
      <c r="C75" s="13"/>
      <c r="D75" s="13"/>
      <c r="E75" s="13"/>
      <c r="F75" s="15">
        <v>80228454</v>
      </c>
      <c r="G75" s="15"/>
    </row>
  </sheetData>
  <sheetProtection/>
  <mergeCells count="9">
    <mergeCell ref="B72:E72"/>
    <mergeCell ref="B23:E23"/>
    <mergeCell ref="A2:G2"/>
    <mergeCell ref="A3:G3"/>
    <mergeCell ref="B4:E4"/>
    <mergeCell ref="B5:E5"/>
    <mergeCell ref="B6:E6"/>
    <mergeCell ref="B8:E8"/>
    <mergeCell ref="F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PageLayoutView="0" workbookViewId="0" topLeftCell="A1">
      <selection activeCell="H21" sqref="H21"/>
    </sheetView>
  </sheetViews>
  <sheetFormatPr defaultColWidth="8.00390625" defaultRowHeight="12.75"/>
  <cols>
    <col min="1" max="1" width="5.00390625" style="21" customWidth="1"/>
    <col min="2" max="2" width="47.00390625" style="17" customWidth="1"/>
    <col min="3" max="4" width="15.125" style="17" customWidth="1"/>
    <col min="5" max="16384" width="8.00390625" style="17" customWidth="1"/>
  </cols>
  <sheetData>
    <row r="1" spans="1:4" ht="21.75" customHeight="1">
      <c r="A1" s="342" t="s">
        <v>969</v>
      </c>
      <c r="B1" s="343"/>
      <c r="C1" s="343"/>
      <c r="D1" s="343"/>
    </row>
    <row r="2" spans="1:4" ht="0.75" customHeight="1">
      <c r="A2" s="113"/>
      <c r="B2" s="114"/>
      <c r="C2" s="114"/>
      <c r="D2" s="114"/>
    </row>
    <row r="3" spans="1:8" s="18" customFormat="1" ht="51" customHeight="1">
      <c r="A3" s="345" t="s">
        <v>1022</v>
      </c>
      <c r="B3" s="345"/>
      <c r="C3" s="345"/>
      <c r="D3" s="345"/>
      <c r="E3" s="22"/>
      <c r="F3" s="22"/>
      <c r="G3" s="22"/>
      <c r="H3" s="22"/>
    </row>
    <row r="4" spans="1:8" s="18" customFormat="1" ht="26.25" customHeight="1">
      <c r="A4" s="346" t="s">
        <v>496</v>
      </c>
      <c r="B4" s="347"/>
      <c r="C4" s="347"/>
      <c r="D4" s="348"/>
      <c r="E4" s="22"/>
      <c r="F4" s="22"/>
      <c r="G4" s="22"/>
      <c r="H4" s="22"/>
    </row>
    <row r="5" spans="1:4" s="19" customFormat="1" ht="48" customHeight="1">
      <c r="A5" s="23" t="s">
        <v>401</v>
      </c>
      <c r="B5" s="23" t="s">
        <v>402</v>
      </c>
      <c r="C5" s="23" t="s">
        <v>403</v>
      </c>
      <c r="D5" s="23" t="s">
        <v>404</v>
      </c>
    </row>
    <row r="6" spans="1:4" s="19" customFormat="1" ht="13.5" customHeight="1">
      <c r="A6" s="24">
        <v>1</v>
      </c>
      <c r="B6" s="24">
        <v>2</v>
      </c>
      <c r="C6" s="24">
        <v>3</v>
      </c>
      <c r="D6" s="24">
        <v>4</v>
      </c>
    </row>
    <row r="7" spans="1:4" ht="36.75" customHeight="1">
      <c r="A7" s="25" t="s">
        <v>312</v>
      </c>
      <c r="B7" s="126" t="s">
        <v>405</v>
      </c>
      <c r="C7" s="127"/>
      <c r="D7" s="127"/>
    </row>
    <row r="8" spans="1:4" ht="29.25" customHeight="1">
      <c r="A8" s="25" t="s">
        <v>313</v>
      </c>
      <c r="B8" s="126" t="s">
        <v>406</v>
      </c>
      <c r="C8" s="127"/>
      <c r="D8" s="127"/>
    </row>
    <row r="9" spans="1:4" ht="27" customHeight="1">
      <c r="A9" s="25" t="s">
        <v>314</v>
      </c>
      <c r="B9" s="126" t="s">
        <v>407</v>
      </c>
      <c r="C9" s="127"/>
      <c r="D9" s="127"/>
    </row>
    <row r="10" spans="1:4" ht="30" customHeight="1">
      <c r="A10" s="25" t="s">
        <v>315</v>
      </c>
      <c r="B10" s="126" t="s">
        <v>408</v>
      </c>
      <c r="C10" s="127"/>
      <c r="D10" s="127"/>
    </row>
    <row r="11" spans="1:4" ht="27" customHeight="1">
      <c r="A11" s="25" t="s">
        <v>316</v>
      </c>
      <c r="B11" s="126" t="s">
        <v>409</v>
      </c>
      <c r="C11" s="127">
        <v>10690975</v>
      </c>
      <c r="D11" s="127">
        <v>5307000</v>
      </c>
    </row>
    <row r="12" spans="1:4" ht="18" customHeight="1">
      <c r="A12" s="25" t="s">
        <v>317</v>
      </c>
      <c r="B12" s="126" t="s">
        <v>410</v>
      </c>
      <c r="C12" s="127"/>
      <c r="D12" s="127"/>
    </row>
    <row r="13" spans="1:4" ht="18" customHeight="1">
      <c r="A13" s="25" t="s">
        <v>318</v>
      </c>
      <c r="B13" s="128" t="s">
        <v>411</v>
      </c>
      <c r="C13" s="127"/>
      <c r="D13" s="127"/>
    </row>
    <row r="14" spans="1:4" ht="18" customHeight="1">
      <c r="A14" s="25" t="s">
        <v>319</v>
      </c>
      <c r="B14" s="128" t="s">
        <v>412</v>
      </c>
      <c r="C14" s="127"/>
      <c r="D14" s="127"/>
    </row>
    <row r="15" spans="1:4" ht="18" customHeight="1">
      <c r="A15" s="25" t="s">
        <v>320</v>
      </c>
      <c r="B15" s="128" t="s">
        <v>413</v>
      </c>
      <c r="C15" s="127">
        <v>10690975</v>
      </c>
      <c r="D15" s="127">
        <v>5307000</v>
      </c>
    </row>
    <row r="16" spans="1:4" ht="18" customHeight="1">
      <c r="A16" s="25" t="s">
        <v>321</v>
      </c>
      <c r="B16" s="128" t="s">
        <v>414</v>
      </c>
      <c r="C16" s="127"/>
      <c r="D16" s="127"/>
    </row>
    <row r="17" spans="1:4" ht="18" customHeight="1">
      <c r="A17" s="25" t="s">
        <v>322</v>
      </c>
      <c r="B17" s="128" t="s">
        <v>415</v>
      </c>
      <c r="C17" s="127"/>
      <c r="D17" s="127"/>
    </row>
    <row r="18" spans="1:4" ht="22.5" customHeight="1">
      <c r="A18" s="25" t="s">
        <v>416</v>
      </c>
      <c r="B18" s="128" t="s">
        <v>417</v>
      </c>
      <c r="C18" s="127"/>
      <c r="D18" s="127"/>
    </row>
    <row r="19" spans="1:4" ht="27.75" customHeight="1">
      <c r="A19" s="25" t="s">
        <v>418</v>
      </c>
      <c r="B19" s="126" t="s">
        <v>419</v>
      </c>
      <c r="C19" s="127">
        <v>4156000</v>
      </c>
      <c r="D19" s="127">
        <v>856000</v>
      </c>
    </row>
    <row r="20" spans="1:4" ht="33" customHeight="1">
      <c r="A20" s="25" t="s">
        <v>420</v>
      </c>
      <c r="B20" s="126" t="s">
        <v>421</v>
      </c>
      <c r="C20" s="127"/>
      <c r="D20" s="127"/>
    </row>
    <row r="21" spans="1:4" ht="28.5" customHeight="1">
      <c r="A21" s="25" t="s">
        <v>422</v>
      </c>
      <c r="B21" s="126" t="s">
        <v>423</v>
      </c>
      <c r="C21" s="127"/>
      <c r="D21" s="127"/>
    </row>
    <row r="22" spans="1:4" ht="18" customHeight="1">
      <c r="A22" s="25" t="s">
        <v>424</v>
      </c>
      <c r="B22" s="126" t="s">
        <v>425</v>
      </c>
      <c r="C22" s="127"/>
      <c r="D22" s="127"/>
    </row>
    <row r="23" spans="1:4" ht="18" customHeight="1">
      <c r="A23" s="25" t="s">
        <v>426</v>
      </c>
      <c r="B23" s="126" t="s">
        <v>427</v>
      </c>
      <c r="C23" s="127"/>
      <c r="D23" s="127"/>
    </row>
    <row r="24" spans="1:4" ht="18" customHeight="1">
      <c r="A24" s="26" t="s">
        <v>428</v>
      </c>
      <c r="B24" s="129" t="s">
        <v>429</v>
      </c>
      <c r="C24" s="130">
        <v>14846975</v>
      </c>
      <c r="D24" s="130">
        <v>6163000</v>
      </c>
    </row>
    <row r="25" spans="1:4" ht="8.25" customHeight="1">
      <c r="A25" s="20"/>
      <c r="B25" s="344"/>
      <c r="C25" s="344"/>
      <c r="D25" s="344"/>
    </row>
  </sheetData>
  <sheetProtection/>
  <mergeCells count="4">
    <mergeCell ref="A1:D1"/>
    <mergeCell ref="B25:D25"/>
    <mergeCell ref="A3:D3"/>
    <mergeCell ref="A4:D4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10.melléklet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="60" zoomScalePageLayoutView="0" workbookViewId="0" topLeftCell="A1">
      <selection activeCell="A2" sqref="A2:G2"/>
    </sheetView>
  </sheetViews>
  <sheetFormatPr defaultColWidth="9.00390625" defaultRowHeight="12.75"/>
  <cols>
    <col min="1" max="1" width="9.125" style="27" customWidth="1"/>
    <col min="2" max="2" width="38.75390625" style="27" customWidth="1"/>
    <col min="3" max="3" width="17.375" style="27" customWidth="1"/>
    <col min="4" max="4" width="14.75390625" style="27" customWidth="1"/>
    <col min="5" max="5" width="13.625" style="27" customWidth="1"/>
    <col min="6" max="6" width="18.125" style="27" customWidth="1"/>
    <col min="7" max="7" width="20.00390625" style="27" customWidth="1"/>
    <col min="8" max="16384" width="9.125" style="27" customWidth="1"/>
  </cols>
  <sheetData>
    <row r="1" ht="12.75">
      <c r="G1" s="27" t="s">
        <v>970</v>
      </c>
    </row>
    <row r="2" spans="1:7" ht="59.25" customHeight="1">
      <c r="A2" s="349" t="s">
        <v>1023</v>
      </c>
      <c r="B2" s="349"/>
      <c r="C2" s="349"/>
      <c r="D2" s="349"/>
      <c r="E2" s="349"/>
      <c r="F2" s="349"/>
      <c r="G2" s="349"/>
    </row>
    <row r="3" spans="1:7" ht="31.5" customHeight="1">
      <c r="A3" s="350" t="s">
        <v>430</v>
      </c>
      <c r="B3" s="350" t="s">
        <v>431</v>
      </c>
      <c r="C3" s="352" t="s">
        <v>1000</v>
      </c>
      <c r="D3" s="350" t="s">
        <v>432</v>
      </c>
      <c r="E3" s="350"/>
      <c r="F3" s="354" t="s">
        <v>1002</v>
      </c>
      <c r="G3" s="350" t="s">
        <v>1003</v>
      </c>
    </row>
    <row r="4" spans="1:7" ht="16.5" customHeight="1">
      <c r="A4" s="351"/>
      <c r="B4" s="351"/>
      <c r="C4" s="353"/>
      <c r="D4" s="28" t="s">
        <v>1001</v>
      </c>
      <c r="E4" s="28" t="s">
        <v>433</v>
      </c>
      <c r="F4" s="355"/>
      <c r="G4" s="351"/>
    </row>
    <row r="5" spans="1:7" ht="39.75" customHeight="1">
      <c r="A5" s="29" t="s">
        <v>312</v>
      </c>
      <c r="B5" s="29" t="s">
        <v>434</v>
      </c>
      <c r="C5" s="30">
        <v>695000000</v>
      </c>
      <c r="D5" s="30">
        <v>8540000</v>
      </c>
      <c r="E5" s="31">
        <v>1.229</v>
      </c>
      <c r="F5" s="30">
        <v>8540000</v>
      </c>
      <c r="G5" s="30">
        <v>8540000</v>
      </c>
    </row>
    <row r="6" spans="1:7" ht="42.75" customHeight="1">
      <c r="A6" s="29"/>
      <c r="B6" s="32" t="s">
        <v>149</v>
      </c>
      <c r="C6" s="33"/>
      <c r="D6" s="33">
        <f>SUM(D5:D5)</f>
        <v>8540000</v>
      </c>
      <c r="E6" s="34"/>
      <c r="F6" s="33">
        <f>SUM(F5:F5)</f>
        <v>8540000</v>
      </c>
      <c r="G6" s="33">
        <f>SUM(G5:G5)</f>
        <v>8540000</v>
      </c>
    </row>
  </sheetData>
  <sheetProtection/>
  <mergeCells count="7">
    <mergeCell ref="A2:G2"/>
    <mergeCell ref="A3:A4"/>
    <mergeCell ref="B3:B4"/>
    <mergeCell ref="C3:C4"/>
    <mergeCell ref="D3:E3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60" workbookViewId="0" topLeftCell="A1">
      <selection activeCell="D14" sqref="D14"/>
    </sheetView>
  </sheetViews>
  <sheetFormatPr defaultColWidth="9.00390625" defaultRowHeight="12.75"/>
  <cols>
    <col min="1" max="1" width="4.75390625" style="50" customWidth="1"/>
    <col min="2" max="2" width="33.75390625" style="50" customWidth="1"/>
    <col min="3" max="8" width="11.875" style="50" customWidth="1"/>
    <col min="9" max="9" width="13.00390625" style="50" customWidth="1"/>
    <col min="10" max="16384" width="9.125" style="50" customWidth="1"/>
  </cols>
  <sheetData>
    <row r="1" ht="12.75">
      <c r="I1" s="50" t="s">
        <v>971</v>
      </c>
    </row>
    <row r="2" spans="1:9" ht="18" customHeight="1">
      <c r="A2" s="360" t="s">
        <v>1022</v>
      </c>
      <c r="B2" s="361"/>
      <c r="C2" s="361"/>
      <c r="D2" s="361"/>
      <c r="E2" s="361"/>
      <c r="F2" s="361"/>
      <c r="G2" s="361"/>
      <c r="H2" s="361"/>
      <c r="I2" s="361"/>
    </row>
    <row r="3" spans="1:9" ht="34.5" customHeight="1">
      <c r="A3" s="362" t="s">
        <v>1024</v>
      </c>
      <c r="B3" s="363"/>
      <c r="C3" s="363"/>
      <c r="D3" s="363"/>
      <c r="E3" s="363"/>
      <c r="F3" s="363"/>
      <c r="G3" s="363"/>
      <c r="H3" s="363"/>
      <c r="I3" s="363"/>
    </row>
    <row r="4" spans="8:9" ht="14.25" thickBot="1">
      <c r="H4" s="364" t="s">
        <v>470</v>
      </c>
      <c r="I4" s="364"/>
    </row>
    <row r="5" spans="1:9" ht="13.5" thickBot="1">
      <c r="A5" s="365" t="s">
        <v>401</v>
      </c>
      <c r="B5" s="367" t="s">
        <v>471</v>
      </c>
      <c r="C5" s="369" t="s">
        <v>472</v>
      </c>
      <c r="D5" s="371" t="s">
        <v>473</v>
      </c>
      <c r="E5" s="372"/>
      <c r="F5" s="372"/>
      <c r="G5" s="372"/>
      <c r="H5" s="372"/>
      <c r="I5" s="373" t="s">
        <v>474</v>
      </c>
    </row>
    <row r="6" spans="1:9" s="53" customFormat="1" ht="42" customHeight="1" thickBot="1">
      <c r="A6" s="366"/>
      <c r="B6" s="368"/>
      <c r="C6" s="370"/>
      <c r="D6" s="51" t="s">
        <v>475</v>
      </c>
      <c r="E6" s="51" t="s">
        <v>476</v>
      </c>
      <c r="F6" s="51" t="s">
        <v>477</v>
      </c>
      <c r="G6" s="52" t="s">
        <v>478</v>
      </c>
      <c r="H6" s="52" t="s">
        <v>479</v>
      </c>
      <c r="I6" s="374"/>
    </row>
    <row r="7" spans="1:9" s="53" customFormat="1" ht="12" customHeight="1" thickBot="1">
      <c r="A7" s="54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 t="s">
        <v>480</v>
      </c>
      <c r="I7" s="56" t="s">
        <v>481</v>
      </c>
    </row>
    <row r="8" spans="1:9" s="53" customFormat="1" ht="18" customHeight="1">
      <c r="A8" s="375" t="s">
        <v>482</v>
      </c>
      <c r="B8" s="376"/>
      <c r="C8" s="376"/>
      <c r="D8" s="376"/>
      <c r="E8" s="376"/>
      <c r="F8" s="376"/>
      <c r="G8" s="376"/>
      <c r="H8" s="376"/>
      <c r="I8" s="377"/>
    </row>
    <row r="9" spans="1:9" ht="15.75" customHeight="1">
      <c r="A9" s="57" t="s">
        <v>312</v>
      </c>
      <c r="B9" s="58" t="s">
        <v>483</v>
      </c>
      <c r="C9" s="59"/>
      <c r="D9" s="60"/>
      <c r="E9" s="60"/>
      <c r="F9" s="60"/>
      <c r="G9" s="61"/>
      <c r="H9" s="62">
        <f aca="true" t="shared" si="0" ref="H9:H15">SUM(D9:G9)</f>
        <v>0</v>
      </c>
      <c r="I9" s="63">
        <f aca="true" t="shared" si="1" ref="I9:I15">C9+H9</f>
        <v>0</v>
      </c>
    </row>
    <row r="10" spans="1:9" ht="22.5">
      <c r="A10" s="57" t="s">
        <v>313</v>
      </c>
      <c r="B10" s="58" t="s">
        <v>484</v>
      </c>
      <c r="C10" s="59">
        <v>5305473</v>
      </c>
      <c r="D10" s="60"/>
      <c r="E10" s="60"/>
      <c r="F10" s="60"/>
      <c r="G10" s="61"/>
      <c r="H10" s="62">
        <f t="shared" si="0"/>
        <v>0</v>
      </c>
      <c r="I10" s="63">
        <f t="shared" si="1"/>
        <v>5305473</v>
      </c>
    </row>
    <row r="11" spans="1:9" ht="22.5">
      <c r="A11" s="57" t="s">
        <v>314</v>
      </c>
      <c r="B11" s="58" t="s">
        <v>485</v>
      </c>
      <c r="C11" s="59"/>
      <c r="D11" s="60"/>
      <c r="E11" s="60"/>
      <c r="F11" s="60"/>
      <c r="G11" s="61"/>
      <c r="H11" s="62">
        <f t="shared" si="0"/>
        <v>0</v>
      </c>
      <c r="I11" s="63">
        <f t="shared" si="1"/>
        <v>0</v>
      </c>
    </row>
    <row r="12" spans="1:9" ht="15.75" customHeight="1">
      <c r="A12" s="57" t="s">
        <v>315</v>
      </c>
      <c r="B12" s="58" t="s">
        <v>486</v>
      </c>
      <c r="C12" s="59"/>
      <c r="D12" s="60"/>
      <c r="E12" s="60"/>
      <c r="F12" s="60"/>
      <c r="G12" s="61"/>
      <c r="H12" s="62">
        <f t="shared" si="0"/>
        <v>0</v>
      </c>
      <c r="I12" s="63">
        <f t="shared" si="1"/>
        <v>0</v>
      </c>
    </row>
    <row r="13" spans="1:9" ht="22.5">
      <c r="A13" s="57" t="s">
        <v>316</v>
      </c>
      <c r="B13" s="58" t="s">
        <v>487</v>
      </c>
      <c r="C13" s="59"/>
      <c r="D13" s="60"/>
      <c r="E13" s="60"/>
      <c r="F13" s="60"/>
      <c r="G13" s="61"/>
      <c r="H13" s="62">
        <f t="shared" si="0"/>
        <v>0</v>
      </c>
      <c r="I13" s="63">
        <f t="shared" si="1"/>
        <v>0</v>
      </c>
    </row>
    <row r="14" spans="1:9" ht="15.75" customHeight="1">
      <c r="A14" s="64" t="s">
        <v>317</v>
      </c>
      <c r="B14" s="65" t="s">
        <v>488</v>
      </c>
      <c r="C14" s="66">
        <v>1085369</v>
      </c>
      <c r="D14" s="67"/>
      <c r="E14" s="67"/>
      <c r="F14" s="67"/>
      <c r="G14" s="68"/>
      <c r="H14" s="62"/>
      <c r="I14" s="63">
        <f t="shared" si="1"/>
        <v>1085369</v>
      </c>
    </row>
    <row r="15" spans="1:9" ht="15.75" customHeight="1" thickBot="1">
      <c r="A15" s="69" t="s">
        <v>318</v>
      </c>
      <c r="B15" s="70" t="s">
        <v>489</v>
      </c>
      <c r="C15" s="71"/>
      <c r="D15" s="72"/>
      <c r="E15" s="72"/>
      <c r="F15" s="72"/>
      <c r="G15" s="73"/>
      <c r="H15" s="62">
        <f t="shared" si="0"/>
        <v>0</v>
      </c>
      <c r="I15" s="63">
        <f t="shared" si="1"/>
        <v>0</v>
      </c>
    </row>
    <row r="16" spans="1:9" s="77" customFormat="1" ht="18" customHeight="1" thickBot="1">
      <c r="A16" s="356" t="s">
        <v>490</v>
      </c>
      <c r="B16" s="357"/>
      <c r="C16" s="74">
        <f aca="true" t="shared" si="2" ref="C16:I16">SUM(C9:C15)</f>
        <v>6390842</v>
      </c>
      <c r="D16" s="74">
        <f>SUM(D9:D15)</f>
        <v>0</v>
      </c>
      <c r="E16" s="74">
        <f t="shared" si="2"/>
        <v>0</v>
      </c>
      <c r="F16" s="74">
        <f t="shared" si="2"/>
        <v>0</v>
      </c>
      <c r="G16" s="75">
        <f t="shared" si="2"/>
        <v>0</v>
      </c>
      <c r="H16" s="75">
        <f t="shared" si="2"/>
        <v>0</v>
      </c>
      <c r="I16" s="76">
        <f t="shared" si="2"/>
        <v>6390842</v>
      </c>
    </row>
    <row r="17" spans="1:9" s="78" customFormat="1" ht="18" customHeight="1">
      <c r="A17" s="378" t="s">
        <v>491</v>
      </c>
      <c r="B17" s="379"/>
      <c r="C17" s="379"/>
      <c r="D17" s="379"/>
      <c r="E17" s="379"/>
      <c r="F17" s="379"/>
      <c r="G17" s="379"/>
      <c r="H17" s="379"/>
      <c r="I17" s="380"/>
    </row>
    <row r="18" spans="1:9" s="78" customFormat="1" ht="12.75">
      <c r="A18" s="57" t="s">
        <v>312</v>
      </c>
      <c r="B18" s="58" t="s">
        <v>492</v>
      </c>
      <c r="C18" s="59"/>
      <c r="D18" s="60"/>
      <c r="E18" s="60"/>
      <c r="F18" s="60"/>
      <c r="G18" s="61"/>
      <c r="H18" s="62">
        <f>SUM(D18:G18)</f>
        <v>0</v>
      </c>
      <c r="I18" s="63">
        <f>C18+H18</f>
        <v>0</v>
      </c>
    </row>
    <row r="19" spans="1:9" ht="13.5" thickBot="1">
      <c r="A19" s="69" t="s">
        <v>313</v>
      </c>
      <c r="B19" s="70" t="s">
        <v>493</v>
      </c>
      <c r="C19" s="71"/>
      <c r="D19" s="72"/>
      <c r="E19" s="72"/>
      <c r="F19" s="72"/>
      <c r="G19" s="73"/>
      <c r="H19" s="62">
        <f>SUM(D19:G19)</f>
        <v>0</v>
      </c>
      <c r="I19" s="79">
        <f>C19+H19</f>
        <v>0</v>
      </c>
    </row>
    <row r="20" spans="1:9" ht="15.75" customHeight="1" thickBot="1">
      <c r="A20" s="356" t="s">
        <v>494</v>
      </c>
      <c r="B20" s="357"/>
      <c r="C20" s="74">
        <f aca="true" t="shared" si="3" ref="C20:I20">SUM(C18:C19)</f>
        <v>0</v>
      </c>
      <c r="D20" s="74">
        <f t="shared" si="3"/>
        <v>0</v>
      </c>
      <c r="E20" s="74">
        <f t="shared" si="3"/>
        <v>0</v>
      </c>
      <c r="F20" s="74">
        <f t="shared" si="3"/>
        <v>0</v>
      </c>
      <c r="G20" s="75">
        <f t="shared" si="3"/>
        <v>0</v>
      </c>
      <c r="H20" s="75">
        <f t="shared" si="3"/>
        <v>0</v>
      </c>
      <c r="I20" s="76">
        <f t="shared" si="3"/>
        <v>0</v>
      </c>
    </row>
    <row r="21" spans="1:9" ht="18" customHeight="1" thickBot="1">
      <c r="A21" s="358" t="s">
        <v>495</v>
      </c>
      <c r="B21" s="359"/>
      <c r="C21" s="80">
        <f aca="true" t="shared" si="4" ref="C21:I21">C16+C20</f>
        <v>6390842</v>
      </c>
      <c r="D21" s="80">
        <f t="shared" si="4"/>
        <v>0</v>
      </c>
      <c r="E21" s="80">
        <f t="shared" si="4"/>
        <v>0</v>
      </c>
      <c r="F21" s="80">
        <f t="shared" si="4"/>
        <v>0</v>
      </c>
      <c r="G21" s="80">
        <f t="shared" si="4"/>
        <v>0</v>
      </c>
      <c r="H21" s="80">
        <f t="shared" si="4"/>
        <v>0</v>
      </c>
      <c r="I21" s="76">
        <f t="shared" si="4"/>
        <v>6390842</v>
      </c>
    </row>
  </sheetData>
  <sheetProtection/>
  <mergeCells count="13">
    <mergeCell ref="A8:I8"/>
    <mergeCell ref="A16:B16"/>
    <mergeCell ref="A17:I17"/>
    <mergeCell ref="A20:B20"/>
    <mergeCell ref="A21:B21"/>
    <mergeCell ref="A2:I2"/>
    <mergeCell ref="A3:I3"/>
    <mergeCell ref="H4:I4"/>
    <mergeCell ref="A5:A6"/>
    <mergeCell ref="B5:B6"/>
    <mergeCell ref="C5:C6"/>
    <mergeCell ref="D5:H5"/>
    <mergeCell ref="I5:I6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12.melléklet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7"/>
  <sheetViews>
    <sheetView view="pageBreakPreview" zoomScaleSheetLayoutView="100" zoomScalePageLayoutView="0" workbookViewId="0" topLeftCell="A4">
      <pane xSplit="32" ySplit="6" topLeftCell="AG85" activePane="bottomRight" state="frozen"/>
      <selection pane="topLeft" activeCell="A4" sqref="A4"/>
      <selection pane="topRight" activeCell="AG4" sqref="AG4"/>
      <selection pane="bottomLeft" activeCell="A8" sqref="A8"/>
      <selection pane="bottomRight" activeCell="AS77" sqref="AS77"/>
    </sheetView>
  </sheetViews>
  <sheetFormatPr defaultColWidth="9.00390625" defaultRowHeight="12.75"/>
  <cols>
    <col min="1" max="2" width="2.75390625" style="35" customWidth="1"/>
    <col min="3" max="36" width="2.75390625" style="36" customWidth="1"/>
    <col min="37" max="38" width="13.25390625" style="36" customWidth="1"/>
    <col min="39" max="44" width="11.125" style="37" customWidth="1"/>
    <col min="45" max="45" width="12.125" style="81" customWidth="1"/>
    <col min="46" max="47" width="11.625" style="81" customWidth="1"/>
    <col min="48" max="50" width="2.75390625" style="36" customWidth="1"/>
    <col min="51" max="16384" width="9.125" style="36" customWidth="1"/>
  </cols>
  <sheetData>
    <row r="1" spans="39:45" ht="23.25" customHeight="1">
      <c r="AM1" s="215"/>
      <c r="AN1" s="215"/>
      <c r="AO1" s="215"/>
      <c r="AP1" s="215"/>
      <c r="AQ1" s="215"/>
      <c r="AR1" s="215"/>
      <c r="AS1" s="216"/>
    </row>
    <row r="2" spans="1:77" ht="31.5" customHeight="1">
      <c r="A2" s="207" t="s">
        <v>436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122"/>
      <c r="AU2" s="122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</row>
    <row r="3" spans="1:77" ht="33" customHeight="1">
      <c r="A3" s="207" t="s">
        <v>684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122"/>
      <c r="AU3" s="122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</row>
    <row r="4" spans="1:77" ht="33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22"/>
      <c r="AU4" s="123" t="s">
        <v>960</v>
      </c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</row>
    <row r="5" spans="1:77" ht="33" customHeight="1">
      <c r="A5" s="204" t="s">
        <v>1016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</row>
    <row r="6" spans="1:47" ht="25.5" customHeight="1">
      <c r="A6" s="233" t="s">
        <v>683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100"/>
    </row>
    <row r="7" spans="1:47" ht="27.75" customHeight="1">
      <c r="A7" s="235" t="s">
        <v>682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48" t="s">
        <v>149</v>
      </c>
      <c r="AH7" s="249"/>
      <c r="AI7" s="249"/>
      <c r="AJ7" s="249"/>
      <c r="AK7" s="249"/>
      <c r="AL7" s="250"/>
      <c r="AM7" s="247" t="s">
        <v>681</v>
      </c>
      <c r="AN7" s="247"/>
      <c r="AO7" s="247"/>
      <c r="AP7" s="247" t="s">
        <v>986</v>
      </c>
      <c r="AQ7" s="247"/>
      <c r="AR7" s="247"/>
      <c r="AS7" s="244" t="s">
        <v>680</v>
      </c>
      <c r="AT7" s="245"/>
      <c r="AU7" s="246"/>
    </row>
    <row r="8" spans="1:47" ht="39.75" customHeight="1">
      <c r="A8" s="237" t="s">
        <v>437</v>
      </c>
      <c r="B8" s="238"/>
      <c r="C8" s="239" t="s">
        <v>438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1" t="s">
        <v>679</v>
      </c>
      <c r="AD8" s="240"/>
      <c r="AE8" s="240"/>
      <c r="AF8" s="240"/>
      <c r="AG8" s="242" t="s">
        <v>678</v>
      </c>
      <c r="AH8" s="243"/>
      <c r="AI8" s="243"/>
      <c r="AJ8" s="243"/>
      <c r="AK8" s="90" t="s">
        <v>929</v>
      </c>
      <c r="AL8" s="101" t="s">
        <v>8</v>
      </c>
      <c r="AM8" s="92" t="s">
        <v>677</v>
      </c>
      <c r="AN8" s="91" t="s">
        <v>929</v>
      </c>
      <c r="AO8" s="91" t="s">
        <v>8</v>
      </c>
      <c r="AP8" s="92" t="s">
        <v>677</v>
      </c>
      <c r="AQ8" s="91" t="s">
        <v>929</v>
      </c>
      <c r="AR8" s="91" t="s">
        <v>8</v>
      </c>
      <c r="AS8" s="101" t="s">
        <v>677</v>
      </c>
      <c r="AT8" s="121" t="s">
        <v>929</v>
      </c>
      <c r="AU8" s="121" t="s">
        <v>8</v>
      </c>
    </row>
    <row r="9" spans="1:47" ht="12.75">
      <c r="A9" s="230" t="s">
        <v>312</v>
      </c>
      <c r="B9" s="230"/>
      <c r="C9" s="231" t="s">
        <v>313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 t="s">
        <v>314</v>
      </c>
      <c r="AD9" s="231"/>
      <c r="AE9" s="231"/>
      <c r="AF9" s="231"/>
      <c r="AG9" s="232" t="s">
        <v>315</v>
      </c>
      <c r="AH9" s="232"/>
      <c r="AI9" s="232"/>
      <c r="AJ9" s="232"/>
      <c r="AK9" s="118" t="s">
        <v>316</v>
      </c>
      <c r="AL9" s="118" t="s">
        <v>317</v>
      </c>
      <c r="AM9" s="118" t="s">
        <v>318</v>
      </c>
      <c r="AN9" s="118" t="s">
        <v>319</v>
      </c>
      <c r="AO9" s="118" t="s">
        <v>320</v>
      </c>
      <c r="AP9" s="118" t="s">
        <v>321</v>
      </c>
      <c r="AQ9" s="118" t="s">
        <v>322</v>
      </c>
      <c r="AR9" s="118" t="s">
        <v>416</v>
      </c>
      <c r="AS9" s="118" t="s">
        <v>418</v>
      </c>
      <c r="AT9" s="120" t="s">
        <v>420</v>
      </c>
      <c r="AU9" s="120" t="s">
        <v>422</v>
      </c>
    </row>
    <row r="10" spans="1:47" ht="19.5" customHeight="1">
      <c r="A10" s="206" t="s">
        <v>0</v>
      </c>
      <c r="B10" s="206"/>
      <c r="C10" s="229" t="s">
        <v>676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8" t="s">
        <v>675</v>
      </c>
      <c r="AD10" s="228"/>
      <c r="AE10" s="228"/>
      <c r="AF10" s="228"/>
      <c r="AG10" s="210">
        <f>SUM(AM10+AP10+AS10)</f>
        <v>74926391</v>
      </c>
      <c r="AH10" s="210"/>
      <c r="AI10" s="210"/>
      <c r="AJ10" s="210"/>
      <c r="AK10" s="85">
        <f>SUM(AN10+AQ10+AT10)</f>
        <v>76127634</v>
      </c>
      <c r="AL10" s="98">
        <f>SUM(AO10+AR10+AU10)</f>
        <v>75904040</v>
      </c>
      <c r="AM10" s="84">
        <v>8046871</v>
      </c>
      <c r="AN10" s="84">
        <v>8852358</v>
      </c>
      <c r="AO10" s="84">
        <v>8735564</v>
      </c>
      <c r="AP10" s="84">
        <v>35123400</v>
      </c>
      <c r="AQ10" s="84">
        <v>36159501</v>
      </c>
      <c r="AR10" s="84">
        <v>36159501</v>
      </c>
      <c r="AS10" s="86">
        <v>31756120</v>
      </c>
      <c r="AT10" s="86">
        <v>31115775</v>
      </c>
      <c r="AU10" s="86">
        <v>31008975</v>
      </c>
    </row>
    <row r="11" spans="1:47" ht="19.5" customHeight="1">
      <c r="A11" s="206" t="s">
        <v>1</v>
      </c>
      <c r="B11" s="206"/>
      <c r="C11" s="229" t="s">
        <v>674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09" t="s">
        <v>673</v>
      </c>
      <c r="AD11" s="209"/>
      <c r="AE11" s="209"/>
      <c r="AF11" s="209"/>
      <c r="AG11" s="210">
        <f aca="true" t="shared" si="0" ref="AG11:AG74">SUM(AM11+AP11+AS11)</f>
        <v>0</v>
      </c>
      <c r="AH11" s="210"/>
      <c r="AI11" s="210"/>
      <c r="AJ11" s="210"/>
      <c r="AK11" s="117">
        <f aca="true" t="shared" si="1" ref="AK11:AK74">SUM(AN11+AQ11+AT11)</f>
        <v>0</v>
      </c>
      <c r="AL11" s="117">
        <f aca="true" t="shared" si="2" ref="AL11:AL74">SUM(AO11+AR11+AU11)</f>
        <v>0</v>
      </c>
      <c r="AM11" s="84"/>
      <c r="AN11" s="84"/>
      <c r="AO11" s="84"/>
      <c r="AP11" s="84"/>
      <c r="AQ11" s="84"/>
      <c r="AR11" s="84"/>
      <c r="AS11" s="86"/>
      <c r="AT11" s="86"/>
      <c r="AU11" s="86"/>
    </row>
    <row r="12" spans="1:47" ht="19.5" customHeight="1">
      <c r="A12" s="206" t="s">
        <v>2</v>
      </c>
      <c r="B12" s="206"/>
      <c r="C12" s="229" t="s">
        <v>672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09" t="s">
        <v>671</v>
      </c>
      <c r="AD12" s="209"/>
      <c r="AE12" s="209"/>
      <c r="AF12" s="209"/>
      <c r="AG12" s="210">
        <f t="shared" si="0"/>
        <v>4343500</v>
      </c>
      <c r="AH12" s="210"/>
      <c r="AI12" s="210"/>
      <c r="AJ12" s="210"/>
      <c r="AK12" s="117">
        <f t="shared" si="1"/>
        <v>3081699</v>
      </c>
      <c r="AL12" s="117">
        <f t="shared" si="2"/>
        <v>1974372</v>
      </c>
      <c r="AM12" s="84">
        <v>671000</v>
      </c>
      <c r="AN12" s="84">
        <v>1487568</v>
      </c>
      <c r="AO12" s="84">
        <v>1284372</v>
      </c>
      <c r="AP12" s="84">
        <v>3672500</v>
      </c>
      <c r="AQ12" s="84">
        <v>1594131</v>
      </c>
      <c r="AR12" s="84">
        <v>690000</v>
      </c>
      <c r="AS12" s="86"/>
      <c r="AT12" s="86"/>
      <c r="AU12" s="86"/>
    </row>
    <row r="13" spans="1:47" ht="19.5" customHeight="1">
      <c r="A13" s="206" t="s">
        <v>3</v>
      </c>
      <c r="B13" s="206"/>
      <c r="C13" s="227" t="s">
        <v>670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09" t="s">
        <v>669</v>
      </c>
      <c r="AD13" s="209"/>
      <c r="AE13" s="209"/>
      <c r="AF13" s="209"/>
      <c r="AG13" s="210">
        <f t="shared" si="0"/>
        <v>250000</v>
      </c>
      <c r="AH13" s="210"/>
      <c r="AI13" s="210"/>
      <c r="AJ13" s="210"/>
      <c r="AK13" s="117">
        <f t="shared" si="1"/>
        <v>223893</v>
      </c>
      <c r="AL13" s="117">
        <f t="shared" si="2"/>
        <v>116687</v>
      </c>
      <c r="AM13" s="84"/>
      <c r="AN13" s="84">
        <v>38917</v>
      </c>
      <c r="AO13" s="84">
        <v>38917</v>
      </c>
      <c r="AP13" s="84">
        <v>250000</v>
      </c>
      <c r="AQ13" s="84">
        <v>184976</v>
      </c>
      <c r="AR13" s="84">
        <v>77770</v>
      </c>
      <c r="AS13" s="86"/>
      <c r="AT13" s="86"/>
      <c r="AU13" s="86"/>
    </row>
    <row r="14" spans="1:47" ht="19.5" customHeight="1">
      <c r="A14" s="206" t="s">
        <v>9</v>
      </c>
      <c r="B14" s="206"/>
      <c r="C14" s="227" t="s">
        <v>668</v>
      </c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09" t="s">
        <v>667</v>
      </c>
      <c r="AD14" s="209"/>
      <c r="AE14" s="209"/>
      <c r="AF14" s="209"/>
      <c r="AG14" s="210">
        <f t="shared" si="0"/>
        <v>0</v>
      </c>
      <c r="AH14" s="210"/>
      <c r="AI14" s="210"/>
      <c r="AJ14" s="210"/>
      <c r="AK14" s="117">
        <f t="shared" si="1"/>
        <v>0</v>
      </c>
      <c r="AL14" s="117">
        <f t="shared" si="2"/>
        <v>0</v>
      </c>
      <c r="AM14" s="84"/>
      <c r="AN14" s="84"/>
      <c r="AO14" s="84"/>
      <c r="AP14" s="84"/>
      <c r="AQ14" s="84"/>
      <c r="AR14" s="84"/>
      <c r="AS14" s="86"/>
      <c r="AT14" s="86"/>
      <c r="AU14" s="86"/>
    </row>
    <row r="15" spans="1:47" ht="19.5" customHeight="1">
      <c r="A15" s="206" t="s">
        <v>10</v>
      </c>
      <c r="B15" s="206"/>
      <c r="C15" s="227" t="s">
        <v>666</v>
      </c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09" t="s">
        <v>665</v>
      </c>
      <c r="AD15" s="209"/>
      <c r="AE15" s="209"/>
      <c r="AF15" s="209"/>
      <c r="AG15" s="210">
        <f t="shared" si="0"/>
        <v>0</v>
      </c>
      <c r="AH15" s="210"/>
      <c r="AI15" s="210"/>
      <c r="AJ15" s="210"/>
      <c r="AK15" s="117">
        <f t="shared" si="1"/>
        <v>1605465</v>
      </c>
      <c r="AL15" s="117">
        <f t="shared" si="2"/>
        <v>1605465</v>
      </c>
      <c r="AM15" s="84"/>
      <c r="AN15" s="84">
        <v>1605465</v>
      </c>
      <c r="AO15" s="84">
        <v>1605465</v>
      </c>
      <c r="AP15" s="84"/>
      <c r="AQ15" s="84"/>
      <c r="AR15" s="84"/>
      <c r="AS15" s="86"/>
      <c r="AT15" s="86"/>
      <c r="AU15" s="86"/>
    </row>
    <row r="16" spans="1:47" ht="19.5" customHeight="1">
      <c r="A16" s="206" t="s">
        <v>11</v>
      </c>
      <c r="B16" s="206"/>
      <c r="C16" s="227" t="s">
        <v>664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09" t="s">
        <v>663</v>
      </c>
      <c r="AD16" s="209"/>
      <c r="AE16" s="209"/>
      <c r="AF16" s="209"/>
      <c r="AG16" s="210">
        <f t="shared" si="0"/>
        <v>2880747</v>
      </c>
      <c r="AH16" s="210"/>
      <c r="AI16" s="210"/>
      <c r="AJ16" s="210"/>
      <c r="AK16" s="117">
        <f t="shared" si="1"/>
        <v>2922912</v>
      </c>
      <c r="AL16" s="117">
        <f t="shared" si="2"/>
        <v>2919593</v>
      </c>
      <c r="AM16" s="84">
        <v>298000</v>
      </c>
      <c r="AN16" s="84">
        <v>305096</v>
      </c>
      <c r="AO16" s="84">
        <v>305096</v>
      </c>
      <c r="AP16" s="84">
        <v>1241666</v>
      </c>
      <c r="AQ16" s="84">
        <v>1276735</v>
      </c>
      <c r="AR16" s="84">
        <v>1276735</v>
      </c>
      <c r="AS16" s="86">
        <v>1341081</v>
      </c>
      <c r="AT16" s="86">
        <v>1341081</v>
      </c>
      <c r="AU16" s="86">
        <v>1337762</v>
      </c>
    </row>
    <row r="17" spans="1:47" ht="19.5" customHeight="1">
      <c r="A17" s="206" t="s">
        <v>4</v>
      </c>
      <c r="B17" s="206"/>
      <c r="C17" s="227" t="s">
        <v>662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09" t="s">
        <v>661</v>
      </c>
      <c r="AD17" s="209"/>
      <c r="AE17" s="209"/>
      <c r="AF17" s="209"/>
      <c r="AG17" s="210">
        <f t="shared" si="0"/>
        <v>60000</v>
      </c>
      <c r="AH17" s="210"/>
      <c r="AI17" s="210"/>
      <c r="AJ17" s="210"/>
      <c r="AK17" s="117">
        <f t="shared" si="1"/>
        <v>60000</v>
      </c>
      <c r="AL17" s="117">
        <f t="shared" si="2"/>
        <v>18046</v>
      </c>
      <c r="AM17" s="84">
        <v>60000</v>
      </c>
      <c r="AN17" s="84">
        <v>60000</v>
      </c>
      <c r="AO17" s="84">
        <v>18046</v>
      </c>
      <c r="AP17" s="84"/>
      <c r="AQ17" s="84"/>
      <c r="AR17" s="84"/>
      <c r="AS17" s="86"/>
      <c r="AT17" s="86"/>
      <c r="AU17" s="86"/>
    </row>
    <row r="18" spans="1:47" ht="19.5" customHeight="1">
      <c r="A18" s="206" t="s">
        <v>12</v>
      </c>
      <c r="B18" s="206"/>
      <c r="C18" s="224" t="s">
        <v>660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09" t="s">
        <v>659</v>
      </c>
      <c r="AD18" s="209"/>
      <c r="AE18" s="209"/>
      <c r="AF18" s="209"/>
      <c r="AG18" s="210">
        <f t="shared" si="0"/>
        <v>506550</v>
      </c>
      <c r="AH18" s="210"/>
      <c r="AI18" s="210"/>
      <c r="AJ18" s="210"/>
      <c r="AK18" s="117">
        <f t="shared" si="1"/>
        <v>512100</v>
      </c>
      <c r="AL18" s="117">
        <f t="shared" si="2"/>
        <v>444486</v>
      </c>
      <c r="AM18" s="84"/>
      <c r="AN18" s="84"/>
      <c r="AO18" s="84"/>
      <c r="AP18" s="84">
        <v>108000</v>
      </c>
      <c r="AQ18" s="84">
        <v>112200</v>
      </c>
      <c r="AR18" s="84">
        <v>112200</v>
      </c>
      <c r="AS18" s="86">
        <v>398550</v>
      </c>
      <c r="AT18" s="86">
        <v>399900</v>
      </c>
      <c r="AU18" s="86">
        <v>332286</v>
      </c>
    </row>
    <row r="19" spans="1:47" ht="19.5" customHeight="1">
      <c r="A19" s="206" t="s">
        <v>5</v>
      </c>
      <c r="B19" s="206"/>
      <c r="C19" s="224" t="s">
        <v>658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09" t="s">
        <v>657</v>
      </c>
      <c r="AD19" s="209"/>
      <c r="AE19" s="209"/>
      <c r="AF19" s="209"/>
      <c r="AG19" s="210">
        <f t="shared" si="0"/>
        <v>150000</v>
      </c>
      <c r="AH19" s="210"/>
      <c r="AI19" s="210"/>
      <c r="AJ19" s="210"/>
      <c r="AK19" s="117">
        <f t="shared" si="1"/>
        <v>248575</v>
      </c>
      <c r="AL19" s="117">
        <f t="shared" si="2"/>
        <v>148575</v>
      </c>
      <c r="AM19" s="84"/>
      <c r="AN19" s="84">
        <v>48575</v>
      </c>
      <c r="AO19" s="84">
        <v>48575</v>
      </c>
      <c r="AP19" s="84"/>
      <c r="AQ19" s="84"/>
      <c r="AR19" s="84"/>
      <c r="AS19" s="86">
        <v>150000</v>
      </c>
      <c r="AT19" s="86">
        <v>200000</v>
      </c>
      <c r="AU19" s="86">
        <v>100000</v>
      </c>
    </row>
    <row r="20" spans="1:47" ht="19.5" customHeight="1">
      <c r="A20" s="206" t="s">
        <v>13</v>
      </c>
      <c r="B20" s="206"/>
      <c r="C20" s="224" t="s">
        <v>656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09" t="s">
        <v>655</v>
      </c>
      <c r="AD20" s="209"/>
      <c r="AE20" s="209"/>
      <c r="AF20" s="209"/>
      <c r="AG20" s="210">
        <f t="shared" si="0"/>
        <v>0</v>
      </c>
      <c r="AH20" s="210"/>
      <c r="AI20" s="210"/>
      <c r="AJ20" s="210"/>
      <c r="AK20" s="117">
        <f t="shared" si="1"/>
        <v>0</v>
      </c>
      <c r="AL20" s="117">
        <f t="shared" si="2"/>
        <v>0</v>
      </c>
      <c r="AM20" s="84"/>
      <c r="AN20" s="84"/>
      <c r="AO20" s="84"/>
      <c r="AP20" s="84"/>
      <c r="AQ20" s="84"/>
      <c r="AR20" s="84"/>
      <c r="AS20" s="86"/>
      <c r="AT20" s="86"/>
      <c r="AU20" s="86"/>
    </row>
    <row r="21" spans="1:47" s="41" customFormat="1" ht="19.5" customHeight="1">
      <c r="A21" s="206" t="s">
        <v>14</v>
      </c>
      <c r="B21" s="206"/>
      <c r="C21" s="224" t="s">
        <v>654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09" t="s">
        <v>653</v>
      </c>
      <c r="AD21" s="209"/>
      <c r="AE21" s="209"/>
      <c r="AF21" s="209"/>
      <c r="AG21" s="210">
        <f t="shared" si="0"/>
        <v>0</v>
      </c>
      <c r="AH21" s="210"/>
      <c r="AI21" s="210"/>
      <c r="AJ21" s="210"/>
      <c r="AK21" s="117">
        <f t="shared" si="1"/>
        <v>100000</v>
      </c>
      <c r="AL21" s="117">
        <f t="shared" si="2"/>
        <v>100000</v>
      </c>
      <c r="AM21" s="84"/>
      <c r="AN21" s="84"/>
      <c r="AO21" s="84"/>
      <c r="AP21" s="84"/>
      <c r="AQ21" s="84"/>
      <c r="AR21" s="84"/>
      <c r="AS21" s="86"/>
      <c r="AT21" s="86">
        <v>100000</v>
      </c>
      <c r="AU21" s="86">
        <v>100000</v>
      </c>
    </row>
    <row r="22" spans="1:47" s="41" customFormat="1" ht="19.5" customHeight="1">
      <c r="A22" s="206" t="s">
        <v>15</v>
      </c>
      <c r="B22" s="206"/>
      <c r="C22" s="224" t="s">
        <v>652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09" t="s">
        <v>651</v>
      </c>
      <c r="AD22" s="209"/>
      <c r="AE22" s="209"/>
      <c r="AF22" s="209"/>
      <c r="AG22" s="210">
        <f t="shared" si="0"/>
        <v>0</v>
      </c>
      <c r="AH22" s="210"/>
      <c r="AI22" s="210"/>
      <c r="AJ22" s="210"/>
      <c r="AK22" s="117">
        <f t="shared" si="1"/>
        <v>4945898</v>
      </c>
      <c r="AL22" s="117">
        <f t="shared" si="2"/>
        <v>4631289</v>
      </c>
      <c r="AM22" s="84"/>
      <c r="AN22" s="84">
        <v>209460</v>
      </c>
      <c r="AO22" s="84">
        <v>141086</v>
      </c>
      <c r="AP22" s="84"/>
      <c r="AQ22" s="84">
        <v>1068023</v>
      </c>
      <c r="AR22" s="84">
        <v>1068023</v>
      </c>
      <c r="AS22" s="86"/>
      <c r="AT22" s="86">
        <v>3668415</v>
      </c>
      <c r="AU22" s="86">
        <v>3422180</v>
      </c>
    </row>
    <row r="23" spans="1:47" s="87" customFormat="1" ht="19.5" customHeight="1">
      <c r="A23" s="212" t="s">
        <v>16</v>
      </c>
      <c r="B23" s="212"/>
      <c r="C23" s="226" t="s">
        <v>650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14" t="s">
        <v>649</v>
      </c>
      <c r="AD23" s="214"/>
      <c r="AE23" s="214"/>
      <c r="AF23" s="214"/>
      <c r="AG23" s="210">
        <f t="shared" si="0"/>
        <v>83117188</v>
      </c>
      <c r="AH23" s="210"/>
      <c r="AI23" s="210"/>
      <c r="AJ23" s="210"/>
      <c r="AK23" s="117">
        <f t="shared" si="1"/>
        <v>89828176</v>
      </c>
      <c r="AL23" s="117">
        <f t="shared" si="2"/>
        <v>87862553</v>
      </c>
      <c r="AM23" s="83">
        <f aca="true" t="shared" si="3" ref="AM23:AU23">SUM(AM10:AM22)</f>
        <v>9075871</v>
      </c>
      <c r="AN23" s="83">
        <f t="shared" si="3"/>
        <v>12607439</v>
      </c>
      <c r="AO23" s="83">
        <f t="shared" si="3"/>
        <v>12177121</v>
      </c>
      <c r="AP23" s="83">
        <f t="shared" si="3"/>
        <v>40395566</v>
      </c>
      <c r="AQ23" s="83">
        <f t="shared" si="3"/>
        <v>40395566</v>
      </c>
      <c r="AR23" s="83">
        <f t="shared" si="3"/>
        <v>39384229</v>
      </c>
      <c r="AS23" s="82">
        <f t="shared" si="3"/>
        <v>33645751</v>
      </c>
      <c r="AT23" s="82">
        <f t="shared" si="3"/>
        <v>36825171</v>
      </c>
      <c r="AU23" s="82">
        <f t="shared" si="3"/>
        <v>36301203</v>
      </c>
    </row>
    <row r="24" spans="1:47" ht="19.5" customHeight="1">
      <c r="A24" s="206" t="s">
        <v>17</v>
      </c>
      <c r="B24" s="206"/>
      <c r="C24" s="224" t="s">
        <v>648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09" t="s">
        <v>647</v>
      </c>
      <c r="AD24" s="209"/>
      <c r="AE24" s="209"/>
      <c r="AF24" s="209"/>
      <c r="AG24" s="210">
        <f>SUM(AM24+AP24+AS24)</f>
        <v>9051950</v>
      </c>
      <c r="AH24" s="210"/>
      <c r="AI24" s="210"/>
      <c r="AJ24" s="210"/>
      <c r="AK24" s="117">
        <f t="shared" si="1"/>
        <v>10881452</v>
      </c>
      <c r="AL24" s="117">
        <f t="shared" si="2"/>
        <v>10828161</v>
      </c>
      <c r="AM24" s="84">
        <v>9051950</v>
      </c>
      <c r="AN24" s="84">
        <v>10881452</v>
      </c>
      <c r="AO24" s="84">
        <v>10828161</v>
      </c>
      <c r="AP24" s="84"/>
      <c r="AQ24" s="84"/>
      <c r="AR24" s="84"/>
      <c r="AS24" s="86"/>
      <c r="AT24" s="86"/>
      <c r="AU24" s="86"/>
    </row>
    <row r="25" spans="1:47" ht="29.25" customHeight="1">
      <c r="A25" s="206" t="s">
        <v>18</v>
      </c>
      <c r="B25" s="206"/>
      <c r="C25" s="224" t="s">
        <v>646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09" t="s">
        <v>645</v>
      </c>
      <c r="AD25" s="209"/>
      <c r="AE25" s="209"/>
      <c r="AF25" s="209"/>
      <c r="AG25" s="210">
        <f t="shared" si="0"/>
        <v>500000</v>
      </c>
      <c r="AH25" s="210"/>
      <c r="AI25" s="210"/>
      <c r="AJ25" s="210"/>
      <c r="AK25" s="117">
        <f t="shared" si="1"/>
        <v>1126493</v>
      </c>
      <c r="AL25" s="117">
        <f t="shared" si="2"/>
        <v>1126493</v>
      </c>
      <c r="AM25" s="84">
        <v>500000</v>
      </c>
      <c r="AN25" s="84">
        <v>771493</v>
      </c>
      <c r="AO25" s="84">
        <v>771493</v>
      </c>
      <c r="AP25" s="84"/>
      <c r="AQ25" s="84"/>
      <c r="AR25" s="84"/>
      <c r="AS25" s="86"/>
      <c r="AT25" s="86">
        <v>355000</v>
      </c>
      <c r="AU25" s="86">
        <v>355000</v>
      </c>
    </row>
    <row r="26" spans="1:47" ht="19.5" customHeight="1">
      <c r="A26" s="206" t="s">
        <v>19</v>
      </c>
      <c r="B26" s="206"/>
      <c r="C26" s="218" t="s">
        <v>644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09" t="s">
        <v>643</v>
      </c>
      <c r="AD26" s="209"/>
      <c r="AE26" s="209"/>
      <c r="AF26" s="209"/>
      <c r="AG26" s="210">
        <f t="shared" si="0"/>
        <v>1200000</v>
      </c>
      <c r="AH26" s="210"/>
      <c r="AI26" s="210"/>
      <c r="AJ26" s="210"/>
      <c r="AK26" s="117">
        <f t="shared" si="1"/>
        <v>5599161</v>
      </c>
      <c r="AL26" s="117">
        <f t="shared" si="2"/>
        <v>5056078</v>
      </c>
      <c r="AM26" s="84">
        <v>400000</v>
      </c>
      <c r="AN26" s="84">
        <v>1709220</v>
      </c>
      <c r="AO26" s="84">
        <v>1577149</v>
      </c>
      <c r="AP26" s="84">
        <v>800000</v>
      </c>
      <c r="AQ26" s="84">
        <v>1099874</v>
      </c>
      <c r="AR26" s="84">
        <v>688862</v>
      </c>
      <c r="AS26" s="86"/>
      <c r="AT26" s="86">
        <v>2790067</v>
      </c>
      <c r="AU26" s="86">
        <v>2790067</v>
      </c>
    </row>
    <row r="27" spans="1:47" s="42" customFormat="1" ht="19.5" customHeight="1">
      <c r="A27" s="212" t="s">
        <v>20</v>
      </c>
      <c r="B27" s="212"/>
      <c r="C27" s="223" t="s">
        <v>642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14" t="s">
        <v>641</v>
      </c>
      <c r="AD27" s="214"/>
      <c r="AE27" s="214"/>
      <c r="AF27" s="214"/>
      <c r="AG27" s="210">
        <f t="shared" si="0"/>
        <v>10751950</v>
      </c>
      <c r="AH27" s="210"/>
      <c r="AI27" s="210"/>
      <c r="AJ27" s="210"/>
      <c r="AK27" s="117">
        <f t="shared" si="1"/>
        <v>17607106</v>
      </c>
      <c r="AL27" s="117">
        <f t="shared" si="2"/>
        <v>17010732</v>
      </c>
      <c r="AM27" s="83">
        <f aca="true" t="shared" si="4" ref="AM27:AU27">SUM(AM24:AM26)</f>
        <v>9951950</v>
      </c>
      <c r="AN27" s="83">
        <f t="shared" si="4"/>
        <v>13362165</v>
      </c>
      <c r="AO27" s="83">
        <f t="shared" si="4"/>
        <v>13176803</v>
      </c>
      <c r="AP27" s="83">
        <f t="shared" si="4"/>
        <v>800000</v>
      </c>
      <c r="AQ27" s="83">
        <f t="shared" si="4"/>
        <v>1099874</v>
      </c>
      <c r="AR27" s="83">
        <f t="shared" si="4"/>
        <v>688862</v>
      </c>
      <c r="AS27" s="82">
        <f t="shared" si="4"/>
        <v>0</v>
      </c>
      <c r="AT27" s="82">
        <f t="shared" si="4"/>
        <v>3145067</v>
      </c>
      <c r="AU27" s="82">
        <f t="shared" si="4"/>
        <v>3145067</v>
      </c>
    </row>
    <row r="28" spans="1:47" s="42" customFormat="1" ht="19.5" customHeight="1">
      <c r="A28" s="212" t="s">
        <v>21</v>
      </c>
      <c r="B28" s="212"/>
      <c r="C28" s="226" t="s">
        <v>640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14" t="s">
        <v>639</v>
      </c>
      <c r="AD28" s="214"/>
      <c r="AE28" s="214"/>
      <c r="AF28" s="214"/>
      <c r="AG28" s="210">
        <f t="shared" si="0"/>
        <v>93869138</v>
      </c>
      <c r="AH28" s="210"/>
      <c r="AI28" s="210"/>
      <c r="AJ28" s="210"/>
      <c r="AK28" s="117">
        <f t="shared" si="1"/>
        <v>107435282</v>
      </c>
      <c r="AL28" s="117">
        <f t="shared" si="2"/>
        <v>104873285</v>
      </c>
      <c r="AM28" s="83">
        <f>SUM(AM27,AM23)</f>
        <v>19027821</v>
      </c>
      <c r="AN28" s="83">
        <f>AN27+AN23</f>
        <v>25969604</v>
      </c>
      <c r="AO28" s="83">
        <f>AO27+AO23</f>
        <v>25353924</v>
      </c>
      <c r="AP28" s="83">
        <f>AP27+AP23</f>
        <v>41195566</v>
      </c>
      <c r="AQ28" s="83">
        <f>AQ27+AQ23</f>
        <v>41495440</v>
      </c>
      <c r="AR28" s="83">
        <f>AR27+AR23</f>
        <v>40073091</v>
      </c>
      <c r="AS28" s="82">
        <f>SUM(AS27,AS23)</f>
        <v>33645751</v>
      </c>
      <c r="AT28" s="82">
        <f>AT27+AT23</f>
        <v>39970238</v>
      </c>
      <c r="AU28" s="82">
        <f>AU27+AU23</f>
        <v>39446270</v>
      </c>
    </row>
    <row r="29" spans="1:47" s="42" customFormat="1" ht="19.5" customHeight="1">
      <c r="A29" s="212" t="s">
        <v>22</v>
      </c>
      <c r="B29" s="212"/>
      <c r="C29" s="223" t="s">
        <v>442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14" t="s">
        <v>638</v>
      </c>
      <c r="AD29" s="214"/>
      <c r="AE29" s="214"/>
      <c r="AF29" s="214"/>
      <c r="AG29" s="210">
        <f t="shared" si="0"/>
        <v>17008504</v>
      </c>
      <c r="AH29" s="210"/>
      <c r="AI29" s="210"/>
      <c r="AJ29" s="210"/>
      <c r="AK29" s="117">
        <f t="shared" si="1"/>
        <v>20118578</v>
      </c>
      <c r="AL29" s="117">
        <f t="shared" si="2"/>
        <v>18450823</v>
      </c>
      <c r="AM29" s="83">
        <v>3871409</v>
      </c>
      <c r="AN29" s="83">
        <v>5049834</v>
      </c>
      <c r="AO29" s="83">
        <v>4877190</v>
      </c>
      <c r="AP29" s="83">
        <v>6384403</v>
      </c>
      <c r="AQ29" s="83">
        <v>6384403</v>
      </c>
      <c r="AR29" s="83">
        <v>6358762</v>
      </c>
      <c r="AS29" s="82">
        <v>6752692</v>
      </c>
      <c r="AT29" s="82">
        <v>8684341</v>
      </c>
      <c r="AU29" s="82">
        <v>7214871</v>
      </c>
    </row>
    <row r="30" spans="1:47" ht="19.5" customHeight="1">
      <c r="A30" s="206" t="s">
        <v>23</v>
      </c>
      <c r="B30" s="206"/>
      <c r="C30" s="224" t="s">
        <v>637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09" t="s">
        <v>636</v>
      </c>
      <c r="AD30" s="209"/>
      <c r="AE30" s="209"/>
      <c r="AF30" s="209"/>
      <c r="AG30" s="210">
        <f t="shared" si="0"/>
        <v>282619</v>
      </c>
      <c r="AH30" s="210"/>
      <c r="AI30" s="210"/>
      <c r="AJ30" s="210"/>
      <c r="AK30" s="117">
        <f t="shared" si="1"/>
        <v>56269</v>
      </c>
      <c r="AL30" s="117">
        <f t="shared" si="2"/>
        <v>49148</v>
      </c>
      <c r="AM30" s="84">
        <v>192000</v>
      </c>
      <c r="AN30" s="84">
        <v>7000</v>
      </c>
      <c r="AO30" s="84">
        <v>3714</v>
      </c>
      <c r="AP30" s="84">
        <v>5619</v>
      </c>
      <c r="AQ30" s="84">
        <v>5619</v>
      </c>
      <c r="AR30" s="84">
        <v>5619</v>
      </c>
      <c r="AS30" s="86">
        <v>85000</v>
      </c>
      <c r="AT30" s="86">
        <v>43650</v>
      </c>
      <c r="AU30" s="86">
        <v>39815</v>
      </c>
    </row>
    <row r="31" spans="1:47" ht="19.5" customHeight="1">
      <c r="A31" s="206" t="s">
        <v>24</v>
      </c>
      <c r="B31" s="206"/>
      <c r="C31" s="224" t="s">
        <v>635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09" t="s">
        <v>634</v>
      </c>
      <c r="AD31" s="209"/>
      <c r="AE31" s="209"/>
      <c r="AF31" s="209"/>
      <c r="AG31" s="210">
        <f t="shared" si="0"/>
        <v>22945457</v>
      </c>
      <c r="AH31" s="210"/>
      <c r="AI31" s="210"/>
      <c r="AJ31" s="210"/>
      <c r="AK31" s="117">
        <f t="shared" si="1"/>
        <v>31692845</v>
      </c>
      <c r="AL31" s="117">
        <f t="shared" si="2"/>
        <v>28443937</v>
      </c>
      <c r="AM31" s="84">
        <v>1604457</v>
      </c>
      <c r="AN31" s="84">
        <v>7230815</v>
      </c>
      <c r="AO31" s="84">
        <v>7074652</v>
      </c>
      <c r="AP31" s="84">
        <v>20591000</v>
      </c>
      <c r="AQ31" s="84">
        <v>23495210</v>
      </c>
      <c r="AR31" s="84">
        <v>20402465</v>
      </c>
      <c r="AS31" s="86">
        <v>750000</v>
      </c>
      <c r="AT31" s="86">
        <v>966820</v>
      </c>
      <c r="AU31" s="86">
        <v>966820</v>
      </c>
    </row>
    <row r="32" spans="1:47" ht="19.5" customHeight="1">
      <c r="A32" s="206" t="s">
        <v>25</v>
      </c>
      <c r="B32" s="206"/>
      <c r="C32" s="224" t="s">
        <v>633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09" t="s">
        <v>632</v>
      </c>
      <c r="AD32" s="209"/>
      <c r="AE32" s="209"/>
      <c r="AF32" s="209"/>
      <c r="AG32" s="210">
        <f t="shared" si="0"/>
        <v>0</v>
      </c>
      <c r="AH32" s="210"/>
      <c r="AI32" s="210"/>
      <c r="AJ32" s="210"/>
      <c r="AK32" s="117">
        <f t="shared" si="1"/>
        <v>0</v>
      </c>
      <c r="AL32" s="117">
        <f t="shared" si="2"/>
        <v>0</v>
      </c>
      <c r="AM32" s="84"/>
      <c r="AN32" s="84"/>
      <c r="AO32" s="84"/>
      <c r="AP32" s="84"/>
      <c r="AQ32" s="84"/>
      <c r="AR32" s="84"/>
      <c r="AS32" s="86"/>
      <c r="AT32" s="86"/>
      <c r="AU32" s="86"/>
    </row>
    <row r="33" spans="1:47" s="42" customFormat="1" ht="19.5" customHeight="1">
      <c r="A33" s="212" t="s">
        <v>26</v>
      </c>
      <c r="B33" s="212"/>
      <c r="C33" s="223" t="s">
        <v>631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14" t="s">
        <v>630</v>
      </c>
      <c r="AD33" s="214"/>
      <c r="AE33" s="214"/>
      <c r="AF33" s="214"/>
      <c r="AG33" s="210">
        <f t="shared" si="0"/>
        <v>23228076</v>
      </c>
      <c r="AH33" s="210"/>
      <c r="AI33" s="210"/>
      <c r="AJ33" s="210"/>
      <c r="AK33" s="117">
        <f t="shared" si="1"/>
        <v>31749114</v>
      </c>
      <c r="AL33" s="117">
        <f t="shared" si="2"/>
        <v>28493085</v>
      </c>
      <c r="AM33" s="83">
        <f aca="true" t="shared" si="5" ref="AM33:AU33">SUM(AM30:AM32)</f>
        <v>1796457</v>
      </c>
      <c r="AN33" s="83">
        <f t="shared" si="5"/>
        <v>7237815</v>
      </c>
      <c r="AO33" s="83">
        <f t="shared" si="5"/>
        <v>7078366</v>
      </c>
      <c r="AP33" s="83">
        <f t="shared" si="5"/>
        <v>20596619</v>
      </c>
      <c r="AQ33" s="83">
        <f t="shared" si="5"/>
        <v>23500829</v>
      </c>
      <c r="AR33" s="83">
        <f t="shared" si="5"/>
        <v>20408084</v>
      </c>
      <c r="AS33" s="82">
        <f t="shared" si="5"/>
        <v>835000</v>
      </c>
      <c r="AT33" s="82">
        <f t="shared" si="5"/>
        <v>1010470</v>
      </c>
      <c r="AU33" s="82">
        <f t="shared" si="5"/>
        <v>1006635</v>
      </c>
    </row>
    <row r="34" spans="1:47" ht="19.5" customHeight="1">
      <c r="A34" s="206" t="s">
        <v>27</v>
      </c>
      <c r="B34" s="206"/>
      <c r="C34" s="224" t="s">
        <v>629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09" t="s">
        <v>628</v>
      </c>
      <c r="AD34" s="209"/>
      <c r="AE34" s="209"/>
      <c r="AF34" s="209"/>
      <c r="AG34" s="210">
        <f t="shared" si="0"/>
        <v>982000</v>
      </c>
      <c r="AH34" s="210"/>
      <c r="AI34" s="210"/>
      <c r="AJ34" s="210"/>
      <c r="AK34" s="117">
        <f t="shared" si="1"/>
        <v>938401</v>
      </c>
      <c r="AL34" s="117">
        <f t="shared" si="2"/>
        <v>899712</v>
      </c>
      <c r="AM34" s="84">
        <v>492000</v>
      </c>
      <c r="AN34" s="84">
        <v>300000</v>
      </c>
      <c r="AO34" s="84">
        <v>271850</v>
      </c>
      <c r="AP34" s="84">
        <v>240000</v>
      </c>
      <c r="AQ34" s="84">
        <v>240000</v>
      </c>
      <c r="AR34" s="84">
        <v>231133</v>
      </c>
      <c r="AS34" s="119">
        <v>250000</v>
      </c>
      <c r="AT34" s="119">
        <v>398401</v>
      </c>
      <c r="AU34" s="119">
        <v>396729</v>
      </c>
    </row>
    <row r="35" spans="1:47" ht="19.5" customHeight="1">
      <c r="A35" s="206" t="s">
        <v>28</v>
      </c>
      <c r="B35" s="206"/>
      <c r="C35" s="224" t="s">
        <v>627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09" t="s">
        <v>626</v>
      </c>
      <c r="AD35" s="209"/>
      <c r="AE35" s="209"/>
      <c r="AF35" s="209"/>
      <c r="AG35" s="210">
        <f t="shared" si="0"/>
        <v>517000</v>
      </c>
      <c r="AH35" s="210"/>
      <c r="AI35" s="210"/>
      <c r="AJ35" s="210"/>
      <c r="AK35" s="117">
        <f t="shared" si="1"/>
        <v>631400</v>
      </c>
      <c r="AL35" s="117">
        <f t="shared" si="2"/>
        <v>567155</v>
      </c>
      <c r="AM35" s="84">
        <v>82000</v>
      </c>
      <c r="AN35" s="84">
        <v>132000</v>
      </c>
      <c r="AO35" s="84">
        <v>88505</v>
      </c>
      <c r="AP35" s="84">
        <v>115000</v>
      </c>
      <c r="AQ35" s="84">
        <v>115000</v>
      </c>
      <c r="AR35" s="84">
        <v>94250</v>
      </c>
      <c r="AS35" s="86">
        <v>320000</v>
      </c>
      <c r="AT35" s="86">
        <v>384400</v>
      </c>
      <c r="AU35" s="86">
        <v>384400</v>
      </c>
    </row>
    <row r="36" spans="1:47" s="42" customFormat="1" ht="19.5" customHeight="1">
      <c r="A36" s="212" t="s">
        <v>29</v>
      </c>
      <c r="B36" s="212"/>
      <c r="C36" s="223" t="s">
        <v>625</v>
      </c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14" t="s">
        <v>624</v>
      </c>
      <c r="AD36" s="214"/>
      <c r="AE36" s="214"/>
      <c r="AF36" s="214"/>
      <c r="AG36" s="210">
        <f t="shared" si="0"/>
        <v>1499000</v>
      </c>
      <c r="AH36" s="210"/>
      <c r="AI36" s="210"/>
      <c r="AJ36" s="210"/>
      <c r="AK36" s="117">
        <f t="shared" si="1"/>
        <v>1569801</v>
      </c>
      <c r="AL36" s="117">
        <f t="shared" si="2"/>
        <v>1466867</v>
      </c>
      <c r="AM36" s="83">
        <f aca="true" t="shared" si="6" ref="AM36:AU36">SUM(AM34:AM35)</f>
        <v>574000</v>
      </c>
      <c r="AN36" s="83">
        <f t="shared" si="6"/>
        <v>432000</v>
      </c>
      <c r="AO36" s="83">
        <f t="shared" si="6"/>
        <v>360355</v>
      </c>
      <c r="AP36" s="83">
        <f t="shared" si="6"/>
        <v>355000</v>
      </c>
      <c r="AQ36" s="83">
        <f t="shared" si="6"/>
        <v>355000</v>
      </c>
      <c r="AR36" s="83">
        <f t="shared" si="6"/>
        <v>325383</v>
      </c>
      <c r="AS36" s="82">
        <f t="shared" si="6"/>
        <v>570000</v>
      </c>
      <c r="AT36" s="82">
        <f t="shared" si="6"/>
        <v>782801</v>
      </c>
      <c r="AU36" s="82">
        <f t="shared" si="6"/>
        <v>781129</v>
      </c>
    </row>
    <row r="37" spans="1:47" ht="19.5" customHeight="1">
      <c r="A37" s="206" t="s">
        <v>30</v>
      </c>
      <c r="B37" s="206"/>
      <c r="C37" s="224" t="s">
        <v>623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09" t="s">
        <v>622</v>
      </c>
      <c r="AD37" s="209"/>
      <c r="AE37" s="209"/>
      <c r="AF37" s="209"/>
      <c r="AG37" s="210">
        <f t="shared" si="0"/>
        <v>4936000</v>
      </c>
      <c r="AH37" s="210"/>
      <c r="AI37" s="210"/>
      <c r="AJ37" s="210"/>
      <c r="AK37" s="117">
        <f t="shared" si="1"/>
        <v>6271000</v>
      </c>
      <c r="AL37" s="117">
        <f t="shared" si="2"/>
        <v>5891558</v>
      </c>
      <c r="AM37" s="84">
        <v>3606000</v>
      </c>
      <c r="AN37" s="84">
        <v>4776000</v>
      </c>
      <c r="AO37" s="84">
        <v>4453129</v>
      </c>
      <c r="AP37" s="84">
        <v>1330000</v>
      </c>
      <c r="AQ37" s="84">
        <v>1495000</v>
      </c>
      <c r="AR37" s="84">
        <v>1438429</v>
      </c>
      <c r="AS37" s="86"/>
      <c r="AT37" s="86"/>
      <c r="AU37" s="86"/>
    </row>
    <row r="38" spans="1:47" ht="19.5" customHeight="1">
      <c r="A38" s="206" t="s">
        <v>31</v>
      </c>
      <c r="B38" s="206"/>
      <c r="C38" s="224" t="s">
        <v>621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09" t="s">
        <v>620</v>
      </c>
      <c r="AD38" s="209"/>
      <c r="AE38" s="209"/>
      <c r="AF38" s="209"/>
      <c r="AG38" s="210">
        <f t="shared" si="0"/>
        <v>5538323</v>
      </c>
      <c r="AH38" s="210"/>
      <c r="AI38" s="210"/>
      <c r="AJ38" s="210"/>
      <c r="AK38" s="117">
        <f t="shared" si="1"/>
        <v>5638323</v>
      </c>
      <c r="AL38" s="117">
        <f t="shared" si="2"/>
        <v>5503821</v>
      </c>
      <c r="AM38" s="84">
        <v>4608323</v>
      </c>
      <c r="AN38" s="84">
        <v>4908323</v>
      </c>
      <c r="AO38" s="84">
        <v>4852499</v>
      </c>
      <c r="AP38" s="84">
        <v>930000</v>
      </c>
      <c r="AQ38" s="84">
        <v>730000</v>
      </c>
      <c r="AR38" s="84">
        <v>651322</v>
      </c>
      <c r="AS38" s="86"/>
      <c r="AT38" s="86"/>
      <c r="AU38" s="86"/>
    </row>
    <row r="39" spans="1:47" ht="19.5" customHeight="1">
      <c r="A39" s="206" t="s">
        <v>32</v>
      </c>
      <c r="B39" s="206"/>
      <c r="C39" s="224" t="s">
        <v>619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09" t="s">
        <v>618</v>
      </c>
      <c r="AD39" s="209"/>
      <c r="AE39" s="209"/>
      <c r="AF39" s="209"/>
      <c r="AG39" s="210">
        <f t="shared" si="0"/>
        <v>180000</v>
      </c>
      <c r="AH39" s="210"/>
      <c r="AI39" s="210"/>
      <c r="AJ39" s="210"/>
      <c r="AK39" s="117">
        <f t="shared" si="1"/>
        <v>80000</v>
      </c>
      <c r="AL39" s="117">
        <f t="shared" si="2"/>
        <v>25000</v>
      </c>
      <c r="AM39" s="84">
        <v>180000</v>
      </c>
      <c r="AN39" s="84">
        <v>80000</v>
      </c>
      <c r="AO39" s="84">
        <v>25000</v>
      </c>
      <c r="AP39" s="84"/>
      <c r="AQ39" s="84"/>
      <c r="AR39" s="84"/>
      <c r="AS39" s="86"/>
      <c r="AT39" s="86"/>
      <c r="AU39" s="86"/>
    </row>
    <row r="40" spans="1:47" ht="19.5" customHeight="1">
      <c r="A40" s="206" t="s">
        <v>33</v>
      </c>
      <c r="B40" s="206"/>
      <c r="C40" s="224" t="s">
        <v>617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09" t="s">
        <v>616</v>
      </c>
      <c r="AD40" s="209"/>
      <c r="AE40" s="209"/>
      <c r="AF40" s="209"/>
      <c r="AG40" s="210">
        <f t="shared" si="0"/>
        <v>3681000</v>
      </c>
      <c r="AH40" s="210"/>
      <c r="AI40" s="210"/>
      <c r="AJ40" s="210"/>
      <c r="AK40" s="117">
        <f t="shared" si="1"/>
        <v>2051000</v>
      </c>
      <c r="AL40" s="117">
        <f t="shared" si="2"/>
        <v>1813172</v>
      </c>
      <c r="AM40" s="84">
        <v>1486000</v>
      </c>
      <c r="AN40" s="84">
        <v>886000</v>
      </c>
      <c r="AO40" s="84">
        <v>846849</v>
      </c>
      <c r="AP40" s="84">
        <v>2095000</v>
      </c>
      <c r="AQ40" s="84">
        <v>1075000</v>
      </c>
      <c r="AR40" s="84">
        <v>881522</v>
      </c>
      <c r="AS40" s="86">
        <v>100000</v>
      </c>
      <c r="AT40" s="86">
        <v>90000</v>
      </c>
      <c r="AU40" s="86">
        <v>84801</v>
      </c>
    </row>
    <row r="41" spans="1:47" ht="19.5" customHeight="1">
      <c r="A41" s="206" t="s">
        <v>34</v>
      </c>
      <c r="B41" s="206"/>
      <c r="C41" s="225" t="s">
        <v>615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09" t="s">
        <v>614</v>
      </c>
      <c r="AD41" s="209"/>
      <c r="AE41" s="209"/>
      <c r="AF41" s="209"/>
      <c r="AG41" s="210">
        <f t="shared" si="0"/>
        <v>1440000</v>
      </c>
      <c r="AH41" s="210"/>
      <c r="AI41" s="210"/>
      <c r="AJ41" s="210"/>
      <c r="AK41" s="117">
        <f t="shared" si="1"/>
        <v>853000</v>
      </c>
      <c r="AL41" s="117">
        <f t="shared" si="2"/>
        <v>750930</v>
      </c>
      <c r="AM41" s="84">
        <v>1440000</v>
      </c>
      <c r="AN41" s="84">
        <v>853000</v>
      </c>
      <c r="AO41" s="84">
        <v>750930</v>
      </c>
      <c r="AP41" s="84"/>
      <c r="AQ41" s="84"/>
      <c r="AR41" s="84"/>
      <c r="AS41" s="86"/>
      <c r="AT41" s="86"/>
      <c r="AU41" s="86"/>
    </row>
    <row r="42" spans="1:47" ht="19.5" customHeight="1">
      <c r="A42" s="206" t="s">
        <v>35</v>
      </c>
      <c r="B42" s="206"/>
      <c r="C42" s="218" t="s">
        <v>613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09" t="s">
        <v>612</v>
      </c>
      <c r="AD42" s="209"/>
      <c r="AE42" s="209"/>
      <c r="AF42" s="209"/>
      <c r="AG42" s="210">
        <f t="shared" si="0"/>
        <v>1687000</v>
      </c>
      <c r="AH42" s="210"/>
      <c r="AI42" s="210"/>
      <c r="AJ42" s="210"/>
      <c r="AK42" s="117">
        <f t="shared" si="1"/>
        <v>3158512</v>
      </c>
      <c r="AL42" s="117">
        <f t="shared" si="2"/>
        <v>3158229</v>
      </c>
      <c r="AM42" s="84">
        <v>957000</v>
      </c>
      <c r="AN42" s="84">
        <v>2157000</v>
      </c>
      <c r="AO42" s="84">
        <v>2156859</v>
      </c>
      <c r="AP42" s="84">
        <v>10000</v>
      </c>
      <c r="AQ42" s="84">
        <v>154182</v>
      </c>
      <c r="AR42" s="84">
        <v>154066</v>
      </c>
      <c r="AS42" s="86">
        <v>720000</v>
      </c>
      <c r="AT42" s="86">
        <v>847330</v>
      </c>
      <c r="AU42" s="86">
        <v>847304</v>
      </c>
    </row>
    <row r="43" spans="1:47" ht="19.5" customHeight="1">
      <c r="A43" s="206" t="s">
        <v>36</v>
      </c>
      <c r="B43" s="206"/>
      <c r="C43" s="224" t="s">
        <v>611</v>
      </c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09" t="s">
        <v>610</v>
      </c>
      <c r="AD43" s="209"/>
      <c r="AE43" s="209"/>
      <c r="AF43" s="209"/>
      <c r="AG43" s="210">
        <f t="shared" si="0"/>
        <v>3960810</v>
      </c>
      <c r="AH43" s="210"/>
      <c r="AI43" s="210"/>
      <c r="AJ43" s="210"/>
      <c r="AK43" s="117">
        <f t="shared" si="1"/>
        <v>6758043</v>
      </c>
      <c r="AL43" s="117">
        <f t="shared" si="2"/>
        <v>6258753</v>
      </c>
      <c r="AM43" s="84">
        <v>1782000</v>
      </c>
      <c r="AN43" s="84">
        <v>3812620</v>
      </c>
      <c r="AO43" s="84">
        <v>3755718</v>
      </c>
      <c r="AP43" s="84">
        <v>1078810</v>
      </c>
      <c r="AQ43" s="84">
        <v>1648810</v>
      </c>
      <c r="AR43" s="84">
        <v>1233246</v>
      </c>
      <c r="AS43" s="86">
        <v>1100000</v>
      </c>
      <c r="AT43" s="86">
        <v>1296613</v>
      </c>
      <c r="AU43" s="86">
        <v>1269789</v>
      </c>
    </row>
    <row r="44" spans="1:47" s="42" customFormat="1" ht="19.5" customHeight="1">
      <c r="A44" s="212" t="s">
        <v>37</v>
      </c>
      <c r="B44" s="212"/>
      <c r="C44" s="223" t="s">
        <v>609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14" t="s">
        <v>608</v>
      </c>
      <c r="AD44" s="214"/>
      <c r="AE44" s="214"/>
      <c r="AF44" s="214"/>
      <c r="AG44" s="210">
        <f t="shared" si="0"/>
        <v>21423133</v>
      </c>
      <c r="AH44" s="210"/>
      <c r="AI44" s="210"/>
      <c r="AJ44" s="210"/>
      <c r="AK44" s="117">
        <f t="shared" si="1"/>
        <v>24809878</v>
      </c>
      <c r="AL44" s="117">
        <f t="shared" si="2"/>
        <v>23401463</v>
      </c>
      <c r="AM44" s="83">
        <f aca="true" t="shared" si="7" ref="AM44:AU44">SUM(AM37:AM43)</f>
        <v>14059323</v>
      </c>
      <c r="AN44" s="83">
        <f t="shared" si="7"/>
        <v>17472943</v>
      </c>
      <c r="AO44" s="83">
        <f t="shared" si="7"/>
        <v>16840984</v>
      </c>
      <c r="AP44" s="83">
        <f t="shared" si="7"/>
        <v>5443810</v>
      </c>
      <c r="AQ44" s="83">
        <f t="shared" si="7"/>
        <v>5102992</v>
      </c>
      <c r="AR44" s="83">
        <f t="shared" si="7"/>
        <v>4358585</v>
      </c>
      <c r="AS44" s="82">
        <f t="shared" si="7"/>
        <v>1920000</v>
      </c>
      <c r="AT44" s="82">
        <f t="shared" si="7"/>
        <v>2233943</v>
      </c>
      <c r="AU44" s="82">
        <f t="shared" si="7"/>
        <v>2201894</v>
      </c>
    </row>
    <row r="45" spans="1:47" ht="19.5" customHeight="1">
      <c r="A45" s="206" t="s">
        <v>38</v>
      </c>
      <c r="B45" s="206"/>
      <c r="C45" s="224" t="s">
        <v>607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09" t="s">
        <v>606</v>
      </c>
      <c r="AD45" s="209"/>
      <c r="AE45" s="209"/>
      <c r="AF45" s="209"/>
      <c r="AG45" s="210">
        <f t="shared" si="0"/>
        <v>92000</v>
      </c>
      <c r="AH45" s="210"/>
      <c r="AI45" s="210"/>
      <c r="AJ45" s="210"/>
      <c r="AK45" s="117">
        <f t="shared" si="1"/>
        <v>301515</v>
      </c>
      <c r="AL45" s="117">
        <f t="shared" si="2"/>
        <v>285350</v>
      </c>
      <c r="AM45" s="84">
        <v>42000</v>
      </c>
      <c r="AN45" s="84">
        <v>42000</v>
      </c>
      <c r="AO45" s="84">
        <v>28355</v>
      </c>
      <c r="AP45" s="84"/>
      <c r="AQ45" s="84"/>
      <c r="AR45" s="84"/>
      <c r="AS45" s="86">
        <v>50000</v>
      </c>
      <c r="AT45" s="86">
        <v>259515</v>
      </c>
      <c r="AU45" s="86">
        <v>256995</v>
      </c>
    </row>
    <row r="46" spans="1:47" ht="19.5" customHeight="1">
      <c r="A46" s="206" t="s">
        <v>39</v>
      </c>
      <c r="B46" s="206"/>
      <c r="C46" s="224" t="s">
        <v>605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09" t="s">
        <v>604</v>
      </c>
      <c r="AD46" s="209"/>
      <c r="AE46" s="209"/>
      <c r="AF46" s="209"/>
      <c r="AG46" s="210">
        <f t="shared" si="0"/>
        <v>0</v>
      </c>
      <c r="AH46" s="210"/>
      <c r="AI46" s="210"/>
      <c r="AJ46" s="210"/>
      <c r="AK46" s="117">
        <f t="shared" si="1"/>
        <v>0</v>
      </c>
      <c r="AL46" s="117">
        <f t="shared" si="2"/>
        <v>0</v>
      </c>
      <c r="AM46" s="84"/>
      <c r="AN46" s="84"/>
      <c r="AO46" s="84"/>
      <c r="AP46" s="84"/>
      <c r="AQ46" s="84"/>
      <c r="AR46" s="84"/>
      <c r="AS46" s="86"/>
      <c r="AT46" s="86"/>
      <c r="AU46" s="86"/>
    </row>
    <row r="47" spans="1:47" s="42" customFormat="1" ht="19.5" customHeight="1">
      <c r="A47" s="212" t="s">
        <v>40</v>
      </c>
      <c r="B47" s="212"/>
      <c r="C47" s="223" t="s">
        <v>603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14" t="s">
        <v>602</v>
      </c>
      <c r="AD47" s="214"/>
      <c r="AE47" s="214"/>
      <c r="AF47" s="214"/>
      <c r="AG47" s="210">
        <f t="shared" si="0"/>
        <v>92000</v>
      </c>
      <c r="AH47" s="210"/>
      <c r="AI47" s="210"/>
      <c r="AJ47" s="210"/>
      <c r="AK47" s="117">
        <f t="shared" si="1"/>
        <v>301515</v>
      </c>
      <c r="AL47" s="117">
        <f t="shared" si="2"/>
        <v>285350</v>
      </c>
      <c r="AM47" s="83">
        <f aca="true" t="shared" si="8" ref="AM47:AU47">SUM(AM45:AM46)</f>
        <v>42000</v>
      </c>
      <c r="AN47" s="83">
        <f t="shared" si="8"/>
        <v>42000</v>
      </c>
      <c r="AO47" s="83">
        <f t="shared" si="8"/>
        <v>28355</v>
      </c>
      <c r="AP47" s="83">
        <f t="shared" si="8"/>
        <v>0</v>
      </c>
      <c r="AQ47" s="83">
        <f t="shared" si="8"/>
        <v>0</v>
      </c>
      <c r="AR47" s="83">
        <f t="shared" si="8"/>
        <v>0</v>
      </c>
      <c r="AS47" s="82">
        <f t="shared" si="8"/>
        <v>50000</v>
      </c>
      <c r="AT47" s="82">
        <f t="shared" si="8"/>
        <v>259515</v>
      </c>
      <c r="AU47" s="82">
        <f t="shared" si="8"/>
        <v>256995</v>
      </c>
    </row>
    <row r="48" spans="1:47" ht="19.5" customHeight="1">
      <c r="A48" s="206" t="s">
        <v>41</v>
      </c>
      <c r="B48" s="206"/>
      <c r="C48" s="224" t="s">
        <v>601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09" t="s">
        <v>600</v>
      </c>
      <c r="AD48" s="209"/>
      <c r="AE48" s="209"/>
      <c r="AF48" s="209"/>
      <c r="AG48" s="210">
        <f t="shared" si="0"/>
        <v>8238160</v>
      </c>
      <c r="AH48" s="210"/>
      <c r="AI48" s="210"/>
      <c r="AJ48" s="210"/>
      <c r="AK48" s="117">
        <f t="shared" si="1"/>
        <v>10877461</v>
      </c>
      <c r="AL48" s="117">
        <f t="shared" si="2"/>
        <v>10494064</v>
      </c>
      <c r="AM48" s="84">
        <v>3739797</v>
      </c>
      <c r="AN48" s="84">
        <v>5397897</v>
      </c>
      <c r="AO48" s="84">
        <v>5321039</v>
      </c>
      <c r="AP48" s="84">
        <v>4018363</v>
      </c>
      <c r="AQ48" s="84">
        <v>4918363</v>
      </c>
      <c r="AR48" s="84">
        <v>4614692</v>
      </c>
      <c r="AS48" s="86">
        <v>480000</v>
      </c>
      <c r="AT48" s="86">
        <v>561201</v>
      </c>
      <c r="AU48" s="86">
        <v>558333</v>
      </c>
    </row>
    <row r="49" spans="1:47" ht="19.5" customHeight="1">
      <c r="A49" s="206" t="s">
        <v>42</v>
      </c>
      <c r="B49" s="206"/>
      <c r="C49" s="224" t="s">
        <v>599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09" t="s">
        <v>598</v>
      </c>
      <c r="AD49" s="209"/>
      <c r="AE49" s="209"/>
      <c r="AF49" s="209"/>
      <c r="AG49" s="210">
        <f t="shared" si="0"/>
        <v>3400000</v>
      </c>
      <c r="AH49" s="210"/>
      <c r="AI49" s="210"/>
      <c r="AJ49" s="210"/>
      <c r="AK49" s="117">
        <f t="shared" si="1"/>
        <v>3400000</v>
      </c>
      <c r="AL49" s="117">
        <f t="shared" si="2"/>
        <v>3329000</v>
      </c>
      <c r="AM49" s="84"/>
      <c r="AN49" s="84"/>
      <c r="AO49" s="84"/>
      <c r="AP49" s="84">
        <v>3400000</v>
      </c>
      <c r="AQ49" s="84">
        <v>3400000</v>
      </c>
      <c r="AR49" s="84">
        <v>3329000</v>
      </c>
      <c r="AS49" s="86"/>
      <c r="AT49" s="86"/>
      <c r="AU49" s="86"/>
    </row>
    <row r="50" spans="1:47" ht="19.5" customHeight="1">
      <c r="A50" s="206" t="s">
        <v>43</v>
      </c>
      <c r="B50" s="206"/>
      <c r="C50" s="224" t="s">
        <v>597</v>
      </c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09" t="s">
        <v>596</v>
      </c>
      <c r="AD50" s="209"/>
      <c r="AE50" s="209"/>
      <c r="AF50" s="209"/>
      <c r="AG50" s="210">
        <f t="shared" si="0"/>
        <v>0</v>
      </c>
      <c r="AH50" s="210"/>
      <c r="AI50" s="210"/>
      <c r="AJ50" s="210"/>
      <c r="AK50" s="117">
        <f t="shared" si="1"/>
        <v>0</v>
      </c>
      <c r="AL50" s="117">
        <f t="shared" si="2"/>
        <v>0</v>
      </c>
      <c r="AM50" s="84"/>
      <c r="AN50" s="84"/>
      <c r="AO50" s="84"/>
      <c r="AP50" s="84"/>
      <c r="AQ50" s="84"/>
      <c r="AR50" s="84"/>
      <c r="AS50" s="86"/>
      <c r="AT50" s="86"/>
      <c r="AU50" s="86"/>
    </row>
    <row r="51" spans="1:47" ht="19.5" customHeight="1">
      <c r="A51" s="206" t="s">
        <v>44</v>
      </c>
      <c r="B51" s="206"/>
      <c r="C51" s="224" t="s">
        <v>595</v>
      </c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09" t="s">
        <v>594</v>
      </c>
      <c r="AD51" s="209"/>
      <c r="AE51" s="209"/>
      <c r="AF51" s="209"/>
      <c r="AG51" s="210">
        <f t="shared" si="0"/>
        <v>0</v>
      </c>
      <c r="AH51" s="210"/>
      <c r="AI51" s="210"/>
      <c r="AJ51" s="210"/>
      <c r="AK51" s="117">
        <f t="shared" si="1"/>
        <v>0</v>
      </c>
      <c r="AL51" s="117">
        <f t="shared" si="2"/>
        <v>0</v>
      </c>
      <c r="AM51" s="84"/>
      <c r="AN51" s="84"/>
      <c r="AO51" s="84"/>
      <c r="AP51" s="84"/>
      <c r="AQ51" s="84"/>
      <c r="AR51" s="84"/>
      <c r="AS51" s="86"/>
      <c r="AT51" s="86"/>
      <c r="AU51" s="86"/>
    </row>
    <row r="52" spans="1:47" ht="19.5" customHeight="1">
      <c r="A52" s="206" t="s">
        <v>45</v>
      </c>
      <c r="B52" s="206"/>
      <c r="C52" s="224" t="s">
        <v>593</v>
      </c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09" t="s">
        <v>592</v>
      </c>
      <c r="AD52" s="209"/>
      <c r="AE52" s="209"/>
      <c r="AF52" s="209"/>
      <c r="AG52" s="210">
        <f t="shared" si="0"/>
        <v>0</v>
      </c>
      <c r="AH52" s="210"/>
      <c r="AI52" s="210"/>
      <c r="AJ52" s="210"/>
      <c r="AK52" s="117">
        <f t="shared" si="1"/>
        <v>37310</v>
      </c>
      <c r="AL52" s="117">
        <f t="shared" si="2"/>
        <v>27010</v>
      </c>
      <c r="AM52" s="84"/>
      <c r="AN52" s="84"/>
      <c r="AO52" s="84"/>
      <c r="AP52" s="84"/>
      <c r="AQ52" s="84"/>
      <c r="AR52" s="84"/>
      <c r="AS52" s="86"/>
      <c r="AT52" s="86">
        <v>37310</v>
      </c>
      <c r="AU52" s="86">
        <v>27010</v>
      </c>
    </row>
    <row r="53" spans="1:47" s="42" customFormat="1" ht="19.5" customHeight="1">
      <c r="A53" s="212" t="s">
        <v>46</v>
      </c>
      <c r="B53" s="212"/>
      <c r="C53" s="223" t="s">
        <v>591</v>
      </c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14" t="s">
        <v>590</v>
      </c>
      <c r="AD53" s="214"/>
      <c r="AE53" s="214"/>
      <c r="AF53" s="214"/>
      <c r="AG53" s="210">
        <f t="shared" si="0"/>
        <v>11638160</v>
      </c>
      <c r="AH53" s="210"/>
      <c r="AI53" s="210"/>
      <c r="AJ53" s="210"/>
      <c r="AK53" s="117">
        <f t="shared" si="1"/>
        <v>14314771</v>
      </c>
      <c r="AL53" s="117">
        <f t="shared" si="2"/>
        <v>13850074</v>
      </c>
      <c r="AM53" s="83">
        <f aca="true" t="shared" si="9" ref="AM53:AU53">SUM(AM48:AM52)</f>
        <v>3739797</v>
      </c>
      <c r="AN53" s="83">
        <f t="shared" si="9"/>
        <v>5397897</v>
      </c>
      <c r="AO53" s="83">
        <f t="shared" si="9"/>
        <v>5321039</v>
      </c>
      <c r="AP53" s="83">
        <f t="shared" si="9"/>
        <v>7418363</v>
      </c>
      <c r="AQ53" s="83">
        <f t="shared" si="9"/>
        <v>8318363</v>
      </c>
      <c r="AR53" s="83">
        <f t="shared" si="9"/>
        <v>7943692</v>
      </c>
      <c r="AS53" s="82">
        <f t="shared" si="9"/>
        <v>480000</v>
      </c>
      <c r="AT53" s="82">
        <f t="shared" si="9"/>
        <v>598511</v>
      </c>
      <c r="AU53" s="82">
        <f t="shared" si="9"/>
        <v>585343</v>
      </c>
    </row>
    <row r="54" spans="1:47" s="42" customFormat="1" ht="19.5" customHeight="1">
      <c r="A54" s="212" t="s">
        <v>47</v>
      </c>
      <c r="B54" s="212"/>
      <c r="C54" s="223" t="s">
        <v>589</v>
      </c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14" t="s">
        <v>588</v>
      </c>
      <c r="AD54" s="214"/>
      <c r="AE54" s="214"/>
      <c r="AF54" s="214"/>
      <c r="AG54" s="210">
        <f t="shared" si="0"/>
        <v>57880369</v>
      </c>
      <c r="AH54" s="210"/>
      <c r="AI54" s="210"/>
      <c r="AJ54" s="210"/>
      <c r="AK54" s="117">
        <f t="shared" si="1"/>
        <v>72745079</v>
      </c>
      <c r="AL54" s="117">
        <f t="shared" si="2"/>
        <v>67496839</v>
      </c>
      <c r="AM54" s="83">
        <f>SUM(AM33+AM36+AM44+AM47+AM53)</f>
        <v>20211577</v>
      </c>
      <c r="AN54" s="83">
        <f>AN33+AN36+AN44+AN47+AN53</f>
        <v>30582655</v>
      </c>
      <c r="AO54" s="83">
        <f>AO33+AO36+AO44+AO47+AO53</f>
        <v>29629099</v>
      </c>
      <c r="AP54" s="83">
        <f>AP33+AP36+AP44+AP47+AP53</f>
        <v>33813792</v>
      </c>
      <c r="AQ54" s="83">
        <f>AQ33+AQ36+AQ44+AQ47+AQ53</f>
        <v>37277184</v>
      </c>
      <c r="AR54" s="83">
        <f>AR33+AR36+AR44+AR47+AR53</f>
        <v>33035744</v>
      </c>
      <c r="AS54" s="82">
        <f>SUM(AS33+AS36+AS44+AS47+AS53)</f>
        <v>3855000</v>
      </c>
      <c r="AT54" s="82">
        <f>AT33+AT36+AT44+AT47+AT53</f>
        <v>4885240</v>
      </c>
      <c r="AU54" s="82">
        <f>AU33+AU36+AU44+AU47+AU53</f>
        <v>4831996</v>
      </c>
    </row>
    <row r="55" spans="1:47" ht="19.5" customHeight="1">
      <c r="A55" s="206" t="s">
        <v>48</v>
      </c>
      <c r="B55" s="206"/>
      <c r="C55" s="211" t="s">
        <v>587</v>
      </c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09" t="s">
        <v>586</v>
      </c>
      <c r="AD55" s="209"/>
      <c r="AE55" s="209"/>
      <c r="AF55" s="209"/>
      <c r="AG55" s="210">
        <f t="shared" si="0"/>
        <v>0</v>
      </c>
      <c r="AH55" s="210"/>
      <c r="AI55" s="210"/>
      <c r="AJ55" s="210"/>
      <c r="AK55" s="117">
        <f t="shared" si="1"/>
        <v>0</v>
      </c>
      <c r="AL55" s="117">
        <f t="shared" si="2"/>
        <v>0</v>
      </c>
      <c r="AM55" s="84"/>
      <c r="AN55" s="84"/>
      <c r="AO55" s="84"/>
      <c r="AP55" s="84"/>
      <c r="AQ55" s="84"/>
      <c r="AR55" s="84"/>
      <c r="AS55" s="86"/>
      <c r="AT55" s="86"/>
      <c r="AU55" s="86"/>
    </row>
    <row r="56" spans="1:47" ht="19.5" customHeight="1">
      <c r="A56" s="206" t="s">
        <v>49</v>
      </c>
      <c r="B56" s="206"/>
      <c r="C56" s="211" t="s">
        <v>585</v>
      </c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09" t="s">
        <v>584</v>
      </c>
      <c r="AD56" s="209"/>
      <c r="AE56" s="209"/>
      <c r="AF56" s="209"/>
      <c r="AG56" s="210">
        <f t="shared" si="0"/>
        <v>0</v>
      </c>
      <c r="AH56" s="210"/>
      <c r="AI56" s="210"/>
      <c r="AJ56" s="210"/>
      <c r="AK56" s="117">
        <f t="shared" si="1"/>
        <v>0</v>
      </c>
      <c r="AL56" s="117">
        <f t="shared" si="2"/>
        <v>0</v>
      </c>
      <c r="AM56" s="84"/>
      <c r="AN56" s="84"/>
      <c r="AO56" s="84"/>
      <c r="AP56" s="84"/>
      <c r="AQ56" s="84"/>
      <c r="AR56" s="84"/>
      <c r="AS56" s="86"/>
      <c r="AT56" s="86"/>
      <c r="AU56" s="86"/>
    </row>
    <row r="57" spans="1:47" ht="19.5" customHeight="1">
      <c r="A57" s="206" t="s">
        <v>50</v>
      </c>
      <c r="B57" s="206"/>
      <c r="C57" s="222" t="s">
        <v>583</v>
      </c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09" t="s">
        <v>582</v>
      </c>
      <c r="AD57" s="209"/>
      <c r="AE57" s="209"/>
      <c r="AF57" s="209"/>
      <c r="AG57" s="210">
        <f t="shared" si="0"/>
        <v>0</v>
      </c>
      <c r="AH57" s="210"/>
      <c r="AI57" s="210"/>
      <c r="AJ57" s="210"/>
      <c r="AK57" s="117">
        <f t="shared" si="1"/>
        <v>0</v>
      </c>
      <c r="AL57" s="117">
        <f t="shared" si="2"/>
        <v>0</v>
      </c>
      <c r="AM57" s="84"/>
      <c r="AN57" s="84"/>
      <c r="AO57" s="84"/>
      <c r="AP57" s="84"/>
      <c r="AQ57" s="84"/>
      <c r="AR57" s="84"/>
      <c r="AS57" s="86"/>
      <c r="AT57" s="86"/>
      <c r="AU57" s="86"/>
    </row>
    <row r="58" spans="1:47" ht="19.5" customHeight="1">
      <c r="A58" s="206" t="s">
        <v>51</v>
      </c>
      <c r="B58" s="206"/>
      <c r="C58" s="222" t="s">
        <v>581</v>
      </c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09" t="s">
        <v>580</v>
      </c>
      <c r="AD58" s="209"/>
      <c r="AE58" s="209"/>
      <c r="AF58" s="209"/>
      <c r="AG58" s="210">
        <f t="shared" si="0"/>
        <v>0</v>
      </c>
      <c r="AH58" s="210"/>
      <c r="AI58" s="210"/>
      <c r="AJ58" s="210"/>
      <c r="AK58" s="117">
        <f t="shared" si="1"/>
        <v>0</v>
      </c>
      <c r="AL58" s="117">
        <f t="shared" si="2"/>
        <v>0</v>
      </c>
      <c r="AM58" s="84"/>
      <c r="AN58" s="84"/>
      <c r="AO58" s="84"/>
      <c r="AP58" s="84"/>
      <c r="AQ58" s="84"/>
      <c r="AR58" s="84"/>
      <c r="AS58" s="86"/>
      <c r="AT58" s="86"/>
      <c r="AU58" s="86"/>
    </row>
    <row r="59" spans="1:47" ht="19.5" customHeight="1">
      <c r="A59" s="206" t="s">
        <v>52</v>
      </c>
      <c r="B59" s="206"/>
      <c r="C59" s="222" t="s">
        <v>579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09" t="s">
        <v>578</v>
      </c>
      <c r="AD59" s="209"/>
      <c r="AE59" s="209"/>
      <c r="AF59" s="209"/>
      <c r="AG59" s="210">
        <f t="shared" si="0"/>
        <v>0</v>
      </c>
      <c r="AH59" s="210"/>
      <c r="AI59" s="210"/>
      <c r="AJ59" s="210"/>
      <c r="AK59" s="117">
        <f t="shared" si="1"/>
        <v>0</v>
      </c>
      <c r="AL59" s="117">
        <f t="shared" si="2"/>
        <v>0</v>
      </c>
      <c r="AM59" s="84"/>
      <c r="AN59" s="84"/>
      <c r="AO59" s="84"/>
      <c r="AP59" s="84"/>
      <c r="AQ59" s="84"/>
      <c r="AR59" s="84"/>
      <c r="AS59" s="86"/>
      <c r="AT59" s="86"/>
      <c r="AU59" s="86"/>
    </row>
    <row r="60" spans="1:47" ht="19.5" customHeight="1">
      <c r="A60" s="206" t="s">
        <v>53</v>
      </c>
      <c r="B60" s="206"/>
      <c r="C60" s="211" t="s">
        <v>577</v>
      </c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09" t="s">
        <v>576</v>
      </c>
      <c r="AD60" s="209"/>
      <c r="AE60" s="209"/>
      <c r="AF60" s="209"/>
      <c r="AG60" s="210">
        <f t="shared" si="0"/>
        <v>0</v>
      </c>
      <c r="AH60" s="210"/>
      <c r="AI60" s="210"/>
      <c r="AJ60" s="210"/>
      <c r="AK60" s="117">
        <f t="shared" si="1"/>
        <v>0</v>
      </c>
      <c r="AL60" s="117">
        <f t="shared" si="2"/>
        <v>0</v>
      </c>
      <c r="AM60" s="84"/>
      <c r="AN60" s="84"/>
      <c r="AO60" s="84"/>
      <c r="AP60" s="84"/>
      <c r="AQ60" s="84"/>
      <c r="AR60" s="84"/>
      <c r="AS60" s="86"/>
      <c r="AT60" s="86"/>
      <c r="AU60" s="86"/>
    </row>
    <row r="61" spans="1:47" ht="19.5" customHeight="1">
      <c r="A61" s="206" t="s">
        <v>54</v>
      </c>
      <c r="B61" s="206"/>
      <c r="C61" s="211" t="s">
        <v>575</v>
      </c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09" t="s">
        <v>574</v>
      </c>
      <c r="AD61" s="209"/>
      <c r="AE61" s="209"/>
      <c r="AF61" s="209"/>
      <c r="AG61" s="210">
        <f t="shared" si="0"/>
        <v>0</v>
      </c>
      <c r="AH61" s="210"/>
      <c r="AI61" s="210"/>
      <c r="AJ61" s="210"/>
      <c r="AK61" s="117">
        <f t="shared" si="1"/>
        <v>0</v>
      </c>
      <c r="AL61" s="117">
        <f t="shared" si="2"/>
        <v>0</v>
      </c>
      <c r="AM61" s="84"/>
      <c r="AN61" s="84"/>
      <c r="AO61" s="84"/>
      <c r="AP61" s="84"/>
      <c r="AQ61" s="84"/>
      <c r="AR61" s="84"/>
      <c r="AS61" s="86"/>
      <c r="AT61" s="86"/>
      <c r="AU61" s="86"/>
    </row>
    <row r="62" spans="1:47" ht="19.5" customHeight="1">
      <c r="A62" s="206" t="s">
        <v>55</v>
      </c>
      <c r="B62" s="206"/>
      <c r="C62" s="211" t="s">
        <v>573</v>
      </c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09" t="s">
        <v>572</v>
      </c>
      <c r="AD62" s="209"/>
      <c r="AE62" s="209"/>
      <c r="AF62" s="209"/>
      <c r="AG62" s="210">
        <f t="shared" si="0"/>
        <v>14207000</v>
      </c>
      <c r="AH62" s="210"/>
      <c r="AI62" s="210"/>
      <c r="AJ62" s="210"/>
      <c r="AK62" s="117">
        <f t="shared" si="1"/>
        <v>4884204</v>
      </c>
      <c r="AL62" s="117">
        <f t="shared" si="2"/>
        <v>4591440</v>
      </c>
      <c r="AM62" s="84">
        <v>14207000</v>
      </c>
      <c r="AN62" s="84">
        <v>4884204</v>
      </c>
      <c r="AO62" s="84">
        <v>4591440</v>
      </c>
      <c r="AP62" s="84"/>
      <c r="AQ62" s="84"/>
      <c r="AR62" s="84"/>
      <c r="AS62" s="86"/>
      <c r="AT62" s="86"/>
      <c r="AU62" s="86"/>
    </row>
    <row r="63" spans="1:47" s="42" customFormat="1" ht="19.5" customHeight="1">
      <c r="A63" s="212" t="s">
        <v>56</v>
      </c>
      <c r="B63" s="212"/>
      <c r="C63" s="213" t="s">
        <v>571</v>
      </c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4" t="s">
        <v>570</v>
      </c>
      <c r="AD63" s="214"/>
      <c r="AE63" s="214"/>
      <c r="AF63" s="214"/>
      <c r="AG63" s="210">
        <f t="shared" si="0"/>
        <v>14207000</v>
      </c>
      <c r="AH63" s="210"/>
      <c r="AI63" s="210"/>
      <c r="AJ63" s="210"/>
      <c r="AK63" s="117">
        <f t="shared" si="1"/>
        <v>4884204</v>
      </c>
      <c r="AL63" s="117">
        <f t="shared" si="2"/>
        <v>4591440</v>
      </c>
      <c r="AM63" s="83">
        <f>SUM(AM58:AM62)</f>
        <v>14207000</v>
      </c>
      <c r="AN63" s="83">
        <f>SUM(AN55:AN62)</f>
        <v>4884204</v>
      </c>
      <c r="AO63" s="83">
        <f>SUM(AO55:AO62)</f>
        <v>4591440</v>
      </c>
      <c r="AP63" s="83">
        <f>SUM(AP55:AP62)</f>
        <v>0</v>
      </c>
      <c r="AQ63" s="83">
        <f>SUM(AQ55:AQ62)</f>
        <v>0</v>
      </c>
      <c r="AR63" s="83">
        <f>SUM(AR55:AR62)</f>
        <v>0</v>
      </c>
      <c r="AS63" s="82"/>
      <c r="AT63" s="82"/>
      <c r="AU63" s="82"/>
    </row>
    <row r="64" spans="1:47" ht="19.5" customHeight="1">
      <c r="A64" s="206" t="s">
        <v>57</v>
      </c>
      <c r="B64" s="206"/>
      <c r="C64" s="221" t="s">
        <v>569</v>
      </c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09" t="s">
        <v>568</v>
      </c>
      <c r="AD64" s="209"/>
      <c r="AE64" s="209"/>
      <c r="AF64" s="209"/>
      <c r="AG64" s="210">
        <f t="shared" si="0"/>
        <v>0</v>
      </c>
      <c r="AH64" s="210"/>
      <c r="AI64" s="210"/>
      <c r="AJ64" s="210"/>
      <c r="AK64" s="117">
        <f t="shared" si="1"/>
        <v>0</v>
      </c>
      <c r="AL64" s="117">
        <f t="shared" si="2"/>
        <v>0</v>
      </c>
      <c r="AM64" s="84"/>
      <c r="AN64" s="84"/>
      <c r="AO64" s="84"/>
      <c r="AP64" s="84"/>
      <c r="AQ64" s="84"/>
      <c r="AR64" s="84"/>
      <c r="AS64" s="86"/>
      <c r="AT64" s="86"/>
      <c r="AU64" s="86"/>
    </row>
    <row r="65" spans="1:47" ht="19.5" customHeight="1">
      <c r="A65" s="206" t="s">
        <v>58</v>
      </c>
      <c r="B65" s="206"/>
      <c r="C65" s="221" t="s">
        <v>567</v>
      </c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09" t="s">
        <v>566</v>
      </c>
      <c r="AD65" s="209"/>
      <c r="AE65" s="209"/>
      <c r="AF65" s="209"/>
      <c r="AG65" s="210">
        <f t="shared" si="0"/>
        <v>0</v>
      </c>
      <c r="AH65" s="210"/>
      <c r="AI65" s="210"/>
      <c r="AJ65" s="210"/>
      <c r="AK65" s="117">
        <f t="shared" si="1"/>
        <v>1315276</v>
      </c>
      <c r="AL65" s="117">
        <f t="shared" si="2"/>
        <v>1315276</v>
      </c>
      <c r="AM65" s="84"/>
      <c r="AN65" s="84">
        <v>1315276</v>
      </c>
      <c r="AO65" s="84">
        <v>1315276</v>
      </c>
      <c r="AP65" s="84"/>
      <c r="AQ65" s="84"/>
      <c r="AR65" s="84"/>
      <c r="AS65" s="86"/>
      <c r="AT65" s="86"/>
      <c r="AU65" s="86"/>
    </row>
    <row r="66" spans="1:47" ht="29.25" customHeight="1">
      <c r="A66" s="206" t="s">
        <v>59</v>
      </c>
      <c r="B66" s="206"/>
      <c r="C66" s="221" t="s">
        <v>565</v>
      </c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09" t="s">
        <v>564</v>
      </c>
      <c r="AD66" s="209"/>
      <c r="AE66" s="209"/>
      <c r="AF66" s="209"/>
      <c r="AG66" s="210">
        <f t="shared" si="0"/>
        <v>0</v>
      </c>
      <c r="AH66" s="210"/>
      <c r="AI66" s="210"/>
      <c r="AJ66" s="210"/>
      <c r="AK66" s="117">
        <f t="shared" si="1"/>
        <v>0</v>
      </c>
      <c r="AL66" s="117">
        <f t="shared" si="2"/>
        <v>0</v>
      </c>
      <c r="AM66" s="84"/>
      <c r="AN66" s="84"/>
      <c r="AO66" s="84"/>
      <c r="AP66" s="84"/>
      <c r="AQ66" s="84"/>
      <c r="AR66" s="84"/>
      <c r="AS66" s="86"/>
      <c r="AT66" s="86"/>
      <c r="AU66" s="86"/>
    </row>
    <row r="67" spans="1:47" ht="29.25" customHeight="1">
      <c r="A67" s="206" t="s">
        <v>60</v>
      </c>
      <c r="B67" s="206"/>
      <c r="C67" s="221" t="s">
        <v>563</v>
      </c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09" t="s">
        <v>562</v>
      </c>
      <c r="AD67" s="209"/>
      <c r="AE67" s="209"/>
      <c r="AF67" s="209"/>
      <c r="AG67" s="210">
        <f t="shared" si="0"/>
        <v>0</v>
      </c>
      <c r="AH67" s="210"/>
      <c r="AI67" s="210"/>
      <c r="AJ67" s="210"/>
      <c r="AK67" s="117">
        <f t="shared" si="1"/>
        <v>50000</v>
      </c>
      <c r="AL67" s="117">
        <f t="shared" si="2"/>
        <v>50000</v>
      </c>
      <c r="AM67" s="84"/>
      <c r="AN67" s="84">
        <v>50000</v>
      </c>
      <c r="AO67" s="84">
        <v>50000</v>
      </c>
      <c r="AP67" s="84"/>
      <c r="AQ67" s="84"/>
      <c r="AR67" s="84"/>
      <c r="AS67" s="86"/>
      <c r="AT67" s="86"/>
      <c r="AU67" s="86"/>
    </row>
    <row r="68" spans="1:47" ht="29.25" customHeight="1">
      <c r="A68" s="206" t="s">
        <v>61</v>
      </c>
      <c r="B68" s="206"/>
      <c r="C68" s="221" t="s">
        <v>561</v>
      </c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09" t="s">
        <v>560</v>
      </c>
      <c r="AD68" s="209"/>
      <c r="AE68" s="209"/>
      <c r="AF68" s="209"/>
      <c r="AG68" s="210">
        <f t="shared" si="0"/>
        <v>0</v>
      </c>
      <c r="AH68" s="210"/>
      <c r="AI68" s="210"/>
      <c r="AJ68" s="210"/>
      <c r="AK68" s="117">
        <f t="shared" si="1"/>
        <v>0</v>
      </c>
      <c r="AL68" s="117">
        <f t="shared" si="2"/>
        <v>0</v>
      </c>
      <c r="AM68" s="84"/>
      <c r="AN68" s="84"/>
      <c r="AO68" s="84"/>
      <c r="AP68" s="84"/>
      <c r="AQ68" s="84"/>
      <c r="AR68" s="84"/>
      <c r="AS68" s="86"/>
      <c r="AT68" s="86"/>
      <c r="AU68" s="86"/>
    </row>
    <row r="69" spans="1:47" ht="19.5" customHeight="1">
      <c r="A69" s="206" t="s">
        <v>62</v>
      </c>
      <c r="B69" s="206"/>
      <c r="C69" s="221" t="s">
        <v>559</v>
      </c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09" t="s">
        <v>558</v>
      </c>
      <c r="AD69" s="209"/>
      <c r="AE69" s="209"/>
      <c r="AF69" s="209"/>
      <c r="AG69" s="210">
        <f t="shared" si="0"/>
        <v>37432913</v>
      </c>
      <c r="AH69" s="210"/>
      <c r="AI69" s="210"/>
      <c r="AJ69" s="210"/>
      <c r="AK69" s="117">
        <f t="shared" si="1"/>
        <v>37332913</v>
      </c>
      <c r="AL69" s="117">
        <f t="shared" si="2"/>
        <v>37110152</v>
      </c>
      <c r="AM69" s="84">
        <v>37432913</v>
      </c>
      <c r="AN69" s="84">
        <v>37332913</v>
      </c>
      <c r="AO69" s="84">
        <v>37110152</v>
      </c>
      <c r="AP69" s="84"/>
      <c r="AQ69" s="84"/>
      <c r="AR69" s="84"/>
      <c r="AS69" s="86"/>
      <c r="AT69" s="86"/>
      <c r="AU69" s="86"/>
    </row>
    <row r="70" spans="1:47" ht="29.25" customHeight="1">
      <c r="A70" s="206" t="s">
        <v>63</v>
      </c>
      <c r="B70" s="206"/>
      <c r="C70" s="221" t="s">
        <v>557</v>
      </c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09" t="s">
        <v>556</v>
      </c>
      <c r="AD70" s="209"/>
      <c r="AE70" s="209"/>
      <c r="AF70" s="209"/>
      <c r="AG70" s="210">
        <f t="shared" si="0"/>
        <v>0</v>
      </c>
      <c r="AH70" s="210"/>
      <c r="AI70" s="210"/>
      <c r="AJ70" s="210"/>
      <c r="AK70" s="117">
        <f t="shared" si="1"/>
        <v>0</v>
      </c>
      <c r="AL70" s="117">
        <f t="shared" si="2"/>
        <v>0</v>
      </c>
      <c r="AM70" s="84"/>
      <c r="AN70" s="84"/>
      <c r="AO70" s="84"/>
      <c r="AP70" s="84"/>
      <c r="AQ70" s="84"/>
      <c r="AR70" s="84"/>
      <c r="AS70" s="86"/>
      <c r="AT70" s="86"/>
      <c r="AU70" s="86"/>
    </row>
    <row r="71" spans="1:47" ht="29.25" customHeight="1">
      <c r="A71" s="206" t="s">
        <v>64</v>
      </c>
      <c r="B71" s="206"/>
      <c r="C71" s="221" t="s">
        <v>555</v>
      </c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09" t="s">
        <v>554</v>
      </c>
      <c r="AD71" s="209"/>
      <c r="AE71" s="209"/>
      <c r="AF71" s="209"/>
      <c r="AG71" s="210">
        <f t="shared" si="0"/>
        <v>0</v>
      </c>
      <c r="AH71" s="210"/>
      <c r="AI71" s="210"/>
      <c r="AJ71" s="210"/>
      <c r="AK71" s="117">
        <f t="shared" si="1"/>
        <v>207799</v>
      </c>
      <c r="AL71" s="117">
        <f t="shared" si="2"/>
        <v>207799</v>
      </c>
      <c r="AM71" s="84"/>
      <c r="AN71" s="84">
        <v>207799</v>
      </c>
      <c r="AO71" s="84">
        <v>207799</v>
      </c>
      <c r="AP71" s="84"/>
      <c r="AQ71" s="84"/>
      <c r="AR71" s="84"/>
      <c r="AS71" s="86"/>
      <c r="AT71" s="86"/>
      <c r="AU71" s="86"/>
    </row>
    <row r="72" spans="1:47" ht="19.5" customHeight="1">
      <c r="A72" s="206" t="s">
        <v>65</v>
      </c>
      <c r="B72" s="206"/>
      <c r="C72" s="221" t="s">
        <v>553</v>
      </c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09" t="s">
        <v>552</v>
      </c>
      <c r="AD72" s="209"/>
      <c r="AE72" s="209"/>
      <c r="AF72" s="209"/>
      <c r="AG72" s="210">
        <f t="shared" si="0"/>
        <v>0</v>
      </c>
      <c r="AH72" s="210"/>
      <c r="AI72" s="210"/>
      <c r="AJ72" s="210"/>
      <c r="AK72" s="117">
        <f t="shared" si="1"/>
        <v>0</v>
      </c>
      <c r="AL72" s="117">
        <f t="shared" si="2"/>
        <v>0</v>
      </c>
      <c r="AM72" s="84"/>
      <c r="AN72" s="84"/>
      <c r="AO72" s="84"/>
      <c r="AP72" s="84"/>
      <c r="AQ72" s="84"/>
      <c r="AR72" s="84"/>
      <c r="AS72" s="86"/>
      <c r="AT72" s="86"/>
      <c r="AU72" s="86"/>
    </row>
    <row r="73" spans="1:47" ht="19.5" customHeight="1">
      <c r="A73" s="206" t="s">
        <v>66</v>
      </c>
      <c r="B73" s="206"/>
      <c r="C73" s="220" t="s">
        <v>551</v>
      </c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09" t="s">
        <v>550</v>
      </c>
      <c r="AD73" s="209"/>
      <c r="AE73" s="209"/>
      <c r="AF73" s="209"/>
      <c r="AG73" s="210">
        <f t="shared" si="0"/>
        <v>0</v>
      </c>
      <c r="AH73" s="210"/>
      <c r="AI73" s="210"/>
      <c r="AJ73" s="210"/>
      <c r="AK73" s="117">
        <f t="shared" si="1"/>
        <v>0</v>
      </c>
      <c r="AL73" s="117">
        <f t="shared" si="2"/>
        <v>0</v>
      </c>
      <c r="AM73" s="84"/>
      <c r="AN73" s="84"/>
      <c r="AO73" s="84"/>
      <c r="AP73" s="84"/>
      <c r="AQ73" s="84"/>
      <c r="AR73" s="84"/>
      <c r="AS73" s="86"/>
      <c r="AT73" s="86"/>
      <c r="AU73" s="86"/>
    </row>
    <row r="74" spans="1:47" ht="19.5" customHeight="1">
      <c r="A74" s="206" t="s">
        <v>67</v>
      </c>
      <c r="B74" s="206"/>
      <c r="C74" s="221" t="s">
        <v>549</v>
      </c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09" t="s">
        <v>548</v>
      </c>
      <c r="AD74" s="209"/>
      <c r="AE74" s="209"/>
      <c r="AF74" s="209"/>
      <c r="AG74" s="210">
        <f t="shared" si="0"/>
        <v>3560000</v>
      </c>
      <c r="AH74" s="210"/>
      <c r="AI74" s="210"/>
      <c r="AJ74" s="210"/>
      <c r="AK74" s="117">
        <f t="shared" si="1"/>
        <v>3820000</v>
      </c>
      <c r="AL74" s="117">
        <f t="shared" si="2"/>
        <v>3771655</v>
      </c>
      <c r="AM74" s="84">
        <v>3560000</v>
      </c>
      <c r="AN74" s="84">
        <v>3820000</v>
      </c>
      <c r="AO74" s="84">
        <v>3771655</v>
      </c>
      <c r="AP74" s="84"/>
      <c r="AQ74" s="84"/>
      <c r="AR74" s="84"/>
      <c r="AS74" s="86"/>
      <c r="AT74" s="86"/>
      <c r="AU74" s="86"/>
    </row>
    <row r="75" spans="1:47" ht="19.5" customHeight="1">
      <c r="A75" s="206" t="s">
        <v>68</v>
      </c>
      <c r="B75" s="206"/>
      <c r="C75" s="220" t="s">
        <v>547</v>
      </c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09" t="s">
        <v>546</v>
      </c>
      <c r="AD75" s="209"/>
      <c r="AE75" s="209"/>
      <c r="AF75" s="209"/>
      <c r="AG75" s="210">
        <f aca="true" t="shared" si="10" ref="AG75:AG99">SUM(AM75+AP75+AS75)</f>
        <v>0</v>
      </c>
      <c r="AH75" s="210"/>
      <c r="AI75" s="210"/>
      <c r="AJ75" s="210"/>
      <c r="AK75" s="117">
        <f aca="true" t="shared" si="11" ref="AK75:AK99">SUM(AN75+AQ75+AT75)</f>
        <v>0</v>
      </c>
      <c r="AL75" s="117">
        <f aca="true" t="shared" si="12" ref="AL75:AL99">SUM(AO75+AR75+AU75)</f>
        <v>0</v>
      </c>
      <c r="AM75" s="84"/>
      <c r="AN75" s="84"/>
      <c r="AO75" s="84"/>
      <c r="AP75" s="84"/>
      <c r="AQ75" s="84"/>
      <c r="AR75" s="84"/>
      <c r="AS75" s="86"/>
      <c r="AT75" s="86"/>
      <c r="AU75" s="86"/>
    </row>
    <row r="76" spans="1:47" s="42" customFormat="1" ht="19.5" customHeight="1">
      <c r="A76" s="212" t="s">
        <v>69</v>
      </c>
      <c r="B76" s="212"/>
      <c r="C76" s="213" t="s">
        <v>545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4" t="s">
        <v>544</v>
      </c>
      <c r="AD76" s="214"/>
      <c r="AE76" s="214"/>
      <c r="AF76" s="214"/>
      <c r="AG76" s="210">
        <f t="shared" si="10"/>
        <v>40992913</v>
      </c>
      <c r="AH76" s="210"/>
      <c r="AI76" s="210"/>
      <c r="AJ76" s="210"/>
      <c r="AK76" s="117">
        <f t="shared" si="11"/>
        <v>42725988</v>
      </c>
      <c r="AL76" s="117">
        <f t="shared" si="12"/>
        <v>42454882</v>
      </c>
      <c r="AM76" s="83">
        <f aca="true" t="shared" si="13" ref="AM76:AR76">SUM(AM64:AM75)</f>
        <v>40992913</v>
      </c>
      <c r="AN76" s="83">
        <f t="shared" si="13"/>
        <v>42725988</v>
      </c>
      <c r="AO76" s="83">
        <f t="shared" si="13"/>
        <v>42454882</v>
      </c>
      <c r="AP76" s="83">
        <f t="shared" si="13"/>
        <v>0</v>
      </c>
      <c r="AQ76" s="83">
        <f t="shared" si="13"/>
        <v>0</v>
      </c>
      <c r="AR76" s="83">
        <f t="shared" si="13"/>
        <v>0</v>
      </c>
      <c r="AS76" s="82"/>
      <c r="AT76" s="82">
        <f>SUM(AT64:AT75)</f>
        <v>0</v>
      </c>
      <c r="AU76" s="82">
        <f>SUM(AU64:AU75)</f>
        <v>0</v>
      </c>
    </row>
    <row r="77" spans="1:47" ht="19.5" customHeight="1">
      <c r="A77" s="206" t="s">
        <v>70</v>
      </c>
      <c r="B77" s="206"/>
      <c r="C77" s="219" t="s">
        <v>543</v>
      </c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09" t="s">
        <v>542</v>
      </c>
      <c r="AD77" s="209"/>
      <c r="AE77" s="209"/>
      <c r="AF77" s="209"/>
      <c r="AG77" s="210">
        <f t="shared" si="10"/>
        <v>0</v>
      </c>
      <c r="AH77" s="210"/>
      <c r="AI77" s="210"/>
      <c r="AJ77" s="210"/>
      <c r="AK77" s="117">
        <f t="shared" si="11"/>
        <v>0</v>
      </c>
      <c r="AL77" s="117">
        <f t="shared" si="12"/>
        <v>0</v>
      </c>
      <c r="AM77" s="84"/>
      <c r="AN77" s="84"/>
      <c r="AO77" s="84"/>
      <c r="AP77" s="84"/>
      <c r="AQ77" s="84"/>
      <c r="AR77" s="84"/>
      <c r="AS77" s="86"/>
      <c r="AT77" s="86"/>
      <c r="AU77" s="86"/>
    </row>
    <row r="78" spans="1:47" ht="19.5" customHeight="1">
      <c r="A78" s="206" t="s">
        <v>71</v>
      </c>
      <c r="B78" s="206"/>
      <c r="C78" s="219" t="s">
        <v>541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09" t="s">
        <v>540</v>
      </c>
      <c r="AD78" s="209"/>
      <c r="AE78" s="209"/>
      <c r="AF78" s="209"/>
      <c r="AG78" s="210">
        <f t="shared" si="10"/>
        <v>18760833</v>
      </c>
      <c r="AH78" s="210"/>
      <c r="AI78" s="210"/>
      <c r="AJ78" s="210"/>
      <c r="AK78" s="117">
        <f t="shared" si="11"/>
        <v>22850833</v>
      </c>
      <c r="AL78" s="117">
        <f t="shared" si="12"/>
        <v>22811229</v>
      </c>
      <c r="AM78" s="84">
        <v>18760833</v>
      </c>
      <c r="AN78" s="84">
        <v>22850833</v>
      </c>
      <c r="AO78" s="84">
        <v>22811229</v>
      </c>
      <c r="AP78" s="84"/>
      <c r="AQ78" s="84"/>
      <c r="AR78" s="84"/>
      <c r="AS78" s="86"/>
      <c r="AT78" s="86"/>
      <c r="AU78" s="86"/>
    </row>
    <row r="79" spans="1:47" ht="19.5" customHeight="1">
      <c r="A79" s="206" t="s">
        <v>72</v>
      </c>
      <c r="B79" s="206"/>
      <c r="C79" s="219" t="s">
        <v>539</v>
      </c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09" t="s">
        <v>538</v>
      </c>
      <c r="AD79" s="209"/>
      <c r="AE79" s="209"/>
      <c r="AF79" s="209"/>
      <c r="AG79" s="210">
        <f t="shared" si="10"/>
        <v>0</v>
      </c>
      <c r="AH79" s="210"/>
      <c r="AI79" s="210"/>
      <c r="AJ79" s="210"/>
      <c r="AK79" s="117">
        <f t="shared" si="11"/>
        <v>206299</v>
      </c>
      <c r="AL79" s="117">
        <f t="shared" si="12"/>
        <v>206299</v>
      </c>
      <c r="AM79" s="84"/>
      <c r="AN79" s="84">
        <v>206299</v>
      </c>
      <c r="AO79" s="84">
        <v>206299</v>
      </c>
      <c r="AP79" s="84"/>
      <c r="AQ79" s="84"/>
      <c r="AR79" s="84"/>
      <c r="AS79" s="86"/>
      <c r="AT79" s="86"/>
      <c r="AU79" s="86"/>
    </row>
    <row r="80" spans="1:47" ht="19.5" customHeight="1">
      <c r="A80" s="206" t="s">
        <v>73</v>
      </c>
      <c r="B80" s="206"/>
      <c r="C80" s="219" t="s">
        <v>537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09" t="s">
        <v>536</v>
      </c>
      <c r="AD80" s="209"/>
      <c r="AE80" s="209"/>
      <c r="AF80" s="209"/>
      <c r="AG80" s="210">
        <f t="shared" si="10"/>
        <v>2283464</v>
      </c>
      <c r="AH80" s="210"/>
      <c r="AI80" s="210"/>
      <c r="AJ80" s="210"/>
      <c r="AK80" s="117">
        <f t="shared" si="11"/>
        <v>5472942</v>
      </c>
      <c r="AL80" s="117">
        <f t="shared" si="12"/>
        <v>4856642</v>
      </c>
      <c r="AM80" s="84">
        <v>2283464</v>
      </c>
      <c r="AN80" s="84">
        <v>5472942</v>
      </c>
      <c r="AO80" s="84">
        <v>4856642</v>
      </c>
      <c r="AP80" s="84"/>
      <c r="AQ80" s="84"/>
      <c r="AR80" s="84"/>
      <c r="AS80" s="86"/>
      <c r="AT80" s="86"/>
      <c r="AU80" s="86"/>
    </row>
    <row r="81" spans="1:47" ht="19.5" customHeight="1">
      <c r="A81" s="206" t="s">
        <v>74</v>
      </c>
      <c r="B81" s="206"/>
      <c r="C81" s="218" t="s">
        <v>535</v>
      </c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09" t="s">
        <v>534</v>
      </c>
      <c r="AD81" s="209"/>
      <c r="AE81" s="209"/>
      <c r="AF81" s="209"/>
      <c r="AG81" s="210">
        <f t="shared" si="10"/>
        <v>0</v>
      </c>
      <c r="AH81" s="210"/>
      <c r="AI81" s="210"/>
      <c r="AJ81" s="210"/>
      <c r="AK81" s="117">
        <f t="shared" si="11"/>
        <v>0</v>
      </c>
      <c r="AL81" s="117">
        <f t="shared" si="12"/>
        <v>0</v>
      </c>
      <c r="AM81" s="84"/>
      <c r="AN81" s="84"/>
      <c r="AO81" s="84"/>
      <c r="AP81" s="84"/>
      <c r="AQ81" s="84"/>
      <c r="AR81" s="84"/>
      <c r="AS81" s="86"/>
      <c r="AT81" s="86"/>
      <c r="AU81" s="86"/>
    </row>
    <row r="82" spans="1:47" ht="19.5" customHeight="1">
      <c r="A82" s="206" t="s">
        <v>75</v>
      </c>
      <c r="B82" s="206"/>
      <c r="C82" s="218" t="s">
        <v>533</v>
      </c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09" t="s">
        <v>532</v>
      </c>
      <c r="AD82" s="209"/>
      <c r="AE82" s="209"/>
      <c r="AF82" s="209"/>
      <c r="AG82" s="210">
        <f t="shared" si="10"/>
        <v>0</v>
      </c>
      <c r="AH82" s="210"/>
      <c r="AI82" s="210"/>
      <c r="AJ82" s="210"/>
      <c r="AK82" s="117">
        <f t="shared" si="11"/>
        <v>0</v>
      </c>
      <c r="AL82" s="117">
        <f t="shared" si="12"/>
        <v>0</v>
      </c>
      <c r="AM82" s="84"/>
      <c r="AN82" s="84"/>
      <c r="AO82" s="84"/>
      <c r="AP82" s="84"/>
      <c r="AQ82" s="84"/>
      <c r="AR82" s="84"/>
      <c r="AS82" s="86"/>
      <c r="AT82" s="86"/>
      <c r="AU82" s="86"/>
    </row>
    <row r="83" spans="1:47" ht="19.5" customHeight="1">
      <c r="A83" s="206" t="s">
        <v>76</v>
      </c>
      <c r="B83" s="206"/>
      <c r="C83" s="218" t="s">
        <v>531</v>
      </c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09" t="s">
        <v>530</v>
      </c>
      <c r="AD83" s="209"/>
      <c r="AE83" s="209"/>
      <c r="AF83" s="209"/>
      <c r="AG83" s="210">
        <f t="shared" si="10"/>
        <v>5681961</v>
      </c>
      <c r="AH83" s="210"/>
      <c r="AI83" s="210"/>
      <c r="AJ83" s="210"/>
      <c r="AK83" s="117">
        <f t="shared" si="11"/>
        <v>7227303</v>
      </c>
      <c r="AL83" s="117">
        <f t="shared" si="12"/>
        <v>7059602</v>
      </c>
      <c r="AM83" s="84">
        <v>5681961</v>
      </c>
      <c r="AN83" s="84">
        <v>7227303</v>
      </c>
      <c r="AO83" s="84">
        <v>7059602</v>
      </c>
      <c r="AP83" s="84"/>
      <c r="AQ83" s="84"/>
      <c r="AR83" s="84"/>
      <c r="AS83" s="86"/>
      <c r="AT83" s="86"/>
      <c r="AU83" s="86"/>
    </row>
    <row r="84" spans="1:47" s="42" customFormat="1" ht="19.5" customHeight="1">
      <c r="A84" s="212" t="s">
        <v>77</v>
      </c>
      <c r="B84" s="212"/>
      <c r="C84" s="217" t="s">
        <v>529</v>
      </c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4" t="s">
        <v>528</v>
      </c>
      <c r="AD84" s="214"/>
      <c r="AE84" s="214"/>
      <c r="AF84" s="214"/>
      <c r="AG84" s="210">
        <f t="shared" si="10"/>
        <v>26726258</v>
      </c>
      <c r="AH84" s="210"/>
      <c r="AI84" s="210"/>
      <c r="AJ84" s="210"/>
      <c r="AK84" s="117">
        <f t="shared" si="11"/>
        <v>35757377</v>
      </c>
      <c r="AL84" s="117">
        <f t="shared" si="12"/>
        <v>34933772</v>
      </c>
      <c r="AM84" s="83">
        <f aca="true" t="shared" si="14" ref="AM84:AU84">SUM(AM77:AM83)</f>
        <v>26726258</v>
      </c>
      <c r="AN84" s="83">
        <f t="shared" si="14"/>
        <v>35757377</v>
      </c>
      <c r="AO84" s="83">
        <f t="shared" si="14"/>
        <v>34933772</v>
      </c>
      <c r="AP84" s="83">
        <f t="shared" si="14"/>
        <v>0</v>
      </c>
      <c r="AQ84" s="83">
        <f t="shared" si="14"/>
        <v>0</v>
      </c>
      <c r="AR84" s="83">
        <f t="shared" si="14"/>
        <v>0</v>
      </c>
      <c r="AS84" s="82">
        <f t="shared" si="14"/>
        <v>0</v>
      </c>
      <c r="AT84" s="82">
        <f t="shared" si="14"/>
        <v>0</v>
      </c>
      <c r="AU84" s="82">
        <f t="shared" si="14"/>
        <v>0</v>
      </c>
    </row>
    <row r="85" spans="1:47" ht="19.5" customHeight="1">
      <c r="A85" s="206" t="s">
        <v>78</v>
      </c>
      <c r="B85" s="206"/>
      <c r="C85" s="211" t="s">
        <v>527</v>
      </c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09" t="s">
        <v>526</v>
      </c>
      <c r="AD85" s="209"/>
      <c r="AE85" s="209"/>
      <c r="AF85" s="209"/>
      <c r="AG85" s="210">
        <f t="shared" si="10"/>
        <v>22282405</v>
      </c>
      <c r="AH85" s="210"/>
      <c r="AI85" s="210"/>
      <c r="AJ85" s="210"/>
      <c r="AK85" s="117">
        <f t="shared" si="11"/>
        <v>56316799</v>
      </c>
      <c r="AL85" s="117">
        <f t="shared" si="12"/>
        <v>20813149</v>
      </c>
      <c r="AM85" s="84">
        <v>22282405</v>
      </c>
      <c r="AN85" s="84">
        <v>56316799</v>
      </c>
      <c r="AO85" s="84">
        <v>20813149</v>
      </c>
      <c r="AP85" s="84"/>
      <c r="AQ85" s="84"/>
      <c r="AR85" s="84"/>
      <c r="AS85" s="86"/>
      <c r="AT85" s="86"/>
      <c r="AU85" s="86"/>
    </row>
    <row r="86" spans="1:47" ht="19.5" customHeight="1">
      <c r="A86" s="206" t="s">
        <v>79</v>
      </c>
      <c r="B86" s="206"/>
      <c r="C86" s="211" t="s">
        <v>525</v>
      </c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09" t="s">
        <v>524</v>
      </c>
      <c r="AD86" s="209"/>
      <c r="AE86" s="209"/>
      <c r="AF86" s="209"/>
      <c r="AG86" s="210">
        <f t="shared" si="10"/>
        <v>0</v>
      </c>
      <c r="AH86" s="210"/>
      <c r="AI86" s="210"/>
      <c r="AJ86" s="210"/>
      <c r="AK86" s="117">
        <f t="shared" si="11"/>
        <v>0</v>
      </c>
      <c r="AL86" s="117">
        <f t="shared" si="12"/>
        <v>0</v>
      </c>
      <c r="AM86" s="84"/>
      <c r="AN86" s="84"/>
      <c r="AO86" s="84"/>
      <c r="AP86" s="84"/>
      <c r="AQ86" s="84"/>
      <c r="AR86" s="84"/>
      <c r="AS86" s="86"/>
      <c r="AT86" s="86"/>
      <c r="AU86" s="86"/>
    </row>
    <row r="87" spans="1:47" ht="19.5" customHeight="1">
      <c r="A87" s="206" t="s">
        <v>80</v>
      </c>
      <c r="B87" s="206"/>
      <c r="C87" s="211" t="s">
        <v>523</v>
      </c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09" t="s">
        <v>522</v>
      </c>
      <c r="AD87" s="209"/>
      <c r="AE87" s="209"/>
      <c r="AF87" s="209"/>
      <c r="AG87" s="210">
        <f t="shared" si="10"/>
        <v>0</v>
      </c>
      <c r="AH87" s="210"/>
      <c r="AI87" s="210"/>
      <c r="AJ87" s="210"/>
      <c r="AK87" s="117">
        <f t="shared" si="11"/>
        <v>0</v>
      </c>
      <c r="AL87" s="117">
        <f t="shared" si="12"/>
        <v>0</v>
      </c>
      <c r="AM87" s="84"/>
      <c r="AN87" s="84"/>
      <c r="AO87" s="84"/>
      <c r="AP87" s="84"/>
      <c r="AQ87" s="84"/>
      <c r="AR87" s="84"/>
      <c r="AS87" s="86"/>
      <c r="AT87" s="86"/>
      <c r="AU87" s="86"/>
    </row>
    <row r="88" spans="1:47" ht="19.5" customHeight="1">
      <c r="A88" s="206" t="s">
        <v>81</v>
      </c>
      <c r="B88" s="206"/>
      <c r="C88" s="211" t="s">
        <v>521</v>
      </c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09" t="s">
        <v>520</v>
      </c>
      <c r="AD88" s="209"/>
      <c r="AE88" s="209"/>
      <c r="AF88" s="209"/>
      <c r="AG88" s="210">
        <f t="shared" si="10"/>
        <v>6016250</v>
      </c>
      <c r="AH88" s="210"/>
      <c r="AI88" s="210"/>
      <c r="AJ88" s="210"/>
      <c r="AK88" s="117">
        <f t="shared" si="11"/>
        <v>15031646</v>
      </c>
      <c r="AL88" s="117">
        <f t="shared" si="12"/>
        <v>5242089</v>
      </c>
      <c r="AM88" s="84">
        <v>6016250</v>
      </c>
      <c r="AN88" s="84">
        <v>15031646</v>
      </c>
      <c r="AO88" s="84">
        <v>5242089</v>
      </c>
      <c r="AP88" s="84"/>
      <c r="AQ88" s="84"/>
      <c r="AR88" s="84"/>
      <c r="AS88" s="86"/>
      <c r="AT88" s="86"/>
      <c r="AU88" s="86"/>
    </row>
    <row r="89" spans="1:47" s="42" customFormat="1" ht="19.5" customHeight="1">
      <c r="A89" s="212" t="s">
        <v>82</v>
      </c>
      <c r="B89" s="212"/>
      <c r="C89" s="213" t="s">
        <v>519</v>
      </c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4" t="s">
        <v>518</v>
      </c>
      <c r="AD89" s="214"/>
      <c r="AE89" s="214"/>
      <c r="AF89" s="214"/>
      <c r="AG89" s="210">
        <f t="shared" si="10"/>
        <v>28298655</v>
      </c>
      <c r="AH89" s="210"/>
      <c r="AI89" s="210"/>
      <c r="AJ89" s="210"/>
      <c r="AK89" s="117">
        <f t="shared" si="11"/>
        <v>71348445</v>
      </c>
      <c r="AL89" s="117">
        <f t="shared" si="12"/>
        <v>26055238</v>
      </c>
      <c r="AM89" s="83">
        <f aca="true" t="shared" si="15" ref="AM89:AR89">SUM(AM85:AM88)</f>
        <v>28298655</v>
      </c>
      <c r="AN89" s="83">
        <f t="shared" si="15"/>
        <v>71348445</v>
      </c>
      <c r="AO89" s="83">
        <f t="shared" si="15"/>
        <v>26055238</v>
      </c>
      <c r="AP89" s="83">
        <f t="shared" si="15"/>
        <v>0</v>
      </c>
      <c r="AQ89" s="83">
        <f t="shared" si="15"/>
        <v>0</v>
      </c>
      <c r="AR89" s="83">
        <f t="shared" si="15"/>
        <v>0</v>
      </c>
      <c r="AS89" s="82"/>
      <c r="AT89" s="82"/>
      <c r="AU89" s="82"/>
    </row>
    <row r="90" spans="1:47" ht="29.25" customHeight="1">
      <c r="A90" s="206" t="s">
        <v>83</v>
      </c>
      <c r="B90" s="206"/>
      <c r="C90" s="211" t="s">
        <v>517</v>
      </c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09" t="s">
        <v>516</v>
      </c>
      <c r="AD90" s="209"/>
      <c r="AE90" s="209"/>
      <c r="AF90" s="209"/>
      <c r="AG90" s="210">
        <f t="shared" si="10"/>
        <v>0</v>
      </c>
      <c r="AH90" s="210"/>
      <c r="AI90" s="210"/>
      <c r="AJ90" s="210"/>
      <c r="AK90" s="117">
        <f t="shared" si="11"/>
        <v>0</v>
      </c>
      <c r="AL90" s="117">
        <f t="shared" si="12"/>
        <v>0</v>
      </c>
      <c r="AM90" s="84"/>
      <c r="AN90" s="84"/>
      <c r="AO90" s="84"/>
      <c r="AP90" s="84"/>
      <c r="AQ90" s="84"/>
      <c r="AR90" s="84"/>
      <c r="AS90" s="86"/>
      <c r="AT90" s="86"/>
      <c r="AU90" s="86"/>
    </row>
    <row r="91" spans="1:47" ht="29.25" customHeight="1">
      <c r="A91" s="206" t="s">
        <v>84</v>
      </c>
      <c r="B91" s="206"/>
      <c r="C91" s="211" t="s">
        <v>515</v>
      </c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09" t="s">
        <v>514</v>
      </c>
      <c r="AD91" s="209"/>
      <c r="AE91" s="209"/>
      <c r="AF91" s="209"/>
      <c r="AG91" s="210">
        <f t="shared" si="10"/>
        <v>0</v>
      </c>
      <c r="AH91" s="210"/>
      <c r="AI91" s="210"/>
      <c r="AJ91" s="210"/>
      <c r="AK91" s="117">
        <f t="shared" si="11"/>
        <v>0</v>
      </c>
      <c r="AL91" s="117">
        <f t="shared" si="12"/>
        <v>0</v>
      </c>
      <c r="AM91" s="84"/>
      <c r="AN91" s="84"/>
      <c r="AO91" s="84"/>
      <c r="AP91" s="84"/>
      <c r="AQ91" s="84"/>
      <c r="AR91" s="84"/>
      <c r="AS91" s="86"/>
      <c r="AT91" s="86"/>
      <c r="AU91" s="86"/>
    </row>
    <row r="92" spans="1:47" ht="29.25" customHeight="1">
      <c r="A92" s="206" t="s">
        <v>85</v>
      </c>
      <c r="B92" s="206"/>
      <c r="C92" s="211" t="s">
        <v>513</v>
      </c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09" t="s">
        <v>512</v>
      </c>
      <c r="AD92" s="209"/>
      <c r="AE92" s="209"/>
      <c r="AF92" s="209"/>
      <c r="AG92" s="210">
        <f t="shared" si="10"/>
        <v>0</v>
      </c>
      <c r="AH92" s="210"/>
      <c r="AI92" s="210"/>
      <c r="AJ92" s="210"/>
      <c r="AK92" s="117">
        <f t="shared" si="11"/>
        <v>0</v>
      </c>
      <c r="AL92" s="117">
        <f t="shared" si="12"/>
        <v>0</v>
      </c>
      <c r="AM92" s="84"/>
      <c r="AN92" s="84"/>
      <c r="AO92" s="84"/>
      <c r="AP92" s="84"/>
      <c r="AQ92" s="84"/>
      <c r="AR92" s="84"/>
      <c r="AS92" s="86"/>
      <c r="AT92" s="86"/>
      <c r="AU92" s="86"/>
    </row>
    <row r="93" spans="1:47" ht="19.5" customHeight="1">
      <c r="A93" s="206" t="s">
        <v>86</v>
      </c>
      <c r="B93" s="206"/>
      <c r="C93" s="211" t="s">
        <v>511</v>
      </c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09" t="s">
        <v>510</v>
      </c>
      <c r="AD93" s="209"/>
      <c r="AE93" s="209"/>
      <c r="AF93" s="209"/>
      <c r="AG93" s="210">
        <f t="shared" si="10"/>
        <v>0</v>
      </c>
      <c r="AH93" s="210"/>
      <c r="AI93" s="210"/>
      <c r="AJ93" s="210"/>
      <c r="AK93" s="117">
        <f t="shared" si="11"/>
        <v>0</v>
      </c>
      <c r="AL93" s="117">
        <f t="shared" si="12"/>
        <v>0</v>
      </c>
      <c r="AM93" s="84"/>
      <c r="AN93" s="84"/>
      <c r="AO93" s="84"/>
      <c r="AP93" s="84"/>
      <c r="AQ93" s="84"/>
      <c r="AR93" s="84"/>
      <c r="AS93" s="86"/>
      <c r="AT93" s="86"/>
      <c r="AU93" s="86"/>
    </row>
    <row r="94" spans="1:47" ht="29.25" customHeight="1">
      <c r="A94" s="206" t="s">
        <v>87</v>
      </c>
      <c r="B94" s="206"/>
      <c r="C94" s="211" t="s">
        <v>509</v>
      </c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09" t="s">
        <v>508</v>
      </c>
      <c r="AD94" s="209"/>
      <c r="AE94" s="209"/>
      <c r="AF94" s="209"/>
      <c r="AG94" s="210">
        <f t="shared" si="10"/>
        <v>0</v>
      </c>
      <c r="AH94" s="210"/>
      <c r="AI94" s="210"/>
      <c r="AJ94" s="210"/>
      <c r="AK94" s="117">
        <f t="shared" si="11"/>
        <v>0</v>
      </c>
      <c r="AL94" s="117">
        <f t="shared" si="12"/>
        <v>0</v>
      </c>
      <c r="AM94" s="84"/>
      <c r="AN94" s="84"/>
      <c r="AO94" s="84"/>
      <c r="AP94" s="84"/>
      <c r="AQ94" s="84"/>
      <c r="AR94" s="84"/>
      <c r="AS94" s="86"/>
      <c r="AT94" s="86"/>
      <c r="AU94" s="86"/>
    </row>
    <row r="95" spans="1:47" ht="29.25" customHeight="1">
      <c r="A95" s="206" t="s">
        <v>88</v>
      </c>
      <c r="B95" s="206"/>
      <c r="C95" s="211" t="s">
        <v>507</v>
      </c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09" t="s">
        <v>506</v>
      </c>
      <c r="AD95" s="209"/>
      <c r="AE95" s="209"/>
      <c r="AF95" s="209"/>
      <c r="AG95" s="210">
        <f t="shared" si="10"/>
        <v>0</v>
      </c>
      <c r="AH95" s="210"/>
      <c r="AI95" s="210"/>
      <c r="AJ95" s="210"/>
      <c r="AK95" s="117">
        <f t="shared" si="11"/>
        <v>400000</v>
      </c>
      <c r="AL95" s="117">
        <f t="shared" si="12"/>
        <v>400000</v>
      </c>
      <c r="AM95" s="84"/>
      <c r="AN95" s="84">
        <v>400000</v>
      </c>
      <c r="AO95" s="84">
        <v>400000</v>
      </c>
      <c r="AP95" s="84"/>
      <c r="AQ95" s="84"/>
      <c r="AR95" s="84"/>
      <c r="AS95" s="86"/>
      <c r="AT95" s="86"/>
      <c r="AU95" s="86"/>
    </row>
    <row r="96" spans="1:47" ht="19.5" customHeight="1">
      <c r="A96" s="206" t="s">
        <v>89</v>
      </c>
      <c r="B96" s="206"/>
      <c r="C96" s="211" t="s">
        <v>505</v>
      </c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09" t="s">
        <v>504</v>
      </c>
      <c r="AD96" s="209"/>
      <c r="AE96" s="209"/>
      <c r="AF96" s="209"/>
      <c r="AG96" s="210">
        <f t="shared" si="10"/>
        <v>0</v>
      </c>
      <c r="AH96" s="210"/>
      <c r="AI96" s="210"/>
      <c r="AJ96" s="210"/>
      <c r="AK96" s="117">
        <f t="shared" si="11"/>
        <v>0</v>
      </c>
      <c r="AL96" s="117">
        <f t="shared" si="12"/>
        <v>0</v>
      </c>
      <c r="AM96" s="84"/>
      <c r="AN96" s="84"/>
      <c r="AO96" s="84"/>
      <c r="AP96" s="84"/>
      <c r="AQ96" s="84"/>
      <c r="AR96" s="84"/>
      <c r="AS96" s="86"/>
      <c r="AT96" s="86"/>
      <c r="AU96" s="86"/>
    </row>
    <row r="97" spans="1:47" ht="19.5" customHeight="1">
      <c r="A97" s="206" t="s">
        <v>90</v>
      </c>
      <c r="B97" s="206"/>
      <c r="C97" s="211" t="s">
        <v>503</v>
      </c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09" t="s">
        <v>502</v>
      </c>
      <c r="AD97" s="209"/>
      <c r="AE97" s="209"/>
      <c r="AF97" s="209"/>
      <c r="AG97" s="210">
        <f t="shared" si="10"/>
        <v>0</v>
      </c>
      <c r="AH97" s="210"/>
      <c r="AI97" s="210"/>
      <c r="AJ97" s="210"/>
      <c r="AK97" s="117">
        <f t="shared" si="11"/>
        <v>0</v>
      </c>
      <c r="AL97" s="117">
        <f t="shared" si="12"/>
        <v>0</v>
      </c>
      <c r="AM97" s="84"/>
      <c r="AN97" s="84"/>
      <c r="AO97" s="84"/>
      <c r="AP97" s="84"/>
      <c r="AQ97" s="84"/>
      <c r="AR97" s="84"/>
      <c r="AS97" s="86"/>
      <c r="AT97" s="86"/>
      <c r="AU97" s="86"/>
    </row>
    <row r="98" spans="1:47" ht="19.5" customHeight="1">
      <c r="A98" s="212" t="s">
        <v>91</v>
      </c>
      <c r="B98" s="212"/>
      <c r="C98" s="213" t="s">
        <v>501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4" t="s">
        <v>500</v>
      </c>
      <c r="AD98" s="214"/>
      <c r="AE98" s="214"/>
      <c r="AF98" s="214"/>
      <c r="AG98" s="210">
        <f t="shared" si="10"/>
        <v>0</v>
      </c>
      <c r="AH98" s="210"/>
      <c r="AI98" s="210"/>
      <c r="AJ98" s="210"/>
      <c r="AK98" s="117">
        <f t="shared" si="11"/>
        <v>400000</v>
      </c>
      <c r="AL98" s="117">
        <f t="shared" si="12"/>
        <v>400000</v>
      </c>
      <c r="AM98" s="84"/>
      <c r="AN98" s="84">
        <v>400000</v>
      </c>
      <c r="AO98" s="84">
        <v>400000</v>
      </c>
      <c r="AP98" s="84"/>
      <c r="AQ98" s="84"/>
      <c r="AR98" s="84"/>
      <c r="AS98" s="86"/>
      <c r="AT98" s="86"/>
      <c r="AU98" s="86"/>
    </row>
    <row r="99" spans="1:47" s="42" customFormat="1" ht="19.5" customHeight="1">
      <c r="A99" s="212" t="s">
        <v>92</v>
      </c>
      <c r="B99" s="212"/>
      <c r="C99" s="217" t="s">
        <v>499</v>
      </c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4" t="s">
        <v>498</v>
      </c>
      <c r="AD99" s="214"/>
      <c r="AE99" s="214"/>
      <c r="AF99" s="214"/>
      <c r="AG99" s="210">
        <f t="shared" si="10"/>
        <v>278982837</v>
      </c>
      <c r="AH99" s="210"/>
      <c r="AI99" s="210"/>
      <c r="AJ99" s="210"/>
      <c r="AK99" s="117">
        <f t="shared" si="11"/>
        <v>355414953</v>
      </c>
      <c r="AL99" s="117">
        <f t="shared" si="12"/>
        <v>299256279</v>
      </c>
      <c r="AM99" s="83">
        <f aca="true" t="shared" si="16" ref="AM99:AU99">SUM(AM28+AM29+AM54+AM63+AM76+AM84+AM89+AM98)</f>
        <v>153335633</v>
      </c>
      <c r="AN99" s="83">
        <f t="shared" si="16"/>
        <v>216718107</v>
      </c>
      <c r="AO99" s="83">
        <f t="shared" si="16"/>
        <v>168295545</v>
      </c>
      <c r="AP99" s="83">
        <f t="shared" si="16"/>
        <v>81393761</v>
      </c>
      <c r="AQ99" s="83">
        <f t="shared" si="16"/>
        <v>85157027</v>
      </c>
      <c r="AR99" s="83">
        <f t="shared" si="16"/>
        <v>79467597</v>
      </c>
      <c r="AS99" s="82">
        <f t="shared" si="16"/>
        <v>44253443</v>
      </c>
      <c r="AT99" s="82">
        <f t="shared" si="16"/>
        <v>53539819</v>
      </c>
      <c r="AU99" s="82">
        <f t="shared" si="16"/>
        <v>51493137</v>
      </c>
    </row>
    <row r="100" spans="3:36" ht="12.75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I100" s="41"/>
      <c r="AJ100" s="41"/>
    </row>
    <row r="101" spans="3:36" ht="12.75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I101" s="41"/>
      <c r="AJ101" s="41"/>
    </row>
    <row r="102" spans="3:36" ht="12.75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I102" s="41"/>
      <c r="AJ102" s="41"/>
    </row>
    <row r="103" spans="3:36" ht="12.75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I103" s="41"/>
      <c r="AJ103" s="41"/>
    </row>
    <row r="104" spans="3:36" ht="12.75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I104" s="41"/>
      <c r="AJ104" s="41"/>
    </row>
    <row r="105" spans="3:32" ht="12.7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</row>
    <row r="106" spans="29:32" ht="12.75">
      <c r="AC106" s="81"/>
      <c r="AD106" s="81"/>
      <c r="AE106" s="81"/>
      <c r="AF106" s="81"/>
    </row>
    <row r="107" spans="29:32" ht="12.75">
      <c r="AC107" s="81"/>
      <c r="AD107" s="81"/>
      <c r="AE107" s="81"/>
      <c r="AF107" s="81"/>
    </row>
  </sheetData>
  <sheetProtection/>
  <mergeCells count="378">
    <mergeCell ref="A6:AT6"/>
    <mergeCell ref="A7:AF7"/>
    <mergeCell ref="A8:B8"/>
    <mergeCell ref="C8:AB8"/>
    <mergeCell ref="AC8:AF8"/>
    <mergeCell ref="AG8:AJ8"/>
    <mergeCell ref="AS7:AU7"/>
    <mergeCell ref="AM7:AO7"/>
    <mergeCell ref="AP7:AR7"/>
    <mergeCell ref="AG7:AL7"/>
    <mergeCell ref="A9:B9"/>
    <mergeCell ref="C9:AB9"/>
    <mergeCell ref="AC9:AF9"/>
    <mergeCell ref="AG9:AJ9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C94:AF94"/>
    <mergeCell ref="AG94:AJ94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M1:AS1"/>
    <mergeCell ref="AG96:AJ96"/>
    <mergeCell ref="A93:B93"/>
    <mergeCell ref="C93:AB93"/>
    <mergeCell ref="C94:AB94"/>
    <mergeCell ref="A99:B99"/>
    <mergeCell ref="C99:AB99"/>
    <mergeCell ref="AC99:AF99"/>
    <mergeCell ref="AG99:AJ99"/>
    <mergeCell ref="A95:B95"/>
    <mergeCell ref="C95:AB95"/>
    <mergeCell ref="A98:B98"/>
    <mergeCell ref="C98:AB98"/>
    <mergeCell ref="AC98:AF98"/>
    <mergeCell ref="AG98:AJ98"/>
    <mergeCell ref="AC95:AF95"/>
    <mergeCell ref="AG95:AJ95"/>
    <mergeCell ref="A96:B96"/>
    <mergeCell ref="C96:AB96"/>
    <mergeCell ref="AC96:AF96"/>
    <mergeCell ref="A5:AU5"/>
    <mergeCell ref="A97:B97"/>
    <mergeCell ref="A2:AS2"/>
    <mergeCell ref="A3:AS3"/>
    <mergeCell ref="AC93:AF93"/>
    <mergeCell ref="AG93:AJ93"/>
    <mergeCell ref="A94:B94"/>
    <mergeCell ref="C97:AB97"/>
    <mergeCell ref="AC97:AF97"/>
    <mergeCell ref="AG97:AJ9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1" r:id="rId1"/>
  <rowBreaks count="1" manualBreakCount="1">
    <brk id="40" max="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63.875" style="132" customWidth="1"/>
    <col min="2" max="2" width="14.00390625" style="132" customWidth="1"/>
    <col min="3" max="16384" width="9.125" style="132" customWidth="1"/>
  </cols>
  <sheetData>
    <row r="1" ht="12.75">
      <c r="B1" s="132" t="s">
        <v>1039</v>
      </c>
    </row>
    <row r="2" spans="1:2" ht="30" customHeight="1">
      <c r="A2" s="251" t="s">
        <v>1018</v>
      </c>
      <c r="B2" s="251"/>
    </row>
    <row r="3" spans="1:4" ht="15">
      <c r="A3" s="133"/>
      <c r="B3" s="134" t="s">
        <v>1005</v>
      </c>
      <c r="C3" s="135"/>
      <c r="D3" s="135"/>
    </row>
    <row r="4" spans="1:4" ht="30.75" customHeight="1">
      <c r="A4" s="136" t="s">
        <v>1006</v>
      </c>
      <c r="B4" s="149" t="s">
        <v>1017</v>
      </c>
      <c r="C4" s="137"/>
      <c r="D4" s="135"/>
    </row>
    <row r="5" spans="1:4" ht="15">
      <c r="A5" s="136" t="s">
        <v>1007</v>
      </c>
      <c r="B5" s="136"/>
      <c r="C5" s="135"/>
      <c r="D5" s="135"/>
    </row>
    <row r="6" spans="1:4" ht="29.25" customHeight="1">
      <c r="A6" s="138" t="s">
        <v>1025</v>
      </c>
      <c r="B6" s="139">
        <v>28871036</v>
      </c>
      <c r="C6" s="140"/>
      <c r="D6" s="135"/>
    </row>
    <row r="7" spans="1:4" ht="19.5" customHeight="1">
      <c r="A7" s="138" t="s">
        <v>1031</v>
      </c>
      <c r="B7" s="139">
        <v>2237209</v>
      </c>
      <c r="C7" s="140"/>
      <c r="D7" s="135"/>
    </row>
    <row r="8" spans="1:4" ht="19.5" customHeight="1">
      <c r="A8" s="138" t="s">
        <v>1032</v>
      </c>
      <c r="B8" s="139">
        <v>262000</v>
      </c>
      <c r="C8" s="140"/>
      <c r="D8" s="135"/>
    </row>
    <row r="9" spans="1:4" ht="20.25" customHeight="1">
      <c r="A9" s="138" t="s">
        <v>1027</v>
      </c>
      <c r="B9" s="139">
        <v>1905000</v>
      </c>
      <c r="C9" s="140"/>
      <c r="D9" s="135"/>
    </row>
    <row r="10" spans="1:4" ht="18.75" customHeight="1">
      <c r="A10" s="138" t="s">
        <v>1026</v>
      </c>
      <c r="B10" s="139">
        <v>1354997</v>
      </c>
      <c r="C10" s="140"/>
      <c r="D10" s="135"/>
    </row>
    <row r="11" spans="1:4" ht="15">
      <c r="A11" s="136" t="s">
        <v>1008</v>
      </c>
      <c r="B11" s="136">
        <v>303530</v>
      </c>
      <c r="C11" s="141"/>
      <c r="D11" s="135"/>
    </row>
    <row r="12" spans="1:4" ht="15.75">
      <c r="A12" s="142" t="s">
        <v>1009</v>
      </c>
      <c r="B12" s="143">
        <f>SUM(B6:B11)</f>
        <v>34933772</v>
      </c>
      <c r="C12" s="141"/>
      <c r="D12" s="135"/>
    </row>
    <row r="13" spans="1:4" ht="30">
      <c r="A13" s="138" t="s">
        <v>1010</v>
      </c>
      <c r="B13" s="136">
        <v>5169373</v>
      </c>
      <c r="C13" s="140"/>
      <c r="D13" s="135"/>
    </row>
    <row r="14" spans="1:4" ht="21" customHeight="1">
      <c r="A14" s="138" t="s">
        <v>1029</v>
      </c>
      <c r="B14" s="139">
        <v>1734269</v>
      </c>
      <c r="C14" s="140"/>
      <c r="D14" s="135"/>
    </row>
    <row r="15" spans="1:4" ht="38.25" customHeight="1">
      <c r="A15" s="151" t="s">
        <v>1030</v>
      </c>
      <c r="B15" s="145">
        <v>17751597</v>
      </c>
      <c r="C15" s="140"/>
      <c r="D15" s="135"/>
    </row>
    <row r="16" spans="1:4" ht="32.25" customHeight="1">
      <c r="A16" s="146" t="s">
        <v>1028</v>
      </c>
      <c r="B16" s="145">
        <v>1400000</v>
      </c>
      <c r="C16" s="140"/>
      <c r="D16" s="135"/>
    </row>
    <row r="17" spans="1:4" ht="15.75">
      <c r="A17" s="147" t="s">
        <v>1011</v>
      </c>
      <c r="B17" s="143">
        <f>SUM(B13:B16)</f>
        <v>26055239</v>
      </c>
      <c r="C17" s="144"/>
      <c r="D17" s="135"/>
    </row>
    <row r="18" spans="1:2" ht="15.75">
      <c r="A18" s="147" t="s">
        <v>1012</v>
      </c>
      <c r="B18" s="143">
        <f>SUM(B17,B12)</f>
        <v>60989011</v>
      </c>
    </row>
    <row r="20" ht="15.75">
      <c r="A20" s="148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7"/>
  <sheetViews>
    <sheetView view="pageBreakPreview" zoomScaleSheetLayoutView="100" zoomScalePageLayoutView="0" workbookViewId="0" topLeftCell="A1">
      <pane xSplit="32" ySplit="7" topLeftCell="AG44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AV45" sqref="AV45"/>
    </sheetView>
  </sheetViews>
  <sheetFormatPr defaultColWidth="9.00390625" defaultRowHeight="12.75"/>
  <cols>
    <col min="1" max="28" width="2.75390625" style="36" customWidth="1"/>
    <col min="29" max="29" width="2.75390625" style="94" customWidth="1"/>
    <col min="30" max="35" width="2.75390625" style="36" customWidth="1"/>
    <col min="36" max="36" width="3.625" style="36" customWidth="1"/>
    <col min="37" max="37" width="11.125" style="36" customWidth="1"/>
    <col min="38" max="38" width="11.375" style="36" customWidth="1"/>
    <col min="39" max="44" width="11.375" style="37" customWidth="1"/>
    <col min="45" max="45" width="10.875" style="37" customWidth="1"/>
    <col min="46" max="46" width="11.375" style="37" customWidth="1"/>
    <col min="47" max="47" width="10.75390625" style="37" customWidth="1"/>
    <col min="48" max="50" width="2.75390625" style="36" customWidth="1"/>
    <col min="51" max="16384" width="9.125" style="36" customWidth="1"/>
  </cols>
  <sheetData>
    <row r="1" spans="39:47" ht="21.75" customHeight="1">
      <c r="AM1" s="199"/>
      <c r="AN1" s="199"/>
      <c r="AO1" s="199"/>
      <c r="AP1" s="199"/>
      <c r="AQ1" s="199"/>
      <c r="AR1" s="199"/>
      <c r="AS1" s="199"/>
      <c r="AU1" s="37" t="s">
        <v>961</v>
      </c>
    </row>
    <row r="2" spans="1:47" ht="31.5" customHeight="1">
      <c r="A2" s="200" t="s">
        <v>436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</row>
    <row r="3" spans="1:47" ht="31.5" customHeight="1">
      <c r="A3" s="205" t="s">
        <v>1019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</row>
    <row r="4" spans="1:47" ht="25.5" customHeight="1">
      <c r="A4" s="233" t="s">
        <v>685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</row>
    <row r="5" spans="1:45" ht="19.5" customHeight="1">
      <c r="A5" s="261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3"/>
      <c r="AN5" s="263"/>
      <c r="AO5" s="263"/>
      <c r="AP5" s="263"/>
      <c r="AQ5" s="263"/>
      <c r="AR5" s="263"/>
      <c r="AS5" s="263"/>
    </row>
    <row r="6" spans="1:47" ht="40.5" customHeight="1">
      <c r="A6" s="235" t="s">
        <v>686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64" t="s">
        <v>149</v>
      </c>
      <c r="AH6" s="265"/>
      <c r="AI6" s="265"/>
      <c r="AJ6" s="265"/>
      <c r="AK6" s="266"/>
      <c r="AL6" s="102"/>
      <c r="AM6" s="267" t="s">
        <v>681</v>
      </c>
      <c r="AN6" s="268"/>
      <c r="AO6" s="269"/>
      <c r="AP6" s="267" t="s">
        <v>986</v>
      </c>
      <c r="AQ6" s="268"/>
      <c r="AR6" s="269"/>
      <c r="AS6" s="247" t="s">
        <v>680</v>
      </c>
      <c r="AT6" s="247"/>
      <c r="AU6" s="247"/>
    </row>
    <row r="7" spans="1:47" ht="43.5" customHeight="1">
      <c r="A7" s="237" t="s">
        <v>437</v>
      </c>
      <c r="B7" s="238"/>
      <c r="C7" s="239" t="s">
        <v>438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1" t="s">
        <v>679</v>
      </c>
      <c r="AD7" s="240"/>
      <c r="AE7" s="240"/>
      <c r="AF7" s="240"/>
      <c r="AG7" s="238" t="s">
        <v>678</v>
      </c>
      <c r="AH7" s="260"/>
      <c r="AI7" s="260"/>
      <c r="AJ7" s="260"/>
      <c r="AK7" s="95" t="s">
        <v>927</v>
      </c>
      <c r="AL7" s="95" t="s">
        <v>8</v>
      </c>
      <c r="AM7" s="92" t="s">
        <v>677</v>
      </c>
      <c r="AN7" s="152" t="s">
        <v>928</v>
      </c>
      <c r="AO7" s="152" t="s">
        <v>8</v>
      </c>
      <c r="AP7" s="92" t="s">
        <v>677</v>
      </c>
      <c r="AQ7" s="152" t="s">
        <v>928</v>
      </c>
      <c r="AR7" s="152" t="s">
        <v>8</v>
      </c>
      <c r="AS7" s="92" t="s">
        <v>687</v>
      </c>
      <c r="AT7" s="152" t="s">
        <v>927</v>
      </c>
      <c r="AU7" s="150" t="s">
        <v>8</v>
      </c>
    </row>
    <row r="8" spans="1:47" s="42" customFormat="1" ht="19.5" customHeight="1">
      <c r="A8" s="252" t="s">
        <v>0</v>
      </c>
      <c r="B8" s="231"/>
      <c r="C8" s="227" t="s">
        <v>688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18" t="s">
        <v>689</v>
      </c>
      <c r="AD8" s="218"/>
      <c r="AE8" s="218"/>
      <c r="AF8" s="218"/>
      <c r="AG8" s="259">
        <f>SUM(AM8+AP8+AS8)</f>
        <v>57155086</v>
      </c>
      <c r="AH8" s="259"/>
      <c r="AI8" s="259"/>
      <c r="AJ8" s="259"/>
      <c r="AK8" s="96">
        <f>SUM(AN8+AQ8+AT8)</f>
        <v>59679560</v>
      </c>
      <c r="AL8" s="96">
        <f>SUM(AO8+AR8+AU8)</f>
        <v>59679560</v>
      </c>
      <c r="AM8" s="96">
        <v>57155086</v>
      </c>
      <c r="AN8" s="96">
        <v>59679560</v>
      </c>
      <c r="AO8" s="96">
        <v>59679560</v>
      </c>
      <c r="AP8" s="96"/>
      <c r="AQ8" s="96"/>
      <c r="AR8" s="96"/>
      <c r="AS8" s="153"/>
      <c r="AT8" s="154"/>
      <c r="AU8" s="154"/>
    </row>
    <row r="9" spans="1:47" s="42" customFormat="1" ht="19.5" customHeight="1">
      <c r="A9" s="252" t="s">
        <v>1</v>
      </c>
      <c r="B9" s="231"/>
      <c r="C9" s="224" t="s">
        <v>690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18" t="s">
        <v>691</v>
      </c>
      <c r="AD9" s="218"/>
      <c r="AE9" s="218"/>
      <c r="AF9" s="218"/>
      <c r="AG9" s="259">
        <f aca="true" t="shared" si="0" ref="AG9:AG66">SUM(AM9+AP9+AS9)</f>
        <v>29912567</v>
      </c>
      <c r="AH9" s="259"/>
      <c r="AI9" s="259"/>
      <c r="AJ9" s="259"/>
      <c r="AK9" s="96">
        <f aca="true" t="shared" si="1" ref="AK9:AK66">SUM(AN9+AQ9+AT9)</f>
        <v>29924567</v>
      </c>
      <c r="AL9" s="96">
        <f aca="true" t="shared" si="2" ref="AL9:AL66">SUM(AO9+AR9+AU9)</f>
        <v>29924567</v>
      </c>
      <c r="AM9" s="96">
        <v>29912567</v>
      </c>
      <c r="AN9" s="96">
        <v>29924567</v>
      </c>
      <c r="AO9" s="96">
        <v>29924567</v>
      </c>
      <c r="AP9" s="96"/>
      <c r="AQ9" s="96"/>
      <c r="AR9" s="96"/>
      <c r="AS9" s="153"/>
      <c r="AT9" s="154"/>
      <c r="AU9" s="154"/>
    </row>
    <row r="10" spans="1:47" s="42" customFormat="1" ht="30.75" customHeight="1">
      <c r="A10" s="252" t="s">
        <v>2</v>
      </c>
      <c r="B10" s="231"/>
      <c r="C10" s="224" t="s">
        <v>692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18" t="s">
        <v>693</v>
      </c>
      <c r="AD10" s="218"/>
      <c r="AE10" s="218"/>
      <c r="AF10" s="218"/>
      <c r="AG10" s="259">
        <f t="shared" si="0"/>
        <v>43567685</v>
      </c>
      <c r="AH10" s="259"/>
      <c r="AI10" s="259"/>
      <c r="AJ10" s="259"/>
      <c r="AK10" s="96">
        <f t="shared" si="1"/>
        <v>46501695</v>
      </c>
      <c r="AL10" s="96">
        <f t="shared" si="2"/>
        <v>46501695</v>
      </c>
      <c r="AM10" s="96">
        <v>43567685</v>
      </c>
      <c r="AN10" s="96">
        <v>46501695</v>
      </c>
      <c r="AO10" s="96">
        <v>46501695</v>
      </c>
      <c r="AP10" s="96"/>
      <c r="AQ10" s="96"/>
      <c r="AR10" s="96"/>
      <c r="AS10" s="153"/>
      <c r="AT10" s="154"/>
      <c r="AU10" s="154"/>
    </row>
    <row r="11" spans="1:47" ht="19.5" customHeight="1">
      <c r="A11" s="252" t="s">
        <v>3</v>
      </c>
      <c r="B11" s="231"/>
      <c r="C11" s="224" t="s">
        <v>694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18" t="s">
        <v>695</v>
      </c>
      <c r="AD11" s="218"/>
      <c r="AE11" s="218"/>
      <c r="AF11" s="218"/>
      <c r="AG11" s="259">
        <f t="shared" si="0"/>
        <v>1800000</v>
      </c>
      <c r="AH11" s="259"/>
      <c r="AI11" s="259"/>
      <c r="AJ11" s="259"/>
      <c r="AK11" s="96">
        <f t="shared" si="1"/>
        <v>1800000</v>
      </c>
      <c r="AL11" s="96">
        <f t="shared" si="2"/>
        <v>1800000</v>
      </c>
      <c r="AM11" s="96">
        <v>1800000</v>
      </c>
      <c r="AN11" s="96">
        <v>1800000</v>
      </c>
      <c r="AO11" s="96">
        <v>1800000</v>
      </c>
      <c r="AP11" s="96"/>
      <c r="AQ11" s="96"/>
      <c r="AR11" s="96"/>
      <c r="AS11" s="96"/>
      <c r="AT11" s="89"/>
      <c r="AU11" s="89"/>
    </row>
    <row r="12" spans="1:47" s="41" customFormat="1" ht="19.5" customHeight="1">
      <c r="A12" s="252" t="s">
        <v>10</v>
      </c>
      <c r="B12" s="231"/>
      <c r="C12" s="224" t="s">
        <v>696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18" t="s">
        <v>973</v>
      </c>
      <c r="AD12" s="218"/>
      <c r="AE12" s="218"/>
      <c r="AF12" s="218"/>
      <c r="AG12" s="259">
        <f t="shared" si="0"/>
        <v>4566000</v>
      </c>
      <c r="AH12" s="259"/>
      <c r="AI12" s="259"/>
      <c r="AJ12" s="259"/>
      <c r="AK12" s="96">
        <f t="shared" si="1"/>
        <v>7502240</v>
      </c>
      <c r="AL12" s="96">
        <f t="shared" si="2"/>
        <v>7502240</v>
      </c>
      <c r="AM12" s="96">
        <v>4566000</v>
      </c>
      <c r="AN12" s="96">
        <v>7502240</v>
      </c>
      <c r="AO12" s="96">
        <v>7502240</v>
      </c>
      <c r="AP12" s="96"/>
      <c r="AQ12" s="96"/>
      <c r="AR12" s="96"/>
      <c r="AS12" s="96"/>
      <c r="AT12" s="89"/>
      <c r="AU12" s="89"/>
    </row>
    <row r="13" spans="1:47" s="41" customFormat="1" ht="19.5" customHeight="1">
      <c r="A13" s="252" t="s">
        <v>11</v>
      </c>
      <c r="B13" s="231"/>
      <c r="C13" s="253" t="s">
        <v>972</v>
      </c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/>
      <c r="AC13" s="256" t="s">
        <v>697</v>
      </c>
      <c r="AD13" s="257"/>
      <c r="AE13" s="257"/>
      <c r="AF13" s="258"/>
      <c r="AG13" s="259">
        <f t="shared" si="0"/>
        <v>0</v>
      </c>
      <c r="AH13" s="259"/>
      <c r="AI13" s="259"/>
      <c r="AJ13" s="259"/>
      <c r="AK13" s="96">
        <f t="shared" si="1"/>
        <v>388620</v>
      </c>
      <c r="AL13" s="96">
        <f t="shared" si="2"/>
        <v>388620</v>
      </c>
      <c r="AM13" s="96"/>
      <c r="AN13" s="96">
        <v>388620</v>
      </c>
      <c r="AO13" s="96">
        <v>388620</v>
      </c>
      <c r="AP13" s="96"/>
      <c r="AQ13" s="96"/>
      <c r="AR13" s="96"/>
      <c r="AS13" s="96"/>
      <c r="AT13" s="89"/>
      <c r="AU13" s="89"/>
    </row>
    <row r="14" spans="1:47" ht="19.5" customHeight="1">
      <c r="A14" s="252" t="s">
        <v>4</v>
      </c>
      <c r="B14" s="231"/>
      <c r="C14" s="223" t="s">
        <v>698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17" t="s">
        <v>699</v>
      </c>
      <c r="AD14" s="217"/>
      <c r="AE14" s="217"/>
      <c r="AF14" s="217"/>
      <c r="AG14" s="259">
        <f t="shared" si="0"/>
        <v>137001338</v>
      </c>
      <c r="AH14" s="259"/>
      <c r="AI14" s="259"/>
      <c r="AJ14" s="259"/>
      <c r="AK14" s="96">
        <f t="shared" si="1"/>
        <v>145796682</v>
      </c>
      <c r="AL14" s="96">
        <f t="shared" si="2"/>
        <v>145796682</v>
      </c>
      <c r="AM14" s="96">
        <f>SUM(AM8:AM13)</f>
        <v>137001338</v>
      </c>
      <c r="AN14" s="96">
        <f>SUM(AN8:AN13)</f>
        <v>145796682</v>
      </c>
      <c r="AO14" s="96">
        <f>SUM(AO8:AO13)</f>
        <v>145796682</v>
      </c>
      <c r="AP14" s="96">
        <f aca="true" t="shared" si="3" ref="AP14:AU14">SUM(AP8:AP13)</f>
        <v>0</v>
      </c>
      <c r="AQ14" s="96">
        <f t="shared" si="3"/>
        <v>0</v>
      </c>
      <c r="AR14" s="96">
        <f t="shared" si="3"/>
        <v>0</v>
      </c>
      <c r="AS14" s="96">
        <f t="shared" si="3"/>
        <v>0</v>
      </c>
      <c r="AT14" s="96">
        <f t="shared" si="3"/>
        <v>0</v>
      </c>
      <c r="AU14" s="96">
        <f t="shared" si="3"/>
        <v>0</v>
      </c>
    </row>
    <row r="15" spans="1:47" ht="19.5" customHeight="1">
      <c r="A15" s="252" t="s">
        <v>12</v>
      </c>
      <c r="B15" s="231"/>
      <c r="C15" s="224" t="s">
        <v>700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18" t="s">
        <v>701</v>
      </c>
      <c r="AD15" s="218"/>
      <c r="AE15" s="218"/>
      <c r="AF15" s="218"/>
      <c r="AG15" s="259">
        <f t="shared" si="0"/>
        <v>0</v>
      </c>
      <c r="AH15" s="259"/>
      <c r="AI15" s="259"/>
      <c r="AJ15" s="259"/>
      <c r="AK15" s="96">
        <f t="shared" si="1"/>
        <v>0</v>
      </c>
      <c r="AL15" s="96">
        <f t="shared" si="2"/>
        <v>0</v>
      </c>
      <c r="AM15" s="96"/>
      <c r="AN15" s="96"/>
      <c r="AO15" s="96"/>
      <c r="AP15" s="96"/>
      <c r="AQ15" s="96"/>
      <c r="AR15" s="96"/>
      <c r="AS15" s="96"/>
      <c r="AT15" s="89"/>
      <c r="AU15" s="89"/>
    </row>
    <row r="16" spans="1:47" ht="29.25" customHeight="1">
      <c r="A16" s="252" t="s">
        <v>5</v>
      </c>
      <c r="B16" s="231"/>
      <c r="C16" s="224" t="s">
        <v>702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18" t="s">
        <v>703</v>
      </c>
      <c r="AD16" s="218"/>
      <c r="AE16" s="218"/>
      <c r="AF16" s="218"/>
      <c r="AG16" s="259">
        <f t="shared" si="0"/>
        <v>0</v>
      </c>
      <c r="AH16" s="259"/>
      <c r="AI16" s="259"/>
      <c r="AJ16" s="259"/>
      <c r="AK16" s="96">
        <f t="shared" si="1"/>
        <v>0</v>
      </c>
      <c r="AL16" s="96">
        <f t="shared" si="2"/>
        <v>0</v>
      </c>
      <c r="AM16" s="96"/>
      <c r="AN16" s="96"/>
      <c r="AO16" s="96"/>
      <c r="AP16" s="96"/>
      <c r="AQ16" s="96"/>
      <c r="AR16" s="96"/>
      <c r="AS16" s="96"/>
      <c r="AT16" s="89"/>
      <c r="AU16" s="89"/>
    </row>
    <row r="17" spans="1:47" ht="29.25" customHeight="1">
      <c r="A17" s="252" t="s">
        <v>13</v>
      </c>
      <c r="B17" s="231"/>
      <c r="C17" s="224" t="s">
        <v>704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18" t="s">
        <v>705</v>
      </c>
      <c r="AD17" s="218"/>
      <c r="AE17" s="218"/>
      <c r="AF17" s="218"/>
      <c r="AG17" s="259">
        <f t="shared" si="0"/>
        <v>0</v>
      </c>
      <c r="AH17" s="259"/>
      <c r="AI17" s="259"/>
      <c r="AJ17" s="259"/>
      <c r="AK17" s="96">
        <f t="shared" si="1"/>
        <v>50000</v>
      </c>
      <c r="AL17" s="96">
        <f t="shared" si="2"/>
        <v>0</v>
      </c>
      <c r="AM17" s="96"/>
      <c r="AN17" s="96">
        <v>50000</v>
      </c>
      <c r="AO17" s="96"/>
      <c r="AP17" s="96"/>
      <c r="AQ17" s="96"/>
      <c r="AR17" s="96"/>
      <c r="AS17" s="96"/>
      <c r="AT17" s="89"/>
      <c r="AU17" s="89"/>
    </row>
    <row r="18" spans="1:47" ht="29.25" customHeight="1">
      <c r="A18" s="252" t="s">
        <v>14</v>
      </c>
      <c r="B18" s="231"/>
      <c r="C18" s="224" t="s">
        <v>706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18" t="s">
        <v>707</v>
      </c>
      <c r="AD18" s="218"/>
      <c r="AE18" s="218"/>
      <c r="AF18" s="218"/>
      <c r="AG18" s="259">
        <f t="shared" si="0"/>
        <v>0</v>
      </c>
      <c r="AH18" s="259"/>
      <c r="AI18" s="259"/>
      <c r="AJ18" s="259"/>
      <c r="AK18" s="96">
        <f t="shared" si="1"/>
        <v>0</v>
      </c>
      <c r="AL18" s="96">
        <f t="shared" si="2"/>
        <v>0</v>
      </c>
      <c r="AM18" s="96"/>
      <c r="AN18" s="96"/>
      <c r="AO18" s="96"/>
      <c r="AP18" s="96"/>
      <c r="AQ18" s="96"/>
      <c r="AR18" s="96"/>
      <c r="AS18" s="96"/>
      <c r="AT18" s="89"/>
      <c r="AU18" s="89"/>
    </row>
    <row r="19" spans="1:47" ht="19.5" customHeight="1">
      <c r="A19" s="252" t="s">
        <v>15</v>
      </c>
      <c r="B19" s="231"/>
      <c r="C19" s="224" t="s">
        <v>708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18" t="s">
        <v>709</v>
      </c>
      <c r="AD19" s="218"/>
      <c r="AE19" s="218"/>
      <c r="AF19" s="218"/>
      <c r="AG19" s="259">
        <f>SUM(AM19+AP19+AS19)</f>
        <v>22909683</v>
      </c>
      <c r="AH19" s="259"/>
      <c r="AI19" s="259"/>
      <c r="AJ19" s="259"/>
      <c r="AK19" s="96">
        <f t="shared" si="1"/>
        <v>33121668</v>
      </c>
      <c r="AL19" s="96">
        <f t="shared" si="2"/>
        <v>30363549</v>
      </c>
      <c r="AM19" s="96">
        <v>10034592</v>
      </c>
      <c r="AN19" s="96">
        <v>15685568</v>
      </c>
      <c r="AO19" s="96">
        <v>11639768</v>
      </c>
      <c r="AP19" s="96">
        <v>12875091</v>
      </c>
      <c r="AQ19" s="96">
        <v>12875091</v>
      </c>
      <c r="AR19" s="96">
        <v>14162772</v>
      </c>
      <c r="AS19" s="96"/>
      <c r="AT19" s="89">
        <v>4561009</v>
      </c>
      <c r="AU19" s="89">
        <v>4561009</v>
      </c>
    </row>
    <row r="20" spans="1:47" ht="19.5" customHeight="1">
      <c r="A20" s="252" t="s">
        <v>16</v>
      </c>
      <c r="B20" s="231"/>
      <c r="C20" s="223" t="s">
        <v>710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17" t="s">
        <v>711</v>
      </c>
      <c r="AD20" s="217"/>
      <c r="AE20" s="217"/>
      <c r="AF20" s="217"/>
      <c r="AG20" s="259">
        <f t="shared" si="0"/>
        <v>159911021</v>
      </c>
      <c r="AH20" s="259"/>
      <c r="AI20" s="259"/>
      <c r="AJ20" s="259"/>
      <c r="AK20" s="96">
        <f t="shared" si="1"/>
        <v>178968350</v>
      </c>
      <c r="AL20" s="96">
        <f t="shared" si="2"/>
        <v>176160231</v>
      </c>
      <c r="AM20" s="96">
        <f>SUM(AM14:AM19)</f>
        <v>147035930</v>
      </c>
      <c r="AN20" s="96">
        <f>SUM(AN14:AN19)</f>
        <v>161532250</v>
      </c>
      <c r="AO20" s="96">
        <f>SUM(AO14:AO19)</f>
        <v>157436450</v>
      </c>
      <c r="AP20" s="96">
        <f aca="true" t="shared" si="4" ref="AP20:AU20">SUM(AP14:AP19)</f>
        <v>12875091</v>
      </c>
      <c r="AQ20" s="96">
        <f t="shared" si="4"/>
        <v>12875091</v>
      </c>
      <c r="AR20" s="96">
        <f t="shared" si="4"/>
        <v>14162772</v>
      </c>
      <c r="AS20" s="96">
        <f t="shared" si="4"/>
        <v>0</v>
      </c>
      <c r="AT20" s="96">
        <f t="shared" si="4"/>
        <v>4561009</v>
      </c>
      <c r="AU20" s="96">
        <f t="shared" si="4"/>
        <v>4561009</v>
      </c>
    </row>
    <row r="21" spans="1:47" ht="19.5" customHeight="1">
      <c r="A21" s="252" t="s">
        <v>17</v>
      </c>
      <c r="B21" s="231"/>
      <c r="C21" s="224" t="s">
        <v>712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18" t="s">
        <v>713</v>
      </c>
      <c r="AD21" s="218"/>
      <c r="AE21" s="218"/>
      <c r="AF21" s="218"/>
      <c r="AG21" s="259">
        <f t="shared" si="0"/>
        <v>0</v>
      </c>
      <c r="AH21" s="259"/>
      <c r="AI21" s="259"/>
      <c r="AJ21" s="259"/>
      <c r="AK21" s="96">
        <f t="shared" si="1"/>
        <v>50277130</v>
      </c>
      <c r="AL21" s="96">
        <f t="shared" si="2"/>
        <v>50277130</v>
      </c>
      <c r="AM21" s="96"/>
      <c r="AN21" s="96">
        <v>50277130</v>
      </c>
      <c r="AO21" s="96">
        <v>50277130</v>
      </c>
      <c r="AP21" s="96"/>
      <c r="AQ21" s="96"/>
      <c r="AR21" s="96"/>
      <c r="AS21" s="96"/>
      <c r="AT21" s="89"/>
      <c r="AU21" s="89"/>
    </row>
    <row r="22" spans="1:47" ht="29.25" customHeight="1">
      <c r="A22" s="252" t="s">
        <v>18</v>
      </c>
      <c r="B22" s="231"/>
      <c r="C22" s="224" t="s">
        <v>714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18" t="s">
        <v>715</v>
      </c>
      <c r="AD22" s="218"/>
      <c r="AE22" s="218"/>
      <c r="AF22" s="218"/>
      <c r="AG22" s="259">
        <f t="shared" si="0"/>
        <v>0</v>
      </c>
      <c r="AH22" s="259"/>
      <c r="AI22" s="259"/>
      <c r="AJ22" s="259"/>
      <c r="AK22" s="96">
        <f t="shared" si="1"/>
        <v>0</v>
      </c>
      <c r="AL22" s="96">
        <f t="shared" si="2"/>
        <v>0</v>
      </c>
      <c r="AM22" s="96"/>
      <c r="AN22" s="96"/>
      <c r="AO22" s="96"/>
      <c r="AP22" s="96"/>
      <c r="AQ22" s="96"/>
      <c r="AR22" s="96"/>
      <c r="AS22" s="96"/>
      <c r="AT22" s="89"/>
      <c r="AU22" s="89"/>
    </row>
    <row r="23" spans="1:47" ht="29.25" customHeight="1">
      <c r="A23" s="252" t="s">
        <v>19</v>
      </c>
      <c r="B23" s="231"/>
      <c r="C23" s="224" t="s">
        <v>716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18" t="s">
        <v>717</v>
      </c>
      <c r="AD23" s="218"/>
      <c r="AE23" s="218"/>
      <c r="AF23" s="218"/>
      <c r="AG23" s="259">
        <f t="shared" si="0"/>
        <v>0</v>
      </c>
      <c r="AH23" s="259"/>
      <c r="AI23" s="259"/>
      <c r="AJ23" s="259"/>
      <c r="AK23" s="96">
        <f t="shared" si="1"/>
        <v>0</v>
      </c>
      <c r="AL23" s="96">
        <f t="shared" si="2"/>
        <v>0</v>
      </c>
      <c r="AM23" s="96"/>
      <c r="AN23" s="96"/>
      <c r="AO23" s="96"/>
      <c r="AP23" s="96"/>
      <c r="AQ23" s="96"/>
      <c r="AR23" s="96"/>
      <c r="AS23" s="96"/>
      <c r="AT23" s="89"/>
      <c r="AU23" s="89"/>
    </row>
    <row r="24" spans="1:47" ht="29.25" customHeight="1">
      <c r="A24" s="252" t="s">
        <v>20</v>
      </c>
      <c r="B24" s="231"/>
      <c r="C24" s="224" t="s">
        <v>718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18" t="s">
        <v>719</v>
      </c>
      <c r="AD24" s="218"/>
      <c r="AE24" s="218"/>
      <c r="AF24" s="218"/>
      <c r="AG24" s="259">
        <f t="shared" si="0"/>
        <v>0</v>
      </c>
      <c r="AH24" s="259"/>
      <c r="AI24" s="259"/>
      <c r="AJ24" s="259"/>
      <c r="AK24" s="96">
        <f t="shared" si="1"/>
        <v>0</v>
      </c>
      <c r="AL24" s="96">
        <f t="shared" si="2"/>
        <v>0</v>
      </c>
      <c r="AM24" s="96"/>
      <c r="AN24" s="96"/>
      <c r="AO24" s="96"/>
      <c r="AP24" s="96"/>
      <c r="AQ24" s="96"/>
      <c r="AR24" s="96"/>
      <c r="AS24" s="96"/>
      <c r="AT24" s="89"/>
      <c r="AU24" s="89"/>
    </row>
    <row r="25" spans="1:47" ht="19.5" customHeight="1">
      <c r="A25" s="252" t="s">
        <v>21</v>
      </c>
      <c r="B25" s="231"/>
      <c r="C25" s="224" t="s">
        <v>720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18" t="s">
        <v>721</v>
      </c>
      <c r="AD25" s="218"/>
      <c r="AE25" s="218"/>
      <c r="AF25" s="218"/>
      <c r="AG25" s="259">
        <f t="shared" si="0"/>
        <v>0</v>
      </c>
      <c r="AH25" s="259"/>
      <c r="AI25" s="259"/>
      <c r="AJ25" s="259"/>
      <c r="AK25" s="96">
        <f t="shared" si="1"/>
        <v>0</v>
      </c>
      <c r="AL25" s="96">
        <f t="shared" si="2"/>
        <v>7498162</v>
      </c>
      <c r="AM25" s="96"/>
      <c r="AN25" s="96"/>
      <c r="AO25" s="96">
        <v>7498162</v>
      </c>
      <c r="AP25" s="96"/>
      <c r="AQ25" s="96"/>
      <c r="AR25" s="96"/>
      <c r="AS25" s="96"/>
      <c r="AT25" s="89"/>
      <c r="AU25" s="89"/>
    </row>
    <row r="26" spans="1:47" ht="19.5" customHeight="1">
      <c r="A26" s="252" t="s">
        <v>22</v>
      </c>
      <c r="B26" s="231"/>
      <c r="C26" s="223" t="s">
        <v>722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17" t="s">
        <v>723</v>
      </c>
      <c r="AD26" s="217"/>
      <c r="AE26" s="217"/>
      <c r="AF26" s="217"/>
      <c r="AG26" s="259">
        <f t="shared" si="0"/>
        <v>0</v>
      </c>
      <c r="AH26" s="259"/>
      <c r="AI26" s="259"/>
      <c r="AJ26" s="259"/>
      <c r="AK26" s="96">
        <f t="shared" si="1"/>
        <v>50277130</v>
      </c>
      <c r="AL26" s="96">
        <f t="shared" si="2"/>
        <v>57775292</v>
      </c>
      <c r="AM26" s="96">
        <f>SUM(AM21:AM25)</f>
        <v>0</v>
      </c>
      <c r="AN26" s="96">
        <f>SUM(AN21:AN25)</f>
        <v>50277130</v>
      </c>
      <c r="AO26" s="96">
        <f>SUM(AO21:AO25)</f>
        <v>57775292</v>
      </c>
      <c r="AP26" s="96">
        <f aca="true" t="shared" si="5" ref="AP26:AU26">SUM(AP21:AP25)</f>
        <v>0</v>
      </c>
      <c r="AQ26" s="96">
        <f t="shared" si="5"/>
        <v>0</v>
      </c>
      <c r="AR26" s="96">
        <f t="shared" si="5"/>
        <v>0</v>
      </c>
      <c r="AS26" s="96">
        <f t="shared" si="5"/>
        <v>0</v>
      </c>
      <c r="AT26" s="96">
        <f t="shared" si="5"/>
        <v>0</v>
      </c>
      <c r="AU26" s="96">
        <f t="shared" si="5"/>
        <v>0</v>
      </c>
    </row>
    <row r="27" spans="1:47" ht="19.5" customHeight="1">
      <c r="A27" s="252" t="s">
        <v>23</v>
      </c>
      <c r="B27" s="231"/>
      <c r="C27" s="224" t="s">
        <v>724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18" t="s">
        <v>725</v>
      </c>
      <c r="AD27" s="218"/>
      <c r="AE27" s="218"/>
      <c r="AF27" s="218"/>
      <c r="AG27" s="259">
        <f t="shared" si="0"/>
        <v>0</v>
      </c>
      <c r="AH27" s="259"/>
      <c r="AI27" s="259"/>
      <c r="AJ27" s="259"/>
      <c r="AK27" s="96">
        <f t="shared" si="1"/>
        <v>0</v>
      </c>
      <c r="AL27" s="96">
        <f t="shared" si="2"/>
        <v>0</v>
      </c>
      <c r="AM27" s="153"/>
      <c r="AN27" s="96"/>
      <c r="AO27" s="96"/>
      <c r="AP27" s="96"/>
      <c r="AQ27" s="96"/>
      <c r="AR27" s="96"/>
      <c r="AS27" s="96"/>
      <c r="AT27" s="89"/>
      <c r="AU27" s="89"/>
    </row>
    <row r="28" spans="1:47" ht="19.5" customHeight="1">
      <c r="A28" s="252" t="s">
        <v>24</v>
      </c>
      <c r="B28" s="231"/>
      <c r="C28" s="224" t="s">
        <v>726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18" t="s">
        <v>727</v>
      </c>
      <c r="AD28" s="218"/>
      <c r="AE28" s="218"/>
      <c r="AF28" s="218"/>
      <c r="AG28" s="259">
        <f t="shared" si="0"/>
        <v>0</v>
      </c>
      <c r="AH28" s="259"/>
      <c r="AI28" s="259"/>
      <c r="AJ28" s="259"/>
      <c r="AK28" s="96">
        <f t="shared" si="1"/>
        <v>0</v>
      </c>
      <c r="AL28" s="96">
        <f t="shared" si="2"/>
        <v>0</v>
      </c>
      <c r="AM28" s="96"/>
      <c r="AN28" s="96"/>
      <c r="AO28" s="96"/>
      <c r="AP28" s="96"/>
      <c r="AQ28" s="96"/>
      <c r="AR28" s="96"/>
      <c r="AS28" s="96"/>
      <c r="AT28" s="89"/>
      <c r="AU28" s="89"/>
    </row>
    <row r="29" spans="1:47" s="94" customFormat="1" ht="19.5" customHeight="1">
      <c r="A29" s="252" t="s">
        <v>25</v>
      </c>
      <c r="B29" s="231"/>
      <c r="C29" s="223" t="s">
        <v>728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17" t="s">
        <v>729</v>
      </c>
      <c r="AD29" s="217"/>
      <c r="AE29" s="217"/>
      <c r="AF29" s="217"/>
      <c r="AG29" s="259">
        <f t="shared" si="0"/>
        <v>0</v>
      </c>
      <c r="AH29" s="259"/>
      <c r="AI29" s="259"/>
      <c r="AJ29" s="259"/>
      <c r="AK29" s="96">
        <f t="shared" si="1"/>
        <v>0</v>
      </c>
      <c r="AL29" s="96">
        <f t="shared" si="2"/>
        <v>0</v>
      </c>
      <c r="AM29" s="96"/>
      <c r="AN29" s="96"/>
      <c r="AO29" s="96"/>
      <c r="AP29" s="96"/>
      <c r="AQ29" s="96"/>
      <c r="AR29" s="96"/>
      <c r="AS29" s="96"/>
      <c r="AT29" s="155"/>
      <c r="AU29" s="155"/>
    </row>
    <row r="30" spans="1:47" ht="19.5" customHeight="1">
      <c r="A30" s="252" t="s">
        <v>26</v>
      </c>
      <c r="B30" s="231"/>
      <c r="C30" s="224" t="s">
        <v>730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18" t="s">
        <v>731</v>
      </c>
      <c r="AD30" s="218"/>
      <c r="AE30" s="218"/>
      <c r="AF30" s="218"/>
      <c r="AG30" s="259">
        <f t="shared" si="0"/>
        <v>0</v>
      </c>
      <c r="AH30" s="259"/>
      <c r="AI30" s="259"/>
      <c r="AJ30" s="259"/>
      <c r="AK30" s="96">
        <f t="shared" si="1"/>
        <v>0</v>
      </c>
      <c r="AL30" s="96">
        <f t="shared" si="2"/>
        <v>0</v>
      </c>
      <c r="AM30" s="96"/>
      <c r="AN30" s="96"/>
      <c r="AO30" s="96"/>
      <c r="AP30" s="96"/>
      <c r="AQ30" s="96"/>
      <c r="AR30" s="96"/>
      <c r="AS30" s="96"/>
      <c r="AT30" s="89"/>
      <c r="AU30" s="89"/>
    </row>
    <row r="31" spans="1:47" ht="19.5" customHeight="1">
      <c r="A31" s="252" t="s">
        <v>27</v>
      </c>
      <c r="B31" s="231"/>
      <c r="C31" s="224" t="s">
        <v>732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18" t="s">
        <v>733</v>
      </c>
      <c r="AD31" s="218"/>
      <c r="AE31" s="218"/>
      <c r="AF31" s="218"/>
      <c r="AG31" s="259">
        <f t="shared" si="0"/>
        <v>0</v>
      </c>
      <c r="AH31" s="259"/>
      <c r="AI31" s="259"/>
      <c r="AJ31" s="259"/>
      <c r="AK31" s="96">
        <f t="shared" si="1"/>
        <v>0</v>
      </c>
      <c r="AL31" s="96">
        <f t="shared" si="2"/>
        <v>0</v>
      </c>
      <c r="AM31" s="96"/>
      <c r="AN31" s="96"/>
      <c r="AO31" s="96"/>
      <c r="AP31" s="96"/>
      <c r="AQ31" s="96"/>
      <c r="AR31" s="96"/>
      <c r="AS31" s="96"/>
      <c r="AT31" s="89"/>
      <c r="AU31" s="89"/>
    </row>
    <row r="32" spans="1:47" ht="19.5" customHeight="1">
      <c r="A32" s="252" t="s">
        <v>28</v>
      </c>
      <c r="B32" s="231"/>
      <c r="C32" s="224" t="s">
        <v>734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18" t="s">
        <v>735</v>
      </c>
      <c r="AD32" s="218"/>
      <c r="AE32" s="218"/>
      <c r="AF32" s="218"/>
      <c r="AG32" s="259">
        <f t="shared" si="0"/>
        <v>5200000</v>
      </c>
      <c r="AH32" s="259"/>
      <c r="AI32" s="259"/>
      <c r="AJ32" s="259"/>
      <c r="AK32" s="96">
        <f t="shared" si="1"/>
        <v>5200000</v>
      </c>
      <c r="AL32" s="96">
        <f t="shared" si="2"/>
        <v>5244575</v>
      </c>
      <c r="AM32" s="96">
        <v>5200000</v>
      </c>
      <c r="AN32" s="96">
        <v>5200000</v>
      </c>
      <c r="AO32" s="96">
        <v>5244575</v>
      </c>
      <c r="AP32" s="96"/>
      <c r="AQ32" s="96"/>
      <c r="AR32" s="96"/>
      <c r="AS32" s="96"/>
      <c r="AT32" s="89"/>
      <c r="AU32" s="89"/>
    </row>
    <row r="33" spans="1:47" ht="19.5" customHeight="1">
      <c r="A33" s="252" t="s">
        <v>29</v>
      </c>
      <c r="B33" s="231"/>
      <c r="C33" s="224" t="s">
        <v>736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18" t="s">
        <v>737</v>
      </c>
      <c r="AD33" s="218"/>
      <c r="AE33" s="218"/>
      <c r="AF33" s="218"/>
      <c r="AG33" s="259">
        <f t="shared" si="0"/>
        <v>23000000</v>
      </c>
      <c r="AH33" s="259"/>
      <c r="AI33" s="259"/>
      <c r="AJ33" s="259"/>
      <c r="AK33" s="96">
        <f t="shared" si="1"/>
        <v>23000000</v>
      </c>
      <c r="AL33" s="96">
        <f t="shared" si="2"/>
        <v>24459775</v>
      </c>
      <c r="AM33" s="96">
        <v>23000000</v>
      </c>
      <c r="AN33" s="96">
        <v>23000000</v>
      </c>
      <c r="AO33" s="96">
        <v>24459775</v>
      </c>
      <c r="AP33" s="96"/>
      <c r="AQ33" s="96"/>
      <c r="AR33" s="96"/>
      <c r="AS33" s="96"/>
      <c r="AT33" s="89"/>
      <c r="AU33" s="89"/>
    </row>
    <row r="34" spans="1:47" ht="19.5" customHeight="1">
      <c r="A34" s="252" t="s">
        <v>30</v>
      </c>
      <c r="B34" s="231"/>
      <c r="C34" s="224" t="s">
        <v>738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18" t="s">
        <v>739</v>
      </c>
      <c r="AD34" s="218"/>
      <c r="AE34" s="218"/>
      <c r="AF34" s="218"/>
      <c r="AG34" s="259">
        <f t="shared" si="0"/>
        <v>0</v>
      </c>
      <c r="AH34" s="259"/>
      <c r="AI34" s="259"/>
      <c r="AJ34" s="259"/>
      <c r="AK34" s="96">
        <f t="shared" si="1"/>
        <v>0</v>
      </c>
      <c r="AL34" s="96">
        <f t="shared" si="2"/>
        <v>0</v>
      </c>
      <c r="AM34" s="96"/>
      <c r="AN34" s="96"/>
      <c r="AO34" s="96"/>
      <c r="AP34" s="96"/>
      <c r="AQ34" s="96"/>
      <c r="AR34" s="96"/>
      <c r="AS34" s="96"/>
      <c r="AT34" s="89"/>
      <c r="AU34" s="89"/>
    </row>
    <row r="35" spans="1:47" ht="19.5" customHeight="1">
      <c r="A35" s="252" t="s">
        <v>31</v>
      </c>
      <c r="B35" s="231"/>
      <c r="C35" s="224" t="s">
        <v>740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18" t="s">
        <v>741</v>
      </c>
      <c r="AD35" s="218"/>
      <c r="AE35" s="218"/>
      <c r="AF35" s="218"/>
      <c r="AG35" s="259">
        <f t="shared" si="0"/>
        <v>0</v>
      </c>
      <c r="AH35" s="259"/>
      <c r="AI35" s="259"/>
      <c r="AJ35" s="259"/>
      <c r="AK35" s="96">
        <f t="shared" si="1"/>
        <v>0</v>
      </c>
      <c r="AL35" s="96">
        <f t="shared" si="2"/>
        <v>0</v>
      </c>
      <c r="AM35" s="96"/>
      <c r="AN35" s="96"/>
      <c r="AO35" s="96"/>
      <c r="AP35" s="96"/>
      <c r="AQ35" s="96"/>
      <c r="AR35" s="96"/>
      <c r="AS35" s="96"/>
      <c r="AT35" s="89"/>
      <c r="AU35" s="89"/>
    </row>
    <row r="36" spans="1:47" ht="19.5" customHeight="1">
      <c r="A36" s="252" t="s">
        <v>32</v>
      </c>
      <c r="B36" s="231"/>
      <c r="C36" s="224" t="s">
        <v>742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18" t="s">
        <v>743</v>
      </c>
      <c r="AD36" s="218"/>
      <c r="AE36" s="218"/>
      <c r="AF36" s="218"/>
      <c r="AG36" s="259">
        <f t="shared" si="0"/>
        <v>3000000</v>
      </c>
      <c r="AH36" s="259"/>
      <c r="AI36" s="259"/>
      <c r="AJ36" s="259"/>
      <c r="AK36" s="96">
        <f t="shared" si="1"/>
        <v>3200000</v>
      </c>
      <c r="AL36" s="96">
        <f t="shared" si="2"/>
        <v>3200343</v>
      </c>
      <c r="AM36" s="96">
        <v>3000000</v>
      </c>
      <c r="AN36" s="96">
        <v>3200000</v>
      </c>
      <c r="AO36" s="96">
        <v>3200343</v>
      </c>
      <c r="AP36" s="96"/>
      <c r="AQ36" s="96"/>
      <c r="AR36" s="96"/>
      <c r="AS36" s="96"/>
      <c r="AT36" s="89"/>
      <c r="AU36" s="89"/>
    </row>
    <row r="37" spans="1:47" ht="19.5" customHeight="1">
      <c r="A37" s="252" t="s">
        <v>33</v>
      </c>
      <c r="B37" s="231"/>
      <c r="C37" s="224" t="s">
        <v>744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18" t="s">
        <v>745</v>
      </c>
      <c r="AD37" s="218"/>
      <c r="AE37" s="218"/>
      <c r="AF37" s="218"/>
      <c r="AG37" s="259">
        <f t="shared" si="0"/>
        <v>780000</v>
      </c>
      <c r="AH37" s="259"/>
      <c r="AI37" s="259"/>
      <c r="AJ37" s="259"/>
      <c r="AK37" s="96">
        <f t="shared" si="1"/>
        <v>780000</v>
      </c>
      <c r="AL37" s="96">
        <f t="shared" si="2"/>
        <v>482600</v>
      </c>
      <c r="AM37" s="96">
        <v>780000</v>
      </c>
      <c r="AN37" s="96">
        <v>780000</v>
      </c>
      <c r="AO37" s="96">
        <v>482600</v>
      </c>
      <c r="AP37" s="96"/>
      <c r="AQ37" s="96"/>
      <c r="AR37" s="96"/>
      <c r="AS37" s="96"/>
      <c r="AT37" s="89"/>
      <c r="AU37" s="89"/>
    </row>
    <row r="38" spans="1:47" ht="19.5" customHeight="1">
      <c r="A38" s="252" t="s">
        <v>34</v>
      </c>
      <c r="B38" s="231"/>
      <c r="C38" s="223" t="s">
        <v>746</v>
      </c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17" t="s">
        <v>747</v>
      </c>
      <c r="AD38" s="217"/>
      <c r="AE38" s="217"/>
      <c r="AF38" s="217"/>
      <c r="AG38" s="259">
        <f t="shared" si="0"/>
        <v>26780000</v>
      </c>
      <c r="AH38" s="259"/>
      <c r="AI38" s="259"/>
      <c r="AJ38" s="259"/>
      <c r="AK38" s="96">
        <f t="shared" si="1"/>
        <v>26980000</v>
      </c>
      <c r="AL38" s="96">
        <f t="shared" si="2"/>
        <v>28142718</v>
      </c>
      <c r="AM38" s="96">
        <f>SUM(AM33:AM37)</f>
        <v>26780000</v>
      </c>
      <c r="AN38" s="96">
        <f>SUM(AN33:AN37)</f>
        <v>26980000</v>
      </c>
      <c r="AO38" s="96">
        <f>SUM(AO33:AO37)</f>
        <v>28142718</v>
      </c>
      <c r="AP38" s="96">
        <f aca="true" t="shared" si="6" ref="AP38:AU38">SUM(AP33:AP37)</f>
        <v>0</v>
      </c>
      <c r="AQ38" s="96">
        <f t="shared" si="6"/>
        <v>0</v>
      </c>
      <c r="AR38" s="96">
        <f t="shared" si="6"/>
        <v>0</v>
      </c>
      <c r="AS38" s="96">
        <f t="shared" si="6"/>
        <v>0</v>
      </c>
      <c r="AT38" s="96">
        <f t="shared" si="6"/>
        <v>0</v>
      </c>
      <c r="AU38" s="96">
        <f t="shared" si="6"/>
        <v>0</v>
      </c>
    </row>
    <row r="39" spans="1:47" ht="19.5" customHeight="1">
      <c r="A39" s="252" t="s">
        <v>35</v>
      </c>
      <c r="B39" s="231"/>
      <c r="C39" s="224" t="s">
        <v>748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18" t="s">
        <v>749</v>
      </c>
      <c r="AD39" s="218"/>
      <c r="AE39" s="218"/>
      <c r="AF39" s="218"/>
      <c r="AG39" s="259">
        <f t="shared" si="0"/>
        <v>1317000</v>
      </c>
      <c r="AH39" s="259"/>
      <c r="AI39" s="259"/>
      <c r="AJ39" s="259"/>
      <c r="AK39" s="96">
        <f t="shared" si="1"/>
        <v>1317000</v>
      </c>
      <c r="AL39" s="96">
        <f t="shared" si="2"/>
        <v>1273838</v>
      </c>
      <c r="AM39" s="96">
        <v>1317000</v>
      </c>
      <c r="AN39" s="96">
        <v>1317000</v>
      </c>
      <c r="AO39" s="96">
        <v>1270838</v>
      </c>
      <c r="AP39" s="96"/>
      <c r="AQ39" s="96"/>
      <c r="AR39" s="96"/>
      <c r="AS39" s="96"/>
      <c r="AT39" s="89"/>
      <c r="AU39" s="89">
        <v>3000</v>
      </c>
    </row>
    <row r="40" spans="1:47" ht="19.5" customHeight="1">
      <c r="A40" s="252" t="s">
        <v>36</v>
      </c>
      <c r="B40" s="231"/>
      <c r="C40" s="223" t="s">
        <v>750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17" t="s">
        <v>751</v>
      </c>
      <c r="AD40" s="217"/>
      <c r="AE40" s="217"/>
      <c r="AF40" s="217"/>
      <c r="AG40" s="259">
        <f t="shared" si="0"/>
        <v>33297000</v>
      </c>
      <c r="AH40" s="259"/>
      <c r="AI40" s="259"/>
      <c r="AJ40" s="259"/>
      <c r="AK40" s="96">
        <f t="shared" si="1"/>
        <v>33497000</v>
      </c>
      <c r="AL40" s="96">
        <f t="shared" si="2"/>
        <v>34661131</v>
      </c>
      <c r="AM40" s="96">
        <f>SUM(AM32+AM38+AM39)</f>
        <v>33297000</v>
      </c>
      <c r="AN40" s="96">
        <f>SUM(AN32+AN38+AN39)</f>
        <v>33497000</v>
      </c>
      <c r="AO40" s="96">
        <f>SUM(AO32+AO38+AO39)</f>
        <v>34658131</v>
      </c>
      <c r="AP40" s="96">
        <f aca="true" t="shared" si="7" ref="AP40:AU40">SUM(AP32+AP38+AP39)</f>
        <v>0</v>
      </c>
      <c r="AQ40" s="96">
        <f t="shared" si="7"/>
        <v>0</v>
      </c>
      <c r="AR40" s="96">
        <f t="shared" si="7"/>
        <v>0</v>
      </c>
      <c r="AS40" s="96">
        <f t="shared" si="7"/>
        <v>0</v>
      </c>
      <c r="AT40" s="96">
        <f t="shared" si="7"/>
        <v>0</v>
      </c>
      <c r="AU40" s="96">
        <f t="shared" si="7"/>
        <v>3000</v>
      </c>
    </row>
    <row r="41" spans="1:47" ht="19.5" customHeight="1">
      <c r="A41" s="252" t="s">
        <v>37</v>
      </c>
      <c r="B41" s="231"/>
      <c r="C41" s="211" t="s">
        <v>752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8" t="s">
        <v>753</v>
      </c>
      <c r="AD41" s="218"/>
      <c r="AE41" s="218"/>
      <c r="AF41" s="218"/>
      <c r="AG41" s="259">
        <f t="shared" si="0"/>
        <v>748031</v>
      </c>
      <c r="AH41" s="259"/>
      <c r="AI41" s="259"/>
      <c r="AJ41" s="259"/>
      <c r="AK41" s="96">
        <f t="shared" si="1"/>
        <v>748031</v>
      </c>
      <c r="AL41" s="96">
        <f t="shared" si="2"/>
        <v>272262</v>
      </c>
      <c r="AM41" s="96"/>
      <c r="AN41" s="96"/>
      <c r="AO41" s="96">
        <v>66650</v>
      </c>
      <c r="AP41" s="96">
        <v>748031</v>
      </c>
      <c r="AQ41" s="96">
        <v>748031</v>
      </c>
      <c r="AR41" s="96">
        <v>205612</v>
      </c>
      <c r="AS41" s="96"/>
      <c r="AT41" s="89"/>
      <c r="AU41" s="89"/>
    </row>
    <row r="42" spans="1:47" ht="19.5" customHeight="1">
      <c r="A42" s="252" t="s">
        <v>38</v>
      </c>
      <c r="B42" s="231"/>
      <c r="C42" s="211" t="s">
        <v>754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8" t="s">
        <v>755</v>
      </c>
      <c r="AD42" s="218"/>
      <c r="AE42" s="218"/>
      <c r="AF42" s="218"/>
      <c r="AG42" s="259">
        <f t="shared" si="0"/>
        <v>18347625</v>
      </c>
      <c r="AH42" s="259"/>
      <c r="AI42" s="259"/>
      <c r="AJ42" s="259"/>
      <c r="AK42" s="96">
        <f t="shared" si="1"/>
        <v>19468079</v>
      </c>
      <c r="AL42" s="96">
        <f t="shared" si="2"/>
        <v>17766011</v>
      </c>
      <c r="AM42" s="96">
        <v>2285420</v>
      </c>
      <c r="AN42" s="96">
        <v>3405874</v>
      </c>
      <c r="AO42" s="96">
        <v>3602894</v>
      </c>
      <c r="AP42" s="96">
        <v>16062205</v>
      </c>
      <c r="AQ42" s="96">
        <v>16062205</v>
      </c>
      <c r="AR42" s="96">
        <v>14160867</v>
      </c>
      <c r="AS42" s="96"/>
      <c r="AT42" s="89"/>
      <c r="AU42" s="89">
        <v>2250</v>
      </c>
    </row>
    <row r="43" spans="1:47" ht="19.5" customHeight="1">
      <c r="A43" s="252" t="s">
        <v>39</v>
      </c>
      <c r="B43" s="231"/>
      <c r="C43" s="211" t="s">
        <v>756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8" t="s">
        <v>757</v>
      </c>
      <c r="AD43" s="218"/>
      <c r="AE43" s="218"/>
      <c r="AF43" s="218"/>
      <c r="AG43" s="259">
        <f t="shared" si="0"/>
        <v>1440000</v>
      </c>
      <c r="AH43" s="259"/>
      <c r="AI43" s="259"/>
      <c r="AJ43" s="259"/>
      <c r="AK43" s="96">
        <f t="shared" si="1"/>
        <v>2769874</v>
      </c>
      <c r="AL43" s="96">
        <f t="shared" si="2"/>
        <v>2269824</v>
      </c>
      <c r="AM43" s="96">
        <v>1440000</v>
      </c>
      <c r="AN43" s="96">
        <v>1440000</v>
      </c>
      <c r="AO43" s="96">
        <v>939950</v>
      </c>
      <c r="AP43" s="96"/>
      <c r="AQ43" s="96">
        <v>1329874</v>
      </c>
      <c r="AR43" s="96">
        <v>1329874</v>
      </c>
      <c r="AS43" s="96"/>
      <c r="AT43" s="89"/>
      <c r="AU43" s="89"/>
    </row>
    <row r="44" spans="1:47" ht="19.5" customHeight="1">
      <c r="A44" s="252" t="s">
        <v>40</v>
      </c>
      <c r="B44" s="231"/>
      <c r="C44" s="211" t="s">
        <v>758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8" t="s">
        <v>759</v>
      </c>
      <c r="AD44" s="218"/>
      <c r="AE44" s="218"/>
      <c r="AF44" s="218"/>
      <c r="AG44" s="259">
        <f t="shared" si="0"/>
        <v>0</v>
      </c>
      <c r="AH44" s="259"/>
      <c r="AI44" s="259"/>
      <c r="AJ44" s="259"/>
      <c r="AK44" s="96">
        <f t="shared" si="1"/>
        <v>0</v>
      </c>
      <c r="AL44" s="96">
        <f t="shared" si="2"/>
        <v>0</v>
      </c>
      <c r="AM44" s="96"/>
      <c r="AN44" s="96"/>
      <c r="AO44" s="96"/>
      <c r="AP44" s="96"/>
      <c r="AQ44" s="96"/>
      <c r="AR44" s="96"/>
      <c r="AS44" s="96"/>
      <c r="AT44" s="89"/>
      <c r="AU44" s="89"/>
    </row>
    <row r="45" spans="1:47" ht="19.5" customHeight="1">
      <c r="A45" s="252" t="s">
        <v>41</v>
      </c>
      <c r="B45" s="231"/>
      <c r="C45" s="211" t="s">
        <v>760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8" t="s">
        <v>761</v>
      </c>
      <c r="AD45" s="218"/>
      <c r="AE45" s="218"/>
      <c r="AF45" s="218"/>
      <c r="AG45" s="259">
        <f t="shared" si="0"/>
        <v>0</v>
      </c>
      <c r="AH45" s="259"/>
      <c r="AI45" s="259"/>
      <c r="AJ45" s="259"/>
      <c r="AK45" s="96">
        <f t="shared" si="1"/>
        <v>2329210</v>
      </c>
      <c r="AL45" s="96">
        <f t="shared" si="2"/>
        <v>2329210</v>
      </c>
      <c r="AM45" s="96"/>
      <c r="AN45" s="96"/>
      <c r="AO45" s="96"/>
      <c r="AP45" s="96"/>
      <c r="AQ45" s="96">
        <v>2329210</v>
      </c>
      <c r="AR45" s="96">
        <v>2329210</v>
      </c>
      <c r="AS45" s="96"/>
      <c r="AT45" s="89"/>
      <c r="AU45" s="89"/>
    </row>
    <row r="46" spans="1:47" ht="19.5" customHeight="1">
      <c r="A46" s="252" t="s">
        <v>42</v>
      </c>
      <c r="B46" s="231"/>
      <c r="C46" s="211" t="s">
        <v>762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8" t="s">
        <v>763</v>
      </c>
      <c r="AD46" s="218"/>
      <c r="AE46" s="218"/>
      <c r="AF46" s="218"/>
      <c r="AG46" s="259">
        <f t="shared" si="0"/>
        <v>4538764</v>
      </c>
      <c r="AH46" s="259"/>
      <c r="AI46" s="259"/>
      <c r="AJ46" s="259"/>
      <c r="AK46" s="96">
        <f t="shared" si="1"/>
        <v>4538764</v>
      </c>
      <c r="AL46" s="96">
        <f t="shared" si="2"/>
        <v>4864191</v>
      </c>
      <c r="AM46" s="96"/>
      <c r="AN46" s="96"/>
      <c r="AO46" s="96"/>
      <c r="AP46" s="96">
        <v>4538764</v>
      </c>
      <c r="AQ46" s="96">
        <v>4538764</v>
      </c>
      <c r="AR46" s="96">
        <v>4864191</v>
      </c>
      <c r="AS46" s="96"/>
      <c r="AT46" s="89"/>
      <c r="AU46" s="89"/>
    </row>
    <row r="47" spans="1:47" ht="19.5" customHeight="1">
      <c r="A47" s="252" t="s">
        <v>43</v>
      </c>
      <c r="B47" s="231"/>
      <c r="C47" s="211" t="s">
        <v>764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8" t="s">
        <v>765</v>
      </c>
      <c r="AD47" s="218"/>
      <c r="AE47" s="218"/>
      <c r="AF47" s="218"/>
      <c r="AG47" s="259">
        <f t="shared" si="0"/>
        <v>0</v>
      </c>
      <c r="AH47" s="259"/>
      <c r="AI47" s="259"/>
      <c r="AJ47" s="259"/>
      <c r="AK47" s="96">
        <f t="shared" si="1"/>
        <v>0</v>
      </c>
      <c r="AL47" s="96">
        <f t="shared" si="2"/>
        <v>0</v>
      </c>
      <c r="AM47" s="96"/>
      <c r="AN47" s="96"/>
      <c r="AO47" s="96"/>
      <c r="AP47" s="96"/>
      <c r="AQ47" s="96"/>
      <c r="AR47" s="96"/>
      <c r="AS47" s="96"/>
      <c r="AT47" s="89"/>
      <c r="AU47" s="89"/>
    </row>
    <row r="48" spans="1:47" ht="19.5" customHeight="1">
      <c r="A48" s="252" t="s">
        <v>44</v>
      </c>
      <c r="B48" s="231"/>
      <c r="C48" s="211" t="s">
        <v>766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8" t="s">
        <v>767</v>
      </c>
      <c r="AD48" s="218"/>
      <c r="AE48" s="218"/>
      <c r="AF48" s="218"/>
      <c r="AG48" s="259">
        <f t="shared" si="0"/>
        <v>0</v>
      </c>
      <c r="AH48" s="259"/>
      <c r="AI48" s="259"/>
      <c r="AJ48" s="259"/>
      <c r="AK48" s="96">
        <f t="shared" si="1"/>
        <v>0</v>
      </c>
      <c r="AL48" s="96">
        <f t="shared" si="2"/>
        <v>355</v>
      </c>
      <c r="AM48" s="96"/>
      <c r="AN48" s="96"/>
      <c r="AO48" s="96">
        <v>355</v>
      </c>
      <c r="AP48" s="96"/>
      <c r="AQ48" s="96"/>
      <c r="AR48" s="96"/>
      <c r="AS48" s="96"/>
      <c r="AT48" s="89"/>
      <c r="AU48" s="89"/>
    </row>
    <row r="49" spans="1:47" ht="19.5" customHeight="1">
      <c r="A49" s="252" t="s">
        <v>45</v>
      </c>
      <c r="B49" s="231"/>
      <c r="C49" s="211" t="s">
        <v>1033</v>
      </c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8" t="s">
        <v>768</v>
      </c>
      <c r="AD49" s="218"/>
      <c r="AE49" s="218"/>
      <c r="AF49" s="218"/>
      <c r="AG49" s="259">
        <f t="shared" si="0"/>
        <v>0</v>
      </c>
      <c r="AH49" s="259"/>
      <c r="AI49" s="259"/>
      <c r="AJ49" s="259"/>
      <c r="AK49" s="96">
        <f t="shared" si="1"/>
        <v>2030000</v>
      </c>
      <c r="AL49" s="96">
        <f t="shared" si="2"/>
        <v>2039182</v>
      </c>
      <c r="AM49" s="96"/>
      <c r="AN49" s="96">
        <v>2030000</v>
      </c>
      <c r="AO49" s="96">
        <v>2039182</v>
      </c>
      <c r="AP49" s="96"/>
      <c r="AQ49" s="96"/>
      <c r="AR49" s="96"/>
      <c r="AS49" s="96"/>
      <c r="AT49" s="89"/>
      <c r="AU49" s="89"/>
    </row>
    <row r="50" spans="1:47" ht="19.5" customHeight="1">
      <c r="A50" s="252" t="s">
        <v>46</v>
      </c>
      <c r="B50" s="231"/>
      <c r="C50" s="211" t="s">
        <v>769</v>
      </c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8" t="s">
        <v>770</v>
      </c>
      <c r="AD50" s="218"/>
      <c r="AE50" s="218"/>
      <c r="AF50" s="218"/>
      <c r="AG50" s="259">
        <f t="shared" si="0"/>
        <v>0</v>
      </c>
      <c r="AH50" s="259"/>
      <c r="AI50" s="259"/>
      <c r="AJ50" s="259"/>
      <c r="AK50" s="96">
        <f t="shared" si="1"/>
        <v>0</v>
      </c>
      <c r="AL50" s="96">
        <f t="shared" si="2"/>
        <v>104844</v>
      </c>
      <c r="AM50" s="96"/>
      <c r="AN50" s="96"/>
      <c r="AO50" s="96">
        <v>36300</v>
      </c>
      <c r="AP50" s="96"/>
      <c r="AQ50" s="96"/>
      <c r="AR50" s="96">
        <v>34</v>
      </c>
      <c r="AS50" s="96"/>
      <c r="AT50" s="89"/>
      <c r="AU50" s="89">
        <v>68510</v>
      </c>
    </row>
    <row r="51" spans="1:47" ht="19.5" customHeight="1">
      <c r="A51" s="252" t="s">
        <v>47</v>
      </c>
      <c r="B51" s="231"/>
      <c r="C51" s="213" t="s">
        <v>771</v>
      </c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7" t="s">
        <v>772</v>
      </c>
      <c r="AD51" s="217"/>
      <c r="AE51" s="217"/>
      <c r="AF51" s="217"/>
      <c r="AG51" s="259">
        <f t="shared" si="0"/>
        <v>25074420</v>
      </c>
      <c r="AH51" s="259"/>
      <c r="AI51" s="259"/>
      <c r="AJ51" s="259"/>
      <c r="AK51" s="96">
        <f t="shared" si="1"/>
        <v>31883958</v>
      </c>
      <c r="AL51" s="96">
        <f t="shared" si="2"/>
        <v>29645879</v>
      </c>
      <c r="AM51" s="96">
        <f>SUM(AM42:AM50)</f>
        <v>3725420</v>
      </c>
      <c r="AN51" s="96">
        <f>SUM(AN41:AN50)</f>
        <v>6875874</v>
      </c>
      <c r="AO51" s="96">
        <f>SUM(AO41:AO50)</f>
        <v>6685331</v>
      </c>
      <c r="AP51" s="96">
        <f aca="true" t="shared" si="8" ref="AP51:AU51">SUM(AP41:AP50)</f>
        <v>21349000</v>
      </c>
      <c r="AQ51" s="96">
        <f t="shared" si="8"/>
        <v>25008084</v>
      </c>
      <c r="AR51" s="96">
        <f t="shared" si="8"/>
        <v>22889788</v>
      </c>
      <c r="AS51" s="96">
        <f t="shared" si="8"/>
        <v>0</v>
      </c>
      <c r="AT51" s="96">
        <f t="shared" si="8"/>
        <v>0</v>
      </c>
      <c r="AU51" s="96">
        <f t="shared" si="8"/>
        <v>70760</v>
      </c>
    </row>
    <row r="52" spans="1:47" ht="19.5" customHeight="1">
      <c r="A52" s="252" t="s">
        <v>48</v>
      </c>
      <c r="B52" s="231"/>
      <c r="C52" s="211" t="s">
        <v>773</v>
      </c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8" t="s">
        <v>774</v>
      </c>
      <c r="AD52" s="218"/>
      <c r="AE52" s="218"/>
      <c r="AF52" s="218"/>
      <c r="AG52" s="259">
        <f t="shared" si="0"/>
        <v>0</v>
      </c>
      <c r="AH52" s="259"/>
      <c r="AI52" s="259"/>
      <c r="AJ52" s="259"/>
      <c r="AK52" s="96">
        <f t="shared" si="1"/>
        <v>0</v>
      </c>
      <c r="AL52" s="96">
        <f t="shared" si="2"/>
        <v>0</v>
      </c>
      <c r="AM52" s="96"/>
      <c r="AN52" s="96"/>
      <c r="AO52" s="96"/>
      <c r="AP52" s="96"/>
      <c r="AQ52" s="96"/>
      <c r="AR52" s="96"/>
      <c r="AS52" s="96"/>
      <c r="AT52" s="89"/>
      <c r="AU52" s="89"/>
    </row>
    <row r="53" spans="1:47" ht="19.5" customHeight="1">
      <c r="A53" s="252" t="s">
        <v>49</v>
      </c>
      <c r="B53" s="231"/>
      <c r="C53" s="211" t="s">
        <v>775</v>
      </c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8" t="s">
        <v>776</v>
      </c>
      <c r="AD53" s="218"/>
      <c r="AE53" s="218"/>
      <c r="AF53" s="218"/>
      <c r="AG53" s="259">
        <f t="shared" si="0"/>
        <v>0</v>
      </c>
      <c r="AH53" s="259"/>
      <c r="AI53" s="259"/>
      <c r="AJ53" s="259"/>
      <c r="AK53" s="96">
        <f t="shared" si="1"/>
        <v>0</v>
      </c>
      <c r="AL53" s="96">
        <f t="shared" si="2"/>
        <v>0</v>
      </c>
      <c r="AM53" s="96"/>
      <c r="AN53" s="96"/>
      <c r="AO53" s="96"/>
      <c r="AP53" s="96"/>
      <c r="AQ53" s="96"/>
      <c r="AR53" s="96"/>
      <c r="AS53" s="96"/>
      <c r="AT53" s="89"/>
      <c r="AU53" s="89"/>
    </row>
    <row r="54" spans="1:47" ht="19.5" customHeight="1">
      <c r="A54" s="252" t="s">
        <v>50</v>
      </c>
      <c r="B54" s="231"/>
      <c r="C54" s="211" t="s">
        <v>777</v>
      </c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8" t="s">
        <v>778</v>
      </c>
      <c r="AD54" s="218"/>
      <c r="AE54" s="218"/>
      <c r="AF54" s="218"/>
      <c r="AG54" s="259">
        <f t="shared" si="0"/>
        <v>0</v>
      </c>
      <c r="AH54" s="259"/>
      <c r="AI54" s="259"/>
      <c r="AJ54" s="259"/>
      <c r="AK54" s="96">
        <f t="shared" si="1"/>
        <v>0</v>
      </c>
      <c r="AL54" s="96">
        <f t="shared" si="2"/>
        <v>0</v>
      </c>
      <c r="AM54" s="96"/>
      <c r="AN54" s="96"/>
      <c r="AO54" s="96"/>
      <c r="AP54" s="96"/>
      <c r="AQ54" s="96"/>
      <c r="AR54" s="96"/>
      <c r="AS54" s="96"/>
      <c r="AT54" s="89"/>
      <c r="AU54" s="89"/>
    </row>
    <row r="55" spans="1:47" ht="19.5" customHeight="1">
      <c r="A55" s="252" t="s">
        <v>51</v>
      </c>
      <c r="B55" s="231"/>
      <c r="C55" s="211" t="s">
        <v>779</v>
      </c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8" t="s">
        <v>780</v>
      </c>
      <c r="AD55" s="218"/>
      <c r="AE55" s="218"/>
      <c r="AF55" s="218"/>
      <c r="AG55" s="259">
        <f t="shared" si="0"/>
        <v>0</v>
      </c>
      <c r="AH55" s="259"/>
      <c r="AI55" s="259"/>
      <c r="AJ55" s="259"/>
      <c r="AK55" s="96">
        <f t="shared" si="1"/>
        <v>0</v>
      </c>
      <c r="AL55" s="96">
        <f t="shared" si="2"/>
        <v>0</v>
      </c>
      <c r="AM55" s="96"/>
      <c r="AN55" s="96"/>
      <c r="AO55" s="96"/>
      <c r="AP55" s="96"/>
      <c r="AQ55" s="96"/>
      <c r="AR55" s="96"/>
      <c r="AS55" s="96"/>
      <c r="AT55" s="89"/>
      <c r="AU55" s="89"/>
    </row>
    <row r="56" spans="1:47" ht="19.5" customHeight="1">
      <c r="A56" s="252" t="s">
        <v>52</v>
      </c>
      <c r="B56" s="231"/>
      <c r="C56" s="211" t="s">
        <v>781</v>
      </c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8" t="s">
        <v>782</v>
      </c>
      <c r="AD56" s="218"/>
      <c r="AE56" s="218"/>
      <c r="AF56" s="218"/>
      <c r="AG56" s="259">
        <f t="shared" si="0"/>
        <v>0</v>
      </c>
      <c r="AH56" s="259"/>
      <c r="AI56" s="259"/>
      <c r="AJ56" s="259"/>
      <c r="AK56" s="96">
        <f t="shared" si="1"/>
        <v>0</v>
      </c>
      <c r="AL56" s="96">
        <f t="shared" si="2"/>
        <v>0</v>
      </c>
      <c r="AM56" s="96"/>
      <c r="AN56" s="96"/>
      <c r="AO56" s="96"/>
      <c r="AP56" s="96"/>
      <c r="AQ56" s="96"/>
      <c r="AR56" s="96"/>
      <c r="AS56" s="96"/>
      <c r="AT56" s="89"/>
      <c r="AU56" s="89"/>
    </row>
    <row r="57" spans="1:47" ht="19.5" customHeight="1">
      <c r="A57" s="252" t="s">
        <v>53</v>
      </c>
      <c r="B57" s="231"/>
      <c r="C57" s="223" t="s">
        <v>783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17" t="s">
        <v>784</v>
      </c>
      <c r="AD57" s="217"/>
      <c r="AE57" s="217"/>
      <c r="AF57" s="217"/>
      <c r="AG57" s="259">
        <f t="shared" si="0"/>
        <v>0</v>
      </c>
      <c r="AH57" s="259"/>
      <c r="AI57" s="259"/>
      <c r="AJ57" s="259"/>
      <c r="AK57" s="96">
        <f t="shared" si="1"/>
        <v>0</v>
      </c>
      <c r="AL57" s="96">
        <f t="shared" si="2"/>
        <v>0</v>
      </c>
      <c r="AM57" s="96">
        <f aca="true" t="shared" si="9" ref="AM57:AR57">SUM(AM54:AM56)</f>
        <v>0</v>
      </c>
      <c r="AN57" s="96">
        <f t="shared" si="9"/>
        <v>0</v>
      </c>
      <c r="AO57" s="96">
        <f>SUM(AO53:AO56)</f>
        <v>0</v>
      </c>
      <c r="AP57" s="96">
        <f t="shared" si="9"/>
        <v>0</v>
      </c>
      <c r="AQ57" s="96">
        <f t="shared" si="9"/>
        <v>0</v>
      </c>
      <c r="AR57" s="96">
        <f t="shared" si="9"/>
        <v>0</v>
      </c>
      <c r="AS57" s="96"/>
      <c r="AT57" s="89"/>
      <c r="AU57" s="89"/>
    </row>
    <row r="58" spans="1:47" ht="29.25" customHeight="1">
      <c r="A58" s="252" t="s">
        <v>54</v>
      </c>
      <c r="B58" s="231"/>
      <c r="C58" s="211" t="s">
        <v>785</v>
      </c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8" t="s">
        <v>786</v>
      </c>
      <c r="AD58" s="218"/>
      <c r="AE58" s="218"/>
      <c r="AF58" s="218"/>
      <c r="AG58" s="259">
        <f t="shared" si="0"/>
        <v>0</v>
      </c>
      <c r="AH58" s="259"/>
      <c r="AI58" s="259"/>
      <c r="AJ58" s="259"/>
      <c r="AK58" s="96">
        <f t="shared" si="1"/>
        <v>0</v>
      </c>
      <c r="AL58" s="96">
        <f t="shared" si="2"/>
        <v>0</v>
      </c>
      <c r="AM58" s="96"/>
      <c r="AN58" s="96"/>
      <c r="AO58" s="96"/>
      <c r="AP58" s="96"/>
      <c r="AQ58" s="96"/>
      <c r="AR58" s="96"/>
      <c r="AS58" s="96"/>
      <c r="AT58" s="89"/>
      <c r="AU58" s="89"/>
    </row>
    <row r="59" spans="1:47" ht="29.25" customHeight="1">
      <c r="A59" s="252" t="s">
        <v>55</v>
      </c>
      <c r="B59" s="231"/>
      <c r="C59" s="224" t="s">
        <v>787</v>
      </c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18" t="s">
        <v>788</v>
      </c>
      <c r="AD59" s="218"/>
      <c r="AE59" s="218"/>
      <c r="AF59" s="218"/>
      <c r="AG59" s="259">
        <f t="shared" si="0"/>
        <v>325000</v>
      </c>
      <c r="AH59" s="259"/>
      <c r="AI59" s="259"/>
      <c r="AJ59" s="259"/>
      <c r="AK59" s="96">
        <f t="shared" si="1"/>
        <v>405000</v>
      </c>
      <c r="AL59" s="96">
        <f t="shared" si="2"/>
        <v>315600</v>
      </c>
      <c r="AM59" s="96">
        <v>325000</v>
      </c>
      <c r="AN59" s="96">
        <v>405000</v>
      </c>
      <c r="AO59" s="96">
        <v>315600</v>
      </c>
      <c r="AP59" s="96"/>
      <c r="AQ59" s="96"/>
      <c r="AR59" s="96"/>
      <c r="AS59" s="96"/>
      <c r="AT59" s="89"/>
      <c r="AU59" s="89"/>
    </row>
    <row r="60" spans="1:47" ht="19.5" customHeight="1">
      <c r="A60" s="252" t="s">
        <v>56</v>
      </c>
      <c r="B60" s="231"/>
      <c r="C60" s="211" t="s">
        <v>789</v>
      </c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8" t="s">
        <v>790</v>
      </c>
      <c r="AD60" s="218"/>
      <c r="AE60" s="218"/>
      <c r="AF60" s="218"/>
      <c r="AG60" s="259">
        <f t="shared" si="0"/>
        <v>0</v>
      </c>
      <c r="AH60" s="259"/>
      <c r="AI60" s="259"/>
      <c r="AJ60" s="259"/>
      <c r="AK60" s="96">
        <f t="shared" si="1"/>
        <v>0</v>
      </c>
      <c r="AL60" s="96">
        <f t="shared" si="2"/>
        <v>0</v>
      </c>
      <c r="AM60" s="96"/>
      <c r="AN60" s="96"/>
      <c r="AO60" s="96"/>
      <c r="AP60" s="96"/>
      <c r="AQ60" s="96"/>
      <c r="AR60" s="96"/>
      <c r="AS60" s="96"/>
      <c r="AT60" s="89"/>
      <c r="AU60" s="89"/>
    </row>
    <row r="61" spans="1:47" ht="19.5" customHeight="1">
      <c r="A61" s="252" t="s">
        <v>57</v>
      </c>
      <c r="B61" s="231"/>
      <c r="C61" s="223" t="s">
        <v>791</v>
      </c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17" t="s">
        <v>792</v>
      </c>
      <c r="AD61" s="217"/>
      <c r="AE61" s="217"/>
      <c r="AF61" s="217"/>
      <c r="AG61" s="259">
        <f t="shared" si="0"/>
        <v>325000</v>
      </c>
      <c r="AH61" s="259"/>
      <c r="AI61" s="259"/>
      <c r="AJ61" s="259"/>
      <c r="AK61" s="96">
        <f t="shared" si="1"/>
        <v>405000</v>
      </c>
      <c r="AL61" s="96">
        <f t="shared" si="2"/>
        <v>315600</v>
      </c>
      <c r="AM61" s="96">
        <f>SUM(AM58:AM60)</f>
        <v>325000</v>
      </c>
      <c r="AN61" s="96">
        <f>SUM(AN58:AN60)</f>
        <v>405000</v>
      </c>
      <c r="AO61" s="96">
        <f>SUM(AO58:AO60)</f>
        <v>315600</v>
      </c>
      <c r="AP61" s="96">
        <f aca="true" t="shared" si="10" ref="AP61:AU61">SUM(AP58:AP60)</f>
        <v>0</v>
      </c>
      <c r="AQ61" s="96">
        <f t="shared" si="10"/>
        <v>0</v>
      </c>
      <c r="AR61" s="96">
        <f t="shared" si="10"/>
        <v>0</v>
      </c>
      <c r="AS61" s="96">
        <f t="shared" si="10"/>
        <v>0</v>
      </c>
      <c r="AT61" s="96">
        <f t="shared" si="10"/>
        <v>0</v>
      </c>
      <c r="AU61" s="96">
        <f t="shared" si="10"/>
        <v>0</v>
      </c>
    </row>
    <row r="62" spans="1:47" ht="29.25" customHeight="1">
      <c r="A62" s="252" t="s">
        <v>58</v>
      </c>
      <c r="B62" s="231"/>
      <c r="C62" s="211" t="s">
        <v>793</v>
      </c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8" t="s">
        <v>794</v>
      </c>
      <c r="AD62" s="218"/>
      <c r="AE62" s="218"/>
      <c r="AF62" s="218"/>
      <c r="AG62" s="259">
        <f t="shared" si="0"/>
        <v>0</v>
      </c>
      <c r="AH62" s="259"/>
      <c r="AI62" s="259"/>
      <c r="AJ62" s="259"/>
      <c r="AK62" s="96">
        <f t="shared" si="1"/>
        <v>0</v>
      </c>
      <c r="AL62" s="96">
        <f t="shared" si="2"/>
        <v>0</v>
      </c>
      <c r="AM62" s="96"/>
      <c r="AN62" s="96"/>
      <c r="AO62" s="96"/>
      <c r="AP62" s="96"/>
      <c r="AQ62" s="96"/>
      <c r="AR62" s="96"/>
      <c r="AS62" s="96"/>
      <c r="AT62" s="89"/>
      <c r="AU62" s="89"/>
    </row>
    <row r="63" spans="1:47" ht="29.25" customHeight="1">
      <c r="A63" s="252" t="s">
        <v>59</v>
      </c>
      <c r="B63" s="231"/>
      <c r="C63" s="224" t="s">
        <v>795</v>
      </c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18" t="s">
        <v>796</v>
      </c>
      <c r="AD63" s="218"/>
      <c r="AE63" s="218"/>
      <c r="AF63" s="218"/>
      <c r="AG63" s="259">
        <f t="shared" si="0"/>
        <v>196000</v>
      </c>
      <c r="AH63" s="259"/>
      <c r="AI63" s="259"/>
      <c r="AJ63" s="259"/>
      <c r="AK63" s="96">
        <f t="shared" si="1"/>
        <v>196000</v>
      </c>
      <c r="AL63" s="96">
        <f t="shared" si="2"/>
        <v>105277</v>
      </c>
      <c r="AM63" s="96">
        <v>196000</v>
      </c>
      <c r="AN63" s="96">
        <v>196000</v>
      </c>
      <c r="AO63" s="96">
        <v>105277</v>
      </c>
      <c r="AP63" s="96"/>
      <c r="AQ63" s="96"/>
      <c r="AR63" s="96"/>
      <c r="AS63" s="96"/>
      <c r="AT63" s="89"/>
      <c r="AU63" s="89"/>
    </row>
    <row r="64" spans="1:47" ht="19.5" customHeight="1">
      <c r="A64" s="252" t="s">
        <v>60</v>
      </c>
      <c r="B64" s="231"/>
      <c r="C64" s="211" t="s">
        <v>797</v>
      </c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8" t="s">
        <v>798</v>
      </c>
      <c r="AD64" s="218"/>
      <c r="AE64" s="218"/>
      <c r="AF64" s="218"/>
      <c r="AG64" s="259">
        <f t="shared" si="0"/>
        <v>150000</v>
      </c>
      <c r="AH64" s="259"/>
      <c r="AI64" s="259"/>
      <c r="AJ64" s="259"/>
      <c r="AK64" s="96">
        <f t="shared" si="1"/>
        <v>150000</v>
      </c>
      <c r="AL64" s="96">
        <f t="shared" si="2"/>
        <v>190000</v>
      </c>
      <c r="AM64" s="96">
        <v>150000</v>
      </c>
      <c r="AN64" s="96">
        <v>150000</v>
      </c>
      <c r="AO64" s="96">
        <v>190000</v>
      </c>
      <c r="AP64" s="96"/>
      <c r="AQ64" s="96"/>
      <c r="AR64" s="96"/>
      <c r="AS64" s="96"/>
      <c r="AT64" s="89"/>
      <c r="AU64" s="89"/>
    </row>
    <row r="65" spans="1:47" ht="19.5" customHeight="1">
      <c r="A65" s="252" t="s">
        <v>61</v>
      </c>
      <c r="B65" s="231"/>
      <c r="C65" s="223" t="s">
        <v>799</v>
      </c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17" t="s">
        <v>800</v>
      </c>
      <c r="AD65" s="217"/>
      <c r="AE65" s="217"/>
      <c r="AF65" s="217"/>
      <c r="AG65" s="259">
        <f t="shared" si="0"/>
        <v>346000</v>
      </c>
      <c r="AH65" s="259"/>
      <c r="AI65" s="259"/>
      <c r="AJ65" s="259"/>
      <c r="AK65" s="96">
        <f t="shared" si="1"/>
        <v>346000</v>
      </c>
      <c r="AL65" s="96">
        <f t="shared" si="2"/>
        <v>295277</v>
      </c>
      <c r="AM65" s="96">
        <f aca="true" t="shared" si="11" ref="AM65:AT65">SUM(AM62:AM64)</f>
        <v>346000</v>
      </c>
      <c r="AN65" s="96">
        <f t="shared" si="11"/>
        <v>346000</v>
      </c>
      <c r="AO65" s="96">
        <f t="shared" si="11"/>
        <v>295277</v>
      </c>
      <c r="AP65" s="96">
        <f t="shared" si="11"/>
        <v>0</v>
      </c>
      <c r="AQ65" s="96">
        <f t="shared" si="11"/>
        <v>0</v>
      </c>
      <c r="AR65" s="96">
        <f t="shared" si="11"/>
        <v>0</v>
      </c>
      <c r="AS65" s="96">
        <f t="shared" si="11"/>
        <v>0</v>
      </c>
      <c r="AT65" s="96">
        <f t="shared" si="11"/>
        <v>0</v>
      </c>
      <c r="AU65" s="89"/>
    </row>
    <row r="66" spans="1:47" ht="19.5" customHeight="1">
      <c r="A66" s="252" t="s">
        <v>62</v>
      </c>
      <c r="B66" s="231"/>
      <c r="C66" s="213" t="s">
        <v>801</v>
      </c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7" t="s">
        <v>802</v>
      </c>
      <c r="AD66" s="217"/>
      <c r="AE66" s="217"/>
      <c r="AF66" s="217"/>
      <c r="AG66" s="259">
        <f t="shared" si="0"/>
        <v>218953441</v>
      </c>
      <c r="AH66" s="259"/>
      <c r="AI66" s="259"/>
      <c r="AJ66" s="259"/>
      <c r="AK66" s="96">
        <f t="shared" si="1"/>
        <v>295377438</v>
      </c>
      <c r="AL66" s="96">
        <f t="shared" si="2"/>
        <v>298853410</v>
      </c>
      <c r="AM66" s="96">
        <f aca="true" t="shared" si="12" ref="AM66:AR66">SUM(AM20+AM26+AM40+AM51+AM57+AM61+AM65)</f>
        <v>184729350</v>
      </c>
      <c r="AN66" s="96">
        <f t="shared" si="12"/>
        <v>252933254</v>
      </c>
      <c r="AO66" s="96">
        <f t="shared" si="12"/>
        <v>257166081</v>
      </c>
      <c r="AP66" s="96">
        <f t="shared" si="12"/>
        <v>34224091</v>
      </c>
      <c r="AQ66" s="96">
        <f t="shared" si="12"/>
        <v>37883175</v>
      </c>
      <c r="AR66" s="96">
        <f t="shared" si="12"/>
        <v>37052560</v>
      </c>
      <c r="AS66" s="96">
        <f>SUM(AS14+AS20+AS26+AS29+AS40+AS51+AS57+AS61+AS65)</f>
        <v>0</v>
      </c>
      <c r="AT66" s="96">
        <f>SUM(AT20+AT26+AT40+AT51+AT57+AT61+AT65)</f>
        <v>4561009</v>
      </c>
      <c r="AU66" s="96">
        <f>SUM(AU40+AU20+AU51)</f>
        <v>4634769</v>
      </c>
    </row>
    <row r="67" ht="12.75">
      <c r="AT67" s="156"/>
    </row>
  </sheetData>
  <sheetProtection/>
  <mergeCells count="250">
    <mergeCell ref="A3:AU3"/>
    <mergeCell ref="A4:AU4"/>
    <mergeCell ref="AM1:AS1"/>
    <mergeCell ref="A5:AS5"/>
    <mergeCell ref="A6:AF6"/>
    <mergeCell ref="AG6:AK6"/>
    <mergeCell ref="AS6:AU6"/>
    <mergeCell ref="AM6:AO6"/>
    <mergeCell ref="A2:AU2"/>
    <mergeCell ref="AP6:AR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C64:AF64"/>
    <mergeCell ref="AG64:AJ64"/>
    <mergeCell ref="A65:B65"/>
    <mergeCell ref="C65:AB65"/>
    <mergeCell ref="AC65:AF65"/>
    <mergeCell ref="AG65:AJ65"/>
    <mergeCell ref="A13:B13"/>
    <mergeCell ref="C13:AB13"/>
    <mergeCell ref="AC13:AF13"/>
    <mergeCell ref="AG13:AJ13"/>
    <mergeCell ref="A66:B66"/>
    <mergeCell ref="C66:AB66"/>
    <mergeCell ref="AC66:AF66"/>
    <mergeCell ref="AG66:AJ66"/>
    <mergeCell ref="A64:B64"/>
    <mergeCell ref="C64:AB64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51" r:id="rId1"/>
  <rowBreaks count="1" manualBreakCount="1">
    <brk id="33" max="4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32"/>
  <sheetViews>
    <sheetView view="pageBreakPreview" zoomScaleSheetLayoutView="100" zoomScalePageLayoutView="0" workbookViewId="0" topLeftCell="A1">
      <selection activeCell="AL15" sqref="AL15"/>
    </sheetView>
  </sheetViews>
  <sheetFormatPr defaultColWidth="9.00390625" defaultRowHeight="12.75"/>
  <cols>
    <col min="1" max="32" width="2.75390625" style="36" customWidth="1"/>
    <col min="33" max="36" width="2.75390625" style="37" customWidth="1"/>
    <col min="37" max="37" width="11.875" style="37" customWidth="1"/>
    <col min="38" max="38" width="11.00390625" style="37" customWidth="1"/>
    <col min="39" max="16384" width="9.125" style="36" customWidth="1"/>
  </cols>
  <sheetData>
    <row r="1" spans="37:38" ht="22.5" customHeight="1">
      <c r="AK1" s="270" t="s">
        <v>962</v>
      </c>
      <c r="AL1" s="270"/>
    </row>
    <row r="2" spans="1:38" ht="31.5" customHeight="1">
      <c r="A2" s="271" t="s">
        <v>436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36"/>
      <c r="AL2" s="236"/>
    </row>
    <row r="3" spans="1:38" ht="31.5" customHeight="1">
      <c r="A3" s="271" t="s">
        <v>1019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36"/>
      <c r="AL3" s="236"/>
    </row>
    <row r="4" spans="1:38" ht="25.5" customHeight="1">
      <c r="A4" s="272" t="s">
        <v>850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36"/>
      <c r="AL4" s="236"/>
    </row>
    <row r="5" spans="1:38" ht="19.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36"/>
      <c r="AL5" s="236"/>
    </row>
    <row r="6" spans="1:38" ht="27.75" customHeight="1">
      <c r="A6" s="235" t="s">
        <v>686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75" t="s">
        <v>149</v>
      </c>
      <c r="AH6" s="276"/>
      <c r="AI6" s="276"/>
      <c r="AJ6" s="276"/>
      <c r="AK6" s="276"/>
      <c r="AL6" s="277"/>
    </row>
    <row r="7" spans="1:40" ht="34.5" customHeight="1">
      <c r="A7" s="237" t="s">
        <v>437</v>
      </c>
      <c r="B7" s="238"/>
      <c r="C7" s="239" t="s">
        <v>438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1" t="s">
        <v>679</v>
      </c>
      <c r="AD7" s="240"/>
      <c r="AE7" s="240"/>
      <c r="AF7" s="240"/>
      <c r="AG7" s="285" t="s">
        <v>678</v>
      </c>
      <c r="AH7" s="286"/>
      <c r="AI7" s="286"/>
      <c r="AJ7" s="286"/>
      <c r="AK7" s="92" t="s">
        <v>849</v>
      </c>
      <c r="AL7" s="157" t="s">
        <v>8</v>
      </c>
      <c r="AM7" s="97"/>
      <c r="AN7" s="97"/>
    </row>
    <row r="8" spans="1:38" ht="12.75">
      <c r="A8" s="230" t="s">
        <v>312</v>
      </c>
      <c r="B8" s="230"/>
      <c r="C8" s="231" t="s">
        <v>313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 t="s">
        <v>314</v>
      </c>
      <c r="AD8" s="231"/>
      <c r="AE8" s="231"/>
      <c r="AF8" s="231"/>
      <c r="AG8" s="247" t="s">
        <v>315</v>
      </c>
      <c r="AH8" s="247"/>
      <c r="AI8" s="247"/>
      <c r="AJ8" s="247"/>
      <c r="AK8" s="150" t="s">
        <v>316</v>
      </c>
      <c r="AL8" s="150" t="s">
        <v>317</v>
      </c>
    </row>
    <row r="9" spans="1:38" ht="19.5" customHeight="1">
      <c r="A9" s="252" t="s">
        <v>0</v>
      </c>
      <c r="B9" s="252"/>
      <c r="C9" s="211" t="s">
        <v>848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24" t="s">
        <v>847</v>
      </c>
      <c r="AD9" s="224"/>
      <c r="AE9" s="224"/>
      <c r="AF9" s="224"/>
      <c r="AG9" s="279"/>
      <c r="AH9" s="279"/>
      <c r="AI9" s="279"/>
      <c r="AJ9" s="279"/>
      <c r="AK9" s="96"/>
      <c r="AL9" s="96"/>
    </row>
    <row r="10" spans="1:38" ht="19.5" customHeight="1">
      <c r="A10" s="252" t="s">
        <v>1</v>
      </c>
      <c r="B10" s="252"/>
      <c r="C10" s="211" t="s">
        <v>846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24" t="s">
        <v>845</v>
      </c>
      <c r="AD10" s="224"/>
      <c r="AE10" s="224"/>
      <c r="AF10" s="224"/>
      <c r="AG10" s="279"/>
      <c r="AH10" s="279"/>
      <c r="AI10" s="279"/>
      <c r="AJ10" s="279"/>
      <c r="AK10" s="96"/>
      <c r="AL10" s="96"/>
    </row>
    <row r="11" spans="1:38" ht="19.5" customHeight="1">
      <c r="A11" s="252" t="s">
        <v>2</v>
      </c>
      <c r="B11" s="252"/>
      <c r="C11" s="211" t="s">
        <v>844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24" t="s">
        <v>843</v>
      </c>
      <c r="AD11" s="224"/>
      <c r="AE11" s="224"/>
      <c r="AF11" s="224"/>
      <c r="AG11" s="279"/>
      <c r="AH11" s="279"/>
      <c r="AI11" s="279"/>
      <c r="AJ11" s="279"/>
      <c r="AK11" s="96"/>
      <c r="AL11" s="96"/>
    </row>
    <row r="12" spans="1:38" ht="19.5" customHeight="1">
      <c r="A12" s="280" t="s">
        <v>3</v>
      </c>
      <c r="B12" s="280"/>
      <c r="C12" s="213" t="s">
        <v>842</v>
      </c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23" t="s">
        <v>841</v>
      </c>
      <c r="AD12" s="223"/>
      <c r="AE12" s="223"/>
      <c r="AF12" s="223"/>
      <c r="AG12" s="279"/>
      <c r="AH12" s="279"/>
      <c r="AI12" s="279"/>
      <c r="AJ12" s="279"/>
      <c r="AK12" s="96"/>
      <c r="AL12" s="96"/>
    </row>
    <row r="13" spans="1:38" s="42" customFormat="1" ht="19.5" customHeight="1">
      <c r="A13" s="252" t="s">
        <v>9</v>
      </c>
      <c r="B13" s="252"/>
      <c r="C13" s="278" t="s">
        <v>840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24" t="s">
        <v>839</v>
      </c>
      <c r="AD13" s="224"/>
      <c r="AE13" s="224"/>
      <c r="AF13" s="224"/>
      <c r="AG13" s="279"/>
      <c r="AH13" s="279"/>
      <c r="AI13" s="279"/>
      <c r="AJ13" s="279"/>
      <c r="AK13" s="153"/>
      <c r="AL13" s="153"/>
    </row>
    <row r="14" spans="1:38" ht="19.5" customHeight="1">
      <c r="A14" s="252" t="s">
        <v>10</v>
      </c>
      <c r="B14" s="252"/>
      <c r="C14" s="278" t="s">
        <v>838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24" t="s">
        <v>837</v>
      </c>
      <c r="AD14" s="224"/>
      <c r="AE14" s="224"/>
      <c r="AF14" s="224"/>
      <c r="AG14" s="279"/>
      <c r="AH14" s="279"/>
      <c r="AI14" s="279"/>
      <c r="AJ14" s="279"/>
      <c r="AK14" s="96"/>
      <c r="AL14" s="96"/>
    </row>
    <row r="15" spans="1:38" ht="19.5" customHeight="1">
      <c r="A15" s="252" t="s">
        <v>11</v>
      </c>
      <c r="B15" s="252"/>
      <c r="C15" s="211" t="s">
        <v>836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24" t="s">
        <v>835</v>
      </c>
      <c r="AD15" s="224"/>
      <c r="AE15" s="224"/>
      <c r="AF15" s="224"/>
      <c r="AG15" s="279"/>
      <c r="AH15" s="279"/>
      <c r="AI15" s="279"/>
      <c r="AJ15" s="279"/>
      <c r="AK15" s="96"/>
      <c r="AL15" s="96"/>
    </row>
    <row r="16" spans="1:38" ht="19.5" customHeight="1">
      <c r="A16" s="252" t="s">
        <v>4</v>
      </c>
      <c r="B16" s="252"/>
      <c r="C16" s="211" t="s">
        <v>834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24" t="s">
        <v>833</v>
      </c>
      <c r="AD16" s="224"/>
      <c r="AE16" s="224"/>
      <c r="AF16" s="224"/>
      <c r="AG16" s="279"/>
      <c r="AH16" s="279"/>
      <c r="AI16" s="279"/>
      <c r="AJ16" s="279"/>
      <c r="AK16" s="96"/>
      <c r="AL16" s="96"/>
    </row>
    <row r="17" spans="1:38" ht="19.5" customHeight="1">
      <c r="A17" s="280" t="s">
        <v>12</v>
      </c>
      <c r="B17" s="280"/>
      <c r="C17" s="281" t="s">
        <v>832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23" t="s">
        <v>831</v>
      </c>
      <c r="AD17" s="223"/>
      <c r="AE17" s="223"/>
      <c r="AF17" s="223"/>
      <c r="AG17" s="279"/>
      <c r="AH17" s="279"/>
      <c r="AI17" s="279"/>
      <c r="AJ17" s="279"/>
      <c r="AK17" s="96"/>
      <c r="AL17" s="96"/>
    </row>
    <row r="18" spans="1:38" ht="19.5" customHeight="1">
      <c r="A18" s="252" t="s">
        <v>5</v>
      </c>
      <c r="B18" s="252"/>
      <c r="C18" s="278" t="s">
        <v>830</v>
      </c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24" t="s">
        <v>829</v>
      </c>
      <c r="AD18" s="224"/>
      <c r="AE18" s="224"/>
      <c r="AF18" s="224"/>
      <c r="AG18" s="279"/>
      <c r="AH18" s="279"/>
      <c r="AI18" s="279"/>
      <c r="AJ18" s="279"/>
      <c r="AK18" s="96"/>
      <c r="AL18" s="96"/>
    </row>
    <row r="19" spans="1:38" ht="19.5" customHeight="1">
      <c r="A19" s="252" t="s">
        <v>13</v>
      </c>
      <c r="B19" s="252"/>
      <c r="C19" s="278" t="s">
        <v>828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24" t="s">
        <v>827</v>
      </c>
      <c r="AD19" s="224"/>
      <c r="AE19" s="224"/>
      <c r="AF19" s="224"/>
      <c r="AG19" s="279">
        <v>3621391</v>
      </c>
      <c r="AH19" s="279"/>
      <c r="AI19" s="279"/>
      <c r="AJ19" s="279"/>
      <c r="AK19" s="96">
        <v>14974562</v>
      </c>
      <c r="AL19" s="96">
        <v>9669089</v>
      </c>
    </row>
    <row r="20" spans="1:38" ht="19.5" customHeight="1">
      <c r="A20" s="252" t="s">
        <v>14</v>
      </c>
      <c r="B20" s="252"/>
      <c r="C20" s="278" t="s">
        <v>826</v>
      </c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24" t="s">
        <v>825</v>
      </c>
      <c r="AD20" s="224"/>
      <c r="AE20" s="224"/>
      <c r="AF20" s="224"/>
      <c r="AG20" s="279">
        <v>84076326</v>
      </c>
      <c r="AH20" s="279"/>
      <c r="AI20" s="279"/>
      <c r="AJ20" s="279"/>
      <c r="AK20" s="96">
        <v>88897756</v>
      </c>
      <c r="AL20" s="156">
        <v>88897756</v>
      </c>
    </row>
    <row r="21" spans="1:38" ht="19.5" customHeight="1">
      <c r="A21" s="252" t="s">
        <v>15</v>
      </c>
      <c r="B21" s="252"/>
      <c r="C21" s="278" t="s">
        <v>824</v>
      </c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24" t="s">
        <v>823</v>
      </c>
      <c r="AD21" s="224"/>
      <c r="AE21" s="224"/>
      <c r="AF21" s="224"/>
      <c r="AG21" s="279"/>
      <c r="AH21" s="279"/>
      <c r="AI21" s="279"/>
      <c r="AJ21" s="279"/>
      <c r="AK21" s="96"/>
      <c r="AL21" s="96"/>
    </row>
    <row r="22" spans="1:38" ht="19.5" customHeight="1">
      <c r="A22" s="252" t="s">
        <v>16</v>
      </c>
      <c r="B22" s="252"/>
      <c r="C22" s="278" t="s">
        <v>822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24" t="s">
        <v>821</v>
      </c>
      <c r="AD22" s="224"/>
      <c r="AE22" s="224"/>
      <c r="AF22" s="224"/>
      <c r="AG22" s="279"/>
      <c r="AH22" s="279"/>
      <c r="AI22" s="279"/>
      <c r="AJ22" s="279"/>
      <c r="AK22" s="96"/>
      <c r="AL22" s="96"/>
    </row>
    <row r="23" spans="1:38" ht="19.5" customHeight="1">
      <c r="A23" s="252" t="s">
        <v>17</v>
      </c>
      <c r="B23" s="252"/>
      <c r="C23" s="278" t="s">
        <v>820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24" t="s">
        <v>819</v>
      </c>
      <c r="AD23" s="224"/>
      <c r="AE23" s="224"/>
      <c r="AF23" s="224"/>
      <c r="AG23" s="279"/>
      <c r="AH23" s="279"/>
      <c r="AI23" s="279"/>
      <c r="AJ23" s="279"/>
      <c r="AK23" s="96"/>
      <c r="AL23" s="96"/>
    </row>
    <row r="24" spans="1:38" ht="19.5" customHeight="1">
      <c r="A24" s="280" t="s">
        <v>18</v>
      </c>
      <c r="B24" s="280"/>
      <c r="C24" s="281" t="s">
        <v>818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23" t="s">
        <v>817</v>
      </c>
      <c r="AD24" s="223"/>
      <c r="AE24" s="223"/>
      <c r="AF24" s="223"/>
      <c r="AG24" s="282">
        <f>SUM(AG19:AJ23)</f>
        <v>87697717</v>
      </c>
      <c r="AH24" s="283"/>
      <c r="AI24" s="283"/>
      <c r="AJ24" s="284"/>
      <c r="AK24" s="96">
        <f>SUM(AK19:AK23)</f>
        <v>103872318</v>
      </c>
      <c r="AL24" s="96">
        <f>SUM(AL19:AL23)</f>
        <v>98566845</v>
      </c>
    </row>
    <row r="25" spans="1:38" ht="19.5" customHeight="1">
      <c r="A25" s="252" t="s">
        <v>19</v>
      </c>
      <c r="B25" s="252"/>
      <c r="C25" s="278" t="s">
        <v>816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24" t="s">
        <v>815</v>
      </c>
      <c r="AD25" s="224"/>
      <c r="AE25" s="224"/>
      <c r="AF25" s="224"/>
      <c r="AG25" s="279"/>
      <c r="AH25" s="279"/>
      <c r="AI25" s="279"/>
      <c r="AJ25" s="279"/>
      <c r="AK25" s="96"/>
      <c r="AL25" s="96"/>
    </row>
    <row r="26" spans="1:38" ht="19.5" customHeight="1">
      <c r="A26" s="252" t="s">
        <v>20</v>
      </c>
      <c r="B26" s="252"/>
      <c r="C26" s="211" t="s">
        <v>814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24" t="s">
        <v>813</v>
      </c>
      <c r="AD26" s="224"/>
      <c r="AE26" s="224"/>
      <c r="AF26" s="224"/>
      <c r="AG26" s="279"/>
      <c r="AH26" s="279"/>
      <c r="AI26" s="279"/>
      <c r="AJ26" s="279"/>
      <c r="AK26" s="96"/>
      <c r="AL26" s="96"/>
    </row>
    <row r="27" spans="1:38" ht="19.5" customHeight="1">
      <c r="A27" s="252" t="s">
        <v>21</v>
      </c>
      <c r="B27" s="252"/>
      <c r="C27" s="278" t="s">
        <v>812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24" t="s">
        <v>811</v>
      </c>
      <c r="AD27" s="224"/>
      <c r="AE27" s="224"/>
      <c r="AF27" s="224"/>
      <c r="AG27" s="279"/>
      <c r="AH27" s="279"/>
      <c r="AI27" s="279"/>
      <c r="AJ27" s="279"/>
      <c r="AK27" s="96"/>
      <c r="AL27" s="96"/>
    </row>
    <row r="28" spans="1:38" ht="19.5" customHeight="1">
      <c r="A28" s="252" t="s">
        <v>22</v>
      </c>
      <c r="B28" s="252"/>
      <c r="C28" s="278" t="s">
        <v>810</v>
      </c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24" t="s">
        <v>809</v>
      </c>
      <c r="AD28" s="224"/>
      <c r="AE28" s="224"/>
      <c r="AF28" s="224"/>
      <c r="AG28" s="279"/>
      <c r="AH28" s="279"/>
      <c r="AI28" s="279"/>
      <c r="AJ28" s="279"/>
      <c r="AK28" s="96"/>
      <c r="AL28" s="96"/>
    </row>
    <row r="29" spans="1:38" ht="19.5" customHeight="1">
      <c r="A29" s="280" t="s">
        <v>23</v>
      </c>
      <c r="B29" s="280"/>
      <c r="C29" s="281" t="s">
        <v>808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23" t="s">
        <v>807</v>
      </c>
      <c r="AD29" s="223"/>
      <c r="AE29" s="223"/>
      <c r="AF29" s="223"/>
      <c r="AG29" s="279"/>
      <c r="AH29" s="279"/>
      <c r="AI29" s="279"/>
      <c r="AJ29" s="279"/>
      <c r="AK29" s="96"/>
      <c r="AL29" s="96"/>
    </row>
    <row r="30" spans="1:38" ht="19.5" customHeight="1">
      <c r="A30" s="252" t="s">
        <v>24</v>
      </c>
      <c r="B30" s="252"/>
      <c r="C30" s="211" t="s">
        <v>806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24" t="s">
        <v>805</v>
      </c>
      <c r="AD30" s="224"/>
      <c r="AE30" s="224"/>
      <c r="AF30" s="224"/>
      <c r="AG30" s="259"/>
      <c r="AH30" s="259"/>
      <c r="AI30" s="259"/>
      <c r="AJ30" s="259"/>
      <c r="AK30" s="96"/>
      <c r="AL30" s="96"/>
    </row>
    <row r="31" spans="1:38" ht="19.5" customHeight="1">
      <c r="A31" s="280" t="s">
        <v>25</v>
      </c>
      <c r="B31" s="280"/>
      <c r="C31" s="281" t="s">
        <v>804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23" t="s">
        <v>803</v>
      </c>
      <c r="AD31" s="223"/>
      <c r="AE31" s="223"/>
      <c r="AF31" s="223"/>
      <c r="AG31" s="279">
        <f>SUM(AG24)</f>
        <v>87697717</v>
      </c>
      <c r="AH31" s="279"/>
      <c r="AI31" s="279"/>
      <c r="AJ31" s="279"/>
      <c r="AK31" s="96">
        <f>SUM(AK24+AK29)</f>
        <v>103872318</v>
      </c>
      <c r="AL31" s="96">
        <f>SUM(AL24+AL29)</f>
        <v>98566845</v>
      </c>
    </row>
    <row r="32" spans="3:25" ht="12.75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</row>
  </sheetData>
  <sheetProtection/>
  <mergeCells count="107">
    <mergeCell ref="C10:AB10"/>
    <mergeCell ref="AC10:AF10"/>
    <mergeCell ref="A7:B7"/>
    <mergeCell ref="A8:B8"/>
    <mergeCell ref="C8:AB8"/>
    <mergeCell ref="AC8:AF8"/>
    <mergeCell ref="C9:AB9"/>
    <mergeCell ref="AC9:AF9"/>
    <mergeCell ref="AG8:AJ8"/>
    <mergeCell ref="C7:AB7"/>
    <mergeCell ref="AC7:AF7"/>
    <mergeCell ref="A11:B11"/>
    <mergeCell ref="C11:AB11"/>
    <mergeCell ref="AC11:AF11"/>
    <mergeCell ref="AG11:AJ11"/>
    <mergeCell ref="AG10:AJ10"/>
    <mergeCell ref="AG7:AJ7"/>
    <mergeCell ref="A9:B9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K1:AL1"/>
    <mergeCell ref="A6:AF6"/>
    <mergeCell ref="A2:AL2"/>
    <mergeCell ref="A3:AL3"/>
    <mergeCell ref="A4:AL4"/>
    <mergeCell ref="A5:AL5"/>
    <mergeCell ref="AG6:AL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3"/>
  <sheetViews>
    <sheetView tabSelected="1" view="pageBreakPreview" zoomScaleSheetLayoutView="100" zoomScalePageLayoutView="0" workbookViewId="0" topLeftCell="A1">
      <pane xSplit="32" ySplit="7" topLeftCell="AG8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AQ25" sqref="AQ25:AR25"/>
    </sheetView>
  </sheetViews>
  <sheetFormatPr defaultColWidth="9.00390625" defaultRowHeight="12.75"/>
  <cols>
    <col min="1" max="32" width="2.75390625" style="36" customWidth="1"/>
    <col min="33" max="36" width="2.75390625" style="37" customWidth="1"/>
    <col min="37" max="38" width="11.25390625" style="37" customWidth="1"/>
    <col min="39" max="44" width="11.375" style="156" customWidth="1"/>
    <col min="45" max="45" width="11.375" style="158" customWidth="1"/>
    <col min="46" max="46" width="13.00390625" style="37" customWidth="1"/>
    <col min="47" max="47" width="11.625" style="37" customWidth="1"/>
    <col min="48" max="51" width="2.75390625" style="36" customWidth="1"/>
    <col min="52" max="16384" width="9.125" style="36" customWidth="1"/>
  </cols>
  <sheetData>
    <row r="1" spans="39:47" ht="24.75" customHeight="1">
      <c r="AM1" s="291"/>
      <c r="AN1" s="291"/>
      <c r="AO1" s="291"/>
      <c r="AP1" s="291"/>
      <c r="AQ1" s="291"/>
      <c r="AR1" s="291"/>
      <c r="AS1" s="292"/>
      <c r="AT1" s="287" t="s">
        <v>963</v>
      </c>
      <c r="AU1" s="287"/>
    </row>
    <row r="2" spans="1:47" ht="31.5" customHeight="1">
      <c r="A2" s="271" t="s">
        <v>436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</row>
    <row r="3" spans="1:47" ht="31.5" customHeight="1">
      <c r="A3" s="271" t="s">
        <v>1020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</row>
    <row r="4" spans="1:47" ht="25.5" customHeight="1">
      <c r="A4" s="272" t="s">
        <v>903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</row>
    <row r="5" spans="1:47" ht="19.5" customHeight="1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8"/>
    </row>
    <row r="6" spans="1:47" ht="40.5" customHeight="1">
      <c r="A6" s="235" t="s">
        <v>686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88" t="s">
        <v>902</v>
      </c>
      <c r="AH6" s="289"/>
      <c r="AI6" s="289"/>
      <c r="AJ6" s="289"/>
      <c r="AK6" s="289"/>
      <c r="AL6" s="290"/>
      <c r="AM6" s="267" t="s">
        <v>901</v>
      </c>
      <c r="AN6" s="268"/>
      <c r="AO6" s="269"/>
      <c r="AP6" s="267" t="s">
        <v>986</v>
      </c>
      <c r="AQ6" s="268"/>
      <c r="AR6" s="269"/>
      <c r="AS6" s="247" t="s">
        <v>680</v>
      </c>
      <c r="AT6" s="247"/>
      <c r="AU6" s="247"/>
    </row>
    <row r="7" spans="1:47" ht="38.25" customHeight="1">
      <c r="A7" s="237" t="s">
        <v>437</v>
      </c>
      <c r="B7" s="238"/>
      <c r="C7" s="239" t="s">
        <v>438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1" t="s">
        <v>679</v>
      </c>
      <c r="AD7" s="240"/>
      <c r="AE7" s="240"/>
      <c r="AF7" s="240"/>
      <c r="AG7" s="285" t="s">
        <v>678</v>
      </c>
      <c r="AH7" s="286"/>
      <c r="AI7" s="286"/>
      <c r="AJ7" s="286"/>
      <c r="AK7" s="92" t="s">
        <v>927</v>
      </c>
      <c r="AL7" s="92" t="s">
        <v>8</v>
      </c>
      <c r="AM7" s="104" t="s">
        <v>677</v>
      </c>
      <c r="AN7" s="92" t="s">
        <v>927</v>
      </c>
      <c r="AO7" s="92" t="s">
        <v>8</v>
      </c>
      <c r="AP7" s="104" t="s">
        <v>677</v>
      </c>
      <c r="AQ7" s="92" t="s">
        <v>927</v>
      </c>
      <c r="AR7" s="92" t="s">
        <v>8</v>
      </c>
      <c r="AS7" s="104" t="s">
        <v>677</v>
      </c>
      <c r="AT7" s="92" t="s">
        <v>927</v>
      </c>
      <c r="AU7" s="92" t="s">
        <v>8</v>
      </c>
    </row>
    <row r="8" spans="1:47" ht="19.5" customHeight="1">
      <c r="A8" s="252" t="s">
        <v>0</v>
      </c>
      <c r="B8" s="252"/>
      <c r="C8" s="278" t="s">
        <v>900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24" t="s">
        <v>899</v>
      </c>
      <c r="AD8" s="224"/>
      <c r="AE8" s="224"/>
      <c r="AF8" s="224"/>
      <c r="AG8" s="293">
        <f aca="true" t="shared" si="0" ref="AG8:AG16">SUM(AM8:AS8)</f>
        <v>0</v>
      </c>
      <c r="AH8" s="294"/>
      <c r="AI8" s="294"/>
      <c r="AJ8" s="295"/>
      <c r="AK8" s="159">
        <f aca="true" t="shared" si="1" ref="AK8:AK16">AN8+AT8</f>
        <v>0</v>
      </c>
      <c r="AL8" s="159">
        <f aca="true" t="shared" si="2" ref="AL8:AL16">SUM(AO8+AU8)</f>
        <v>0</v>
      </c>
      <c r="AM8" s="84"/>
      <c r="AN8" s="84"/>
      <c r="AO8" s="84"/>
      <c r="AP8" s="84"/>
      <c r="AQ8" s="84"/>
      <c r="AR8" s="84"/>
      <c r="AS8" s="96"/>
      <c r="AT8" s="89"/>
      <c r="AU8" s="89"/>
    </row>
    <row r="9" spans="1:47" ht="19.5" customHeight="1">
      <c r="A9" s="252" t="s">
        <v>1</v>
      </c>
      <c r="B9" s="252"/>
      <c r="C9" s="211" t="s">
        <v>898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24" t="s">
        <v>897</v>
      </c>
      <c r="AD9" s="224"/>
      <c r="AE9" s="224"/>
      <c r="AF9" s="224"/>
      <c r="AG9" s="293">
        <f t="shared" si="0"/>
        <v>0</v>
      </c>
      <c r="AH9" s="294"/>
      <c r="AI9" s="294"/>
      <c r="AJ9" s="295"/>
      <c r="AK9" s="159">
        <f t="shared" si="1"/>
        <v>0</v>
      </c>
      <c r="AL9" s="159">
        <f t="shared" si="2"/>
        <v>0</v>
      </c>
      <c r="AM9" s="84"/>
      <c r="AN9" s="84"/>
      <c r="AO9" s="84"/>
      <c r="AP9" s="84"/>
      <c r="AQ9" s="84"/>
      <c r="AR9" s="84"/>
      <c r="AS9" s="96"/>
      <c r="AT9" s="89"/>
      <c r="AU9" s="89"/>
    </row>
    <row r="10" spans="1:47" ht="19.5" customHeight="1">
      <c r="A10" s="252" t="s">
        <v>2</v>
      </c>
      <c r="B10" s="252"/>
      <c r="C10" s="278" t="s">
        <v>896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24" t="s">
        <v>895</v>
      </c>
      <c r="AD10" s="224"/>
      <c r="AE10" s="224"/>
      <c r="AF10" s="224"/>
      <c r="AG10" s="293">
        <f t="shared" si="0"/>
        <v>0</v>
      </c>
      <c r="AH10" s="294"/>
      <c r="AI10" s="294"/>
      <c r="AJ10" s="295"/>
      <c r="AK10" s="159">
        <f t="shared" si="1"/>
        <v>0</v>
      </c>
      <c r="AL10" s="159">
        <f t="shared" si="2"/>
        <v>0</v>
      </c>
      <c r="AM10" s="84"/>
      <c r="AN10" s="84"/>
      <c r="AO10" s="84"/>
      <c r="AP10" s="84"/>
      <c r="AQ10" s="84"/>
      <c r="AR10" s="84"/>
      <c r="AS10" s="96"/>
      <c r="AT10" s="89"/>
      <c r="AU10" s="89"/>
    </row>
    <row r="11" spans="1:47" ht="19.5" customHeight="1">
      <c r="A11" s="280" t="s">
        <v>3</v>
      </c>
      <c r="B11" s="280"/>
      <c r="C11" s="213" t="s">
        <v>894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23" t="s">
        <v>893</v>
      </c>
      <c r="AD11" s="223"/>
      <c r="AE11" s="223"/>
      <c r="AF11" s="223"/>
      <c r="AG11" s="293">
        <f t="shared" si="0"/>
        <v>0</v>
      </c>
      <c r="AH11" s="294"/>
      <c r="AI11" s="294"/>
      <c r="AJ11" s="295"/>
      <c r="AK11" s="159">
        <f t="shared" si="1"/>
        <v>0</v>
      </c>
      <c r="AL11" s="159">
        <f t="shared" si="2"/>
        <v>0</v>
      </c>
      <c r="AM11" s="84">
        <f>SUM(AM8:AM10)</f>
        <v>0</v>
      </c>
      <c r="AN11" s="84"/>
      <c r="AO11" s="84"/>
      <c r="AP11" s="84"/>
      <c r="AQ11" s="84"/>
      <c r="AR11" s="84"/>
      <c r="AS11" s="96">
        <f>SUM(AS8:AS10)</f>
        <v>0</v>
      </c>
      <c r="AT11" s="89"/>
      <c r="AU11" s="89"/>
    </row>
    <row r="12" spans="1:47" ht="19.5" customHeight="1">
      <c r="A12" s="252" t="s">
        <v>9</v>
      </c>
      <c r="B12" s="252"/>
      <c r="C12" s="211" t="s">
        <v>892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24" t="s">
        <v>891</v>
      </c>
      <c r="AD12" s="224"/>
      <c r="AE12" s="224"/>
      <c r="AF12" s="224"/>
      <c r="AG12" s="293">
        <f t="shared" si="0"/>
        <v>0</v>
      </c>
      <c r="AH12" s="294"/>
      <c r="AI12" s="294"/>
      <c r="AJ12" s="295"/>
      <c r="AK12" s="159">
        <f t="shared" si="1"/>
        <v>0</v>
      </c>
      <c r="AL12" s="159">
        <f t="shared" si="2"/>
        <v>0</v>
      </c>
      <c r="AM12" s="84"/>
      <c r="AN12" s="84"/>
      <c r="AO12" s="84"/>
      <c r="AP12" s="84"/>
      <c r="AQ12" s="84"/>
      <c r="AR12" s="84"/>
      <c r="AS12" s="96"/>
      <c r="AT12" s="89"/>
      <c r="AU12" s="89"/>
    </row>
    <row r="13" spans="1:47" ht="19.5" customHeight="1">
      <c r="A13" s="252" t="s">
        <v>10</v>
      </c>
      <c r="B13" s="252"/>
      <c r="C13" s="278" t="s">
        <v>890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24" t="s">
        <v>889</v>
      </c>
      <c r="AD13" s="224"/>
      <c r="AE13" s="224"/>
      <c r="AF13" s="224"/>
      <c r="AG13" s="293">
        <f t="shared" si="0"/>
        <v>0</v>
      </c>
      <c r="AH13" s="294"/>
      <c r="AI13" s="294"/>
      <c r="AJ13" s="295"/>
      <c r="AK13" s="159">
        <f t="shared" si="1"/>
        <v>0</v>
      </c>
      <c r="AL13" s="159">
        <f t="shared" si="2"/>
        <v>0</v>
      </c>
      <c r="AM13" s="84"/>
      <c r="AN13" s="84"/>
      <c r="AO13" s="84"/>
      <c r="AP13" s="84"/>
      <c r="AQ13" s="84"/>
      <c r="AR13" s="84"/>
      <c r="AS13" s="96"/>
      <c r="AT13" s="89"/>
      <c r="AU13" s="89"/>
    </row>
    <row r="14" spans="1:47" ht="19.5" customHeight="1">
      <c r="A14" s="252" t="s">
        <v>11</v>
      </c>
      <c r="B14" s="252"/>
      <c r="C14" s="211" t="s">
        <v>888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24" t="s">
        <v>887</v>
      </c>
      <c r="AD14" s="224"/>
      <c r="AE14" s="224"/>
      <c r="AF14" s="224"/>
      <c r="AG14" s="293">
        <f t="shared" si="0"/>
        <v>0</v>
      </c>
      <c r="AH14" s="294"/>
      <c r="AI14" s="294"/>
      <c r="AJ14" s="295"/>
      <c r="AK14" s="159">
        <f t="shared" si="1"/>
        <v>0</v>
      </c>
      <c r="AL14" s="159">
        <f t="shared" si="2"/>
        <v>0</v>
      </c>
      <c r="AM14" s="84"/>
      <c r="AN14" s="84"/>
      <c r="AO14" s="84"/>
      <c r="AP14" s="84"/>
      <c r="AQ14" s="84"/>
      <c r="AR14" s="84"/>
      <c r="AS14" s="96"/>
      <c r="AT14" s="89"/>
      <c r="AU14" s="89"/>
    </row>
    <row r="15" spans="1:47" ht="19.5" customHeight="1">
      <c r="A15" s="252" t="s">
        <v>4</v>
      </c>
      <c r="B15" s="252"/>
      <c r="C15" s="278" t="s">
        <v>886</v>
      </c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24" t="s">
        <v>885</v>
      </c>
      <c r="AD15" s="224"/>
      <c r="AE15" s="224"/>
      <c r="AF15" s="224"/>
      <c r="AG15" s="293">
        <f t="shared" si="0"/>
        <v>0</v>
      </c>
      <c r="AH15" s="294"/>
      <c r="AI15" s="294"/>
      <c r="AJ15" s="295"/>
      <c r="AK15" s="159">
        <f t="shared" si="1"/>
        <v>0</v>
      </c>
      <c r="AL15" s="159">
        <f t="shared" si="2"/>
        <v>0</v>
      </c>
      <c r="AM15" s="84"/>
      <c r="AN15" s="84"/>
      <c r="AO15" s="84"/>
      <c r="AP15" s="84"/>
      <c r="AQ15" s="84"/>
      <c r="AR15" s="84"/>
      <c r="AS15" s="96"/>
      <c r="AT15" s="89"/>
      <c r="AU15" s="89"/>
    </row>
    <row r="16" spans="1:47" s="42" customFormat="1" ht="19.5" customHeight="1">
      <c r="A16" s="280" t="s">
        <v>12</v>
      </c>
      <c r="B16" s="280"/>
      <c r="C16" s="281" t="s">
        <v>884</v>
      </c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23" t="s">
        <v>883</v>
      </c>
      <c r="AD16" s="223"/>
      <c r="AE16" s="223"/>
      <c r="AF16" s="223"/>
      <c r="AG16" s="293">
        <f t="shared" si="0"/>
        <v>0</v>
      </c>
      <c r="AH16" s="294"/>
      <c r="AI16" s="294"/>
      <c r="AJ16" s="295"/>
      <c r="AK16" s="159">
        <f t="shared" si="1"/>
        <v>0</v>
      </c>
      <c r="AL16" s="159">
        <f t="shared" si="2"/>
        <v>0</v>
      </c>
      <c r="AM16" s="83">
        <f>SUM(AM8:AM15)</f>
        <v>0</v>
      </c>
      <c r="AN16" s="83"/>
      <c r="AO16" s="83"/>
      <c r="AP16" s="83"/>
      <c r="AQ16" s="83"/>
      <c r="AR16" s="83"/>
      <c r="AS16" s="153">
        <f>SUM(AS8:AS15)</f>
        <v>0</v>
      </c>
      <c r="AT16" s="154"/>
      <c r="AU16" s="154"/>
    </row>
    <row r="17" spans="1:47" s="42" customFormat="1" ht="19.5" customHeight="1">
      <c r="A17" s="252" t="s">
        <v>5</v>
      </c>
      <c r="B17" s="252"/>
      <c r="C17" s="224" t="s">
        <v>882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 t="s">
        <v>881</v>
      </c>
      <c r="AD17" s="224"/>
      <c r="AE17" s="224"/>
      <c r="AF17" s="224"/>
      <c r="AG17" s="293">
        <f>SUM(AM17+AP17+AS17)</f>
        <v>63650787</v>
      </c>
      <c r="AH17" s="294"/>
      <c r="AI17" s="294"/>
      <c r="AJ17" s="295"/>
      <c r="AK17" s="159">
        <f>SUM(AN17+AQ17+AT17)</f>
        <v>63658906</v>
      </c>
      <c r="AL17" s="159">
        <f>SUM(AO17+AR17+AU17)</f>
        <v>63659393</v>
      </c>
      <c r="AM17" s="83">
        <v>56304000</v>
      </c>
      <c r="AN17" s="83">
        <v>56304000</v>
      </c>
      <c r="AO17" s="83">
        <v>56304487</v>
      </c>
      <c r="AP17" s="83">
        <v>7250724</v>
      </c>
      <c r="AQ17" s="83">
        <v>7354906</v>
      </c>
      <c r="AR17" s="83">
        <v>7354906</v>
      </c>
      <c r="AS17" s="153">
        <v>96063</v>
      </c>
      <c r="AT17" s="83"/>
      <c r="AU17" s="83"/>
    </row>
    <row r="18" spans="1:47" s="42" customFormat="1" ht="19.5" customHeight="1">
      <c r="A18" s="252" t="s">
        <v>13</v>
      </c>
      <c r="B18" s="252"/>
      <c r="C18" s="224" t="s">
        <v>880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 t="s">
        <v>879</v>
      </c>
      <c r="AD18" s="224"/>
      <c r="AE18" s="224"/>
      <c r="AF18" s="224"/>
      <c r="AG18" s="293">
        <f aca="true" t="shared" si="3" ref="AG18:AG32">SUM(AM18+AP18+AS18)</f>
        <v>0</v>
      </c>
      <c r="AH18" s="294"/>
      <c r="AI18" s="294"/>
      <c r="AJ18" s="295"/>
      <c r="AK18" s="159">
        <f aca="true" t="shared" si="4" ref="AK18:AK32">SUM(AN18+AQ18+AT18)</f>
        <v>0</v>
      </c>
      <c r="AL18" s="159">
        <f aca="true" t="shared" si="5" ref="AL18:AL32">SUM(AO18+AR18+AU18)</f>
        <v>0</v>
      </c>
      <c r="AM18" s="83"/>
      <c r="AN18" s="83"/>
      <c r="AO18" s="83"/>
      <c r="AP18" s="83"/>
      <c r="AQ18" s="83"/>
      <c r="AR18" s="83"/>
      <c r="AS18" s="153"/>
      <c r="AT18" s="83"/>
      <c r="AU18" s="83"/>
    </row>
    <row r="19" spans="1:47" s="42" customFormat="1" ht="19.5" customHeight="1">
      <c r="A19" s="280" t="s">
        <v>14</v>
      </c>
      <c r="B19" s="280"/>
      <c r="C19" s="223" t="s">
        <v>878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 t="s">
        <v>877</v>
      </c>
      <c r="AD19" s="223"/>
      <c r="AE19" s="223"/>
      <c r="AF19" s="223"/>
      <c r="AG19" s="293">
        <f t="shared" si="3"/>
        <v>63650787</v>
      </c>
      <c r="AH19" s="294"/>
      <c r="AI19" s="294"/>
      <c r="AJ19" s="295"/>
      <c r="AK19" s="159">
        <f t="shared" si="4"/>
        <v>63658906</v>
      </c>
      <c r="AL19" s="159">
        <f t="shared" si="5"/>
        <v>63659393</v>
      </c>
      <c r="AM19" s="83">
        <f aca="true" t="shared" si="6" ref="AM19:AU19">SUM(AM17:AM18)</f>
        <v>56304000</v>
      </c>
      <c r="AN19" s="83">
        <f t="shared" si="6"/>
        <v>56304000</v>
      </c>
      <c r="AO19" s="83">
        <f t="shared" si="6"/>
        <v>56304487</v>
      </c>
      <c r="AP19" s="83">
        <f t="shared" si="6"/>
        <v>7250724</v>
      </c>
      <c r="AQ19" s="83">
        <f t="shared" si="6"/>
        <v>7354906</v>
      </c>
      <c r="AR19" s="83">
        <f t="shared" si="6"/>
        <v>7354906</v>
      </c>
      <c r="AS19" s="153">
        <f t="shared" si="6"/>
        <v>96063</v>
      </c>
      <c r="AT19" s="83">
        <f t="shared" si="6"/>
        <v>0</v>
      </c>
      <c r="AU19" s="83">
        <f t="shared" si="6"/>
        <v>0</v>
      </c>
    </row>
    <row r="20" spans="1:47" s="42" customFormat="1" ht="19.5" customHeight="1">
      <c r="A20" s="252" t="s">
        <v>15</v>
      </c>
      <c r="B20" s="252"/>
      <c r="C20" s="278" t="s">
        <v>876</v>
      </c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24" t="s">
        <v>875</v>
      </c>
      <c r="AD20" s="224"/>
      <c r="AE20" s="224"/>
      <c r="AF20" s="224"/>
      <c r="AG20" s="293">
        <f t="shared" si="3"/>
        <v>0</v>
      </c>
      <c r="AH20" s="294"/>
      <c r="AI20" s="294"/>
      <c r="AJ20" s="295"/>
      <c r="AK20" s="159">
        <f t="shared" si="4"/>
        <v>11353171</v>
      </c>
      <c r="AL20" s="159">
        <f t="shared" si="5"/>
        <v>11353171</v>
      </c>
      <c r="AM20" s="83"/>
      <c r="AN20" s="83">
        <v>11353171</v>
      </c>
      <c r="AO20" s="83">
        <v>11353171</v>
      </c>
      <c r="AP20" s="83"/>
      <c r="AQ20" s="83"/>
      <c r="AR20" s="83"/>
      <c r="AS20" s="153"/>
      <c r="AT20" s="154"/>
      <c r="AU20" s="154"/>
    </row>
    <row r="21" spans="1:47" ht="19.5" customHeight="1">
      <c r="A21" s="252" t="s">
        <v>16</v>
      </c>
      <c r="B21" s="252"/>
      <c r="C21" s="278" t="s">
        <v>874</v>
      </c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24" t="s">
        <v>873</v>
      </c>
      <c r="AD21" s="224"/>
      <c r="AE21" s="224"/>
      <c r="AF21" s="224"/>
      <c r="AG21" s="293">
        <f t="shared" si="3"/>
        <v>0</v>
      </c>
      <c r="AH21" s="294"/>
      <c r="AI21" s="294"/>
      <c r="AJ21" s="295"/>
      <c r="AK21" s="159">
        <f t="shared" si="4"/>
        <v>0</v>
      </c>
      <c r="AL21" s="159">
        <f t="shared" si="5"/>
        <v>0</v>
      </c>
      <c r="AM21" s="84"/>
      <c r="AN21" s="84"/>
      <c r="AO21" s="84"/>
      <c r="AP21" s="84"/>
      <c r="AQ21" s="84"/>
      <c r="AR21" s="84"/>
      <c r="AS21" s="96"/>
      <c r="AT21" s="89"/>
      <c r="AU21" s="89"/>
    </row>
    <row r="22" spans="1:47" s="41" customFormat="1" ht="19.5" customHeight="1">
      <c r="A22" s="252" t="s">
        <v>17</v>
      </c>
      <c r="B22" s="252"/>
      <c r="C22" s="278" t="s">
        <v>872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24" t="s">
        <v>871</v>
      </c>
      <c r="AD22" s="224"/>
      <c r="AE22" s="224"/>
      <c r="AF22" s="224"/>
      <c r="AG22" s="293">
        <f t="shared" si="3"/>
        <v>84076326</v>
      </c>
      <c r="AH22" s="294"/>
      <c r="AI22" s="294"/>
      <c r="AJ22" s="295"/>
      <c r="AK22" s="159">
        <f t="shared" si="4"/>
        <v>88897756</v>
      </c>
      <c r="AL22" s="159">
        <f t="shared" si="5"/>
        <v>88897756</v>
      </c>
      <c r="AM22" s="84"/>
      <c r="AN22" s="84"/>
      <c r="AO22" s="84"/>
      <c r="AP22" s="84">
        <v>39918946</v>
      </c>
      <c r="AQ22" s="84">
        <v>39918946</v>
      </c>
      <c r="AR22" s="84">
        <v>39918946</v>
      </c>
      <c r="AS22" s="150">
        <v>44157380</v>
      </c>
      <c r="AT22" s="150">
        <v>48978810</v>
      </c>
      <c r="AU22" s="150">
        <v>48978810</v>
      </c>
    </row>
    <row r="23" spans="1:47" s="41" customFormat="1" ht="19.5" customHeight="1">
      <c r="A23" s="252" t="s">
        <v>18</v>
      </c>
      <c r="B23" s="252"/>
      <c r="C23" s="278" t="s">
        <v>870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24" t="s">
        <v>869</v>
      </c>
      <c r="AD23" s="224"/>
      <c r="AE23" s="224"/>
      <c r="AF23" s="224"/>
      <c r="AG23" s="293">
        <f t="shared" si="3"/>
        <v>0</v>
      </c>
      <c r="AH23" s="294"/>
      <c r="AI23" s="294"/>
      <c r="AJ23" s="295"/>
      <c r="AK23" s="159">
        <f t="shared" si="4"/>
        <v>0</v>
      </c>
      <c r="AL23" s="159">
        <f t="shared" si="5"/>
        <v>0</v>
      </c>
      <c r="AM23" s="84"/>
      <c r="AN23" s="84"/>
      <c r="AO23" s="84"/>
      <c r="AP23" s="84"/>
      <c r="AQ23" s="84"/>
      <c r="AR23" s="84"/>
      <c r="AS23" s="96"/>
      <c r="AT23" s="89"/>
      <c r="AU23" s="89"/>
    </row>
    <row r="24" spans="1:47" ht="19.5" customHeight="1">
      <c r="A24" s="252" t="s">
        <v>19</v>
      </c>
      <c r="B24" s="252"/>
      <c r="C24" s="211" t="s">
        <v>868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24" t="s">
        <v>867</v>
      </c>
      <c r="AD24" s="224"/>
      <c r="AE24" s="224"/>
      <c r="AF24" s="224"/>
      <c r="AG24" s="293">
        <f t="shared" si="3"/>
        <v>0</v>
      </c>
      <c r="AH24" s="294"/>
      <c r="AI24" s="294"/>
      <c r="AJ24" s="295"/>
      <c r="AK24" s="159">
        <f t="shared" si="4"/>
        <v>0</v>
      </c>
      <c r="AL24" s="159">
        <f t="shared" si="5"/>
        <v>0</v>
      </c>
      <c r="AM24" s="84"/>
      <c r="AN24" s="84"/>
      <c r="AO24" s="84"/>
      <c r="AP24" s="84"/>
      <c r="AQ24" s="84"/>
      <c r="AR24" s="84"/>
      <c r="AS24" s="96"/>
      <c r="AT24" s="89"/>
      <c r="AU24" s="89"/>
    </row>
    <row r="25" spans="1:47" ht="19.5" customHeight="1">
      <c r="A25" s="280" t="s">
        <v>20</v>
      </c>
      <c r="B25" s="280"/>
      <c r="C25" s="213" t="s">
        <v>866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23" t="s">
        <v>865</v>
      </c>
      <c r="AD25" s="223"/>
      <c r="AE25" s="223"/>
      <c r="AF25" s="223"/>
      <c r="AG25" s="293">
        <f t="shared" si="3"/>
        <v>107808167</v>
      </c>
      <c r="AH25" s="294"/>
      <c r="AI25" s="294"/>
      <c r="AJ25" s="295"/>
      <c r="AK25" s="159">
        <f t="shared" si="4"/>
        <v>163909833</v>
      </c>
      <c r="AL25" s="159">
        <f t="shared" si="5"/>
        <v>163910320</v>
      </c>
      <c r="AM25" s="96">
        <f>SUM(AM11+AM16+AM19+AM20+AM21+AM22+AM23)</f>
        <v>56304000</v>
      </c>
      <c r="AN25" s="96">
        <f>SUM(AN19+AN20)</f>
        <v>67657171</v>
      </c>
      <c r="AO25" s="96">
        <f>SUM(AO19+AO20)</f>
        <v>67657658</v>
      </c>
      <c r="AP25" s="96">
        <f>SUM(AP19+AP20)</f>
        <v>7250724</v>
      </c>
      <c r="AQ25" s="96">
        <f>SUM(AQ19:AQ22)</f>
        <v>47273852</v>
      </c>
      <c r="AR25" s="96">
        <f>SUM(AR19:AR22)</f>
        <v>47273852</v>
      </c>
      <c r="AS25" s="96">
        <f>SUM(AS11+AS16+AS19+AS20+AS21+AS22+AS23)</f>
        <v>44253443</v>
      </c>
      <c r="AT25" s="96">
        <f>SUM(AT11+AT16+AT19+AT20+AT21+AT22+AT23)</f>
        <v>48978810</v>
      </c>
      <c r="AU25" s="96">
        <f>SUM(AU11+AU16+AU19+AU20+AU21+AU22+AU23)</f>
        <v>48978810</v>
      </c>
    </row>
    <row r="26" spans="1:47" ht="19.5" customHeight="1">
      <c r="A26" s="252" t="s">
        <v>21</v>
      </c>
      <c r="B26" s="252"/>
      <c r="C26" s="211" t="s">
        <v>864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24" t="s">
        <v>863</v>
      </c>
      <c r="AD26" s="224"/>
      <c r="AE26" s="224"/>
      <c r="AF26" s="224"/>
      <c r="AG26" s="293">
        <f t="shared" si="3"/>
        <v>0</v>
      </c>
      <c r="AH26" s="294"/>
      <c r="AI26" s="294"/>
      <c r="AJ26" s="295"/>
      <c r="AK26" s="159">
        <f t="shared" si="4"/>
        <v>0</v>
      </c>
      <c r="AL26" s="159">
        <f t="shared" si="5"/>
        <v>0</v>
      </c>
      <c r="AM26" s="84"/>
      <c r="AN26" s="84"/>
      <c r="AO26" s="84"/>
      <c r="AP26" s="84"/>
      <c r="AQ26" s="84"/>
      <c r="AR26" s="84"/>
      <c r="AS26" s="96"/>
      <c r="AT26" s="89"/>
      <c r="AU26" s="89"/>
    </row>
    <row r="27" spans="1:47" ht="19.5" customHeight="1">
      <c r="A27" s="252" t="s">
        <v>22</v>
      </c>
      <c r="B27" s="252"/>
      <c r="C27" s="211" t="s">
        <v>862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24" t="s">
        <v>861</v>
      </c>
      <c r="AD27" s="224"/>
      <c r="AE27" s="224"/>
      <c r="AF27" s="224"/>
      <c r="AG27" s="293">
        <f t="shared" si="3"/>
        <v>0</v>
      </c>
      <c r="AH27" s="294"/>
      <c r="AI27" s="294"/>
      <c r="AJ27" s="295"/>
      <c r="AK27" s="159">
        <f t="shared" si="4"/>
        <v>0</v>
      </c>
      <c r="AL27" s="159">
        <f t="shared" si="5"/>
        <v>0</v>
      </c>
      <c r="AM27" s="84"/>
      <c r="AN27" s="84"/>
      <c r="AO27" s="84"/>
      <c r="AP27" s="84"/>
      <c r="AQ27" s="84"/>
      <c r="AR27" s="84"/>
      <c r="AS27" s="96"/>
      <c r="AT27" s="89"/>
      <c r="AU27" s="89"/>
    </row>
    <row r="28" spans="1:47" ht="19.5" customHeight="1">
      <c r="A28" s="252" t="s">
        <v>23</v>
      </c>
      <c r="B28" s="252"/>
      <c r="C28" s="278" t="s">
        <v>860</v>
      </c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24" t="s">
        <v>859</v>
      </c>
      <c r="AD28" s="224"/>
      <c r="AE28" s="224"/>
      <c r="AF28" s="224"/>
      <c r="AG28" s="293">
        <f t="shared" si="3"/>
        <v>0</v>
      </c>
      <c r="AH28" s="294"/>
      <c r="AI28" s="294"/>
      <c r="AJ28" s="295"/>
      <c r="AK28" s="159">
        <f t="shared" si="4"/>
        <v>0</v>
      </c>
      <c r="AL28" s="159">
        <f t="shared" si="5"/>
        <v>0</v>
      </c>
      <c r="AM28" s="84"/>
      <c r="AN28" s="84"/>
      <c r="AO28" s="84"/>
      <c r="AP28" s="84"/>
      <c r="AQ28" s="84"/>
      <c r="AR28" s="84"/>
      <c r="AS28" s="96"/>
      <c r="AT28" s="89"/>
      <c r="AU28" s="89"/>
    </row>
    <row r="29" spans="1:47" s="42" customFormat="1" ht="19.5" customHeight="1">
      <c r="A29" s="252" t="s">
        <v>24</v>
      </c>
      <c r="B29" s="252"/>
      <c r="C29" s="278" t="s">
        <v>858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24" t="s">
        <v>857</v>
      </c>
      <c r="AD29" s="224"/>
      <c r="AE29" s="224"/>
      <c r="AF29" s="224"/>
      <c r="AG29" s="293">
        <f t="shared" si="3"/>
        <v>0</v>
      </c>
      <c r="AH29" s="294"/>
      <c r="AI29" s="294"/>
      <c r="AJ29" s="295"/>
      <c r="AK29" s="159">
        <f t="shared" si="4"/>
        <v>0</v>
      </c>
      <c r="AL29" s="159">
        <f t="shared" si="5"/>
        <v>0</v>
      </c>
      <c r="AM29" s="83"/>
      <c r="AN29" s="83"/>
      <c r="AO29" s="83"/>
      <c r="AP29" s="83"/>
      <c r="AQ29" s="83"/>
      <c r="AR29" s="83"/>
      <c r="AS29" s="153"/>
      <c r="AT29" s="154"/>
      <c r="AU29" s="154"/>
    </row>
    <row r="30" spans="1:47" ht="19.5" customHeight="1">
      <c r="A30" s="280" t="s">
        <v>25</v>
      </c>
      <c r="B30" s="280"/>
      <c r="C30" s="281" t="s">
        <v>856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23" t="s">
        <v>855</v>
      </c>
      <c r="AD30" s="223"/>
      <c r="AE30" s="223"/>
      <c r="AF30" s="223"/>
      <c r="AG30" s="293">
        <f t="shared" si="3"/>
        <v>0</v>
      </c>
      <c r="AH30" s="294"/>
      <c r="AI30" s="294"/>
      <c r="AJ30" s="295"/>
      <c r="AK30" s="159">
        <f t="shared" si="4"/>
        <v>0</v>
      </c>
      <c r="AL30" s="159">
        <f t="shared" si="5"/>
        <v>0</v>
      </c>
      <c r="AM30" s="96">
        <f>SUM(AM26:AM29)</f>
        <v>0</v>
      </c>
      <c r="AN30" s="96"/>
      <c r="AO30" s="96"/>
      <c r="AP30" s="96"/>
      <c r="AQ30" s="96"/>
      <c r="AR30" s="96"/>
      <c r="AS30" s="96">
        <f>SUM(AS26:AS29)</f>
        <v>0</v>
      </c>
      <c r="AT30" s="89"/>
      <c r="AU30" s="89"/>
    </row>
    <row r="31" spans="1:47" ht="19.5" customHeight="1">
      <c r="A31" s="252" t="s">
        <v>26</v>
      </c>
      <c r="B31" s="252"/>
      <c r="C31" s="211" t="s">
        <v>854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24" t="s">
        <v>853</v>
      </c>
      <c r="AD31" s="224"/>
      <c r="AE31" s="224"/>
      <c r="AF31" s="224"/>
      <c r="AG31" s="293">
        <f t="shared" si="3"/>
        <v>0</v>
      </c>
      <c r="AH31" s="294"/>
      <c r="AI31" s="294"/>
      <c r="AJ31" s="295"/>
      <c r="AK31" s="159">
        <f t="shared" si="4"/>
        <v>0</v>
      </c>
      <c r="AL31" s="159">
        <f t="shared" si="5"/>
        <v>0</v>
      </c>
      <c r="AM31" s="84"/>
      <c r="AN31" s="84"/>
      <c r="AO31" s="84"/>
      <c r="AP31" s="84"/>
      <c r="AQ31" s="84"/>
      <c r="AR31" s="84"/>
      <c r="AS31" s="96"/>
      <c r="AT31" s="89"/>
      <c r="AU31" s="89"/>
    </row>
    <row r="32" spans="1:47" s="42" customFormat="1" ht="19.5" customHeight="1">
      <c r="A32" s="280" t="s">
        <v>27</v>
      </c>
      <c r="B32" s="280"/>
      <c r="C32" s="281" t="s">
        <v>852</v>
      </c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23" t="s">
        <v>851</v>
      </c>
      <c r="AD32" s="223"/>
      <c r="AE32" s="223"/>
      <c r="AF32" s="223"/>
      <c r="AG32" s="293">
        <f t="shared" si="3"/>
        <v>107808167</v>
      </c>
      <c r="AH32" s="294"/>
      <c r="AI32" s="294"/>
      <c r="AJ32" s="295"/>
      <c r="AK32" s="159">
        <f t="shared" si="4"/>
        <v>163909833</v>
      </c>
      <c r="AL32" s="159">
        <f t="shared" si="5"/>
        <v>163910320</v>
      </c>
      <c r="AM32" s="160">
        <f aca="true" t="shared" si="7" ref="AM32:AU32">SUM(AM25+AM30+AM31)</f>
        <v>56304000</v>
      </c>
      <c r="AN32" s="160">
        <f t="shared" si="7"/>
        <v>67657171</v>
      </c>
      <c r="AO32" s="160">
        <f t="shared" si="7"/>
        <v>67657658</v>
      </c>
      <c r="AP32" s="160">
        <f t="shared" si="7"/>
        <v>7250724</v>
      </c>
      <c r="AQ32" s="160">
        <f t="shared" si="7"/>
        <v>47273852</v>
      </c>
      <c r="AR32" s="160">
        <f t="shared" si="7"/>
        <v>47273852</v>
      </c>
      <c r="AS32" s="160">
        <f t="shared" si="7"/>
        <v>44253443</v>
      </c>
      <c r="AT32" s="160">
        <f t="shared" si="7"/>
        <v>48978810</v>
      </c>
      <c r="AU32" s="160">
        <f t="shared" si="7"/>
        <v>48978810</v>
      </c>
    </row>
    <row r="33" ht="12.75">
      <c r="AL33" s="159"/>
    </row>
  </sheetData>
  <sheetProtection/>
  <mergeCells count="115">
    <mergeCell ref="A11:B11"/>
    <mergeCell ref="C11:AB11"/>
    <mergeCell ref="A10:B10"/>
    <mergeCell ref="C10:AB10"/>
    <mergeCell ref="AC10:AF10"/>
    <mergeCell ref="AG7:AJ7"/>
    <mergeCell ref="A8:B8"/>
    <mergeCell ref="C7:AB7"/>
    <mergeCell ref="C8:AB8"/>
    <mergeCell ref="AC8:AF8"/>
    <mergeCell ref="AG8:AJ8"/>
    <mergeCell ref="A9:B9"/>
    <mergeCell ref="C9:AB9"/>
    <mergeCell ref="AC9:AF9"/>
    <mergeCell ref="AG9:AJ9"/>
    <mergeCell ref="AC7:AF7"/>
    <mergeCell ref="A7:B7"/>
    <mergeCell ref="AC11:AF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G11:AJ11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AG31:AJ31"/>
    <mergeCell ref="AG22:AJ22"/>
    <mergeCell ref="A23:B23"/>
    <mergeCell ref="C23:AB23"/>
    <mergeCell ref="AC23:AF23"/>
    <mergeCell ref="AG23:AJ23"/>
    <mergeCell ref="AC31:AF31"/>
    <mergeCell ref="C31:AB31"/>
    <mergeCell ref="AC24:AF24"/>
    <mergeCell ref="AG24:AJ24"/>
    <mergeCell ref="AG30:AJ30"/>
    <mergeCell ref="A31:B31"/>
    <mergeCell ref="A25:B25"/>
    <mergeCell ref="C25:AB25"/>
    <mergeCell ref="AC25:AF25"/>
    <mergeCell ref="AG25:AJ25"/>
    <mergeCell ref="A26:B26"/>
    <mergeCell ref="C28:AB28"/>
    <mergeCell ref="AC28:AF28"/>
    <mergeCell ref="AG28:AJ28"/>
    <mergeCell ref="A5:AU5"/>
    <mergeCell ref="AP6:AR6"/>
    <mergeCell ref="AC22:AF22"/>
    <mergeCell ref="A32:B32"/>
    <mergeCell ref="C32:AB32"/>
    <mergeCell ref="AC32:AF32"/>
    <mergeCell ref="AG32:AJ32"/>
    <mergeCell ref="A30:B30"/>
    <mergeCell ref="C30:AB30"/>
    <mergeCell ref="AC30:AF30"/>
    <mergeCell ref="AG10:AJ10"/>
    <mergeCell ref="A6:AF6"/>
    <mergeCell ref="AG26:AJ26"/>
    <mergeCell ref="A24:B24"/>
    <mergeCell ref="C24:AB24"/>
    <mergeCell ref="A22:B22"/>
    <mergeCell ref="C22:AB22"/>
    <mergeCell ref="A20:B20"/>
    <mergeCell ref="C20:AB20"/>
    <mergeCell ref="AC20:AF20"/>
    <mergeCell ref="A29:B29"/>
    <mergeCell ref="C29:AB29"/>
    <mergeCell ref="AC29:AF29"/>
    <mergeCell ref="AG29:AJ29"/>
    <mergeCell ref="A27:B27"/>
    <mergeCell ref="C27:AB27"/>
    <mergeCell ref="AC27:AF27"/>
    <mergeCell ref="AG27:AJ27"/>
    <mergeCell ref="A28:B28"/>
    <mergeCell ref="AT1:AU1"/>
    <mergeCell ref="C26:AB26"/>
    <mergeCell ref="AC26:AF26"/>
    <mergeCell ref="AG6:AL6"/>
    <mergeCell ref="AM6:AO6"/>
    <mergeCell ref="AS6:AU6"/>
    <mergeCell ref="A2:AU2"/>
    <mergeCell ref="A3:AU3"/>
    <mergeCell ref="A4:AU4"/>
    <mergeCell ref="AM1:AS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4"/>
  <sheetViews>
    <sheetView view="pageBreakPreview" zoomScale="60" zoomScaleNormal="106" zoomScalePageLayoutView="0" workbookViewId="0" topLeftCell="A1">
      <pane ySplit="7" topLeftCell="A8" activePane="bottomLeft" state="frozen"/>
      <selection pane="topLeft" activeCell="A1" sqref="A1"/>
      <selection pane="bottomLeft" activeCell="A8" sqref="A8:B43"/>
    </sheetView>
  </sheetViews>
  <sheetFormatPr defaultColWidth="9.00390625" defaultRowHeight="12.75"/>
  <cols>
    <col min="1" max="30" width="2.75390625" style="36" customWidth="1"/>
    <col min="31" max="31" width="4.00390625" style="36" customWidth="1"/>
    <col min="32" max="40" width="2.75390625" style="36" customWidth="1"/>
    <col min="41" max="42" width="11.75390625" style="36" customWidth="1"/>
    <col min="43" max="43" width="12.25390625" style="36" customWidth="1"/>
    <col min="44" max="44" width="12.625" style="36" customWidth="1"/>
    <col min="45" max="45" width="11.375" style="36" customWidth="1"/>
    <col min="46" max="46" width="10.75390625" style="36" customWidth="1"/>
    <col min="47" max="47" width="12.00390625" style="36" customWidth="1"/>
    <col min="48" max="16384" width="9.125" style="36" customWidth="1"/>
  </cols>
  <sheetData>
    <row r="1" spans="1:47" ht="31.5" customHeight="1">
      <c r="A1" s="319" t="s">
        <v>436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</row>
    <row r="2" spans="1:47" ht="31.5" customHeight="1">
      <c r="A2" s="320" t="s">
        <v>1020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</row>
    <row r="3" spans="1:47" ht="31.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323" t="s">
        <v>964</v>
      </c>
      <c r="AU3" s="323"/>
    </row>
    <row r="4" spans="1:47" ht="25.5" customHeight="1">
      <c r="A4" s="234" t="s">
        <v>904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</row>
    <row r="5" spans="1:32" ht="19.5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</row>
    <row r="6" spans="1:46" ht="15.75" customHeight="1">
      <c r="A6" s="321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T6" s="36" t="s">
        <v>686</v>
      </c>
    </row>
    <row r="7" spans="1:47" ht="57.75" customHeight="1">
      <c r="A7" s="237" t="s">
        <v>437</v>
      </c>
      <c r="B7" s="238"/>
      <c r="C7" s="239" t="s">
        <v>905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310" t="s">
        <v>906</v>
      </c>
      <c r="AD7" s="311"/>
      <c r="AE7" s="311"/>
      <c r="AF7" s="312"/>
      <c r="AG7" s="310" t="s">
        <v>907</v>
      </c>
      <c r="AH7" s="311"/>
      <c r="AI7" s="311"/>
      <c r="AJ7" s="312"/>
      <c r="AK7" s="310" t="s">
        <v>908</v>
      </c>
      <c r="AL7" s="311"/>
      <c r="AM7" s="311"/>
      <c r="AN7" s="312"/>
      <c r="AO7" s="103" t="s">
        <v>909</v>
      </c>
      <c r="AP7" s="103" t="s">
        <v>910</v>
      </c>
      <c r="AQ7" s="103" t="s">
        <v>911</v>
      </c>
      <c r="AR7" s="103" t="s">
        <v>912</v>
      </c>
      <c r="AS7" s="103" t="s">
        <v>931</v>
      </c>
      <c r="AT7" s="103" t="s">
        <v>913</v>
      </c>
      <c r="AU7" s="103" t="s">
        <v>149</v>
      </c>
    </row>
    <row r="8" spans="1:47" s="42" customFormat="1" ht="26.25" customHeight="1">
      <c r="A8" s="299" t="s">
        <v>0</v>
      </c>
      <c r="B8" s="300"/>
      <c r="C8" s="313" t="s">
        <v>914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5"/>
      <c r="AC8" s="304">
        <v>51659945</v>
      </c>
      <c r="AD8" s="305"/>
      <c r="AE8" s="305"/>
      <c r="AF8" s="306"/>
      <c r="AG8" s="304">
        <v>9006958</v>
      </c>
      <c r="AH8" s="305"/>
      <c r="AI8" s="305"/>
      <c r="AJ8" s="306"/>
      <c r="AK8" s="304">
        <v>8606145</v>
      </c>
      <c r="AL8" s="305"/>
      <c r="AM8" s="305"/>
      <c r="AN8" s="306"/>
      <c r="AO8" s="104"/>
      <c r="AP8" s="104">
        <v>75000</v>
      </c>
      <c r="AQ8" s="104">
        <v>262000</v>
      </c>
      <c r="AR8" s="104"/>
      <c r="AS8" s="104"/>
      <c r="AT8" s="104"/>
      <c r="AU8" s="105">
        <f>SUM(AC8:AT8)</f>
        <v>69610048</v>
      </c>
    </row>
    <row r="9" spans="1:47" s="42" customFormat="1" ht="15" customHeight="1">
      <c r="A9" s="299" t="s">
        <v>1</v>
      </c>
      <c r="B9" s="300"/>
      <c r="C9" s="253" t="s">
        <v>932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5"/>
      <c r="AC9" s="316"/>
      <c r="AD9" s="317"/>
      <c r="AE9" s="317"/>
      <c r="AF9" s="318"/>
      <c r="AG9" s="304"/>
      <c r="AH9" s="305"/>
      <c r="AI9" s="305"/>
      <c r="AJ9" s="306"/>
      <c r="AK9" s="304">
        <v>35330</v>
      </c>
      <c r="AL9" s="305"/>
      <c r="AM9" s="305"/>
      <c r="AN9" s="306"/>
      <c r="AO9" s="104"/>
      <c r="AP9" s="104"/>
      <c r="AQ9" s="104"/>
      <c r="AR9" s="104"/>
      <c r="AS9" s="104"/>
      <c r="AT9" s="104"/>
      <c r="AU9" s="105">
        <f>SUM(AC9:AT9)</f>
        <v>35330</v>
      </c>
    </row>
    <row r="10" spans="1:47" s="42" customFormat="1" ht="15" customHeight="1">
      <c r="A10" s="299" t="s">
        <v>2</v>
      </c>
      <c r="B10" s="300"/>
      <c r="C10" s="253" t="s">
        <v>915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5"/>
      <c r="AC10" s="304"/>
      <c r="AD10" s="305"/>
      <c r="AE10" s="305"/>
      <c r="AF10" s="306"/>
      <c r="AG10" s="304"/>
      <c r="AH10" s="305"/>
      <c r="AI10" s="305"/>
      <c r="AJ10" s="306"/>
      <c r="AK10" s="304">
        <v>1097060</v>
      </c>
      <c r="AL10" s="305"/>
      <c r="AM10" s="305"/>
      <c r="AN10" s="306"/>
      <c r="AO10" s="104"/>
      <c r="AP10" s="104"/>
      <c r="AQ10" s="104"/>
      <c r="AR10" s="104"/>
      <c r="AS10" s="104"/>
      <c r="AT10" s="104"/>
      <c r="AU10" s="105">
        <f aca="true" t="shared" si="0" ref="AU10:AU43">SUM(AC10:AT10)</f>
        <v>1097060</v>
      </c>
    </row>
    <row r="11" spans="1:47" s="42" customFormat="1" ht="15" customHeight="1">
      <c r="A11" s="299" t="s">
        <v>3</v>
      </c>
      <c r="B11" s="300"/>
      <c r="C11" s="253" t="s">
        <v>933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304"/>
      <c r="AD11" s="305"/>
      <c r="AE11" s="305"/>
      <c r="AF11" s="306"/>
      <c r="AG11" s="304"/>
      <c r="AH11" s="305"/>
      <c r="AI11" s="305"/>
      <c r="AJ11" s="306"/>
      <c r="AK11" s="304">
        <v>1093404</v>
      </c>
      <c r="AL11" s="305"/>
      <c r="AM11" s="305"/>
      <c r="AN11" s="306"/>
      <c r="AO11" s="104"/>
      <c r="AP11" s="104"/>
      <c r="AQ11" s="104">
        <v>53340</v>
      </c>
      <c r="AR11" s="104"/>
      <c r="AS11" s="104">
        <v>100000</v>
      </c>
      <c r="AT11" s="104"/>
      <c r="AU11" s="105">
        <f t="shared" si="0"/>
        <v>1246744</v>
      </c>
    </row>
    <row r="12" spans="1:47" s="42" customFormat="1" ht="15" customHeight="1">
      <c r="A12" s="299" t="s">
        <v>9</v>
      </c>
      <c r="B12" s="300"/>
      <c r="C12" s="253" t="s">
        <v>992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5"/>
      <c r="AC12" s="304"/>
      <c r="AD12" s="305"/>
      <c r="AE12" s="305"/>
      <c r="AF12" s="306"/>
      <c r="AG12" s="304"/>
      <c r="AH12" s="305"/>
      <c r="AI12" s="305"/>
      <c r="AJ12" s="306"/>
      <c r="AK12" s="304">
        <v>20000</v>
      </c>
      <c r="AL12" s="305"/>
      <c r="AM12" s="305"/>
      <c r="AN12" s="306"/>
      <c r="AO12" s="104"/>
      <c r="AP12" s="104"/>
      <c r="AQ12" s="104"/>
      <c r="AR12" s="104"/>
      <c r="AS12" s="104"/>
      <c r="AT12" s="104"/>
      <c r="AU12" s="105">
        <f t="shared" si="0"/>
        <v>20000</v>
      </c>
    </row>
    <row r="13" spans="1:47" s="42" customFormat="1" ht="15" customHeight="1">
      <c r="A13" s="299" t="s">
        <v>10</v>
      </c>
      <c r="B13" s="300"/>
      <c r="C13" s="253" t="s">
        <v>993</v>
      </c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/>
      <c r="AC13" s="304">
        <v>3243297</v>
      </c>
      <c r="AD13" s="305"/>
      <c r="AE13" s="305"/>
      <c r="AF13" s="306"/>
      <c r="AG13" s="304">
        <v>1157805</v>
      </c>
      <c r="AH13" s="305"/>
      <c r="AI13" s="305"/>
      <c r="AJ13" s="306"/>
      <c r="AK13" s="304">
        <v>442052</v>
      </c>
      <c r="AL13" s="305"/>
      <c r="AM13" s="305"/>
      <c r="AN13" s="306"/>
      <c r="AO13" s="104"/>
      <c r="AP13" s="104"/>
      <c r="AQ13" s="104"/>
      <c r="AR13" s="104"/>
      <c r="AS13" s="104"/>
      <c r="AT13" s="104"/>
      <c r="AU13" s="105">
        <f t="shared" si="0"/>
        <v>4843154</v>
      </c>
    </row>
    <row r="14" spans="1:47" s="42" customFormat="1" ht="15" customHeight="1">
      <c r="A14" s="299" t="s">
        <v>11</v>
      </c>
      <c r="B14" s="300"/>
      <c r="C14" s="253" t="s">
        <v>916</v>
      </c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5"/>
      <c r="AC14" s="304"/>
      <c r="AD14" s="305"/>
      <c r="AE14" s="305"/>
      <c r="AF14" s="306"/>
      <c r="AG14" s="304"/>
      <c r="AH14" s="305"/>
      <c r="AI14" s="305"/>
      <c r="AJ14" s="306"/>
      <c r="AK14" s="304"/>
      <c r="AL14" s="305"/>
      <c r="AM14" s="305"/>
      <c r="AN14" s="306"/>
      <c r="AO14" s="104"/>
      <c r="AP14" s="104">
        <v>1315276</v>
      </c>
      <c r="AQ14" s="104"/>
      <c r="AR14" s="104"/>
      <c r="AS14" s="104"/>
      <c r="AT14" s="104">
        <v>9669089</v>
      </c>
      <c r="AU14" s="105">
        <f t="shared" si="0"/>
        <v>10984365</v>
      </c>
    </row>
    <row r="15" spans="1:47" s="42" customFormat="1" ht="15" customHeight="1">
      <c r="A15" s="299" t="s">
        <v>4</v>
      </c>
      <c r="B15" s="300"/>
      <c r="C15" s="253" t="s">
        <v>934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5"/>
      <c r="AC15" s="304"/>
      <c r="AD15" s="305"/>
      <c r="AE15" s="305"/>
      <c r="AF15" s="306"/>
      <c r="AG15" s="304"/>
      <c r="AH15" s="305"/>
      <c r="AI15" s="305"/>
      <c r="AJ15" s="306"/>
      <c r="AK15" s="304"/>
      <c r="AL15" s="305"/>
      <c r="AM15" s="305"/>
      <c r="AN15" s="306"/>
      <c r="AO15" s="104"/>
      <c r="AP15" s="104">
        <v>37110152</v>
      </c>
      <c r="AQ15" s="104"/>
      <c r="AR15" s="104"/>
      <c r="AS15" s="104"/>
      <c r="AT15" s="104">
        <v>88897756</v>
      </c>
      <c r="AU15" s="105">
        <f t="shared" si="0"/>
        <v>126007908</v>
      </c>
    </row>
    <row r="16" spans="1:47" ht="15" customHeight="1">
      <c r="A16" s="299" t="s">
        <v>12</v>
      </c>
      <c r="B16" s="300"/>
      <c r="C16" s="253" t="s">
        <v>917</v>
      </c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5"/>
      <c r="AC16" s="304">
        <v>14835775</v>
      </c>
      <c r="AD16" s="305"/>
      <c r="AE16" s="305"/>
      <c r="AF16" s="306"/>
      <c r="AG16" s="304">
        <v>1511678</v>
      </c>
      <c r="AH16" s="305"/>
      <c r="AI16" s="305"/>
      <c r="AJ16" s="306"/>
      <c r="AK16" s="304">
        <v>2627637</v>
      </c>
      <c r="AL16" s="305"/>
      <c r="AM16" s="305"/>
      <c r="AN16" s="306"/>
      <c r="AO16" s="104"/>
      <c r="AP16" s="104"/>
      <c r="AQ16" s="104">
        <v>3259997</v>
      </c>
      <c r="AR16" s="104"/>
      <c r="AS16" s="104"/>
      <c r="AT16" s="104"/>
      <c r="AU16" s="105">
        <f>SUM(AC16:AT16)</f>
        <v>22235087</v>
      </c>
    </row>
    <row r="17" spans="1:47" s="41" customFormat="1" ht="15" customHeight="1">
      <c r="A17" s="299" t="s">
        <v>5</v>
      </c>
      <c r="B17" s="300"/>
      <c r="C17" s="253" t="s">
        <v>987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5"/>
      <c r="AC17" s="301"/>
      <c r="AD17" s="302"/>
      <c r="AE17" s="302"/>
      <c r="AF17" s="303"/>
      <c r="AG17" s="301"/>
      <c r="AH17" s="302"/>
      <c r="AI17" s="302"/>
      <c r="AJ17" s="303"/>
      <c r="AK17" s="301">
        <v>1924512</v>
      </c>
      <c r="AL17" s="302"/>
      <c r="AM17" s="302"/>
      <c r="AN17" s="303"/>
      <c r="AO17" s="104"/>
      <c r="AP17" s="104"/>
      <c r="AQ17" s="104">
        <v>31108245</v>
      </c>
      <c r="AR17" s="104">
        <v>5169373</v>
      </c>
      <c r="AS17" s="104"/>
      <c r="AT17" s="104"/>
      <c r="AU17" s="105">
        <f t="shared" si="0"/>
        <v>38202130</v>
      </c>
    </row>
    <row r="18" spans="1:47" s="41" customFormat="1" ht="15" customHeight="1">
      <c r="A18" s="299" t="s">
        <v>13</v>
      </c>
      <c r="B18" s="300"/>
      <c r="C18" s="253" t="s">
        <v>935</v>
      </c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5"/>
      <c r="AC18" s="301"/>
      <c r="AD18" s="302"/>
      <c r="AE18" s="302"/>
      <c r="AF18" s="303"/>
      <c r="AG18" s="301"/>
      <c r="AH18" s="302"/>
      <c r="AI18" s="302"/>
      <c r="AJ18" s="303"/>
      <c r="AK18" s="301">
        <v>317500</v>
      </c>
      <c r="AL18" s="302"/>
      <c r="AM18" s="302"/>
      <c r="AN18" s="303"/>
      <c r="AO18" s="104"/>
      <c r="AP18" s="104"/>
      <c r="AQ18" s="104"/>
      <c r="AR18" s="104"/>
      <c r="AS18" s="104"/>
      <c r="AT18" s="104"/>
      <c r="AU18" s="105">
        <f t="shared" si="0"/>
        <v>317500</v>
      </c>
    </row>
    <row r="19" spans="1:47" s="41" customFormat="1" ht="15" customHeight="1">
      <c r="A19" s="299" t="s">
        <v>14</v>
      </c>
      <c r="B19" s="300"/>
      <c r="C19" s="253" t="s">
        <v>988</v>
      </c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5"/>
      <c r="AC19" s="301"/>
      <c r="AD19" s="302"/>
      <c r="AE19" s="302"/>
      <c r="AF19" s="303"/>
      <c r="AG19" s="301"/>
      <c r="AH19" s="302"/>
      <c r="AI19" s="302"/>
      <c r="AJ19" s="303"/>
      <c r="AK19" s="301">
        <v>66000</v>
      </c>
      <c r="AL19" s="302"/>
      <c r="AM19" s="302"/>
      <c r="AN19" s="303"/>
      <c r="AO19" s="104"/>
      <c r="AP19" s="104"/>
      <c r="AQ19" s="104"/>
      <c r="AR19" s="104">
        <v>19151597</v>
      </c>
      <c r="AS19" s="104"/>
      <c r="AT19" s="104"/>
      <c r="AU19" s="105">
        <f t="shared" si="0"/>
        <v>19217597</v>
      </c>
    </row>
    <row r="20" spans="1:47" s="41" customFormat="1" ht="15" customHeight="1">
      <c r="A20" s="299" t="s">
        <v>15</v>
      </c>
      <c r="B20" s="300"/>
      <c r="C20" s="253" t="s">
        <v>936</v>
      </c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5"/>
      <c r="AC20" s="301"/>
      <c r="AD20" s="302"/>
      <c r="AE20" s="302"/>
      <c r="AF20" s="303"/>
      <c r="AG20" s="301"/>
      <c r="AH20" s="302"/>
      <c r="AI20" s="302"/>
      <c r="AJ20" s="303"/>
      <c r="AK20" s="301">
        <v>586589</v>
      </c>
      <c r="AL20" s="302"/>
      <c r="AM20" s="302"/>
      <c r="AN20" s="303"/>
      <c r="AO20" s="104"/>
      <c r="AP20" s="104"/>
      <c r="AQ20" s="104"/>
      <c r="AR20" s="104"/>
      <c r="AS20" s="104"/>
      <c r="AT20" s="104"/>
      <c r="AU20" s="105">
        <f aca="true" t="shared" si="1" ref="AU20:AU27">SUM(AC20:AT20)</f>
        <v>586589</v>
      </c>
    </row>
    <row r="21" spans="1:47" s="41" customFormat="1" ht="15" customHeight="1">
      <c r="A21" s="299" t="s">
        <v>16</v>
      </c>
      <c r="B21" s="300"/>
      <c r="C21" s="253" t="s">
        <v>1034</v>
      </c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5"/>
      <c r="AC21" s="301"/>
      <c r="AD21" s="302"/>
      <c r="AE21" s="302"/>
      <c r="AF21" s="303"/>
      <c r="AG21" s="301"/>
      <c r="AH21" s="302"/>
      <c r="AI21" s="302"/>
      <c r="AJ21" s="303"/>
      <c r="AK21" s="301">
        <v>107237</v>
      </c>
      <c r="AL21" s="302"/>
      <c r="AM21" s="302"/>
      <c r="AN21" s="303"/>
      <c r="AO21" s="104"/>
      <c r="AP21" s="104"/>
      <c r="AQ21" s="104"/>
      <c r="AR21" s="104"/>
      <c r="AS21" s="104"/>
      <c r="AT21" s="104"/>
      <c r="AU21" s="105">
        <f t="shared" si="1"/>
        <v>107237</v>
      </c>
    </row>
    <row r="22" spans="1:47" s="41" customFormat="1" ht="15" customHeight="1">
      <c r="A22" s="299" t="s">
        <v>17</v>
      </c>
      <c r="B22" s="300"/>
      <c r="C22" s="253" t="s">
        <v>937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5"/>
      <c r="AC22" s="301"/>
      <c r="AD22" s="302"/>
      <c r="AE22" s="302"/>
      <c r="AF22" s="303"/>
      <c r="AG22" s="301"/>
      <c r="AH22" s="302"/>
      <c r="AI22" s="302"/>
      <c r="AJ22" s="303"/>
      <c r="AK22" s="301">
        <v>25000</v>
      </c>
      <c r="AL22" s="302"/>
      <c r="AM22" s="302"/>
      <c r="AN22" s="303"/>
      <c r="AO22" s="104"/>
      <c r="AP22" s="104"/>
      <c r="AQ22" s="104"/>
      <c r="AR22" s="104"/>
      <c r="AS22" s="104"/>
      <c r="AT22" s="104"/>
      <c r="AU22" s="105">
        <f t="shared" si="1"/>
        <v>25000</v>
      </c>
    </row>
    <row r="23" spans="1:47" s="41" customFormat="1" ht="15" customHeight="1">
      <c r="A23" s="299" t="s">
        <v>18</v>
      </c>
      <c r="B23" s="300"/>
      <c r="C23" s="253" t="s">
        <v>1035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5"/>
      <c r="AC23" s="301">
        <v>2305379</v>
      </c>
      <c r="AD23" s="302"/>
      <c r="AE23" s="302"/>
      <c r="AF23" s="303"/>
      <c r="AG23" s="301">
        <v>473583</v>
      </c>
      <c r="AH23" s="302"/>
      <c r="AI23" s="302"/>
      <c r="AJ23" s="303"/>
      <c r="AK23" s="301">
        <v>6070054</v>
      </c>
      <c r="AL23" s="302"/>
      <c r="AM23" s="302"/>
      <c r="AN23" s="303"/>
      <c r="AO23" s="104"/>
      <c r="AP23" s="104"/>
      <c r="AQ23" s="104"/>
      <c r="AR23" s="104"/>
      <c r="AS23" s="104"/>
      <c r="AT23" s="104"/>
      <c r="AU23" s="105">
        <f t="shared" si="1"/>
        <v>8849016</v>
      </c>
    </row>
    <row r="24" spans="1:47" s="41" customFormat="1" ht="15" customHeight="1">
      <c r="A24" s="299" t="s">
        <v>19</v>
      </c>
      <c r="B24" s="300"/>
      <c r="C24" s="253" t="s">
        <v>938</v>
      </c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5"/>
      <c r="AC24" s="301"/>
      <c r="AD24" s="302"/>
      <c r="AE24" s="302"/>
      <c r="AF24" s="303"/>
      <c r="AG24" s="301"/>
      <c r="AH24" s="302"/>
      <c r="AI24" s="302"/>
      <c r="AJ24" s="303"/>
      <c r="AK24" s="301">
        <v>70223</v>
      </c>
      <c r="AL24" s="302"/>
      <c r="AM24" s="302"/>
      <c r="AN24" s="303"/>
      <c r="AO24" s="104"/>
      <c r="AP24" s="104"/>
      <c r="AQ24" s="104"/>
      <c r="AR24" s="104"/>
      <c r="AS24" s="104"/>
      <c r="AT24" s="104"/>
      <c r="AU24" s="105">
        <f t="shared" si="1"/>
        <v>70223</v>
      </c>
    </row>
    <row r="25" spans="1:47" s="41" customFormat="1" ht="15" customHeight="1">
      <c r="A25" s="299" t="s">
        <v>20</v>
      </c>
      <c r="B25" s="300"/>
      <c r="C25" s="253" t="s">
        <v>950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5"/>
      <c r="AC25" s="301"/>
      <c r="AD25" s="302"/>
      <c r="AE25" s="302"/>
      <c r="AF25" s="303"/>
      <c r="AG25" s="301"/>
      <c r="AH25" s="302"/>
      <c r="AI25" s="302"/>
      <c r="AJ25" s="303"/>
      <c r="AK25" s="301"/>
      <c r="AL25" s="302"/>
      <c r="AM25" s="302"/>
      <c r="AN25" s="303"/>
      <c r="AO25" s="104"/>
      <c r="AP25" s="104"/>
      <c r="AQ25" s="104"/>
      <c r="AR25" s="104"/>
      <c r="AS25" s="104">
        <v>300000</v>
      </c>
      <c r="AT25" s="104"/>
      <c r="AU25" s="105">
        <f t="shared" si="1"/>
        <v>300000</v>
      </c>
    </row>
    <row r="26" spans="1:47" s="41" customFormat="1" ht="15" customHeight="1">
      <c r="A26" s="299" t="s">
        <v>21</v>
      </c>
      <c r="B26" s="300"/>
      <c r="C26" s="253" t="s">
        <v>989</v>
      </c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5"/>
      <c r="AC26" s="301"/>
      <c r="AD26" s="302"/>
      <c r="AE26" s="302"/>
      <c r="AF26" s="303"/>
      <c r="AG26" s="301"/>
      <c r="AH26" s="302"/>
      <c r="AI26" s="302"/>
      <c r="AJ26" s="303"/>
      <c r="AK26" s="301">
        <v>300000</v>
      </c>
      <c r="AL26" s="302"/>
      <c r="AM26" s="302"/>
      <c r="AN26" s="303"/>
      <c r="AO26" s="104"/>
      <c r="AP26" s="104"/>
      <c r="AQ26" s="104"/>
      <c r="AR26" s="104"/>
      <c r="AS26" s="104"/>
      <c r="AT26" s="104"/>
      <c r="AU26" s="105">
        <f t="shared" si="1"/>
        <v>300000</v>
      </c>
    </row>
    <row r="27" spans="1:47" s="41" customFormat="1" ht="15" customHeight="1">
      <c r="A27" s="299" t="s">
        <v>22</v>
      </c>
      <c r="B27" s="300"/>
      <c r="C27" s="253" t="s">
        <v>974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5"/>
      <c r="AC27" s="301"/>
      <c r="AD27" s="302"/>
      <c r="AE27" s="302"/>
      <c r="AF27" s="303"/>
      <c r="AG27" s="301"/>
      <c r="AH27" s="302"/>
      <c r="AI27" s="302"/>
      <c r="AJ27" s="303"/>
      <c r="AK27" s="301">
        <v>190500</v>
      </c>
      <c r="AL27" s="302"/>
      <c r="AM27" s="302"/>
      <c r="AN27" s="303"/>
      <c r="AO27" s="104"/>
      <c r="AP27" s="104"/>
      <c r="AQ27" s="104"/>
      <c r="AR27" s="104"/>
      <c r="AS27" s="104"/>
      <c r="AT27" s="104"/>
      <c r="AU27" s="105">
        <f t="shared" si="1"/>
        <v>190500</v>
      </c>
    </row>
    <row r="28" spans="1:47" ht="15" customHeight="1">
      <c r="A28" s="299" t="s">
        <v>23</v>
      </c>
      <c r="B28" s="300"/>
      <c r="C28" s="253" t="s">
        <v>918</v>
      </c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5"/>
      <c r="AC28" s="304"/>
      <c r="AD28" s="305"/>
      <c r="AE28" s="305"/>
      <c r="AF28" s="306"/>
      <c r="AG28" s="304"/>
      <c r="AH28" s="305"/>
      <c r="AI28" s="305"/>
      <c r="AJ28" s="306"/>
      <c r="AK28" s="304">
        <v>3924463</v>
      </c>
      <c r="AL28" s="305"/>
      <c r="AM28" s="305"/>
      <c r="AN28" s="306"/>
      <c r="AO28" s="104"/>
      <c r="AP28" s="104"/>
      <c r="AQ28" s="104"/>
      <c r="AR28" s="104"/>
      <c r="AS28" s="104"/>
      <c r="AT28" s="104"/>
      <c r="AU28" s="105">
        <f t="shared" si="0"/>
        <v>3924463</v>
      </c>
    </row>
    <row r="29" spans="1:47" ht="15" customHeight="1">
      <c r="A29" s="299" t="s">
        <v>24</v>
      </c>
      <c r="B29" s="300"/>
      <c r="C29" s="253" t="s">
        <v>919</v>
      </c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5"/>
      <c r="AC29" s="304"/>
      <c r="AD29" s="305"/>
      <c r="AE29" s="305"/>
      <c r="AF29" s="306"/>
      <c r="AG29" s="304"/>
      <c r="AH29" s="305"/>
      <c r="AI29" s="305"/>
      <c r="AJ29" s="306"/>
      <c r="AK29" s="304">
        <v>346195</v>
      </c>
      <c r="AL29" s="305"/>
      <c r="AM29" s="305"/>
      <c r="AN29" s="306"/>
      <c r="AO29" s="104"/>
      <c r="AP29" s="104"/>
      <c r="AQ29" s="104"/>
      <c r="AR29" s="104"/>
      <c r="AS29" s="104"/>
      <c r="AT29" s="104"/>
      <c r="AU29" s="105">
        <f>SUM(AC29:AT29)</f>
        <v>346195</v>
      </c>
    </row>
    <row r="30" spans="1:47" ht="15" customHeight="1">
      <c r="A30" s="299" t="s">
        <v>25</v>
      </c>
      <c r="B30" s="300"/>
      <c r="C30" s="253" t="s">
        <v>920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5"/>
      <c r="AC30" s="304">
        <v>6311363</v>
      </c>
      <c r="AD30" s="305"/>
      <c r="AE30" s="305"/>
      <c r="AF30" s="306"/>
      <c r="AG30" s="304">
        <v>1198019</v>
      </c>
      <c r="AH30" s="305"/>
      <c r="AI30" s="305"/>
      <c r="AJ30" s="306"/>
      <c r="AK30" s="304">
        <v>1292675</v>
      </c>
      <c r="AL30" s="305"/>
      <c r="AM30" s="305"/>
      <c r="AN30" s="306"/>
      <c r="AO30" s="104"/>
      <c r="AP30" s="104"/>
      <c r="AQ30" s="104">
        <v>250190</v>
      </c>
      <c r="AR30" s="104"/>
      <c r="AS30" s="104"/>
      <c r="AT30" s="104"/>
      <c r="AU30" s="105">
        <f>SUM(AC30:AT30)</f>
        <v>9052247</v>
      </c>
    </row>
    <row r="31" spans="1:47" ht="15" customHeight="1">
      <c r="A31" s="299" t="s">
        <v>26</v>
      </c>
      <c r="B31" s="300"/>
      <c r="C31" s="253" t="s">
        <v>939</v>
      </c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5"/>
      <c r="AC31" s="304"/>
      <c r="AD31" s="305"/>
      <c r="AE31" s="305"/>
      <c r="AF31" s="306"/>
      <c r="AG31" s="304"/>
      <c r="AH31" s="305"/>
      <c r="AI31" s="305"/>
      <c r="AJ31" s="306"/>
      <c r="AK31" s="304">
        <v>121776</v>
      </c>
      <c r="AL31" s="305"/>
      <c r="AM31" s="305"/>
      <c r="AN31" s="306"/>
      <c r="AO31" s="104"/>
      <c r="AP31" s="104"/>
      <c r="AQ31" s="104"/>
      <c r="AR31" s="104"/>
      <c r="AS31" s="104"/>
      <c r="AT31" s="104"/>
      <c r="AU31" s="105">
        <f t="shared" si="0"/>
        <v>121776</v>
      </c>
    </row>
    <row r="32" spans="1:47" ht="15" customHeight="1">
      <c r="A32" s="299" t="s">
        <v>27</v>
      </c>
      <c r="B32" s="300"/>
      <c r="C32" s="253" t="s">
        <v>940</v>
      </c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5"/>
      <c r="AC32" s="304">
        <v>4631195</v>
      </c>
      <c r="AD32" s="305"/>
      <c r="AE32" s="305"/>
      <c r="AF32" s="306"/>
      <c r="AG32" s="304">
        <v>807725</v>
      </c>
      <c r="AH32" s="305"/>
      <c r="AI32" s="305"/>
      <c r="AJ32" s="306"/>
      <c r="AK32" s="304">
        <v>522469</v>
      </c>
      <c r="AL32" s="305"/>
      <c r="AM32" s="305"/>
      <c r="AN32" s="306"/>
      <c r="AO32" s="104"/>
      <c r="AP32" s="104"/>
      <c r="AQ32" s="104"/>
      <c r="AR32" s="104"/>
      <c r="AS32" s="104"/>
      <c r="AT32" s="104"/>
      <c r="AU32" s="105">
        <f t="shared" si="0"/>
        <v>5961389</v>
      </c>
    </row>
    <row r="33" spans="1:47" ht="15" customHeight="1">
      <c r="A33" s="299" t="s">
        <v>28</v>
      </c>
      <c r="B33" s="300"/>
      <c r="C33" s="253" t="s">
        <v>921</v>
      </c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5"/>
      <c r="AC33" s="304"/>
      <c r="AD33" s="305"/>
      <c r="AE33" s="305"/>
      <c r="AF33" s="306"/>
      <c r="AG33" s="304"/>
      <c r="AH33" s="305"/>
      <c r="AI33" s="305"/>
      <c r="AJ33" s="306"/>
      <c r="AK33" s="304">
        <v>359108</v>
      </c>
      <c r="AL33" s="305"/>
      <c r="AM33" s="305"/>
      <c r="AN33" s="306"/>
      <c r="AO33" s="104"/>
      <c r="AP33" s="104">
        <v>2000000</v>
      </c>
      <c r="AQ33" s="104"/>
      <c r="AR33" s="104"/>
      <c r="AS33" s="104"/>
      <c r="AT33" s="104"/>
      <c r="AU33" s="105">
        <f t="shared" si="0"/>
        <v>2359108</v>
      </c>
    </row>
    <row r="34" spans="1:47" ht="15" customHeight="1">
      <c r="A34" s="299" t="s">
        <v>29</v>
      </c>
      <c r="B34" s="300"/>
      <c r="C34" s="253" t="s">
        <v>922</v>
      </c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5"/>
      <c r="AC34" s="304">
        <v>1047236</v>
      </c>
      <c r="AD34" s="305"/>
      <c r="AE34" s="305"/>
      <c r="AF34" s="306"/>
      <c r="AG34" s="304">
        <v>290955</v>
      </c>
      <c r="AH34" s="305"/>
      <c r="AI34" s="305"/>
      <c r="AJ34" s="306"/>
      <c r="AK34" s="304">
        <v>2381017</v>
      </c>
      <c r="AL34" s="305"/>
      <c r="AM34" s="305"/>
      <c r="AN34" s="306"/>
      <c r="AO34" s="104"/>
      <c r="AP34" s="104">
        <v>1010000</v>
      </c>
      <c r="AQ34" s="104"/>
      <c r="AR34" s="104">
        <v>1734268</v>
      </c>
      <c r="AS34" s="104"/>
      <c r="AT34" s="104"/>
      <c r="AU34" s="105">
        <f>SUM(AC34:AT34)</f>
        <v>6463476</v>
      </c>
    </row>
    <row r="35" spans="1:47" ht="15" customHeight="1">
      <c r="A35" s="299" t="s">
        <v>30</v>
      </c>
      <c r="B35" s="300"/>
      <c r="C35" s="253" t="s">
        <v>923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5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88"/>
      <c r="AP35" s="99">
        <v>556655</v>
      </c>
      <c r="AQ35" s="88"/>
      <c r="AR35" s="88"/>
      <c r="AS35" s="88"/>
      <c r="AT35" s="88"/>
      <c r="AU35" s="99">
        <f>SUM(AC35:AT35)</f>
        <v>556655</v>
      </c>
    </row>
    <row r="36" spans="1:47" ht="15" customHeight="1">
      <c r="A36" s="299" t="s">
        <v>31</v>
      </c>
      <c r="B36" s="300"/>
      <c r="C36" s="253" t="s">
        <v>924</v>
      </c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5"/>
      <c r="AC36" s="304"/>
      <c r="AD36" s="305"/>
      <c r="AE36" s="305"/>
      <c r="AF36" s="306"/>
      <c r="AG36" s="304"/>
      <c r="AH36" s="305"/>
      <c r="AI36" s="305"/>
      <c r="AJ36" s="306"/>
      <c r="AK36" s="304">
        <v>113995</v>
      </c>
      <c r="AL36" s="305"/>
      <c r="AM36" s="305"/>
      <c r="AN36" s="306"/>
      <c r="AO36" s="104"/>
      <c r="AP36" s="104"/>
      <c r="AQ36" s="104"/>
      <c r="AR36" s="104"/>
      <c r="AS36" s="104"/>
      <c r="AT36" s="104"/>
      <c r="AU36" s="105">
        <f t="shared" si="0"/>
        <v>113995</v>
      </c>
    </row>
    <row r="37" spans="1:47" ht="15" customHeight="1">
      <c r="A37" s="299" t="s">
        <v>32</v>
      </c>
      <c r="B37" s="300"/>
      <c r="C37" s="253" t="s">
        <v>941</v>
      </c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5"/>
      <c r="AC37" s="304">
        <v>9003706</v>
      </c>
      <c r="AD37" s="305"/>
      <c r="AE37" s="305"/>
      <c r="AF37" s="306"/>
      <c r="AG37" s="304">
        <v>1706443</v>
      </c>
      <c r="AH37" s="305"/>
      <c r="AI37" s="305"/>
      <c r="AJ37" s="306"/>
      <c r="AK37" s="304">
        <v>15426676</v>
      </c>
      <c r="AL37" s="305"/>
      <c r="AM37" s="305"/>
      <c r="AN37" s="306"/>
      <c r="AO37" s="104"/>
      <c r="AP37" s="104"/>
      <c r="AQ37" s="104"/>
      <c r="AR37" s="104"/>
      <c r="AS37" s="104"/>
      <c r="AT37" s="104"/>
      <c r="AU37" s="105">
        <f t="shared" si="0"/>
        <v>26136825</v>
      </c>
    </row>
    <row r="38" spans="1:47" ht="15" customHeight="1">
      <c r="A38" s="299" t="s">
        <v>33</v>
      </c>
      <c r="B38" s="300"/>
      <c r="C38" s="253" t="s">
        <v>994</v>
      </c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5"/>
      <c r="AC38" s="304"/>
      <c r="AD38" s="305"/>
      <c r="AE38" s="305"/>
      <c r="AF38" s="306"/>
      <c r="AG38" s="304"/>
      <c r="AH38" s="305"/>
      <c r="AI38" s="305"/>
      <c r="AJ38" s="306"/>
      <c r="AK38" s="304"/>
      <c r="AL38" s="305"/>
      <c r="AM38" s="305"/>
      <c r="AN38" s="306"/>
      <c r="AO38" s="104"/>
      <c r="AP38" s="104"/>
      <c r="AQ38" s="104"/>
      <c r="AR38" s="104"/>
      <c r="AS38" s="104"/>
      <c r="AT38" s="104"/>
      <c r="AU38" s="105">
        <f t="shared" si="0"/>
        <v>0</v>
      </c>
    </row>
    <row r="39" spans="1:47" ht="15" customHeight="1">
      <c r="A39" s="299" t="s">
        <v>34</v>
      </c>
      <c r="B39" s="300"/>
      <c r="C39" s="253" t="s">
        <v>975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5"/>
      <c r="AC39" s="304"/>
      <c r="AD39" s="305"/>
      <c r="AE39" s="305"/>
      <c r="AF39" s="306"/>
      <c r="AG39" s="304"/>
      <c r="AH39" s="305"/>
      <c r="AI39" s="305"/>
      <c r="AJ39" s="306"/>
      <c r="AK39" s="304">
        <v>1590300</v>
      </c>
      <c r="AL39" s="305"/>
      <c r="AM39" s="305"/>
      <c r="AN39" s="306"/>
      <c r="AO39" s="104"/>
      <c r="AP39" s="104"/>
      <c r="AQ39" s="104"/>
      <c r="AR39" s="104"/>
      <c r="AS39" s="104"/>
      <c r="AT39" s="104"/>
      <c r="AU39" s="105">
        <f t="shared" si="0"/>
        <v>1590300</v>
      </c>
    </row>
    <row r="40" spans="1:47" ht="15" customHeight="1">
      <c r="A40" s="299" t="s">
        <v>35</v>
      </c>
      <c r="B40" s="300"/>
      <c r="C40" s="253" t="s">
        <v>976</v>
      </c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5"/>
      <c r="AC40" s="304">
        <v>6683714</v>
      </c>
      <c r="AD40" s="305"/>
      <c r="AE40" s="305"/>
      <c r="AF40" s="306"/>
      <c r="AG40" s="304">
        <v>1276357</v>
      </c>
      <c r="AH40" s="305"/>
      <c r="AI40" s="305"/>
      <c r="AJ40" s="306"/>
      <c r="AK40" s="304">
        <v>544468</v>
      </c>
      <c r="AL40" s="305"/>
      <c r="AM40" s="305"/>
      <c r="AN40" s="306"/>
      <c r="AO40" s="104"/>
      <c r="AP40" s="104"/>
      <c r="AQ40" s="104"/>
      <c r="AR40" s="104"/>
      <c r="AS40" s="104"/>
      <c r="AT40" s="104"/>
      <c r="AU40" s="105">
        <f t="shared" si="0"/>
        <v>8504539</v>
      </c>
    </row>
    <row r="41" spans="1:47" s="94" customFormat="1" ht="15" customHeight="1">
      <c r="A41" s="299" t="s">
        <v>36</v>
      </c>
      <c r="B41" s="300"/>
      <c r="C41" s="256" t="s">
        <v>942</v>
      </c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8"/>
      <c r="AC41" s="304">
        <v>4790675</v>
      </c>
      <c r="AD41" s="305"/>
      <c r="AE41" s="305"/>
      <c r="AF41" s="306"/>
      <c r="AG41" s="304">
        <v>957944</v>
      </c>
      <c r="AH41" s="305"/>
      <c r="AI41" s="305"/>
      <c r="AJ41" s="306"/>
      <c r="AK41" s="304">
        <v>10743016</v>
      </c>
      <c r="AL41" s="305"/>
      <c r="AM41" s="305"/>
      <c r="AN41" s="306"/>
      <c r="AO41" s="104"/>
      <c r="AP41" s="104"/>
      <c r="AQ41" s="104"/>
      <c r="AR41" s="104"/>
      <c r="AS41" s="104"/>
      <c r="AT41" s="104"/>
      <c r="AU41" s="105">
        <f t="shared" si="0"/>
        <v>16491635</v>
      </c>
    </row>
    <row r="42" spans="1:47" s="94" customFormat="1" ht="15" customHeight="1">
      <c r="A42" s="299" t="s">
        <v>37</v>
      </c>
      <c r="B42" s="300"/>
      <c r="C42" s="256" t="s">
        <v>1036</v>
      </c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8"/>
      <c r="AC42" s="304">
        <v>361000</v>
      </c>
      <c r="AD42" s="305"/>
      <c r="AE42" s="305"/>
      <c r="AF42" s="306"/>
      <c r="AG42" s="304">
        <v>63356</v>
      </c>
      <c r="AH42" s="305"/>
      <c r="AI42" s="305"/>
      <c r="AJ42" s="306"/>
      <c r="AK42" s="304">
        <v>155600</v>
      </c>
      <c r="AL42" s="305"/>
      <c r="AM42" s="305"/>
      <c r="AN42" s="306"/>
      <c r="AO42" s="104"/>
      <c r="AP42" s="104"/>
      <c r="AQ42" s="104"/>
      <c r="AR42" s="104"/>
      <c r="AS42" s="104"/>
      <c r="AT42" s="104"/>
      <c r="AU42" s="105">
        <f t="shared" si="0"/>
        <v>579956</v>
      </c>
    </row>
    <row r="43" spans="1:47" ht="15" customHeight="1">
      <c r="A43" s="299" t="s">
        <v>38</v>
      </c>
      <c r="B43" s="300"/>
      <c r="C43" s="224" t="s">
        <v>926</v>
      </c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309"/>
      <c r="AD43" s="309"/>
      <c r="AE43" s="309"/>
      <c r="AF43" s="309"/>
      <c r="AG43" s="309"/>
      <c r="AH43" s="309"/>
      <c r="AI43" s="309"/>
      <c r="AJ43" s="309"/>
      <c r="AK43" s="309">
        <v>6395838</v>
      </c>
      <c r="AL43" s="309"/>
      <c r="AM43" s="309"/>
      <c r="AN43" s="309"/>
      <c r="AO43" s="104">
        <v>4591440</v>
      </c>
      <c r="AP43" s="104">
        <v>387799</v>
      </c>
      <c r="AQ43" s="104"/>
      <c r="AR43" s="104"/>
      <c r="AS43" s="104"/>
      <c r="AT43" s="104"/>
      <c r="AU43" s="105">
        <f t="shared" si="0"/>
        <v>11375077</v>
      </c>
    </row>
    <row r="44" spans="1:47" ht="12.75">
      <c r="A44" s="299"/>
      <c r="B44" s="300"/>
      <c r="C44" s="224" t="s">
        <v>149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307">
        <f>SUM(AC8:AF43)</f>
        <v>104873285</v>
      </c>
      <c r="AD44" s="308"/>
      <c r="AE44" s="308"/>
      <c r="AF44" s="308"/>
      <c r="AG44" s="307">
        <f>SUM(AG8:AJ43)</f>
        <v>18450823</v>
      </c>
      <c r="AH44" s="308"/>
      <c r="AI44" s="308"/>
      <c r="AJ44" s="308"/>
      <c r="AK44" s="307">
        <f>SUM(AK8:AN43)</f>
        <v>67496839</v>
      </c>
      <c r="AL44" s="308"/>
      <c r="AM44" s="308"/>
      <c r="AN44" s="308"/>
      <c r="AO44" s="116">
        <f aca="true" t="shared" si="2" ref="AO44:AT44">SUM(AO8:AO43)</f>
        <v>4591440</v>
      </c>
      <c r="AP44" s="116">
        <f t="shared" si="2"/>
        <v>42454882</v>
      </c>
      <c r="AQ44" s="116">
        <f t="shared" si="2"/>
        <v>34933772</v>
      </c>
      <c r="AR44" s="116">
        <f t="shared" si="2"/>
        <v>26055238</v>
      </c>
      <c r="AS44" s="116">
        <f t="shared" si="2"/>
        <v>400000</v>
      </c>
      <c r="AT44" s="116">
        <f t="shared" si="2"/>
        <v>98566845</v>
      </c>
      <c r="AU44" s="89">
        <f>SUM(AU8:AU43)</f>
        <v>397823124</v>
      </c>
    </row>
  </sheetData>
  <sheetProtection/>
  <mergeCells count="196">
    <mergeCell ref="AK12:AN12"/>
    <mergeCell ref="AK25:AN25"/>
    <mergeCell ref="C25:AB25"/>
    <mergeCell ref="A14:B14"/>
    <mergeCell ref="A16:B16"/>
    <mergeCell ref="C16:AB16"/>
    <mergeCell ref="C13:AB13"/>
    <mergeCell ref="AC13:AF13"/>
    <mergeCell ref="AK13:AN13"/>
    <mergeCell ref="AK23:AN23"/>
    <mergeCell ref="AC42:AF42"/>
    <mergeCell ref="AG42:AJ42"/>
    <mergeCell ref="AK42:AN42"/>
    <mergeCell ref="AC36:AF36"/>
    <mergeCell ref="C41:AB41"/>
    <mergeCell ref="AK40:AN40"/>
    <mergeCell ref="C37:AB37"/>
    <mergeCell ref="AG40:AJ40"/>
    <mergeCell ref="AK36:AN36"/>
    <mergeCell ref="AC37:AF37"/>
    <mergeCell ref="AK8:AN8"/>
    <mergeCell ref="A8:B8"/>
    <mergeCell ref="AT3:AU3"/>
    <mergeCell ref="AC38:AF38"/>
    <mergeCell ref="AG38:AJ38"/>
    <mergeCell ref="AK38:AN38"/>
    <mergeCell ref="A12:B12"/>
    <mergeCell ref="C12:AB12"/>
    <mergeCell ref="AC12:AF12"/>
    <mergeCell ref="AG12:AJ12"/>
    <mergeCell ref="A1:AU1"/>
    <mergeCell ref="A2:AU2"/>
    <mergeCell ref="A4:AU4"/>
    <mergeCell ref="A5:AF5"/>
    <mergeCell ref="A6:AF6"/>
    <mergeCell ref="AC8:AF8"/>
    <mergeCell ref="AG8:AJ8"/>
    <mergeCell ref="A7:B7"/>
    <mergeCell ref="C7:AB7"/>
    <mergeCell ref="AC7:AF7"/>
    <mergeCell ref="AK14:AN14"/>
    <mergeCell ref="AG16:AJ16"/>
    <mergeCell ref="AK16:AN16"/>
    <mergeCell ref="C15:AB15"/>
    <mergeCell ref="AC15:AF15"/>
    <mergeCell ref="AG15:AJ15"/>
    <mergeCell ref="AK15:AN15"/>
    <mergeCell ref="A26:B26"/>
    <mergeCell ref="C26:AB26"/>
    <mergeCell ref="AC26:AF26"/>
    <mergeCell ref="A27:B27"/>
    <mergeCell ref="AG24:AJ24"/>
    <mergeCell ref="A24:B24"/>
    <mergeCell ref="A25:B25"/>
    <mergeCell ref="C8:AB8"/>
    <mergeCell ref="A18:B18"/>
    <mergeCell ref="AC18:AF18"/>
    <mergeCell ref="AC16:AF16"/>
    <mergeCell ref="C10:AB10"/>
    <mergeCell ref="AC10:AF10"/>
    <mergeCell ref="C9:AB9"/>
    <mergeCell ref="AC9:AF9"/>
    <mergeCell ref="A13:B13"/>
    <mergeCell ref="A17:B17"/>
    <mergeCell ref="AG7:AJ7"/>
    <mergeCell ref="AC11:AF11"/>
    <mergeCell ref="AG11:AJ11"/>
    <mergeCell ref="AG13:AJ13"/>
    <mergeCell ref="AG23:AJ23"/>
    <mergeCell ref="AC25:AF25"/>
    <mergeCell ref="AC24:AF24"/>
    <mergeCell ref="AC17:AF17"/>
    <mergeCell ref="AG22:AJ22"/>
    <mergeCell ref="AG19:AJ19"/>
    <mergeCell ref="C22:AB22"/>
    <mergeCell ref="AC28:AF28"/>
    <mergeCell ref="AG18:AJ18"/>
    <mergeCell ref="AK7:AN7"/>
    <mergeCell ref="C20:AB20"/>
    <mergeCell ref="C14:AB14"/>
    <mergeCell ref="AC14:AF14"/>
    <mergeCell ref="AK9:AN9"/>
    <mergeCell ref="AG14:AJ14"/>
    <mergeCell ref="AG10:AJ10"/>
    <mergeCell ref="C18:AB18"/>
    <mergeCell ref="C24:AB24"/>
    <mergeCell ref="AK26:AN26"/>
    <mergeCell ref="C28:AB28"/>
    <mergeCell ref="A22:B22"/>
    <mergeCell ref="AC20:AF20"/>
    <mergeCell ref="A28:B28"/>
    <mergeCell ref="AG20:AJ20"/>
    <mergeCell ref="AG26:AJ26"/>
    <mergeCell ref="AG27:AJ27"/>
    <mergeCell ref="AC29:AF29"/>
    <mergeCell ref="AG28:AJ28"/>
    <mergeCell ref="AK18:AN18"/>
    <mergeCell ref="AK28:AN28"/>
    <mergeCell ref="AK24:AN24"/>
    <mergeCell ref="AG25:AJ25"/>
    <mergeCell ref="AK20:AN20"/>
    <mergeCell ref="AK22:AN22"/>
    <mergeCell ref="AK27:AN27"/>
    <mergeCell ref="AC22:AF22"/>
    <mergeCell ref="C34:AB34"/>
    <mergeCell ref="A33:B33"/>
    <mergeCell ref="AC33:AF33"/>
    <mergeCell ref="A29:B29"/>
    <mergeCell ref="AC30:AF30"/>
    <mergeCell ref="AG30:AJ30"/>
    <mergeCell ref="AG32:AJ32"/>
    <mergeCell ref="A31:B31"/>
    <mergeCell ref="AC31:AF31"/>
    <mergeCell ref="AG29:AJ29"/>
    <mergeCell ref="AC32:AF32"/>
    <mergeCell ref="C32:AB32"/>
    <mergeCell ref="C31:AB31"/>
    <mergeCell ref="AG33:AJ33"/>
    <mergeCell ref="C33:AB33"/>
    <mergeCell ref="A32:B32"/>
    <mergeCell ref="AK43:AN43"/>
    <mergeCell ref="C43:AB43"/>
    <mergeCell ref="A43:B43"/>
    <mergeCell ref="AC41:AF41"/>
    <mergeCell ref="AG41:AJ41"/>
    <mergeCell ref="AK41:AN41"/>
    <mergeCell ref="AC43:AF43"/>
    <mergeCell ref="AG43:AJ43"/>
    <mergeCell ref="C42:AB42"/>
    <mergeCell ref="A42:B42"/>
    <mergeCell ref="A36:B36"/>
    <mergeCell ref="A40:B40"/>
    <mergeCell ref="C40:AB40"/>
    <mergeCell ref="AC40:AF40"/>
    <mergeCell ref="A41:B41"/>
    <mergeCell ref="AC39:AF39"/>
    <mergeCell ref="C36:AB36"/>
    <mergeCell ref="A37:B37"/>
    <mergeCell ref="C38:AB38"/>
    <mergeCell ref="A38:B38"/>
    <mergeCell ref="AG37:AJ37"/>
    <mergeCell ref="AG36:AJ36"/>
    <mergeCell ref="AG39:AJ39"/>
    <mergeCell ref="AK33:AN33"/>
    <mergeCell ref="AK37:AN37"/>
    <mergeCell ref="AG34:AJ34"/>
    <mergeCell ref="A34:B34"/>
    <mergeCell ref="AK11:AN11"/>
    <mergeCell ref="AC35:AF35"/>
    <mergeCell ref="AG35:AJ35"/>
    <mergeCell ref="C27:AB27"/>
    <mergeCell ref="AC27:AF27"/>
    <mergeCell ref="AK34:AN34"/>
    <mergeCell ref="AC34:AF34"/>
    <mergeCell ref="AK30:AN30"/>
    <mergeCell ref="A35:B35"/>
    <mergeCell ref="A44:B44"/>
    <mergeCell ref="AK35:AN35"/>
    <mergeCell ref="A39:B39"/>
    <mergeCell ref="C35:AB35"/>
    <mergeCell ref="AC44:AF44"/>
    <mergeCell ref="AG44:AJ44"/>
    <mergeCell ref="AK44:AN44"/>
    <mergeCell ref="C44:AB44"/>
    <mergeCell ref="C39:AB39"/>
    <mergeCell ref="AK39:AN39"/>
    <mergeCell ref="AK19:AN19"/>
    <mergeCell ref="A23:B23"/>
    <mergeCell ref="C23:AB23"/>
    <mergeCell ref="AC23:AF23"/>
    <mergeCell ref="AG31:AJ31"/>
    <mergeCell ref="A30:B30"/>
    <mergeCell ref="C29:AB29"/>
    <mergeCell ref="AK29:AN29"/>
    <mergeCell ref="AK31:AN31"/>
    <mergeCell ref="C30:AB30"/>
    <mergeCell ref="AK32:AN32"/>
    <mergeCell ref="A9:B9"/>
    <mergeCell ref="AG17:AJ17"/>
    <mergeCell ref="AK17:AN17"/>
    <mergeCell ref="AG9:AJ9"/>
    <mergeCell ref="C11:AB11"/>
    <mergeCell ref="A15:B15"/>
    <mergeCell ref="AK10:AN10"/>
    <mergeCell ref="A10:B10"/>
    <mergeCell ref="C17:AB17"/>
    <mergeCell ref="A11:B11"/>
    <mergeCell ref="A21:B21"/>
    <mergeCell ref="C21:AB21"/>
    <mergeCell ref="AC21:AF21"/>
    <mergeCell ref="AG21:AJ21"/>
    <mergeCell ref="AK21:AN21"/>
    <mergeCell ref="A19:B19"/>
    <mergeCell ref="C19:AB19"/>
    <mergeCell ref="AC19:AF19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38"/>
  <sheetViews>
    <sheetView view="pageBreakPreview" zoomScale="60" zoomScalePageLayoutView="0" workbookViewId="0" topLeftCell="A1">
      <pane ySplit="7" topLeftCell="A26" activePane="bottomLeft" state="frozen"/>
      <selection pane="topLeft" activeCell="A1" sqref="A1"/>
      <selection pane="bottomLeft" activeCell="AR31" sqref="AR31"/>
    </sheetView>
  </sheetViews>
  <sheetFormatPr defaultColWidth="9.00390625" defaultRowHeight="12.75"/>
  <cols>
    <col min="1" max="40" width="2.75390625" style="36" customWidth="1"/>
    <col min="41" max="41" width="10.25390625" style="36" customWidth="1"/>
    <col min="42" max="43" width="9.875" style="36" customWidth="1"/>
    <col min="44" max="44" width="11.00390625" style="36" customWidth="1"/>
    <col min="45" max="45" width="11.375" style="36" customWidth="1"/>
    <col min="46" max="46" width="12.75390625" style="36" customWidth="1"/>
    <col min="47" max="16384" width="9.125" style="36" customWidth="1"/>
  </cols>
  <sheetData>
    <row r="1" spans="45:46" ht="12.75">
      <c r="AS1" s="324" t="s">
        <v>965</v>
      </c>
      <c r="AT1" s="324"/>
    </row>
    <row r="2" spans="1:46" ht="31.5" customHeight="1">
      <c r="A2" s="319" t="s">
        <v>436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</row>
    <row r="3" spans="1:46" ht="31.5" customHeight="1">
      <c r="A3" s="320" t="s">
        <v>1020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</row>
    <row r="4" spans="1:46" ht="25.5" customHeight="1">
      <c r="A4" s="234" t="s">
        <v>930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</row>
    <row r="5" spans="1:32" ht="19.5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</row>
    <row r="6" spans="1:32" ht="15.75" customHeight="1">
      <c r="A6" s="321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</row>
    <row r="7" spans="1:46" ht="57.75" customHeight="1">
      <c r="A7" s="237" t="s">
        <v>437</v>
      </c>
      <c r="B7" s="238"/>
      <c r="C7" s="239" t="s">
        <v>905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310" t="s">
        <v>943</v>
      </c>
      <c r="AD7" s="311"/>
      <c r="AE7" s="311"/>
      <c r="AF7" s="312"/>
      <c r="AG7" s="310" t="s">
        <v>944</v>
      </c>
      <c r="AH7" s="311"/>
      <c r="AI7" s="311"/>
      <c r="AJ7" s="312"/>
      <c r="AK7" s="310" t="s">
        <v>458</v>
      </c>
      <c r="AL7" s="311"/>
      <c r="AM7" s="311"/>
      <c r="AN7" s="312"/>
      <c r="AO7" s="103" t="s">
        <v>945</v>
      </c>
      <c r="AP7" s="103" t="s">
        <v>978</v>
      </c>
      <c r="AQ7" s="103" t="s">
        <v>979</v>
      </c>
      <c r="AR7" s="103" t="s">
        <v>946</v>
      </c>
      <c r="AS7" s="103" t="s">
        <v>947</v>
      </c>
      <c r="AT7" s="103" t="s">
        <v>149</v>
      </c>
    </row>
    <row r="8" spans="1:46" s="42" customFormat="1" ht="21" customHeight="1">
      <c r="A8" s="299" t="s">
        <v>0</v>
      </c>
      <c r="B8" s="300"/>
      <c r="C8" s="313" t="s">
        <v>914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5"/>
      <c r="AC8" s="304">
        <v>3787651</v>
      </c>
      <c r="AD8" s="305"/>
      <c r="AE8" s="305"/>
      <c r="AF8" s="306"/>
      <c r="AG8" s="304"/>
      <c r="AH8" s="305"/>
      <c r="AI8" s="305"/>
      <c r="AJ8" s="306"/>
      <c r="AK8" s="304">
        <v>12000</v>
      </c>
      <c r="AL8" s="305"/>
      <c r="AM8" s="305"/>
      <c r="AN8" s="306"/>
      <c r="AO8" s="104">
        <v>599894</v>
      </c>
      <c r="AP8" s="104"/>
      <c r="AQ8" s="104"/>
      <c r="AR8" s="104"/>
      <c r="AS8" s="104"/>
      <c r="AT8" s="105">
        <f aca="true" t="shared" si="0" ref="AT8:AT37">SUM(AC8:AS8)</f>
        <v>4399545</v>
      </c>
    </row>
    <row r="9" spans="1:46" s="42" customFormat="1" ht="21" customHeight="1">
      <c r="A9" s="299" t="s">
        <v>1</v>
      </c>
      <c r="B9" s="300"/>
      <c r="C9" s="253" t="s">
        <v>915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5"/>
      <c r="AC9" s="304"/>
      <c r="AD9" s="305"/>
      <c r="AE9" s="305"/>
      <c r="AF9" s="306"/>
      <c r="AG9" s="304"/>
      <c r="AH9" s="305"/>
      <c r="AI9" s="305"/>
      <c r="AJ9" s="306"/>
      <c r="AK9" s="304"/>
      <c r="AL9" s="305"/>
      <c r="AM9" s="305"/>
      <c r="AN9" s="306"/>
      <c r="AO9" s="104">
        <v>14500</v>
      </c>
      <c r="AP9" s="104"/>
      <c r="AQ9" s="104"/>
      <c r="AR9" s="104"/>
      <c r="AS9" s="104"/>
      <c r="AT9" s="105">
        <f t="shared" si="0"/>
        <v>14500</v>
      </c>
    </row>
    <row r="10" spans="1:46" s="42" customFormat="1" ht="21" customHeight="1">
      <c r="A10" s="299" t="s">
        <v>2</v>
      </c>
      <c r="B10" s="300"/>
      <c r="C10" s="253" t="s">
        <v>933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5"/>
      <c r="AC10" s="304"/>
      <c r="AD10" s="305"/>
      <c r="AE10" s="305"/>
      <c r="AF10" s="306"/>
      <c r="AG10" s="304"/>
      <c r="AH10" s="305"/>
      <c r="AI10" s="305"/>
      <c r="AJ10" s="306"/>
      <c r="AK10" s="304"/>
      <c r="AL10" s="305"/>
      <c r="AM10" s="305"/>
      <c r="AN10" s="306"/>
      <c r="AO10" s="104">
        <v>5038186</v>
      </c>
      <c r="AP10" s="104"/>
      <c r="AQ10" s="104">
        <v>15600</v>
      </c>
      <c r="AR10" s="104">
        <v>105277</v>
      </c>
      <c r="AS10" s="104"/>
      <c r="AT10" s="105">
        <f t="shared" si="0"/>
        <v>5159063</v>
      </c>
    </row>
    <row r="11" spans="1:46" s="42" customFormat="1" ht="21" customHeight="1">
      <c r="A11" s="299" t="s">
        <v>3</v>
      </c>
      <c r="B11" s="300"/>
      <c r="C11" s="253" t="s">
        <v>995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304">
        <v>4557809</v>
      </c>
      <c r="AD11" s="305"/>
      <c r="AE11" s="305"/>
      <c r="AF11" s="306"/>
      <c r="AG11" s="304"/>
      <c r="AH11" s="305"/>
      <c r="AI11" s="305"/>
      <c r="AJ11" s="306"/>
      <c r="AK11" s="304"/>
      <c r="AL11" s="305"/>
      <c r="AM11" s="305"/>
      <c r="AN11" s="306"/>
      <c r="AO11" s="104"/>
      <c r="AP11" s="104"/>
      <c r="AQ11" s="104"/>
      <c r="AR11" s="104"/>
      <c r="AS11" s="104"/>
      <c r="AT11" s="105">
        <f t="shared" si="0"/>
        <v>4557809</v>
      </c>
    </row>
    <row r="12" spans="1:46" s="42" customFormat="1" ht="21" customHeight="1">
      <c r="A12" s="299" t="s">
        <v>9</v>
      </c>
      <c r="B12" s="300"/>
      <c r="C12" s="253" t="s">
        <v>948</v>
      </c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5"/>
      <c r="AC12" s="304">
        <v>145796682</v>
      </c>
      <c r="AD12" s="305"/>
      <c r="AE12" s="305"/>
      <c r="AF12" s="306"/>
      <c r="AG12" s="304">
        <v>50277130</v>
      </c>
      <c r="AH12" s="305"/>
      <c r="AI12" s="305"/>
      <c r="AJ12" s="306"/>
      <c r="AK12" s="304"/>
      <c r="AL12" s="305"/>
      <c r="AM12" s="305"/>
      <c r="AN12" s="306"/>
      <c r="AO12" s="104"/>
      <c r="AP12" s="104"/>
      <c r="AQ12" s="104"/>
      <c r="AR12" s="104"/>
      <c r="AS12" s="104">
        <v>11353171</v>
      </c>
      <c r="AT12" s="105">
        <f t="shared" si="0"/>
        <v>207426983</v>
      </c>
    </row>
    <row r="13" spans="1:46" s="42" customFormat="1" ht="21" customHeight="1">
      <c r="A13" s="299" t="s">
        <v>11</v>
      </c>
      <c r="B13" s="300"/>
      <c r="C13" s="253" t="s">
        <v>934</v>
      </c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/>
      <c r="AC13" s="304"/>
      <c r="AD13" s="305"/>
      <c r="AE13" s="305"/>
      <c r="AF13" s="306"/>
      <c r="AG13" s="304"/>
      <c r="AH13" s="305"/>
      <c r="AI13" s="305"/>
      <c r="AJ13" s="306"/>
      <c r="AK13" s="304"/>
      <c r="AL13" s="305"/>
      <c r="AM13" s="305"/>
      <c r="AN13" s="306"/>
      <c r="AO13" s="104"/>
      <c r="AP13" s="104"/>
      <c r="AQ13" s="104"/>
      <c r="AR13" s="104"/>
      <c r="AS13" s="104">
        <v>152557149</v>
      </c>
      <c r="AT13" s="105">
        <f t="shared" si="0"/>
        <v>152557149</v>
      </c>
    </row>
    <row r="14" spans="1:46" ht="21" customHeight="1">
      <c r="A14" s="299" t="s">
        <v>4</v>
      </c>
      <c r="B14" s="300"/>
      <c r="C14" s="253" t="s">
        <v>917</v>
      </c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5"/>
      <c r="AC14" s="304">
        <v>15012450</v>
      </c>
      <c r="AD14" s="305"/>
      <c r="AE14" s="305"/>
      <c r="AF14" s="306"/>
      <c r="AG14" s="304"/>
      <c r="AH14" s="305"/>
      <c r="AI14" s="305"/>
      <c r="AJ14" s="306"/>
      <c r="AK14" s="304"/>
      <c r="AL14" s="305"/>
      <c r="AM14" s="305"/>
      <c r="AN14" s="306"/>
      <c r="AO14" s="104">
        <v>258430</v>
      </c>
      <c r="AP14" s="104"/>
      <c r="AQ14" s="104"/>
      <c r="AR14" s="104"/>
      <c r="AS14" s="104"/>
      <c r="AT14" s="105">
        <f t="shared" si="0"/>
        <v>15270880</v>
      </c>
    </row>
    <row r="15" spans="1:46" s="41" customFormat="1" ht="21" customHeight="1">
      <c r="A15" s="299" t="s">
        <v>12</v>
      </c>
      <c r="B15" s="300"/>
      <c r="C15" s="253" t="s">
        <v>1037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5"/>
      <c r="AC15" s="325"/>
      <c r="AD15" s="325"/>
      <c r="AE15" s="325"/>
      <c r="AF15" s="325"/>
      <c r="AG15" s="325">
        <v>7498162</v>
      </c>
      <c r="AH15" s="325"/>
      <c r="AI15" s="325"/>
      <c r="AJ15" s="325"/>
      <c r="AK15" s="325"/>
      <c r="AL15" s="325"/>
      <c r="AM15" s="325"/>
      <c r="AN15" s="325"/>
      <c r="AO15" s="104"/>
      <c r="AP15" s="104"/>
      <c r="AQ15" s="104"/>
      <c r="AR15" s="104"/>
      <c r="AS15" s="104"/>
      <c r="AT15" s="105">
        <f t="shared" si="0"/>
        <v>7498162</v>
      </c>
    </row>
    <row r="16" spans="1:46" s="41" customFormat="1" ht="21" customHeight="1">
      <c r="A16" s="299" t="s">
        <v>5</v>
      </c>
      <c r="B16" s="300"/>
      <c r="C16" s="253" t="s">
        <v>987</v>
      </c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5"/>
      <c r="AC16" s="301">
        <v>237148</v>
      </c>
      <c r="AD16" s="302"/>
      <c r="AE16" s="302"/>
      <c r="AF16" s="303"/>
      <c r="AG16" s="301"/>
      <c r="AH16" s="302"/>
      <c r="AI16" s="302"/>
      <c r="AJ16" s="303"/>
      <c r="AK16" s="301"/>
      <c r="AL16" s="302"/>
      <c r="AM16" s="302"/>
      <c r="AN16" s="303"/>
      <c r="AO16" s="104">
        <v>17200</v>
      </c>
      <c r="AP16" s="104"/>
      <c r="AQ16" s="104"/>
      <c r="AR16" s="104"/>
      <c r="AS16" s="104"/>
      <c r="AT16" s="105">
        <f t="shared" si="0"/>
        <v>254348</v>
      </c>
    </row>
    <row r="17" spans="1:46" s="41" customFormat="1" ht="21" customHeight="1">
      <c r="A17" s="299" t="s">
        <v>13</v>
      </c>
      <c r="B17" s="300"/>
      <c r="C17" s="253" t="s">
        <v>1034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5"/>
      <c r="AC17" s="301"/>
      <c r="AD17" s="302"/>
      <c r="AE17" s="302"/>
      <c r="AF17" s="303"/>
      <c r="AG17" s="301"/>
      <c r="AH17" s="302"/>
      <c r="AI17" s="302"/>
      <c r="AJ17" s="303"/>
      <c r="AK17" s="301"/>
      <c r="AL17" s="302"/>
      <c r="AM17" s="302"/>
      <c r="AN17" s="303"/>
      <c r="AO17" s="104">
        <v>99350</v>
      </c>
      <c r="AP17" s="104"/>
      <c r="AQ17" s="104"/>
      <c r="AR17" s="104"/>
      <c r="AS17" s="104"/>
      <c r="AT17" s="105">
        <f t="shared" si="0"/>
        <v>99350</v>
      </c>
    </row>
    <row r="18" spans="1:46" s="41" customFormat="1" ht="21" customHeight="1">
      <c r="A18" s="299" t="s">
        <v>14</v>
      </c>
      <c r="B18" s="300"/>
      <c r="C18" s="253" t="s">
        <v>996</v>
      </c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104">
        <v>934494</v>
      </c>
      <c r="AP18" s="104"/>
      <c r="AQ18" s="104"/>
      <c r="AR18" s="104"/>
      <c r="AS18" s="104"/>
      <c r="AT18" s="105">
        <f t="shared" si="0"/>
        <v>934494</v>
      </c>
    </row>
    <row r="19" spans="1:46" ht="21" customHeight="1">
      <c r="A19" s="299" t="s">
        <v>15</v>
      </c>
      <c r="B19" s="300"/>
      <c r="C19" s="253" t="s">
        <v>949</v>
      </c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5"/>
      <c r="AC19" s="304"/>
      <c r="AD19" s="305"/>
      <c r="AE19" s="305"/>
      <c r="AF19" s="306"/>
      <c r="AG19" s="304"/>
      <c r="AH19" s="305"/>
      <c r="AI19" s="305"/>
      <c r="AJ19" s="306"/>
      <c r="AK19" s="304"/>
      <c r="AL19" s="305"/>
      <c r="AM19" s="305"/>
      <c r="AN19" s="306"/>
      <c r="AO19" s="104">
        <v>116055</v>
      </c>
      <c r="AP19" s="104"/>
      <c r="AQ19" s="104"/>
      <c r="AR19" s="104"/>
      <c r="AS19" s="104"/>
      <c r="AT19" s="105">
        <f t="shared" si="0"/>
        <v>116055</v>
      </c>
    </row>
    <row r="20" spans="1:46" ht="21" customHeight="1">
      <c r="A20" s="299" t="s">
        <v>19</v>
      </c>
      <c r="B20" s="300"/>
      <c r="C20" s="253" t="s">
        <v>977</v>
      </c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5"/>
      <c r="AC20" s="304"/>
      <c r="AD20" s="305"/>
      <c r="AE20" s="305"/>
      <c r="AF20" s="306"/>
      <c r="AG20" s="304"/>
      <c r="AH20" s="305"/>
      <c r="AI20" s="305"/>
      <c r="AJ20" s="306"/>
      <c r="AK20" s="304"/>
      <c r="AL20" s="305"/>
      <c r="AM20" s="305"/>
      <c r="AN20" s="306"/>
      <c r="AO20" s="104"/>
      <c r="AP20" s="104"/>
      <c r="AQ20" s="104"/>
      <c r="AR20" s="104">
        <v>190000</v>
      </c>
      <c r="AS20" s="104"/>
      <c r="AT20" s="105">
        <f t="shared" si="0"/>
        <v>190000</v>
      </c>
    </row>
    <row r="21" spans="1:46" ht="21" customHeight="1">
      <c r="A21" s="299" t="s">
        <v>20</v>
      </c>
      <c r="B21" s="300"/>
      <c r="C21" s="253" t="s">
        <v>951</v>
      </c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5"/>
      <c r="AC21" s="304">
        <v>126048</v>
      </c>
      <c r="AD21" s="305"/>
      <c r="AE21" s="305"/>
      <c r="AF21" s="306"/>
      <c r="AG21" s="304"/>
      <c r="AH21" s="305"/>
      <c r="AI21" s="305"/>
      <c r="AJ21" s="306"/>
      <c r="AK21" s="304"/>
      <c r="AL21" s="305"/>
      <c r="AM21" s="305"/>
      <c r="AN21" s="306"/>
      <c r="AO21" s="104">
        <v>62000</v>
      </c>
      <c r="AP21" s="104"/>
      <c r="AQ21" s="104"/>
      <c r="AR21" s="104"/>
      <c r="AS21" s="104"/>
      <c r="AT21" s="105">
        <f t="shared" si="0"/>
        <v>188048</v>
      </c>
    </row>
    <row r="22" spans="1:46" ht="21" customHeight="1">
      <c r="A22" s="299" t="s">
        <v>21</v>
      </c>
      <c r="B22" s="300"/>
      <c r="C22" s="253" t="s">
        <v>952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5"/>
      <c r="AC22" s="304">
        <v>29232</v>
      </c>
      <c r="AD22" s="305"/>
      <c r="AE22" s="305"/>
      <c r="AF22" s="306"/>
      <c r="AG22" s="304"/>
      <c r="AH22" s="305"/>
      <c r="AI22" s="305"/>
      <c r="AJ22" s="306"/>
      <c r="AK22" s="304"/>
      <c r="AL22" s="305"/>
      <c r="AM22" s="305"/>
      <c r="AN22" s="306"/>
      <c r="AO22" s="104">
        <v>19513</v>
      </c>
      <c r="AP22" s="104"/>
      <c r="AQ22" s="104"/>
      <c r="AR22" s="104"/>
      <c r="AS22" s="104"/>
      <c r="AT22" s="105">
        <f t="shared" si="0"/>
        <v>48745</v>
      </c>
    </row>
    <row r="23" spans="1:46" ht="21" customHeight="1">
      <c r="A23" s="299" t="s">
        <v>22</v>
      </c>
      <c r="B23" s="300"/>
      <c r="C23" s="253" t="s">
        <v>940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5"/>
      <c r="AC23" s="304">
        <v>5710900</v>
      </c>
      <c r="AD23" s="305"/>
      <c r="AE23" s="305"/>
      <c r="AF23" s="306"/>
      <c r="AG23" s="304"/>
      <c r="AH23" s="305"/>
      <c r="AI23" s="305"/>
      <c r="AJ23" s="306"/>
      <c r="AK23" s="304"/>
      <c r="AL23" s="305"/>
      <c r="AM23" s="305"/>
      <c r="AN23" s="306"/>
      <c r="AO23" s="104"/>
      <c r="AP23" s="104"/>
      <c r="AQ23" s="104"/>
      <c r="AR23" s="104"/>
      <c r="AS23" s="104"/>
      <c r="AT23" s="105">
        <f t="shared" si="0"/>
        <v>5710900</v>
      </c>
    </row>
    <row r="24" spans="1:46" ht="21" customHeight="1">
      <c r="A24" s="299" t="s">
        <v>23</v>
      </c>
      <c r="B24" s="300"/>
      <c r="C24" s="253" t="s">
        <v>953</v>
      </c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5"/>
      <c r="AC24" s="304">
        <v>96000</v>
      </c>
      <c r="AD24" s="305"/>
      <c r="AE24" s="305"/>
      <c r="AF24" s="306"/>
      <c r="AG24" s="304"/>
      <c r="AH24" s="305"/>
      <c r="AI24" s="305"/>
      <c r="AJ24" s="306"/>
      <c r="AK24" s="304"/>
      <c r="AL24" s="305"/>
      <c r="AM24" s="305"/>
      <c r="AN24" s="306"/>
      <c r="AO24" s="104"/>
      <c r="AP24" s="104"/>
      <c r="AQ24" s="104"/>
      <c r="AR24" s="104"/>
      <c r="AS24" s="104"/>
      <c r="AT24" s="105">
        <f t="shared" si="0"/>
        <v>96000</v>
      </c>
    </row>
    <row r="25" spans="1:46" ht="21" customHeight="1">
      <c r="A25" s="299" t="s">
        <v>24</v>
      </c>
      <c r="B25" s="300"/>
      <c r="C25" s="253" t="s">
        <v>997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5"/>
      <c r="AC25" s="304"/>
      <c r="AD25" s="305"/>
      <c r="AE25" s="305"/>
      <c r="AF25" s="306"/>
      <c r="AG25" s="304"/>
      <c r="AH25" s="305"/>
      <c r="AI25" s="305"/>
      <c r="AJ25" s="306"/>
      <c r="AK25" s="304"/>
      <c r="AL25" s="305"/>
      <c r="AM25" s="305"/>
      <c r="AN25" s="306"/>
      <c r="AO25" s="104">
        <v>180734</v>
      </c>
      <c r="AP25" s="104"/>
      <c r="AQ25" s="104"/>
      <c r="AR25" s="104"/>
      <c r="AS25" s="104"/>
      <c r="AT25" s="105"/>
    </row>
    <row r="26" spans="1:46" ht="21" customHeight="1">
      <c r="A26" s="299" t="s">
        <v>25</v>
      </c>
      <c r="B26" s="300"/>
      <c r="C26" s="253" t="s">
        <v>990</v>
      </c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5"/>
      <c r="AC26" s="304"/>
      <c r="AD26" s="305"/>
      <c r="AE26" s="305"/>
      <c r="AF26" s="306"/>
      <c r="AG26" s="304"/>
      <c r="AH26" s="305"/>
      <c r="AI26" s="305"/>
      <c r="AJ26" s="306"/>
      <c r="AK26" s="304"/>
      <c r="AL26" s="305"/>
      <c r="AM26" s="305"/>
      <c r="AN26" s="306"/>
      <c r="AO26" s="104">
        <v>416000</v>
      </c>
      <c r="AP26" s="104"/>
      <c r="AQ26" s="104"/>
      <c r="AR26" s="104"/>
      <c r="AS26" s="104"/>
      <c r="AT26" s="105">
        <f t="shared" si="0"/>
        <v>416000</v>
      </c>
    </row>
    <row r="27" spans="1:46" ht="21" customHeight="1">
      <c r="A27" s="299" t="s">
        <v>26</v>
      </c>
      <c r="B27" s="300"/>
      <c r="C27" s="253" t="s">
        <v>924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5"/>
      <c r="AC27" s="304">
        <v>806311</v>
      </c>
      <c r="AD27" s="305"/>
      <c r="AE27" s="305"/>
      <c r="AF27" s="306"/>
      <c r="AG27" s="304"/>
      <c r="AH27" s="305"/>
      <c r="AI27" s="305"/>
      <c r="AJ27" s="306"/>
      <c r="AK27" s="304"/>
      <c r="AL27" s="305"/>
      <c r="AM27" s="305"/>
      <c r="AN27" s="306"/>
      <c r="AO27" s="104">
        <v>110796</v>
      </c>
      <c r="AP27" s="104"/>
      <c r="AQ27" s="104"/>
      <c r="AR27" s="104"/>
      <c r="AS27" s="104"/>
      <c r="AT27" s="105">
        <f t="shared" si="0"/>
        <v>917107</v>
      </c>
    </row>
    <row r="28" spans="1:46" ht="21" customHeight="1">
      <c r="A28" s="299" t="s">
        <v>27</v>
      </c>
      <c r="B28" s="300"/>
      <c r="C28" s="256" t="s">
        <v>941</v>
      </c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8"/>
      <c r="AC28" s="304"/>
      <c r="AD28" s="305"/>
      <c r="AE28" s="305"/>
      <c r="AF28" s="306"/>
      <c r="AG28" s="304"/>
      <c r="AH28" s="305"/>
      <c r="AI28" s="305"/>
      <c r="AJ28" s="306"/>
      <c r="AK28" s="304"/>
      <c r="AL28" s="305"/>
      <c r="AM28" s="305"/>
      <c r="AN28" s="306"/>
      <c r="AO28" s="104">
        <v>3052632</v>
      </c>
      <c r="AP28" s="104"/>
      <c r="AQ28" s="104"/>
      <c r="AR28" s="104"/>
      <c r="AS28" s="104"/>
      <c r="AT28" s="105">
        <f>SUM(AC28:AS28)</f>
        <v>3052632</v>
      </c>
    </row>
    <row r="29" spans="1:46" ht="21" customHeight="1">
      <c r="A29" s="299" t="s">
        <v>28</v>
      </c>
      <c r="B29" s="300"/>
      <c r="C29" s="256" t="s">
        <v>994</v>
      </c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8"/>
      <c r="AC29" s="304"/>
      <c r="AD29" s="305"/>
      <c r="AE29" s="305"/>
      <c r="AF29" s="306"/>
      <c r="AG29" s="304"/>
      <c r="AH29" s="305"/>
      <c r="AI29" s="305"/>
      <c r="AJ29" s="306"/>
      <c r="AK29" s="304"/>
      <c r="AL29" s="305"/>
      <c r="AM29" s="305"/>
      <c r="AN29" s="306"/>
      <c r="AO29" s="104">
        <v>4343860</v>
      </c>
      <c r="AP29" s="104"/>
      <c r="AQ29" s="104"/>
      <c r="AR29" s="104"/>
      <c r="AS29" s="104"/>
      <c r="AT29" s="105">
        <f>SUM(AC29:AS29)</f>
        <v>4343860</v>
      </c>
    </row>
    <row r="30" spans="1:46" ht="21" customHeight="1">
      <c r="A30" s="299" t="s">
        <v>29</v>
      </c>
      <c r="B30" s="300"/>
      <c r="C30" s="256" t="s">
        <v>975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8"/>
      <c r="AC30" s="304"/>
      <c r="AD30" s="305"/>
      <c r="AE30" s="305"/>
      <c r="AF30" s="306"/>
      <c r="AG30" s="304"/>
      <c r="AH30" s="305"/>
      <c r="AI30" s="305"/>
      <c r="AJ30" s="306"/>
      <c r="AK30" s="304"/>
      <c r="AL30" s="305"/>
      <c r="AM30" s="305"/>
      <c r="AN30" s="306"/>
      <c r="AO30" s="104">
        <v>1863660</v>
      </c>
      <c r="AP30" s="104"/>
      <c r="AQ30" s="104"/>
      <c r="AR30" s="104"/>
      <c r="AS30" s="104"/>
      <c r="AT30" s="105">
        <f>SUM(AC30:AS30)</f>
        <v>1863660</v>
      </c>
    </row>
    <row r="31" spans="1:46" ht="21" customHeight="1">
      <c r="A31" s="299" t="s">
        <v>30</v>
      </c>
      <c r="B31" s="300"/>
      <c r="C31" s="256" t="s">
        <v>991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8"/>
      <c r="AC31" s="304"/>
      <c r="AD31" s="305"/>
      <c r="AE31" s="305"/>
      <c r="AF31" s="306"/>
      <c r="AG31" s="304"/>
      <c r="AH31" s="305"/>
      <c r="AI31" s="305"/>
      <c r="AJ31" s="306"/>
      <c r="AK31" s="304"/>
      <c r="AL31" s="305"/>
      <c r="AM31" s="305"/>
      <c r="AN31" s="306"/>
      <c r="AO31" s="104"/>
      <c r="AP31" s="104"/>
      <c r="AQ31" s="104"/>
      <c r="AR31" s="104"/>
      <c r="AS31" s="104"/>
      <c r="AT31" s="105">
        <f>SUM(AC31:AS31)</f>
        <v>0</v>
      </c>
    </row>
    <row r="32" spans="1:46" ht="21" customHeight="1">
      <c r="A32" s="299" t="s">
        <v>31</v>
      </c>
      <c r="B32" s="300"/>
      <c r="C32" s="253" t="s">
        <v>925</v>
      </c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5"/>
      <c r="AC32" s="304"/>
      <c r="AD32" s="305"/>
      <c r="AE32" s="305"/>
      <c r="AF32" s="306"/>
      <c r="AG32" s="304"/>
      <c r="AH32" s="305"/>
      <c r="AI32" s="305"/>
      <c r="AJ32" s="306"/>
      <c r="AK32" s="304"/>
      <c r="AL32" s="305"/>
      <c r="AM32" s="305"/>
      <c r="AN32" s="306"/>
      <c r="AO32" s="104"/>
      <c r="AP32" s="104"/>
      <c r="AQ32" s="104"/>
      <c r="AR32" s="104"/>
      <c r="AS32" s="104"/>
      <c r="AT32" s="105">
        <f t="shared" si="0"/>
        <v>0</v>
      </c>
    </row>
    <row r="33" spans="1:46" ht="21" customHeight="1">
      <c r="A33" s="299" t="s">
        <v>32</v>
      </c>
      <c r="B33" s="300"/>
      <c r="C33" s="253" t="s">
        <v>954</v>
      </c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5"/>
      <c r="AC33" s="304"/>
      <c r="AD33" s="305"/>
      <c r="AE33" s="305"/>
      <c r="AF33" s="306"/>
      <c r="AG33" s="304"/>
      <c r="AH33" s="305"/>
      <c r="AI33" s="305"/>
      <c r="AJ33" s="306"/>
      <c r="AK33" s="304"/>
      <c r="AL33" s="305"/>
      <c r="AM33" s="305"/>
      <c r="AN33" s="306"/>
      <c r="AO33" s="104"/>
      <c r="AP33" s="104"/>
      <c r="AQ33" s="104"/>
      <c r="AR33" s="104"/>
      <c r="AS33" s="104"/>
      <c r="AT33" s="105">
        <f t="shared" si="0"/>
        <v>0</v>
      </c>
    </row>
    <row r="34" spans="1:46" ht="21" customHeight="1">
      <c r="A34" s="299" t="s">
        <v>33</v>
      </c>
      <c r="B34" s="300"/>
      <c r="C34" s="253" t="s">
        <v>942</v>
      </c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5"/>
      <c r="AC34" s="304"/>
      <c r="AD34" s="305"/>
      <c r="AE34" s="305"/>
      <c r="AF34" s="306"/>
      <c r="AG34" s="304"/>
      <c r="AH34" s="305"/>
      <c r="AI34" s="305"/>
      <c r="AJ34" s="306"/>
      <c r="AK34" s="304"/>
      <c r="AL34" s="305"/>
      <c r="AM34" s="305"/>
      <c r="AN34" s="306"/>
      <c r="AO34" s="104">
        <v>12488275</v>
      </c>
      <c r="AP34" s="104"/>
      <c r="AQ34" s="104"/>
      <c r="AR34" s="104"/>
      <c r="AS34" s="104"/>
      <c r="AT34" s="105">
        <f t="shared" si="0"/>
        <v>12488275</v>
      </c>
    </row>
    <row r="35" spans="1:46" ht="21" customHeight="1">
      <c r="A35" s="299" t="s">
        <v>34</v>
      </c>
      <c r="B35" s="300"/>
      <c r="C35" s="253" t="s">
        <v>926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5"/>
      <c r="AC35" s="304"/>
      <c r="AD35" s="305"/>
      <c r="AE35" s="305"/>
      <c r="AF35" s="306"/>
      <c r="AG35" s="304"/>
      <c r="AH35" s="305"/>
      <c r="AI35" s="305"/>
      <c r="AJ35" s="306"/>
      <c r="AK35" s="304"/>
      <c r="AL35" s="305"/>
      <c r="AM35" s="305"/>
      <c r="AN35" s="306"/>
      <c r="AO35" s="104">
        <v>30300</v>
      </c>
      <c r="AP35" s="104"/>
      <c r="AQ35" s="104">
        <v>300000</v>
      </c>
      <c r="AR35" s="104"/>
      <c r="AS35" s="104"/>
      <c r="AT35" s="105">
        <f t="shared" si="0"/>
        <v>330300</v>
      </c>
    </row>
    <row r="36" spans="1:46" s="94" customFormat="1" ht="29.25" customHeight="1">
      <c r="A36" s="299" t="s">
        <v>35</v>
      </c>
      <c r="B36" s="300"/>
      <c r="C36" s="253" t="s">
        <v>955</v>
      </c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5"/>
      <c r="AC36" s="304"/>
      <c r="AD36" s="305"/>
      <c r="AE36" s="305"/>
      <c r="AF36" s="306"/>
      <c r="AG36" s="304"/>
      <c r="AH36" s="305"/>
      <c r="AI36" s="305"/>
      <c r="AJ36" s="306"/>
      <c r="AK36" s="304">
        <v>34649131</v>
      </c>
      <c r="AL36" s="305"/>
      <c r="AM36" s="305"/>
      <c r="AN36" s="306"/>
      <c r="AO36" s="104"/>
      <c r="AP36" s="104"/>
      <c r="AQ36" s="104"/>
      <c r="AR36" s="104"/>
      <c r="AS36" s="104"/>
      <c r="AT36" s="105">
        <f t="shared" si="0"/>
        <v>34649131</v>
      </c>
    </row>
    <row r="37" spans="1:46" ht="21" customHeight="1">
      <c r="A37" s="299" t="s">
        <v>32</v>
      </c>
      <c r="B37" s="300"/>
      <c r="C37" s="253" t="s">
        <v>149</v>
      </c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5"/>
      <c r="AC37" s="304">
        <f>SUM(AC8:AF36)</f>
        <v>176160231</v>
      </c>
      <c r="AD37" s="305"/>
      <c r="AE37" s="305"/>
      <c r="AF37" s="306"/>
      <c r="AG37" s="304">
        <f>SUM(AG8:AJ36)</f>
        <v>57775292</v>
      </c>
      <c r="AH37" s="305"/>
      <c r="AI37" s="305"/>
      <c r="AJ37" s="306"/>
      <c r="AK37" s="304">
        <f>SUM(AK8:AN36)</f>
        <v>34661131</v>
      </c>
      <c r="AL37" s="305"/>
      <c r="AM37" s="305"/>
      <c r="AN37" s="306"/>
      <c r="AO37" s="104">
        <f>SUM(AO8:AO36)</f>
        <v>29645879</v>
      </c>
      <c r="AP37" s="104">
        <f>SUM(AP8:AP36)</f>
        <v>0</v>
      </c>
      <c r="AQ37" s="104">
        <f>SUM(AQ8:AQ36)</f>
        <v>315600</v>
      </c>
      <c r="AR37" s="104">
        <f>SUM(AR8:AR36)</f>
        <v>295277</v>
      </c>
      <c r="AS37" s="104">
        <f>SUM(AS8:AS36)</f>
        <v>163910320</v>
      </c>
      <c r="AT37" s="105">
        <f t="shared" si="0"/>
        <v>462763730</v>
      </c>
    </row>
    <row r="38" ht="12.75">
      <c r="AT38" s="37"/>
    </row>
  </sheetData>
  <sheetProtection/>
  <mergeCells count="161">
    <mergeCell ref="A30:B30"/>
    <mergeCell ref="C30:AB30"/>
    <mergeCell ref="AC30:AF30"/>
    <mergeCell ref="AG30:AJ30"/>
    <mergeCell ref="AK30:AN30"/>
    <mergeCell ref="AK25:AN25"/>
    <mergeCell ref="A26:B26"/>
    <mergeCell ref="AC27:AF27"/>
    <mergeCell ref="AG27:AJ27"/>
    <mergeCell ref="AG26:AJ26"/>
    <mergeCell ref="AG23:AJ23"/>
    <mergeCell ref="A23:B23"/>
    <mergeCell ref="A16:B16"/>
    <mergeCell ref="C16:AB16"/>
    <mergeCell ref="AC16:AF16"/>
    <mergeCell ref="AG16:AJ16"/>
    <mergeCell ref="AG21:AJ21"/>
    <mergeCell ref="C22:AB22"/>
    <mergeCell ref="C20:AB20"/>
    <mergeCell ref="AK16:AN16"/>
    <mergeCell ref="AC31:AF31"/>
    <mergeCell ref="AG31:AJ31"/>
    <mergeCell ref="AC20:AF20"/>
    <mergeCell ref="AG20:AJ20"/>
    <mergeCell ref="A21:B21"/>
    <mergeCell ref="A29:B29"/>
    <mergeCell ref="AG29:AJ29"/>
    <mergeCell ref="C21:AB21"/>
    <mergeCell ref="AC21:AF21"/>
    <mergeCell ref="AK9:AN9"/>
    <mergeCell ref="A5:AF5"/>
    <mergeCell ref="A6:AF6"/>
    <mergeCell ref="A7:B7"/>
    <mergeCell ref="AK12:AN12"/>
    <mergeCell ref="C12:AB12"/>
    <mergeCell ref="AC12:AF12"/>
    <mergeCell ref="AK8:AN8"/>
    <mergeCell ref="A9:B9"/>
    <mergeCell ref="C9:AB9"/>
    <mergeCell ref="AK11:AN11"/>
    <mergeCell ref="A11:B11"/>
    <mergeCell ref="A2:AT2"/>
    <mergeCell ref="A3:AT3"/>
    <mergeCell ref="A4:AT4"/>
    <mergeCell ref="AC9:AF9"/>
    <mergeCell ref="AK7:AN7"/>
    <mergeCell ref="A10:B10"/>
    <mergeCell ref="C7:AB7"/>
    <mergeCell ref="AG7:AJ7"/>
    <mergeCell ref="AC7:AF7"/>
    <mergeCell ref="A12:B12"/>
    <mergeCell ref="AK13:AN13"/>
    <mergeCell ref="A8:B8"/>
    <mergeCell ref="C8:AB8"/>
    <mergeCell ref="AC8:AF8"/>
    <mergeCell ref="AG8:AJ8"/>
    <mergeCell ref="AG12:AJ12"/>
    <mergeCell ref="C10:AB10"/>
    <mergeCell ref="AC10:AF10"/>
    <mergeCell ref="AG10:AJ10"/>
    <mergeCell ref="C14:AB14"/>
    <mergeCell ref="C11:AB11"/>
    <mergeCell ref="AC11:AF11"/>
    <mergeCell ref="AG11:AJ11"/>
    <mergeCell ref="A13:B13"/>
    <mergeCell ref="A15:B15"/>
    <mergeCell ref="AC14:AF14"/>
    <mergeCell ref="AG14:AJ14"/>
    <mergeCell ref="C19:AB19"/>
    <mergeCell ref="AG9:AJ9"/>
    <mergeCell ref="C18:AB18"/>
    <mergeCell ref="AC18:AF18"/>
    <mergeCell ref="AG18:AJ18"/>
    <mergeCell ref="A14:B14"/>
    <mergeCell ref="C15:AB15"/>
    <mergeCell ref="AK23:AN23"/>
    <mergeCell ref="AK24:AN24"/>
    <mergeCell ref="AK18:AN18"/>
    <mergeCell ref="AK21:AN21"/>
    <mergeCell ref="A20:B20"/>
    <mergeCell ref="A19:B19"/>
    <mergeCell ref="A22:B22"/>
    <mergeCell ref="AG19:AJ19"/>
    <mergeCell ref="AK20:AN20"/>
    <mergeCell ref="AK22:AN22"/>
    <mergeCell ref="A24:B24"/>
    <mergeCell ref="A25:B25"/>
    <mergeCell ref="C25:AB25"/>
    <mergeCell ref="AC25:AF25"/>
    <mergeCell ref="AG25:AJ25"/>
    <mergeCell ref="C24:AB24"/>
    <mergeCell ref="AK33:AN33"/>
    <mergeCell ref="A28:B28"/>
    <mergeCell ref="C27:AB27"/>
    <mergeCell ref="AC28:AF28"/>
    <mergeCell ref="AG28:AJ28"/>
    <mergeCell ref="AK28:AN28"/>
    <mergeCell ref="A32:B32"/>
    <mergeCell ref="A27:B27"/>
    <mergeCell ref="A31:B31"/>
    <mergeCell ref="C31:AB31"/>
    <mergeCell ref="AK26:AN26"/>
    <mergeCell ref="AG32:AJ32"/>
    <mergeCell ref="AK27:AN27"/>
    <mergeCell ref="AK29:AN29"/>
    <mergeCell ref="AK31:AN31"/>
    <mergeCell ref="A34:B34"/>
    <mergeCell ref="C34:AB34"/>
    <mergeCell ref="AC34:AF34"/>
    <mergeCell ref="AG34:AJ34"/>
    <mergeCell ref="AK34:AN34"/>
    <mergeCell ref="AC35:AF35"/>
    <mergeCell ref="AG35:AJ35"/>
    <mergeCell ref="AK35:AN35"/>
    <mergeCell ref="AK37:AN37"/>
    <mergeCell ref="A37:B37"/>
    <mergeCell ref="C37:AB37"/>
    <mergeCell ref="A35:B35"/>
    <mergeCell ref="C35:AB35"/>
    <mergeCell ref="AK36:AN36"/>
    <mergeCell ref="A36:B36"/>
    <mergeCell ref="C36:AB36"/>
    <mergeCell ref="AC36:AF36"/>
    <mergeCell ref="AG36:AJ36"/>
    <mergeCell ref="AC15:AF15"/>
    <mergeCell ref="AG15:AJ15"/>
    <mergeCell ref="AC19:AF19"/>
    <mergeCell ref="AG24:AJ24"/>
    <mergeCell ref="C28:AB28"/>
    <mergeCell ref="C32:AB32"/>
    <mergeCell ref="AC32:AF32"/>
    <mergeCell ref="C26:AB26"/>
    <mergeCell ref="AC26:AF26"/>
    <mergeCell ref="AC37:AF37"/>
    <mergeCell ref="AG37:AJ37"/>
    <mergeCell ref="AC22:AF22"/>
    <mergeCell ref="AG22:AJ22"/>
    <mergeCell ref="C29:AB29"/>
    <mergeCell ref="AC29:AF29"/>
    <mergeCell ref="C23:AB23"/>
    <mergeCell ref="AC23:AF23"/>
    <mergeCell ref="AC33:AF33"/>
    <mergeCell ref="AC13:AF13"/>
    <mergeCell ref="AG13:AJ13"/>
    <mergeCell ref="A18:B18"/>
    <mergeCell ref="AS1:AT1"/>
    <mergeCell ref="AK19:AN19"/>
    <mergeCell ref="AK14:AN14"/>
    <mergeCell ref="AK15:AN15"/>
    <mergeCell ref="AK10:AN10"/>
    <mergeCell ref="C13:AB13"/>
    <mergeCell ref="A33:B33"/>
    <mergeCell ref="A17:B17"/>
    <mergeCell ref="C17:AB17"/>
    <mergeCell ref="AC17:AF17"/>
    <mergeCell ref="AG17:AJ17"/>
    <mergeCell ref="AK17:AN17"/>
    <mergeCell ref="AC24:AF24"/>
    <mergeCell ref="AG33:AJ33"/>
    <mergeCell ref="C33:AB33"/>
    <mergeCell ref="AK32:AN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8.125" style="0" customWidth="1"/>
    <col min="2" max="2" width="69.75390625" style="0" customWidth="1"/>
    <col min="3" max="6" width="15.75390625" style="0" customWidth="1"/>
  </cols>
  <sheetData>
    <row r="1" ht="12.75">
      <c r="F1" t="s">
        <v>966</v>
      </c>
    </row>
    <row r="2" spans="1:6" ht="29.25" customHeight="1">
      <c r="A2" s="326" t="s">
        <v>1021</v>
      </c>
      <c r="B2" s="326"/>
      <c r="C2" s="326"/>
      <c r="D2" s="326"/>
      <c r="E2" s="326"/>
      <c r="F2" s="326"/>
    </row>
    <row r="3" spans="1:6" ht="60">
      <c r="A3" s="1" t="s">
        <v>6</v>
      </c>
      <c r="B3" s="1" t="s">
        <v>7</v>
      </c>
      <c r="C3" s="1" t="s">
        <v>149</v>
      </c>
      <c r="D3" s="1" t="s">
        <v>311</v>
      </c>
      <c r="E3" s="1" t="s">
        <v>986</v>
      </c>
      <c r="F3" s="1" t="s">
        <v>310</v>
      </c>
    </row>
    <row r="4" spans="1:6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2" t="s">
        <v>0</v>
      </c>
      <c r="B5" s="3" t="s">
        <v>150</v>
      </c>
      <c r="C5" s="4">
        <f>SUM(D5:F5)</f>
        <v>298853410</v>
      </c>
      <c r="D5" s="8">
        <v>257166081</v>
      </c>
      <c r="E5" s="8">
        <v>37052560</v>
      </c>
      <c r="F5" s="8">
        <v>4634769</v>
      </c>
    </row>
    <row r="6" spans="1:6" ht="12.75">
      <c r="A6" s="2" t="s">
        <v>1</v>
      </c>
      <c r="B6" s="3" t="s">
        <v>151</v>
      </c>
      <c r="C6" s="4">
        <f aca="true" t="shared" si="0" ref="C6:C23">SUM(D6:F6)</f>
        <v>299256279</v>
      </c>
      <c r="D6" s="8">
        <v>168295545</v>
      </c>
      <c r="E6" s="8">
        <v>79467597</v>
      </c>
      <c r="F6" s="8">
        <v>51493137</v>
      </c>
    </row>
    <row r="7" spans="1:6" ht="12.75">
      <c r="A7" s="5" t="s">
        <v>2</v>
      </c>
      <c r="B7" s="6" t="s">
        <v>152</v>
      </c>
      <c r="C7" s="4">
        <f t="shared" si="0"/>
        <v>-402869</v>
      </c>
      <c r="D7" s="8">
        <f>SUM(D5-D6)</f>
        <v>88870536</v>
      </c>
      <c r="E7" s="8">
        <f>SUM(E5-E6)</f>
        <v>-42415037</v>
      </c>
      <c r="F7" s="8">
        <f>SUM(F5-F6)</f>
        <v>-46858368</v>
      </c>
    </row>
    <row r="8" spans="1:6" ht="12.75">
      <c r="A8" s="2" t="s">
        <v>3</v>
      </c>
      <c r="B8" s="3" t="s">
        <v>153</v>
      </c>
      <c r="C8" s="4">
        <f t="shared" si="0"/>
        <v>163910320</v>
      </c>
      <c r="D8" s="8">
        <v>67657658</v>
      </c>
      <c r="E8" s="8">
        <v>47273852</v>
      </c>
      <c r="F8" s="8">
        <v>48978810</v>
      </c>
    </row>
    <row r="9" spans="1:6" ht="12.75">
      <c r="A9" s="2" t="s">
        <v>9</v>
      </c>
      <c r="B9" s="3" t="s">
        <v>154</v>
      </c>
      <c r="C9" s="4">
        <f t="shared" si="0"/>
        <v>98566845</v>
      </c>
      <c r="D9" s="8">
        <v>98566845</v>
      </c>
      <c r="E9" s="8"/>
      <c r="F9" s="8"/>
    </row>
    <row r="10" spans="1:6" ht="12.75">
      <c r="A10" s="5" t="s">
        <v>10</v>
      </c>
      <c r="B10" s="6" t="s">
        <v>155</v>
      </c>
      <c r="C10" s="4">
        <f t="shared" si="0"/>
        <v>65343475</v>
      </c>
      <c r="D10" s="8">
        <f>SUM(D8-D9)</f>
        <v>-30909187</v>
      </c>
      <c r="E10" s="8">
        <f>SUM(E8-E9)</f>
        <v>47273852</v>
      </c>
      <c r="F10" s="8">
        <v>48978810</v>
      </c>
    </row>
    <row r="11" spans="1:6" ht="12.75">
      <c r="A11" s="5" t="s">
        <v>11</v>
      </c>
      <c r="B11" s="6" t="s">
        <v>156</v>
      </c>
      <c r="C11" s="4">
        <f t="shared" si="0"/>
        <v>64940606</v>
      </c>
      <c r="D11" s="8">
        <f>SUM(D7+D10)</f>
        <v>57961349</v>
      </c>
      <c r="E11" s="8">
        <f>SUM(E7+E10)</f>
        <v>4858815</v>
      </c>
      <c r="F11" s="124">
        <v>2120442</v>
      </c>
    </row>
    <row r="12" spans="1:6" ht="12.75">
      <c r="A12" s="2" t="s">
        <v>4</v>
      </c>
      <c r="B12" s="3" t="s">
        <v>157</v>
      </c>
      <c r="C12" s="4">
        <f t="shared" si="0"/>
        <v>0</v>
      </c>
      <c r="D12" s="8"/>
      <c r="E12" s="8"/>
      <c r="F12" s="8"/>
    </row>
    <row r="13" spans="1:6" ht="12.75">
      <c r="A13" s="2" t="s">
        <v>12</v>
      </c>
      <c r="B13" s="3" t="s">
        <v>158</v>
      </c>
      <c r="C13" s="4">
        <f t="shared" si="0"/>
        <v>0</v>
      </c>
      <c r="D13" s="8"/>
      <c r="E13" s="8"/>
      <c r="F13" s="8"/>
    </row>
    <row r="14" spans="1:6" ht="12.75">
      <c r="A14" s="5" t="s">
        <v>5</v>
      </c>
      <c r="B14" s="6" t="s">
        <v>159</v>
      </c>
      <c r="C14" s="4">
        <f t="shared" si="0"/>
        <v>0</v>
      </c>
      <c r="D14" s="9"/>
      <c r="E14" s="9"/>
      <c r="F14" s="9"/>
    </row>
    <row r="15" spans="1:6" ht="12.75">
      <c r="A15" s="2" t="s">
        <v>13</v>
      </c>
      <c r="B15" s="3" t="s">
        <v>160</v>
      </c>
      <c r="C15" s="4">
        <f t="shared" si="0"/>
        <v>0</v>
      </c>
      <c r="D15" s="8"/>
      <c r="E15" s="8"/>
      <c r="F15" s="8"/>
    </row>
    <row r="16" spans="1:6" ht="12.75">
      <c r="A16" s="2" t="s">
        <v>14</v>
      </c>
      <c r="B16" s="3" t="s">
        <v>161</v>
      </c>
      <c r="C16" s="4">
        <f t="shared" si="0"/>
        <v>0</v>
      </c>
      <c r="D16" s="8"/>
      <c r="E16" s="8"/>
      <c r="F16" s="8"/>
    </row>
    <row r="17" spans="1:6" ht="12.75">
      <c r="A17" s="5" t="s">
        <v>15</v>
      </c>
      <c r="B17" s="6" t="s">
        <v>162</v>
      </c>
      <c r="C17" s="4">
        <f t="shared" si="0"/>
        <v>0</v>
      </c>
      <c r="D17" s="9"/>
      <c r="E17" s="9"/>
      <c r="F17" s="9"/>
    </row>
    <row r="18" spans="1:6" ht="12.75">
      <c r="A18" s="5" t="s">
        <v>16</v>
      </c>
      <c r="B18" s="6" t="s">
        <v>163</v>
      </c>
      <c r="C18" s="4">
        <f t="shared" si="0"/>
        <v>0</v>
      </c>
      <c r="D18" s="9"/>
      <c r="E18" s="9"/>
      <c r="F18" s="9"/>
    </row>
    <row r="19" spans="1:6" ht="12.75">
      <c r="A19" s="5" t="s">
        <v>17</v>
      </c>
      <c r="B19" s="6" t="s">
        <v>164</v>
      </c>
      <c r="C19" s="4">
        <f t="shared" si="0"/>
        <v>64940606</v>
      </c>
      <c r="D19" s="9">
        <v>57961349</v>
      </c>
      <c r="E19" s="9">
        <v>4858815</v>
      </c>
      <c r="F19" s="9">
        <v>2120442</v>
      </c>
    </row>
    <row r="20" spans="1:6" ht="12.75">
      <c r="A20" s="5" t="s">
        <v>18</v>
      </c>
      <c r="B20" s="6" t="s">
        <v>165</v>
      </c>
      <c r="C20" s="4">
        <f t="shared" si="0"/>
        <v>57497292</v>
      </c>
      <c r="D20" s="9">
        <v>57497292</v>
      </c>
      <c r="E20" s="9"/>
      <c r="F20" s="9"/>
    </row>
    <row r="21" spans="1:6" ht="12.75">
      <c r="A21" s="5" t="s">
        <v>19</v>
      </c>
      <c r="B21" s="131" t="s">
        <v>1004</v>
      </c>
      <c r="C21" s="4">
        <f t="shared" si="0"/>
        <v>7443314</v>
      </c>
      <c r="D21" s="9">
        <v>464057</v>
      </c>
      <c r="E21" s="9">
        <v>4858815</v>
      </c>
      <c r="F21" s="9">
        <v>2120442</v>
      </c>
    </row>
    <row r="22" spans="1:6" ht="25.5">
      <c r="A22" s="5" t="s">
        <v>20</v>
      </c>
      <c r="B22" s="6" t="s">
        <v>166</v>
      </c>
      <c r="C22" s="4">
        <f t="shared" si="0"/>
        <v>0</v>
      </c>
      <c r="D22" s="9">
        <v>0</v>
      </c>
      <c r="E22" s="9"/>
      <c r="F22" s="9">
        <v>0</v>
      </c>
    </row>
    <row r="23" spans="1:6" ht="12.75">
      <c r="A23" s="5" t="s">
        <v>21</v>
      </c>
      <c r="B23" s="6" t="s">
        <v>167</v>
      </c>
      <c r="C23" s="4">
        <f t="shared" si="0"/>
        <v>0</v>
      </c>
      <c r="D23" s="9">
        <v>0</v>
      </c>
      <c r="E23" s="9"/>
      <c r="F23" s="9">
        <v>0</v>
      </c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Jegyző</cp:lastModifiedBy>
  <cp:lastPrinted>2020-06-18T08:35:47Z</cp:lastPrinted>
  <dcterms:created xsi:type="dcterms:W3CDTF">2010-05-29T08:47:41Z</dcterms:created>
  <dcterms:modified xsi:type="dcterms:W3CDTF">2020-06-18T12:44:16Z</dcterms:modified>
  <cp:category/>
  <cp:version/>
  <cp:contentType/>
  <cp:contentStatus/>
</cp:coreProperties>
</file>